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harts/chart11.xml" ContentType="application/vnd.openxmlformats-officedocument.drawingml.chart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charts/chart13.xml" ContentType="application/vnd.openxmlformats-officedocument.drawingml.chart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drawings/drawing24.xml" ContentType="application/vnd.openxmlformats-officedocument.drawingml.chartshapes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BE585683-0D62-F44F-BC1E-0E627E493118}" xr6:coauthVersionLast="47" xr6:coauthVersionMax="47" xr10:uidLastSave="{00000000-0000-0000-0000-000000000000}"/>
  <bookViews>
    <workbookView xWindow="9140" yWindow="740" windowWidth="20260" windowHeight="17380" tabRatio="500" firstSheet="4" activeTab="11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SPAIN" sheetId="10" r:id="rId10"/>
    <sheet name="PORTUGAL" sheetId="11" r:id="rId11"/>
    <sheet name="ALK_GENERAL_BOQUERON" sheetId="12" r:id="rId12"/>
    <sheet name="Hoja1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2" l="1"/>
  <c r="L7" i="12" s="1"/>
  <c r="B56" i="12" s="1"/>
  <c r="F8" i="12"/>
  <c r="L8" i="12"/>
  <c r="M8" i="12"/>
  <c r="N8" i="12"/>
  <c r="D57" i="12" s="1"/>
  <c r="O8" i="12"/>
  <c r="P8" i="12"/>
  <c r="F9" i="12"/>
  <c r="L9" i="12"/>
  <c r="M9" i="12"/>
  <c r="N9" i="12"/>
  <c r="D58" i="12" s="1"/>
  <c r="O9" i="12"/>
  <c r="P9" i="12"/>
  <c r="F10" i="12"/>
  <c r="L10" i="12"/>
  <c r="M10" i="12"/>
  <c r="N10" i="12"/>
  <c r="K59" i="12" s="1"/>
  <c r="O10" i="12"/>
  <c r="P10" i="12"/>
  <c r="F11" i="12"/>
  <c r="L11" i="12"/>
  <c r="M11" i="12"/>
  <c r="N11" i="12"/>
  <c r="O11" i="12"/>
  <c r="P11" i="12"/>
  <c r="F12" i="12"/>
  <c r="L12" i="12"/>
  <c r="M12" i="12"/>
  <c r="C61" i="12" s="1"/>
  <c r="N12" i="12"/>
  <c r="K61" i="12" s="1"/>
  <c r="O12" i="12"/>
  <c r="L61" i="12" s="1"/>
  <c r="P12" i="12"/>
  <c r="F13" i="12"/>
  <c r="L13" i="12"/>
  <c r="M13" i="12"/>
  <c r="C62" i="12" s="1"/>
  <c r="N13" i="12"/>
  <c r="O13" i="12"/>
  <c r="P13" i="12"/>
  <c r="F14" i="12"/>
  <c r="L14" i="12"/>
  <c r="M14" i="12"/>
  <c r="N14" i="12"/>
  <c r="O14" i="12"/>
  <c r="P14" i="12"/>
  <c r="F15" i="12"/>
  <c r="L15" i="12"/>
  <c r="M15" i="12"/>
  <c r="C64" i="12" s="1"/>
  <c r="N15" i="12"/>
  <c r="D64" i="12" s="1"/>
  <c r="O15" i="12"/>
  <c r="P15" i="12"/>
  <c r="F16" i="12"/>
  <c r="L16" i="12"/>
  <c r="M16" i="12"/>
  <c r="J65" i="12" s="1"/>
  <c r="N16" i="12"/>
  <c r="K65" i="12" s="1"/>
  <c r="O16" i="12"/>
  <c r="E65" i="12" s="1"/>
  <c r="P16" i="12"/>
  <c r="F17" i="12"/>
  <c r="L17" i="12"/>
  <c r="M17" i="12"/>
  <c r="N17" i="12"/>
  <c r="D66" i="12" s="1"/>
  <c r="O17" i="12"/>
  <c r="P17" i="12"/>
  <c r="F18" i="12"/>
  <c r="L18" i="12"/>
  <c r="M18" i="12"/>
  <c r="N18" i="12"/>
  <c r="K67" i="12" s="1"/>
  <c r="O18" i="12"/>
  <c r="E67" i="12" s="1"/>
  <c r="P18" i="12"/>
  <c r="F19" i="12"/>
  <c r="L19" i="12"/>
  <c r="M19" i="12"/>
  <c r="N19" i="12"/>
  <c r="O19" i="12"/>
  <c r="E68" i="12" s="1"/>
  <c r="P19" i="12"/>
  <c r="F20" i="12"/>
  <c r="L20" i="12"/>
  <c r="M20" i="12"/>
  <c r="C69" i="12" s="1"/>
  <c r="N20" i="12"/>
  <c r="O20" i="12"/>
  <c r="P20" i="12"/>
  <c r="F21" i="12"/>
  <c r="L21" i="12"/>
  <c r="M21" i="12"/>
  <c r="N21" i="12"/>
  <c r="O21" i="12"/>
  <c r="P21" i="12"/>
  <c r="F22" i="12"/>
  <c r="L22" i="12"/>
  <c r="L47" i="12" s="1"/>
  <c r="M22" i="12"/>
  <c r="N22" i="12"/>
  <c r="K71" i="12" s="1"/>
  <c r="O22" i="12"/>
  <c r="L71" i="12" s="1"/>
  <c r="P22" i="12"/>
  <c r="F23" i="12"/>
  <c r="L23" i="12"/>
  <c r="M23" i="12"/>
  <c r="N23" i="12"/>
  <c r="O23" i="12"/>
  <c r="P23" i="12" s="1"/>
  <c r="F24" i="12"/>
  <c r="L24" i="12"/>
  <c r="M24" i="12"/>
  <c r="N24" i="12"/>
  <c r="K73" i="12" s="1"/>
  <c r="O24" i="12"/>
  <c r="P24" i="12"/>
  <c r="F25" i="12"/>
  <c r="L25" i="12"/>
  <c r="M25" i="12"/>
  <c r="N25" i="12"/>
  <c r="O25" i="12"/>
  <c r="E74" i="12" s="1"/>
  <c r="P25" i="12"/>
  <c r="F26" i="12"/>
  <c r="L26" i="12"/>
  <c r="M26" i="12"/>
  <c r="N26" i="12"/>
  <c r="O26" i="12"/>
  <c r="P26" i="12" s="1"/>
  <c r="F27" i="12"/>
  <c r="L27" i="12"/>
  <c r="M27" i="12"/>
  <c r="J76" i="12" s="1"/>
  <c r="N27" i="12"/>
  <c r="K76" i="12" s="1"/>
  <c r="O27" i="12"/>
  <c r="P27" i="12" s="1"/>
  <c r="F28" i="12"/>
  <c r="L28" i="12"/>
  <c r="M28" i="12"/>
  <c r="N28" i="12"/>
  <c r="O28" i="12"/>
  <c r="P28" i="12" s="1"/>
  <c r="F29" i="12"/>
  <c r="L29" i="12"/>
  <c r="M29" i="12"/>
  <c r="C78" i="12" s="1"/>
  <c r="N29" i="12"/>
  <c r="O29" i="12"/>
  <c r="E78" i="12" s="1"/>
  <c r="F30" i="12"/>
  <c r="L30" i="12"/>
  <c r="M30" i="12"/>
  <c r="N30" i="12"/>
  <c r="D79" i="12" s="1"/>
  <c r="O30" i="12"/>
  <c r="E79" i="12" s="1"/>
  <c r="F31" i="12"/>
  <c r="L31" i="12"/>
  <c r="M31" i="12"/>
  <c r="N31" i="12"/>
  <c r="O31" i="12"/>
  <c r="E80" i="12" s="1"/>
  <c r="F32" i="12"/>
  <c r="L32" i="12"/>
  <c r="M32" i="12"/>
  <c r="N32" i="12"/>
  <c r="O32" i="12"/>
  <c r="P32" i="12" s="1"/>
  <c r="F33" i="12"/>
  <c r="L33" i="12"/>
  <c r="M33" i="12"/>
  <c r="N33" i="12"/>
  <c r="D82" i="12" s="1"/>
  <c r="O33" i="12"/>
  <c r="P33" i="12" s="1"/>
  <c r="F34" i="12"/>
  <c r="L34" i="12"/>
  <c r="M34" i="12"/>
  <c r="N34" i="12"/>
  <c r="O34" i="12"/>
  <c r="E83" i="12" s="1"/>
  <c r="F35" i="12"/>
  <c r="L35" i="12"/>
  <c r="M35" i="12"/>
  <c r="N35" i="12"/>
  <c r="D84" i="12" s="1"/>
  <c r="F84" i="12" s="1"/>
  <c r="O35" i="12"/>
  <c r="P35" i="12" s="1"/>
  <c r="F36" i="12"/>
  <c r="L36" i="12"/>
  <c r="M36" i="12"/>
  <c r="N36" i="12"/>
  <c r="D85" i="12" s="1"/>
  <c r="O36" i="12"/>
  <c r="E85" i="12" s="1"/>
  <c r="F37" i="12"/>
  <c r="L37" i="12"/>
  <c r="M37" i="12"/>
  <c r="N37" i="12"/>
  <c r="O37" i="12"/>
  <c r="L86" i="12" s="1"/>
  <c r="F38" i="12"/>
  <c r="L38" i="12"/>
  <c r="M38" i="12"/>
  <c r="N38" i="12"/>
  <c r="O38" i="12"/>
  <c r="P38" i="12" s="1"/>
  <c r="F39" i="12"/>
  <c r="L39" i="12"/>
  <c r="M39" i="12"/>
  <c r="N39" i="12"/>
  <c r="K88" i="12" s="1"/>
  <c r="O39" i="12"/>
  <c r="P39" i="12" s="1"/>
  <c r="F40" i="12"/>
  <c r="L40" i="12"/>
  <c r="M40" i="12"/>
  <c r="N40" i="12"/>
  <c r="D89" i="12" s="1"/>
  <c r="O40" i="12"/>
  <c r="P40" i="12" s="1"/>
  <c r="F41" i="12"/>
  <c r="L41" i="12"/>
  <c r="M41" i="12"/>
  <c r="N41" i="12"/>
  <c r="O41" i="12"/>
  <c r="P41" i="12" s="1"/>
  <c r="F42" i="12"/>
  <c r="L42" i="12"/>
  <c r="M42" i="12"/>
  <c r="N42" i="12"/>
  <c r="D91" i="12" s="1"/>
  <c r="O42" i="12"/>
  <c r="P42" i="12" s="1"/>
  <c r="F43" i="12"/>
  <c r="L43" i="12"/>
  <c r="M43" i="12"/>
  <c r="N43" i="12"/>
  <c r="O43" i="12"/>
  <c r="P43" i="12" s="1"/>
  <c r="F44" i="12"/>
  <c r="L44" i="12"/>
  <c r="M44" i="12"/>
  <c r="N44" i="12"/>
  <c r="O44" i="12"/>
  <c r="P44" i="12" s="1"/>
  <c r="F45" i="12"/>
  <c r="L45" i="12"/>
  <c r="M45" i="12"/>
  <c r="N45" i="12"/>
  <c r="D94" i="12" s="1"/>
  <c r="O45" i="12"/>
  <c r="P45" i="12" s="1"/>
  <c r="F46" i="12"/>
  <c r="L46" i="12"/>
  <c r="M46" i="12"/>
  <c r="C95" i="12" s="1"/>
  <c r="N46" i="12"/>
  <c r="O46" i="12"/>
  <c r="L95" i="12" s="1"/>
  <c r="B47" i="12"/>
  <c r="C47" i="12"/>
  <c r="D47" i="12"/>
  <c r="E47" i="12"/>
  <c r="F47" i="12"/>
  <c r="I47" i="12"/>
  <c r="H56" i="12"/>
  <c r="B57" i="12"/>
  <c r="C57" i="12"/>
  <c r="H57" i="12"/>
  <c r="I57" i="12"/>
  <c r="J57" i="12"/>
  <c r="B58" i="12"/>
  <c r="C58" i="12"/>
  <c r="H58" i="12"/>
  <c r="I58" i="12"/>
  <c r="J58" i="12"/>
  <c r="K58" i="12"/>
  <c r="B59" i="12"/>
  <c r="C59" i="12"/>
  <c r="E59" i="12"/>
  <c r="H59" i="12"/>
  <c r="I59" i="12"/>
  <c r="J59" i="12"/>
  <c r="B60" i="12"/>
  <c r="C60" i="12"/>
  <c r="D60" i="12"/>
  <c r="E60" i="12"/>
  <c r="H60" i="12"/>
  <c r="I60" i="12"/>
  <c r="J60" i="12"/>
  <c r="K60" i="12"/>
  <c r="L60" i="12"/>
  <c r="B61" i="12"/>
  <c r="D61" i="12"/>
  <c r="F61" i="12" s="1"/>
  <c r="E61" i="12"/>
  <c r="H61" i="12"/>
  <c r="I61" i="12" s="1"/>
  <c r="B62" i="12"/>
  <c r="E62" i="12"/>
  <c r="H62" i="12"/>
  <c r="I62" i="12"/>
  <c r="L62" i="12"/>
  <c r="B63" i="12"/>
  <c r="C63" i="12"/>
  <c r="H63" i="12"/>
  <c r="I63" i="12"/>
  <c r="J63" i="12"/>
  <c r="B64" i="12"/>
  <c r="H64" i="12"/>
  <c r="I64" i="12" s="1"/>
  <c r="K64" i="12"/>
  <c r="B65" i="12"/>
  <c r="C65" i="12"/>
  <c r="D65" i="12"/>
  <c r="H65" i="12"/>
  <c r="I65" i="12"/>
  <c r="L65" i="12"/>
  <c r="B66" i="12"/>
  <c r="C66" i="12"/>
  <c r="H66" i="12"/>
  <c r="I66" i="12"/>
  <c r="J66" i="12"/>
  <c r="K66" i="12"/>
  <c r="B67" i="12"/>
  <c r="H67" i="12"/>
  <c r="I67" i="12" s="1"/>
  <c r="L67" i="12"/>
  <c r="B68" i="12"/>
  <c r="H68" i="12"/>
  <c r="I68" i="12"/>
  <c r="L68" i="12"/>
  <c r="B69" i="12"/>
  <c r="H69" i="12"/>
  <c r="I69" i="12"/>
  <c r="J69" i="12"/>
  <c r="B70" i="12"/>
  <c r="C70" i="12"/>
  <c r="H70" i="12"/>
  <c r="I70" i="12"/>
  <c r="J70" i="12"/>
  <c r="B71" i="12"/>
  <c r="C71" i="12"/>
  <c r="E71" i="12"/>
  <c r="H71" i="12"/>
  <c r="I71" i="12"/>
  <c r="J71" i="12"/>
  <c r="B72" i="12"/>
  <c r="C72" i="12"/>
  <c r="H72" i="12"/>
  <c r="I72" i="12"/>
  <c r="J72" i="12"/>
  <c r="B73" i="12"/>
  <c r="D73" i="12"/>
  <c r="E73" i="12"/>
  <c r="H73" i="12"/>
  <c r="I73" i="12" s="1"/>
  <c r="L73" i="12"/>
  <c r="B74" i="12"/>
  <c r="H74" i="12"/>
  <c r="I74" i="12" s="1"/>
  <c r="B75" i="12"/>
  <c r="C75" i="12"/>
  <c r="H75" i="12"/>
  <c r="I75" i="12"/>
  <c r="J75" i="12"/>
  <c r="B76" i="12"/>
  <c r="C76" i="12"/>
  <c r="D76" i="12"/>
  <c r="H76" i="12"/>
  <c r="I76" i="12"/>
  <c r="B77" i="12"/>
  <c r="C77" i="12"/>
  <c r="D77" i="12"/>
  <c r="E77" i="12"/>
  <c r="H77" i="12"/>
  <c r="I77" i="12"/>
  <c r="J77" i="12"/>
  <c r="K77" i="12"/>
  <c r="L77" i="12"/>
  <c r="B78" i="12"/>
  <c r="H78" i="12"/>
  <c r="I78" i="12"/>
  <c r="L78" i="12"/>
  <c r="B79" i="12"/>
  <c r="H79" i="12"/>
  <c r="I79" i="12" s="1"/>
  <c r="K79" i="12"/>
  <c r="L79" i="12"/>
  <c r="B80" i="12"/>
  <c r="H80" i="12"/>
  <c r="I80" i="12"/>
  <c r="L80" i="12"/>
  <c r="B81" i="12"/>
  <c r="C81" i="12"/>
  <c r="H81" i="12"/>
  <c r="I81" i="12"/>
  <c r="B82" i="12"/>
  <c r="C82" i="12"/>
  <c r="H82" i="12"/>
  <c r="K82" i="12"/>
  <c r="B83" i="12"/>
  <c r="F83" i="12" s="1"/>
  <c r="C83" i="12"/>
  <c r="D83" i="12"/>
  <c r="H83" i="12"/>
  <c r="I83" i="12"/>
  <c r="J83" i="12"/>
  <c r="K83" i="12"/>
  <c r="L83" i="12"/>
  <c r="B84" i="12"/>
  <c r="C84" i="12"/>
  <c r="E84" i="12"/>
  <c r="H84" i="12"/>
  <c r="I84" i="12"/>
  <c r="J84" i="12"/>
  <c r="L84" i="12"/>
  <c r="B85" i="12"/>
  <c r="H85" i="12"/>
  <c r="I85" i="12" s="1"/>
  <c r="L85" i="12"/>
  <c r="B86" i="12"/>
  <c r="E86" i="12"/>
  <c r="H86" i="12"/>
  <c r="I86" i="12"/>
  <c r="B87" i="12"/>
  <c r="C87" i="12"/>
  <c r="H87" i="12"/>
  <c r="B88" i="12"/>
  <c r="C88" i="12"/>
  <c r="D88" i="12"/>
  <c r="H88" i="12"/>
  <c r="I88" i="12"/>
  <c r="J88" i="12"/>
  <c r="B89" i="12"/>
  <c r="C89" i="12"/>
  <c r="H89" i="12"/>
  <c r="I89" i="12"/>
  <c r="J89" i="12"/>
  <c r="B90" i="12"/>
  <c r="C90" i="12"/>
  <c r="F90" i="12" s="1"/>
  <c r="D90" i="12"/>
  <c r="E90" i="12"/>
  <c r="H90" i="12"/>
  <c r="I90" i="12"/>
  <c r="J90" i="12"/>
  <c r="M90" i="12" s="1"/>
  <c r="K90" i="12"/>
  <c r="L90" i="12"/>
  <c r="B91" i="12"/>
  <c r="E91" i="12"/>
  <c r="H91" i="12"/>
  <c r="I91" i="12" s="1"/>
  <c r="B92" i="12"/>
  <c r="H92" i="12"/>
  <c r="I92" i="12" s="1"/>
  <c r="B93" i="12"/>
  <c r="C93" i="12"/>
  <c r="H93" i="12"/>
  <c r="I93" i="12"/>
  <c r="J93" i="12"/>
  <c r="B94" i="12"/>
  <c r="C94" i="12"/>
  <c r="H94" i="12"/>
  <c r="I94" i="12"/>
  <c r="J94" i="12"/>
  <c r="K94" i="12"/>
  <c r="B95" i="12"/>
  <c r="H95" i="12"/>
  <c r="I95" i="12"/>
  <c r="J95" i="12"/>
  <c r="B109" i="12"/>
  <c r="B114" i="12"/>
  <c r="H134" i="12"/>
  <c r="I134" i="12"/>
  <c r="H135" i="12"/>
  <c r="I135" i="12"/>
  <c r="H136" i="12"/>
  <c r="I136" i="12"/>
  <c r="C2" i="13"/>
  <c r="D2" i="13"/>
  <c r="E2" i="13"/>
  <c r="I2" i="13"/>
  <c r="J2" i="13"/>
  <c r="E3" i="13"/>
  <c r="H4" i="13"/>
  <c r="H5" i="13"/>
  <c r="H6" i="13"/>
  <c r="H7" i="13"/>
  <c r="H8" i="13"/>
  <c r="H9" i="13"/>
  <c r="H10" i="13"/>
  <c r="H11" i="13"/>
  <c r="H44" i="13" s="1"/>
  <c r="B44" i="13"/>
  <c r="C44" i="13"/>
  <c r="C3" i="13" s="1"/>
  <c r="D44" i="13"/>
  <c r="E44" i="13"/>
  <c r="F44" i="13"/>
  <c r="F2" i="13" s="1"/>
  <c r="G44" i="13"/>
  <c r="I44" i="13"/>
  <c r="I3" i="13" s="1"/>
  <c r="J44" i="13"/>
  <c r="K44" i="13"/>
  <c r="K2" i="13" s="1"/>
  <c r="B46" i="13"/>
  <c r="B76" i="13" s="1"/>
  <c r="B47" i="13"/>
  <c r="B77" i="13" s="1"/>
  <c r="B48" i="13"/>
  <c r="B78" i="13" s="1"/>
  <c r="B58" i="13"/>
  <c r="B59" i="13"/>
  <c r="B64" i="13"/>
  <c r="B72" i="13"/>
  <c r="B74" i="13"/>
  <c r="B106" i="13"/>
  <c r="B135" i="13" s="1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6" i="13"/>
  <c r="B137" i="13" s="1"/>
  <c r="F7" i="1"/>
  <c r="N7" i="1" s="1"/>
  <c r="L7" i="1"/>
  <c r="M7" i="1"/>
  <c r="P7" i="1" s="1"/>
  <c r="O7" i="1"/>
  <c r="F8" i="1"/>
  <c r="N8" i="1" s="1"/>
  <c r="L8" i="1"/>
  <c r="M8" i="1"/>
  <c r="J57" i="1" s="1"/>
  <c r="O8" i="1"/>
  <c r="P8" i="1"/>
  <c r="F9" i="1"/>
  <c r="F10" i="1"/>
  <c r="L10" i="1"/>
  <c r="B59" i="1" s="1"/>
  <c r="F11" i="1"/>
  <c r="F12" i="1"/>
  <c r="N12" i="1" s="1"/>
  <c r="L12" i="1"/>
  <c r="M12" i="1"/>
  <c r="O12" i="1"/>
  <c r="F13" i="1"/>
  <c r="N13" i="1" s="1"/>
  <c r="L13" i="1"/>
  <c r="B62" i="1" s="1"/>
  <c r="F62" i="1" s="1"/>
  <c r="M13" i="1"/>
  <c r="C62" i="1" s="1"/>
  <c r="O13" i="1"/>
  <c r="E62" i="1" s="1"/>
  <c r="P13" i="1"/>
  <c r="F14" i="1"/>
  <c r="N14" i="1" s="1"/>
  <c r="L14" i="1"/>
  <c r="B63" i="1" s="1"/>
  <c r="M14" i="1"/>
  <c r="O14" i="1"/>
  <c r="L63" i="1" s="1"/>
  <c r="P14" i="1"/>
  <c r="F15" i="1"/>
  <c r="O15" i="1" s="1"/>
  <c r="F16" i="1"/>
  <c r="L16" i="1"/>
  <c r="I65" i="1" s="1"/>
  <c r="F17" i="1"/>
  <c r="L17" i="1" s="1"/>
  <c r="B66" i="1" s="1"/>
  <c r="F18" i="1"/>
  <c r="N18" i="1" s="1"/>
  <c r="L18" i="1"/>
  <c r="M18" i="1"/>
  <c r="J67" i="1" s="1"/>
  <c r="O18" i="1"/>
  <c r="F19" i="1"/>
  <c r="N19" i="1" s="1"/>
  <c r="K68" i="1" s="1"/>
  <c r="L19" i="1"/>
  <c r="M19" i="1"/>
  <c r="C68" i="1" s="1"/>
  <c r="O19" i="1"/>
  <c r="P19" i="1"/>
  <c r="F20" i="1"/>
  <c r="N20" i="1" s="1"/>
  <c r="L20" i="1"/>
  <c r="M20" i="1"/>
  <c r="O20" i="1"/>
  <c r="P20" i="1"/>
  <c r="F21" i="1"/>
  <c r="O21" i="1"/>
  <c r="L70" i="1" s="1"/>
  <c r="F22" i="1"/>
  <c r="L22" i="1"/>
  <c r="F23" i="1"/>
  <c r="M23" i="1" s="1"/>
  <c r="L23" i="1"/>
  <c r="F24" i="1"/>
  <c r="N24" i="1" s="1"/>
  <c r="D73" i="1" s="1"/>
  <c r="L24" i="1"/>
  <c r="M24" i="1"/>
  <c r="J73" i="1" s="1"/>
  <c r="O24" i="1"/>
  <c r="F25" i="1"/>
  <c r="N25" i="1" s="1"/>
  <c r="L25" i="1"/>
  <c r="M25" i="1"/>
  <c r="O25" i="1"/>
  <c r="F26" i="1"/>
  <c r="N26" i="1" s="1"/>
  <c r="L26" i="1"/>
  <c r="M26" i="1"/>
  <c r="P26" i="1" s="1"/>
  <c r="O26" i="1"/>
  <c r="F27" i="1"/>
  <c r="O27" i="1"/>
  <c r="L76" i="1" s="1"/>
  <c r="F28" i="1"/>
  <c r="F29" i="1"/>
  <c r="L29" i="1"/>
  <c r="B78" i="1" s="1"/>
  <c r="M29" i="1"/>
  <c r="C78" i="1" s="1"/>
  <c r="F30" i="1"/>
  <c r="N30" i="1" s="1"/>
  <c r="F31" i="1"/>
  <c r="N31" i="1" s="1"/>
  <c r="L31" i="1"/>
  <c r="M31" i="1"/>
  <c r="J80" i="1" s="1"/>
  <c r="O31" i="1"/>
  <c r="E80" i="1" s="1"/>
  <c r="F32" i="1"/>
  <c r="N32" i="1" s="1"/>
  <c r="L32" i="1"/>
  <c r="B81" i="1" s="1"/>
  <c r="M32" i="1"/>
  <c r="P32" i="1" s="1"/>
  <c r="O32" i="1"/>
  <c r="E81" i="1" s="1"/>
  <c r="F33" i="1"/>
  <c r="O33" i="1"/>
  <c r="F34" i="1"/>
  <c r="F35" i="1"/>
  <c r="L35" i="1"/>
  <c r="M35" i="1"/>
  <c r="C84" i="1" s="1"/>
  <c r="F36" i="1"/>
  <c r="F37" i="1"/>
  <c r="N37" i="1" s="1"/>
  <c r="K86" i="1" s="1"/>
  <c r="L37" i="1"/>
  <c r="M37" i="1"/>
  <c r="O37" i="1"/>
  <c r="F38" i="1"/>
  <c r="N38" i="1" s="1"/>
  <c r="L38" i="1"/>
  <c r="M38" i="1"/>
  <c r="O38" i="1"/>
  <c r="F39" i="1"/>
  <c r="O39" i="1"/>
  <c r="F40" i="1"/>
  <c r="L40" i="1" s="1"/>
  <c r="F41" i="1"/>
  <c r="L41" i="1"/>
  <c r="M41" i="1"/>
  <c r="F42" i="1"/>
  <c r="L42" i="1"/>
  <c r="F43" i="1"/>
  <c r="N43" i="1" s="1"/>
  <c r="L43" i="1"/>
  <c r="M43" i="1"/>
  <c r="O43" i="1"/>
  <c r="L92" i="1" s="1"/>
  <c r="F44" i="1"/>
  <c r="N44" i="1" s="1"/>
  <c r="L44" i="1"/>
  <c r="M44" i="1"/>
  <c r="O44" i="1"/>
  <c r="F45" i="1"/>
  <c r="F46" i="1"/>
  <c r="L46" i="1"/>
  <c r="B47" i="1"/>
  <c r="C47" i="1"/>
  <c r="D47" i="1"/>
  <c r="E47" i="1"/>
  <c r="I47" i="1"/>
  <c r="D56" i="1"/>
  <c r="E56" i="1"/>
  <c r="H56" i="1"/>
  <c r="K56" i="1" s="1"/>
  <c r="B57" i="1"/>
  <c r="C57" i="1"/>
  <c r="D57" i="1"/>
  <c r="H57" i="1"/>
  <c r="I57" i="1"/>
  <c r="K57" i="1"/>
  <c r="H58" i="1"/>
  <c r="H59" i="1"/>
  <c r="I59" i="1"/>
  <c r="H60" i="1"/>
  <c r="H61" i="1"/>
  <c r="I61" i="1"/>
  <c r="D62" i="1"/>
  <c r="H62" i="1"/>
  <c r="I62" i="1"/>
  <c r="J62" i="1"/>
  <c r="K62" i="1"/>
  <c r="D63" i="1"/>
  <c r="E63" i="1"/>
  <c r="H63" i="1"/>
  <c r="K63" i="1"/>
  <c r="H64" i="1"/>
  <c r="B65" i="1"/>
  <c r="H65" i="1"/>
  <c r="H66" i="1"/>
  <c r="B67" i="1"/>
  <c r="C67" i="1"/>
  <c r="D67" i="1"/>
  <c r="H67" i="1"/>
  <c r="K67" i="1"/>
  <c r="B68" i="1"/>
  <c r="D68" i="1"/>
  <c r="H68" i="1"/>
  <c r="I68" i="1"/>
  <c r="J68" i="1"/>
  <c r="B69" i="1"/>
  <c r="F69" i="1" s="1"/>
  <c r="C69" i="1"/>
  <c r="D69" i="1"/>
  <c r="E69" i="1"/>
  <c r="H69" i="1"/>
  <c r="I69" i="1"/>
  <c r="M69" i="1" s="1"/>
  <c r="J69" i="1"/>
  <c r="K69" i="1"/>
  <c r="L69" i="1"/>
  <c r="E70" i="1"/>
  <c r="H70" i="1"/>
  <c r="B71" i="1"/>
  <c r="H71" i="1"/>
  <c r="I71" i="1" s="1"/>
  <c r="H72" i="1"/>
  <c r="B73" i="1"/>
  <c r="C73" i="1"/>
  <c r="H73" i="1"/>
  <c r="C74" i="1"/>
  <c r="D74" i="1"/>
  <c r="E74" i="1"/>
  <c r="H74" i="1"/>
  <c r="J74" i="1" s="1"/>
  <c r="B75" i="1"/>
  <c r="C75" i="1"/>
  <c r="D75" i="1"/>
  <c r="E75" i="1"/>
  <c r="H75" i="1"/>
  <c r="I75" i="1"/>
  <c r="M75" i="1" s="1"/>
  <c r="J75" i="1"/>
  <c r="K75" i="1"/>
  <c r="L75" i="1"/>
  <c r="E76" i="1"/>
  <c r="H76" i="1"/>
  <c r="H77" i="1"/>
  <c r="H78" i="1"/>
  <c r="I78" i="1"/>
  <c r="H79" i="1"/>
  <c r="C80" i="1"/>
  <c r="D80" i="1"/>
  <c r="H80" i="1"/>
  <c r="K80" i="1" s="1"/>
  <c r="L80" i="1"/>
  <c r="C81" i="1"/>
  <c r="D81" i="1"/>
  <c r="H81" i="1"/>
  <c r="J81" i="1"/>
  <c r="K81" i="1"/>
  <c r="L81" i="1"/>
  <c r="E82" i="1"/>
  <c r="H82" i="1"/>
  <c r="H83" i="1"/>
  <c r="B84" i="1"/>
  <c r="H84" i="1"/>
  <c r="I84" i="1"/>
  <c r="H85" i="1"/>
  <c r="B86" i="1"/>
  <c r="D86" i="1"/>
  <c r="E86" i="1"/>
  <c r="H86" i="1"/>
  <c r="L86" i="1"/>
  <c r="B87" i="1"/>
  <c r="D87" i="1"/>
  <c r="H87" i="1"/>
  <c r="I87" i="1"/>
  <c r="K87" i="1"/>
  <c r="E88" i="1"/>
  <c r="H88" i="1"/>
  <c r="L88" i="1" s="1"/>
  <c r="H89" i="1"/>
  <c r="B90" i="1"/>
  <c r="C90" i="1"/>
  <c r="H90" i="1"/>
  <c r="J90" i="1"/>
  <c r="H91" i="1"/>
  <c r="I91" i="1" s="1"/>
  <c r="D92" i="1"/>
  <c r="H92" i="1"/>
  <c r="K92" i="1" s="1"/>
  <c r="B93" i="1"/>
  <c r="C93" i="1"/>
  <c r="D93" i="1"/>
  <c r="H93" i="1"/>
  <c r="I93" i="1"/>
  <c r="J93" i="1"/>
  <c r="K93" i="1"/>
  <c r="H94" i="1"/>
  <c r="H95" i="1"/>
  <c r="B114" i="1"/>
  <c r="F7" i="2"/>
  <c r="F8" i="2"/>
  <c r="M8" i="2" s="1"/>
  <c r="F9" i="2"/>
  <c r="L9" i="2" s="1"/>
  <c r="M9" i="2"/>
  <c r="N9" i="2"/>
  <c r="D58" i="2" s="1"/>
  <c r="O9" i="2"/>
  <c r="L58" i="2" s="1"/>
  <c r="F10" i="2"/>
  <c r="L10" i="2" s="1"/>
  <c r="M10" i="2"/>
  <c r="N10" i="2"/>
  <c r="O10" i="2"/>
  <c r="F11" i="2"/>
  <c r="L11" i="2" s="1"/>
  <c r="M11" i="2"/>
  <c r="C60" i="2" s="1"/>
  <c r="N11" i="2"/>
  <c r="O11" i="2"/>
  <c r="F12" i="2"/>
  <c r="L12" i="2" s="1"/>
  <c r="I61" i="2" s="1"/>
  <c r="F13" i="2"/>
  <c r="F14" i="2"/>
  <c r="M14" i="2" s="1"/>
  <c r="F15" i="2"/>
  <c r="L15" i="2" s="1"/>
  <c r="M15" i="2"/>
  <c r="N15" i="2"/>
  <c r="O15" i="2"/>
  <c r="F16" i="2"/>
  <c r="L16" i="2" s="1"/>
  <c r="M16" i="2"/>
  <c r="N16" i="2"/>
  <c r="O16" i="2"/>
  <c r="F17" i="2"/>
  <c r="L17" i="2" s="1"/>
  <c r="M17" i="2"/>
  <c r="N17" i="2"/>
  <c r="O17" i="2"/>
  <c r="P17" i="2" s="1"/>
  <c r="F18" i="2"/>
  <c r="F19" i="2"/>
  <c r="M19" i="2" s="1"/>
  <c r="F20" i="2"/>
  <c r="F21" i="2"/>
  <c r="L21" i="2" s="1"/>
  <c r="M21" i="2"/>
  <c r="J70" i="2" s="1"/>
  <c r="N21" i="2"/>
  <c r="K70" i="2" s="1"/>
  <c r="O21" i="2"/>
  <c r="F22" i="2"/>
  <c r="L22" i="2" s="1"/>
  <c r="M22" i="2"/>
  <c r="C71" i="2" s="1"/>
  <c r="N22" i="2"/>
  <c r="O22" i="2"/>
  <c r="L71" i="2" s="1"/>
  <c r="F23" i="2"/>
  <c r="L23" i="2" s="1"/>
  <c r="M23" i="2"/>
  <c r="N23" i="2"/>
  <c r="O23" i="2"/>
  <c r="E72" i="2" s="1"/>
  <c r="P23" i="2"/>
  <c r="F24" i="2"/>
  <c r="F25" i="2"/>
  <c r="M25" i="2"/>
  <c r="F26" i="2"/>
  <c r="M26" i="2"/>
  <c r="J75" i="2" s="1"/>
  <c r="N26" i="2"/>
  <c r="F27" i="2"/>
  <c r="L27" i="2" s="1"/>
  <c r="M27" i="2"/>
  <c r="N27" i="2"/>
  <c r="D76" i="2" s="1"/>
  <c r="O27" i="2"/>
  <c r="F28" i="2"/>
  <c r="L28" i="2" s="1"/>
  <c r="M28" i="2"/>
  <c r="N28" i="2"/>
  <c r="D77" i="2" s="1"/>
  <c r="F77" i="2" s="1"/>
  <c r="O28" i="2"/>
  <c r="F29" i="2"/>
  <c r="L29" i="2" s="1"/>
  <c r="M29" i="2"/>
  <c r="C78" i="2" s="1"/>
  <c r="N29" i="2"/>
  <c r="O29" i="2"/>
  <c r="F30" i="2"/>
  <c r="F31" i="2"/>
  <c r="M31" i="2" s="1"/>
  <c r="F32" i="2"/>
  <c r="F33" i="2"/>
  <c r="L33" i="2" s="1"/>
  <c r="M33" i="2"/>
  <c r="N33" i="2"/>
  <c r="K82" i="2" s="1"/>
  <c r="O33" i="2"/>
  <c r="E82" i="2" s="1"/>
  <c r="F34" i="2"/>
  <c r="L34" i="2" s="1"/>
  <c r="M34" i="2"/>
  <c r="N34" i="2"/>
  <c r="D83" i="2" s="1"/>
  <c r="O34" i="2"/>
  <c r="P34" i="2" s="1"/>
  <c r="F35" i="2"/>
  <c r="L35" i="2" s="1"/>
  <c r="M35" i="2"/>
  <c r="N35" i="2"/>
  <c r="O35" i="2"/>
  <c r="L84" i="2" s="1"/>
  <c r="P35" i="2"/>
  <c r="F36" i="2"/>
  <c r="F37" i="2"/>
  <c r="M37" i="2"/>
  <c r="J86" i="2" s="1"/>
  <c r="F38" i="2"/>
  <c r="M38" i="2"/>
  <c r="C87" i="2" s="1"/>
  <c r="N38" i="2"/>
  <c r="F39" i="2"/>
  <c r="L39" i="2" s="1"/>
  <c r="M39" i="2"/>
  <c r="N39" i="2"/>
  <c r="O39" i="2"/>
  <c r="F40" i="2"/>
  <c r="L40" i="2" s="1"/>
  <c r="M40" i="2"/>
  <c r="C89" i="2" s="1"/>
  <c r="N40" i="2"/>
  <c r="O40" i="2"/>
  <c r="F41" i="2"/>
  <c r="L41" i="2" s="1"/>
  <c r="M41" i="2"/>
  <c r="N41" i="2"/>
  <c r="O41" i="2"/>
  <c r="E90" i="2" s="1"/>
  <c r="F42" i="2"/>
  <c r="F43" i="2"/>
  <c r="M43" i="2" s="1"/>
  <c r="C92" i="2" s="1"/>
  <c r="F44" i="2"/>
  <c r="F45" i="2"/>
  <c r="L45" i="2" s="1"/>
  <c r="M45" i="2"/>
  <c r="C94" i="2" s="1"/>
  <c r="N45" i="2"/>
  <c r="D94" i="2" s="1"/>
  <c r="O45" i="2"/>
  <c r="F46" i="2"/>
  <c r="L46" i="2" s="1"/>
  <c r="M46" i="2"/>
  <c r="N46" i="2"/>
  <c r="D95" i="2" s="1"/>
  <c r="O46" i="2"/>
  <c r="P46" i="2" s="1"/>
  <c r="B47" i="2"/>
  <c r="C47" i="2"/>
  <c r="D47" i="2"/>
  <c r="E47" i="2"/>
  <c r="F47" i="2"/>
  <c r="I47" i="2"/>
  <c r="H56" i="2"/>
  <c r="H57" i="2"/>
  <c r="B58" i="2"/>
  <c r="C58" i="2"/>
  <c r="H58" i="2"/>
  <c r="I58" i="2"/>
  <c r="J58" i="2"/>
  <c r="K58" i="2"/>
  <c r="B59" i="2"/>
  <c r="C59" i="2"/>
  <c r="D59" i="2"/>
  <c r="E59" i="2"/>
  <c r="F59" i="2"/>
  <c r="H59" i="2"/>
  <c r="I59" i="2"/>
  <c r="J59" i="2"/>
  <c r="K59" i="2"/>
  <c r="L59" i="2"/>
  <c r="M59" i="2"/>
  <c r="H60" i="2"/>
  <c r="J60" i="2" s="1"/>
  <c r="B61" i="2"/>
  <c r="H61" i="2"/>
  <c r="H62" i="2"/>
  <c r="H63" i="2"/>
  <c r="E64" i="2"/>
  <c r="H64" i="2"/>
  <c r="I64" i="2"/>
  <c r="L64" i="2"/>
  <c r="B65" i="2"/>
  <c r="C65" i="2"/>
  <c r="D65" i="2"/>
  <c r="H65" i="2"/>
  <c r="I65" i="2"/>
  <c r="J65" i="2"/>
  <c r="K65" i="2"/>
  <c r="C66" i="2"/>
  <c r="D66" i="2"/>
  <c r="H66" i="2"/>
  <c r="J66" i="2"/>
  <c r="K66" i="2"/>
  <c r="L66" i="2"/>
  <c r="H67" i="2"/>
  <c r="H68" i="2"/>
  <c r="H69" i="2"/>
  <c r="B70" i="2"/>
  <c r="D70" i="2"/>
  <c r="E70" i="2"/>
  <c r="H70" i="2"/>
  <c r="L70" i="2"/>
  <c r="B71" i="2"/>
  <c r="E71" i="2"/>
  <c r="H71" i="2"/>
  <c r="I71" i="2"/>
  <c r="C72" i="2"/>
  <c r="D72" i="2"/>
  <c r="H72" i="2"/>
  <c r="J72" i="2"/>
  <c r="K72" i="2"/>
  <c r="L72" i="2"/>
  <c r="H73" i="2"/>
  <c r="C74" i="2"/>
  <c r="H74" i="2"/>
  <c r="J74" i="2"/>
  <c r="C75" i="2"/>
  <c r="D75" i="2"/>
  <c r="H75" i="2"/>
  <c r="K75" i="2"/>
  <c r="B76" i="2"/>
  <c r="C76" i="2"/>
  <c r="H76" i="2"/>
  <c r="I76" i="2"/>
  <c r="J76" i="2"/>
  <c r="K76" i="2"/>
  <c r="B77" i="2"/>
  <c r="C77" i="2"/>
  <c r="E77" i="2"/>
  <c r="H77" i="2"/>
  <c r="I77" i="2"/>
  <c r="J77" i="2"/>
  <c r="L77" i="2"/>
  <c r="E78" i="2"/>
  <c r="H78" i="2"/>
  <c r="J78" i="2" s="1"/>
  <c r="H79" i="2"/>
  <c r="H80" i="2"/>
  <c r="H81" i="2"/>
  <c r="D82" i="2"/>
  <c r="H82" i="2"/>
  <c r="I82" i="2"/>
  <c r="L82" i="2"/>
  <c r="B83" i="2"/>
  <c r="C83" i="2"/>
  <c r="H83" i="2"/>
  <c r="I83" i="2"/>
  <c r="J83" i="2"/>
  <c r="K83" i="2"/>
  <c r="C84" i="2"/>
  <c r="D84" i="2"/>
  <c r="H84" i="2"/>
  <c r="J84" i="2"/>
  <c r="K84" i="2"/>
  <c r="H85" i="2"/>
  <c r="C86" i="2"/>
  <c r="H86" i="2"/>
  <c r="H87" i="2"/>
  <c r="B88" i="2"/>
  <c r="C88" i="2"/>
  <c r="D88" i="2"/>
  <c r="E88" i="2"/>
  <c r="H88" i="2"/>
  <c r="J88" i="2"/>
  <c r="K88" i="2"/>
  <c r="L88" i="2"/>
  <c r="B89" i="2"/>
  <c r="E89" i="2"/>
  <c r="H89" i="2"/>
  <c r="I89" i="2"/>
  <c r="L89" i="2"/>
  <c r="C90" i="2"/>
  <c r="D90" i="2"/>
  <c r="H90" i="2"/>
  <c r="J90" i="2"/>
  <c r="K90" i="2"/>
  <c r="L90" i="2"/>
  <c r="H91" i="2"/>
  <c r="H92" i="2"/>
  <c r="H93" i="2"/>
  <c r="B94" i="2"/>
  <c r="H94" i="2"/>
  <c r="I94" i="2"/>
  <c r="J94" i="2"/>
  <c r="K94" i="2"/>
  <c r="B95" i="2"/>
  <c r="C95" i="2"/>
  <c r="E95" i="2"/>
  <c r="F95" i="2"/>
  <c r="H95" i="2"/>
  <c r="I95" i="2"/>
  <c r="J95" i="2"/>
  <c r="L95" i="2"/>
  <c r="B114" i="2"/>
  <c r="F7" i="3"/>
  <c r="L7" i="3"/>
  <c r="M7" i="3"/>
  <c r="N7" i="3"/>
  <c r="O7" i="3"/>
  <c r="F8" i="3"/>
  <c r="L8" i="3"/>
  <c r="M8" i="3"/>
  <c r="J57" i="3" s="1"/>
  <c r="N8" i="3"/>
  <c r="O8" i="3"/>
  <c r="F9" i="3"/>
  <c r="L9" i="3"/>
  <c r="M9" i="3"/>
  <c r="N9" i="3"/>
  <c r="O9" i="3"/>
  <c r="F10" i="3"/>
  <c r="L10" i="3"/>
  <c r="M10" i="3"/>
  <c r="N10" i="3"/>
  <c r="O10" i="3"/>
  <c r="F11" i="3"/>
  <c r="L11" i="3"/>
  <c r="M11" i="3"/>
  <c r="N11" i="3"/>
  <c r="K60" i="3" s="1"/>
  <c r="O11" i="3"/>
  <c r="F12" i="3"/>
  <c r="L12" i="3"/>
  <c r="M12" i="3"/>
  <c r="N12" i="3"/>
  <c r="D61" i="3" s="1"/>
  <c r="O12" i="3"/>
  <c r="F13" i="3"/>
  <c r="L13" i="3"/>
  <c r="P13" i="3" s="1"/>
  <c r="M13" i="3"/>
  <c r="N13" i="3"/>
  <c r="D62" i="3" s="1"/>
  <c r="O13" i="3"/>
  <c r="F14" i="3"/>
  <c r="L14" i="3"/>
  <c r="M14" i="3"/>
  <c r="N14" i="3"/>
  <c r="O14" i="3"/>
  <c r="F15" i="3"/>
  <c r="L15" i="3"/>
  <c r="P15" i="3" s="1"/>
  <c r="M15" i="3"/>
  <c r="C64" i="3" s="1"/>
  <c r="N15" i="3"/>
  <c r="O15" i="3"/>
  <c r="F16" i="3"/>
  <c r="L16" i="3"/>
  <c r="M16" i="3"/>
  <c r="C65" i="3" s="1"/>
  <c r="N16" i="3"/>
  <c r="O16" i="3"/>
  <c r="F17" i="3"/>
  <c r="L17" i="3"/>
  <c r="M17" i="3"/>
  <c r="J66" i="3" s="1"/>
  <c r="N17" i="3"/>
  <c r="O17" i="3"/>
  <c r="F18" i="3"/>
  <c r="L18" i="3"/>
  <c r="M18" i="3"/>
  <c r="N18" i="3"/>
  <c r="D67" i="3" s="1"/>
  <c r="O18" i="3"/>
  <c r="F19" i="3"/>
  <c r="L19" i="3"/>
  <c r="M19" i="3"/>
  <c r="N19" i="3"/>
  <c r="O19" i="3"/>
  <c r="F20" i="3"/>
  <c r="L20" i="3"/>
  <c r="M20" i="3"/>
  <c r="J69" i="3" s="1"/>
  <c r="N20" i="3"/>
  <c r="O20" i="3"/>
  <c r="F21" i="3"/>
  <c r="L21" i="3"/>
  <c r="P21" i="3" s="1"/>
  <c r="M21" i="3"/>
  <c r="C70" i="3" s="1"/>
  <c r="N21" i="3"/>
  <c r="D70" i="3" s="1"/>
  <c r="O21" i="3"/>
  <c r="F22" i="3"/>
  <c r="L22" i="3"/>
  <c r="M22" i="3"/>
  <c r="C71" i="3" s="1"/>
  <c r="N22" i="3"/>
  <c r="D71" i="3" s="1"/>
  <c r="O22" i="3"/>
  <c r="F23" i="3"/>
  <c r="L23" i="3"/>
  <c r="M23" i="3"/>
  <c r="J72" i="3" s="1"/>
  <c r="N23" i="3"/>
  <c r="O23" i="3"/>
  <c r="F24" i="3"/>
  <c r="L24" i="3"/>
  <c r="M24" i="3"/>
  <c r="N24" i="3"/>
  <c r="O24" i="3"/>
  <c r="F25" i="3"/>
  <c r="L25" i="3"/>
  <c r="M25" i="3"/>
  <c r="N25" i="3"/>
  <c r="O25" i="3"/>
  <c r="F26" i="3"/>
  <c r="L26" i="3"/>
  <c r="M26" i="3"/>
  <c r="J75" i="3" s="1"/>
  <c r="N26" i="3"/>
  <c r="O26" i="3"/>
  <c r="F27" i="3"/>
  <c r="L27" i="3"/>
  <c r="M27" i="3"/>
  <c r="J76" i="3" s="1"/>
  <c r="N27" i="3"/>
  <c r="O27" i="3"/>
  <c r="F28" i="3"/>
  <c r="L28" i="3"/>
  <c r="M28" i="3"/>
  <c r="N28" i="3"/>
  <c r="D77" i="3" s="1"/>
  <c r="O28" i="3"/>
  <c r="F29" i="3"/>
  <c r="L29" i="3"/>
  <c r="M29" i="3"/>
  <c r="N29" i="3"/>
  <c r="K78" i="3" s="1"/>
  <c r="O29" i="3"/>
  <c r="F30" i="3"/>
  <c r="L30" i="3"/>
  <c r="M30" i="3"/>
  <c r="N30" i="3"/>
  <c r="D79" i="3" s="1"/>
  <c r="O30" i="3"/>
  <c r="F31" i="3"/>
  <c r="L31" i="3"/>
  <c r="P31" i="3" s="1"/>
  <c r="M31" i="3"/>
  <c r="N31" i="3"/>
  <c r="D80" i="3" s="1"/>
  <c r="O31" i="3"/>
  <c r="F32" i="3"/>
  <c r="L32" i="3"/>
  <c r="M32" i="3"/>
  <c r="N32" i="3"/>
  <c r="O32" i="3"/>
  <c r="F33" i="3"/>
  <c r="L33" i="3"/>
  <c r="P33" i="3" s="1"/>
  <c r="M33" i="3"/>
  <c r="C82" i="3" s="1"/>
  <c r="N33" i="3"/>
  <c r="D82" i="3" s="1"/>
  <c r="O33" i="3"/>
  <c r="F34" i="3"/>
  <c r="L34" i="3"/>
  <c r="M34" i="3"/>
  <c r="C83" i="3" s="1"/>
  <c r="N34" i="3"/>
  <c r="O34" i="3"/>
  <c r="F35" i="3"/>
  <c r="L35" i="3"/>
  <c r="M35" i="3"/>
  <c r="J84" i="3" s="1"/>
  <c r="N35" i="3"/>
  <c r="D84" i="3" s="1"/>
  <c r="O35" i="3"/>
  <c r="F36" i="3"/>
  <c r="L36" i="3"/>
  <c r="M36" i="3"/>
  <c r="N36" i="3"/>
  <c r="D85" i="3" s="1"/>
  <c r="O36" i="3"/>
  <c r="F37" i="3"/>
  <c r="L37" i="3"/>
  <c r="M37" i="3"/>
  <c r="N37" i="3"/>
  <c r="O37" i="3"/>
  <c r="F38" i="3"/>
  <c r="L38" i="3"/>
  <c r="M38" i="3"/>
  <c r="J87" i="3" s="1"/>
  <c r="N38" i="3"/>
  <c r="O38" i="3"/>
  <c r="F39" i="3"/>
  <c r="L39" i="3"/>
  <c r="P39" i="3" s="1"/>
  <c r="M39" i="3"/>
  <c r="C88" i="3" s="1"/>
  <c r="N39" i="3"/>
  <c r="D88" i="3" s="1"/>
  <c r="O39" i="3"/>
  <c r="F40" i="3"/>
  <c r="L40" i="3"/>
  <c r="M40" i="3"/>
  <c r="C89" i="3" s="1"/>
  <c r="N40" i="3"/>
  <c r="D89" i="3" s="1"/>
  <c r="O40" i="3"/>
  <c r="F41" i="3"/>
  <c r="L41" i="3"/>
  <c r="M41" i="3"/>
  <c r="N41" i="3"/>
  <c r="O41" i="3"/>
  <c r="F42" i="3"/>
  <c r="L42" i="3"/>
  <c r="M42" i="3"/>
  <c r="C91" i="3" s="1"/>
  <c r="N42" i="3"/>
  <c r="O42" i="3"/>
  <c r="F43" i="3"/>
  <c r="L43" i="3"/>
  <c r="P43" i="3" s="1"/>
  <c r="M43" i="3"/>
  <c r="N43" i="3"/>
  <c r="O43" i="3"/>
  <c r="F44" i="3"/>
  <c r="L44" i="3"/>
  <c r="M44" i="3"/>
  <c r="N44" i="3"/>
  <c r="O44" i="3"/>
  <c r="F45" i="3"/>
  <c r="L45" i="3"/>
  <c r="P45" i="3" s="1"/>
  <c r="M45" i="3"/>
  <c r="N45" i="3"/>
  <c r="O45" i="3"/>
  <c r="F46" i="3"/>
  <c r="L46" i="3"/>
  <c r="M46" i="3"/>
  <c r="J95" i="3" s="1"/>
  <c r="N46" i="3"/>
  <c r="D95" i="3" s="1"/>
  <c r="O46" i="3"/>
  <c r="B47" i="3"/>
  <c r="C47" i="3"/>
  <c r="D47" i="3"/>
  <c r="E47" i="3"/>
  <c r="F47" i="3"/>
  <c r="I47" i="3"/>
  <c r="O47" i="3"/>
  <c r="E56" i="3"/>
  <c r="H56" i="3"/>
  <c r="I56" i="3"/>
  <c r="L56" i="3"/>
  <c r="B57" i="3"/>
  <c r="C57" i="3"/>
  <c r="E57" i="3"/>
  <c r="H57" i="3"/>
  <c r="L57" i="3" s="1"/>
  <c r="I57" i="3"/>
  <c r="C58" i="3"/>
  <c r="D58" i="3"/>
  <c r="H58" i="3"/>
  <c r="K58" i="3"/>
  <c r="B59" i="3"/>
  <c r="C59" i="3"/>
  <c r="D59" i="3"/>
  <c r="E59" i="3"/>
  <c r="H59" i="3"/>
  <c r="L59" i="3" s="1"/>
  <c r="I59" i="3"/>
  <c r="J59" i="3"/>
  <c r="K59" i="3"/>
  <c r="D60" i="3"/>
  <c r="E60" i="3"/>
  <c r="H60" i="3"/>
  <c r="L60" i="3"/>
  <c r="C61" i="3"/>
  <c r="E61" i="3"/>
  <c r="H61" i="3"/>
  <c r="L61" i="3" s="1"/>
  <c r="J61" i="3"/>
  <c r="K61" i="3"/>
  <c r="B62" i="3"/>
  <c r="E62" i="3"/>
  <c r="H62" i="3"/>
  <c r="I62" i="3"/>
  <c r="K62" i="3"/>
  <c r="L62" i="3"/>
  <c r="E63" i="3"/>
  <c r="H63" i="3"/>
  <c r="L63" i="3" s="1"/>
  <c r="B64" i="3"/>
  <c r="D64" i="3"/>
  <c r="H64" i="3"/>
  <c r="I64" i="3"/>
  <c r="J64" i="3"/>
  <c r="K64" i="3"/>
  <c r="E65" i="3"/>
  <c r="H65" i="3"/>
  <c r="L65" i="3" s="1"/>
  <c r="I65" i="3"/>
  <c r="C66" i="3"/>
  <c r="D66" i="3"/>
  <c r="E66" i="3"/>
  <c r="H66" i="3"/>
  <c r="K66" i="3"/>
  <c r="L66" i="3"/>
  <c r="C67" i="3"/>
  <c r="E67" i="3"/>
  <c r="H67" i="3"/>
  <c r="L67" i="3" s="1"/>
  <c r="K67" i="3"/>
  <c r="E68" i="3"/>
  <c r="H68" i="3"/>
  <c r="L68" i="3" s="1"/>
  <c r="B69" i="3"/>
  <c r="C69" i="3"/>
  <c r="E69" i="3"/>
  <c r="H69" i="3"/>
  <c r="L69" i="3"/>
  <c r="B70" i="3"/>
  <c r="H70" i="3"/>
  <c r="I70" i="3"/>
  <c r="J70" i="3"/>
  <c r="K70" i="3"/>
  <c r="B71" i="3"/>
  <c r="F71" i="3" s="1"/>
  <c r="E71" i="3"/>
  <c r="H71" i="3"/>
  <c r="L71" i="3" s="1"/>
  <c r="J71" i="3"/>
  <c r="K71" i="3"/>
  <c r="C72" i="3"/>
  <c r="E72" i="3"/>
  <c r="H72" i="3"/>
  <c r="L72" i="3"/>
  <c r="C73" i="3"/>
  <c r="D73" i="3"/>
  <c r="E73" i="3"/>
  <c r="H73" i="3"/>
  <c r="J73" i="3"/>
  <c r="K73" i="3"/>
  <c r="L73" i="3"/>
  <c r="E74" i="3"/>
  <c r="H74" i="3"/>
  <c r="L74" i="3" s="1"/>
  <c r="I74" i="3"/>
  <c r="C75" i="3"/>
  <c r="E75" i="3"/>
  <c r="H75" i="3"/>
  <c r="L75" i="3" s="1"/>
  <c r="I75" i="3"/>
  <c r="C76" i="3"/>
  <c r="D76" i="3"/>
  <c r="H76" i="3"/>
  <c r="K76" i="3"/>
  <c r="B77" i="3"/>
  <c r="C77" i="3"/>
  <c r="E77" i="3"/>
  <c r="H77" i="3"/>
  <c r="L77" i="3" s="1"/>
  <c r="I77" i="3"/>
  <c r="J77" i="3"/>
  <c r="K77" i="3"/>
  <c r="D78" i="3"/>
  <c r="E78" i="3"/>
  <c r="H78" i="3"/>
  <c r="L78" i="3"/>
  <c r="C79" i="3"/>
  <c r="E79" i="3"/>
  <c r="H79" i="3"/>
  <c r="L79" i="3" s="1"/>
  <c r="J79" i="3"/>
  <c r="K79" i="3"/>
  <c r="B80" i="3"/>
  <c r="E80" i="3"/>
  <c r="H80" i="3"/>
  <c r="I80" i="3"/>
  <c r="K80" i="3"/>
  <c r="L80" i="3"/>
  <c r="E81" i="3"/>
  <c r="H81" i="3"/>
  <c r="L81" i="3" s="1"/>
  <c r="B82" i="3"/>
  <c r="H82" i="3"/>
  <c r="I82" i="3"/>
  <c r="J82" i="3"/>
  <c r="K82" i="3"/>
  <c r="E83" i="3"/>
  <c r="H83" i="3"/>
  <c r="I83" i="3"/>
  <c r="C84" i="3"/>
  <c r="E84" i="3"/>
  <c r="H84" i="3"/>
  <c r="K84" i="3"/>
  <c r="L84" i="3"/>
  <c r="C85" i="3"/>
  <c r="E85" i="3"/>
  <c r="H85" i="3"/>
  <c r="L85" i="3" s="1"/>
  <c r="K85" i="3"/>
  <c r="E86" i="3"/>
  <c r="H86" i="3"/>
  <c r="L86" i="3" s="1"/>
  <c r="I86" i="3"/>
  <c r="B87" i="3"/>
  <c r="C87" i="3"/>
  <c r="E87" i="3"/>
  <c r="H87" i="3"/>
  <c r="L87" i="3"/>
  <c r="B88" i="3"/>
  <c r="H88" i="3"/>
  <c r="I88" i="3"/>
  <c r="J88" i="3"/>
  <c r="K88" i="3"/>
  <c r="B89" i="3"/>
  <c r="F89" i="3" s="1"/>
  <c r="E89" i="3"/>
  <c r="H89" i="3"/>
  <c r="L89" i="3" s="1"/>
  <c r="J89" i="3"/>
  <c r="K89" i="3"/>
  <c r="B90" i="3"/>
  <c r="D90" i="3"/>
  <c r="E90" i="3"/>
  <c r="H90" i="3"/>
  <c r="K90" i="3"/>
  <c r="L90" i="3"/>
  <c r="B91" i="3"/>
  <c r="E91" i="3"/>
  <c r="H91" i="3"/>
  <c r="L91" i="3" s="1"/>
  <c r="I91" i="3"/>
  <c r="J91" i="3"/>
  <c r="C92" i="3"/>
  <c r="D92" i="3"/>
  <c r="E92" i="3"/>
  <c r="H92" i="3"/>
  <c r="L92" i="3" s="1"/>
  <c r="I92" i="3"/>
  <c r="J92" i="3"/>
  <c r="K92" i="3"/>
  <c r="M92" i="3"/>
  <c r="D93" i="3"/>
  <c r="E93" i="3"/>
  <c r="H93" i="3"/>
  <c r="L93" i="3" s="1"/>
  <c r="B94" i="3"/>
  <c r="C94" i="3"/>
  <c r="D94" i="3"/>
  <c r="E94" i="3"/>
  <c r="H94" i="3"/>
  <c r="J94" i="3"/>
  <c r="K94" i="3"/>
  <c r="L94" i="3"/>
  <c r="C95" i="3"/>
  <c r="E95" i="3"/>
  <c r="H95" i="3"/>
  <c r="K95" i="3"/>
  <c r="L95" i="3"/>
  <c r="L97" i="3"/>
  <c r="D112" i="3" s="1"/>
  <c r="B114" i="3"/>
  <c r="F7" i="4"/>
  <c r="L7" i="4" s="1"/>
  <c r="I56" i="4" s="1"/>
  <c r="M7" i="4"/>
  <c r="J56" i="4" s="1"/>
  <c r="N7" i="4"/>
  <c r="O7" i="4"/>
  <c r="E56" i="4" s="1"/>
  <c r="F8" i="4"/>
  <c r="L8" i="4" s="1"/>
  <c r="M8" i="4"/>
  <c r="N8" i="4"/>
  <c r="O8" i="4"/>
  <c r="F9" i="4"/>
  <c r="F10" i="4"/>
  <c r="F11" i="4"/>
  <c r="M11" i="4"/>
  <c r="C60" i="4" s="1"/>
  <c r="N11" i="4"/>
  <c r="D60" i="4" s="1"/>
  <c r="F12" i="4"/>
  <c r="O12" i="4"/>
  <c r="L61" i="4" s="1"/>
  <c r="F13" i="4"/>
  <c r="L13" i="4" s="1"/>
  <c r="M13" i="4"/>
  <c r="N13" i="4"/>
  <c r="O13" i="4"/>
  <c r="F14" i="4"/>
  <c r="L14" i="4" s="1"/>
  <c r="M14" i="4"/>
  <c r="J63" i="4" s="1"/>
  <c r="N14" i="4"/>
  <c r="O14" i="4"/>
  <c r="F15" i="4"/>
  <c r="O15" i="4"/>
  <c r="F16" i="4"/>
  <c r="M16" i="4"/>
  <c r="F17" i="4"/>
  <c r="M17" i="4"/>
  <c r="J66" i="4" s="1"/>
  <c r="N17" i="4"/>
  <c r="D66" i="4" s="1"/>
  <c r="F18" i="4"/>
  <c r="M18" i="4"/>
  <c r="F19" i="4"/>
  <c r="L19" i="4" s="1"/>
  <c r="M19" i="4"/>
  <c r="N19" i="4"/>
  <c r="O19" i="4"/>
  <c r="F20" i="4"/>
  <c r="L20" i="4" s="1"/>
  <c r="M20" i="4"/>
  <c r="N20" i="4"/>
  <c r="K69" i="4" s="1"/>
  <c r="O20" i="4"/>
  <c r="P20" i="4"/>
  <c r="F21" i="4"/>
  <c r="O21" i="4"/>
  <c r="F22" i="4"/>
  <c r="M22" i="4"/>
  <c r="J71" i="4" s="1"/>
  <c r="F23" i="4"/>
  <c r="M23" i="4"/>
  <c r="N23" i="4"/>
  <c r="F24" i="4"/>
  <c r="M24" i="4"/>
  <c r="N24" i="4"/>
  <c r="D73" i="4" s="1"/>
  <c r="F25" i="4"/>
  <c r="L25" i="4" s="1"/>
  <c r="M25" i="4"/>
  <c r="N25" i="4"/>
  <c r="O25" i="4"/>
  <c r="P25" i="4"/>
  <c r="F26" i="4"/>
  <c r="L26" i="4" s="1"/>
  <c r="M26" i="4"/>
  <c r="N26" i="4"/>
  <c r="D75" i="4" s="1"/>
  <c r="O26" i="4"/>
  <c r="P26" i="4"/>
  <c r="F27" i="4"/>
  <c r="F28" i="4"/>
  <c r="M28" i="4"/>
  <c r="F29" i="4"/>
  <c r="F30" i="4"/>
  <c r="L30" i="4" s="1"/>
  <c r="M30" i="4"/>
  <c r="N30" i="4"/>
  <c r="K79" i="4" s="1"/>
  <c r="O30" i="4"/>
  <c r="E79" i="4" s="1"/>
  <c r="F31" i="4"/>
  <c r="L31" i="4" s="1"/>
  <c r="M31" i="4"/>
  <c r="N31" i="4"/>
  <c r="O31" i="4"/>
  <c r="L80" i="4" s="1"/>
  <c r="P31" i="4"/>
  <c r="F32" i="4"/>
  <c r="L32" i="4" s="1"/>
  <c r="M32" i="4"/>
  <c r="N32" i="4"/>
  <c r="O32" i="4"/>
  <c r="P32" i="4"/>
  <c r="F33" i="4"/>
  <c r="O33" i="4"/>
  <c r="E82" i="4" s="1"/>
  <c r="F34" i="4"/>
  <c r="M34" i="4"/>
  <c r="C83" i="4" s="1"/>
  <c r="F35" i="4"/>
  <c r="M35" i="4"/>
  <c r="J84" i="4" s="1"/>
  <c r="F36" i="4"/>
  <c r="L36" i="4" s="1"/>
  <c r="M36" i="4"/>
  <c r="N36" i="4"/>
  <c r="O36" i="4"/>
  <c r="E85" i="4" s="1"/>
  <c r="F37" i="4"/>
  <c r="L37" i="4" s="1"/>
  <c r="M37" i="4"/>
  <c r="C86" i="4" s="1"/>
  <c r="N37" i="4"/>
  <c r="O37" i="4"/>
  <c r="P37" i="4"/>
  <c r="F38" i="4"/>
  <c r="L38" i="4" s="1"/>
  <c r="M38" i="4"/>
  <c r="N38" i="4"/>
  <c r="O38" i="4"/>
  <c r="P38" i="4"/>
  <c r="F39" i="4"/>
  <c r="O39" i="4"/>
  <c r="E88" i="4" s="1"/>
  <c r="F40" i="4"/>
  <c r="M40" i="4"/>
  <c r="J89" i="4" s="1"/>
  <c r="F41" i="4"/>
  <c r="M41" i="4"/>
  <c r="J90" i="4" s="1"/>
  <c r="N41" i="4"/>
  <c r="K90" i="4" s="1"/>
  <c r="F42" i="4"/>
  <c r="L42" i="4" s="1"/>
  <c r="M42" i="4"/>
  <c r="N42" i="4"/>
  <c r="D91" i="4" s="1"/>
  <c r="O42" i="4"/>
  <c r="E91" i="4" s="1"/>
  <c r="F43" i="4"/>
  <c r="L43" i="4" s="1"/>
  <c r="M43" i="4"/>
  <c r="C92" i="4" s="1"/>
  <c r="N43" i="4"/>
  <c r="O43" i="4"/>
  <c r="F44" i="4"/>
  <c r="L44" i="4" s="1"/>
  <c r="M44" i="4"/>
  <c r="N44" i="4"/>
  <c r="O44" i="4"/>
  <c r="F45" i="4"/>
  <c r="F46" i="4"/>
  <c r="B47" i="4"/>
  <c r="C47" i="4"/>
  <c r="D47" i="4"/>
  <c r="E47" i="4"/>
  <c r="I47" i="4"/>
  <c r="B56" i="4"/>
  <c r="C56" i="4"/>
  <c r="H56" i="4"/>
  <c r="L56" i="4"/>
  <c r="B57" i="4"/>
  <c r="C57" i="4"/>
  <c r="H57" i="4"/>
  <c r="I57" i="4"/>
  <c r="J57" i="4"/>
  <c r="H58" i="4"/>
  <c r="H59" i="4"/>
  <c r="H60" i="4"/>
  <c r="K60" i="4"/>
  <c r="E61" i="4"/>
  <c r="H61" i="4"/>
  <c r="B62" i="4"/>
  <c r="C62" i="4"/>
  <c r="E62" i="4"/>
  <c r="H62" i="4"/>
  <c r="I62" i="4"/>
  <c r="L62" i="4"/>
  <c r="B63" i="4"/>
  <c r="C63" i="4"/>
  <c r="D63" i="4"/>
  <c r="H63" i="4"/>
  <c r="I63" i="4"/>
  <c r="K63" i="4"/>
  <c r="H64" i="4"/>
  <c r="H65" i="4"/>
  <c r="C66" i="4"/>
  <c r="H66" i="4"/>
  <c r="H67" i="4"/>
  <c r="B68" i="4"/>
  <c r="E68" i="4"/>
  <c r="H68" i="4"/>
  <c r="I68" i="4" s="1"/>
  <c r="B69" i="4"/>
  <c r="C69" i="4"/>
  <c r="D69" i="4"/>
  <c r="H69" i="4"/>
  <c r="I69" i="4"/>
  <c r="J69" i="4"/>
  <c r="E70" i="4"/>
  <c r="H70" i="4"/>
  <c r="H71" i="4"/>
  <c r="C72" i="4"/>
  <c r="D72" i="4"/>
  <c r="H72" i="4"/>
  <c r="K72" i="4" s="1"/>
  <c r="H73" i="4"/>
  <c r="K73" i="4"/>
  <c r="B74" i="4"/>
  <c r="C74" i="4"/>
  <c r="H74" i="4"/>
  <c r="B75" i="4"/>
  <c r="C75" i="4"/>
  <c r="H75" i="4"/>
  <c r="I75" i="4"/>
  <c r="J75" i="4"/>
  <c r="K75" i="4"/>
  <c r="H76" i="4"/>
  <c r="H77" i="4"/>
  <c r="H78" i="4"/>
  <c r="H79" i="4"/>
  <c r="I79" i="4"/>
  <c r="L79" i="4"/>
  <c r="B80" i="4"/>
  <c r="C80" i="4"/>
  <c r="H80" i="4"/>
  <c r="I80" i="4"/>
  <c r="J80" i="4"/>
  <c r="B81" i="4"/>
  <c r="C81" i="4"/>
  <c r="D81" i="4"/>
  <c r="H81" i="4"/>
  <c r="I81" i="4"/>
  <c r="K81" i="4"/>
  <c r="H82" i="4"/>
  <c r="H83" i="4"/>
  <c r="J83" i="4"/>
  <c r="H84" i="4"/>
  <c r="B85" i="4"/>
  <c r="D85" i="4"/>
  <c r="H85" i="4"/>
  <c r="I85" i="4"/>
  <c r="K85" i="4"/>
  <c r="B86" i="4"/>
  <c r="E86" i="4"/>
  <c r="H86" i="4"/>
  <c r="J86" i="4" s="1"/>
  <c r="I86" i="4"/>
  <c r="B87" i="4"/>
  <c r="C87" i="4"/>
  <c r="D87" i="4"/>
  <c r="H87" i="4"/>
  <c r="I87" i="4"/>
  <c r="J87" i="4"/>
  <c r="K87" i="4"/>
  <c r="H88" i="4"/>
  <c r="C89" i="4"/>
  <c r="H89" i="4"/>
  <c r="C90" i="4"/>
  <c r="D90" i="4"/>
  <c r="H90" i="4"/>
  <c r="B91" i="4"/>
  <c r="H91" i="4"/>
  <c r="K91" i="4" s="1"/>
  <c r="I91" i="4"/>
  <c r="B92" i="4"/>
  <c r="E92" i="4"/>
  <c r="H92" i="4"/>
  <c r="B93" i="4"/>
  <c r="C93" i="4"/>
  <c r="H93" i="4"/>
  <c r="K93" i="4"/>
  <c r="H94" i="4"/>
  <c r="H95" i="4"/>
  <c r="B114" i="4"/>
  <c r="F7" i="5"/>
  <c r="M7" i="5" s="1"/>
  <c r="L7" i="5"/>
  <c r="B56" i="5" s="1"/>
  <c r="N7" i="5"/>
  <c r="O7" i="5"/>
  <c r="P7" i="5" s="1"/>
  <c r="F8" i="5"/>
  <c r="F9" i="5"/>
  <c r="L9" i="5"/>
  <c r="F10" i="5"/>
  <c r="F11" i="5"/>
  <c r="M11" i="5" s="1"/>
  <c r="L11" i="5"/>
  <c r="N11" i="5"/>
  <c r="K60" i="5" s="1"/>
  <c r="O11" i="5"/>
  <c r="L60" i="5" s="1"/>
  <c r="F12" i="5"/>
  <c r="M12" i="5" s="1"/>
  <c r="C61" i="5" s="1"/>
  <c r="L12" i="5"/>
  <c r="I61" i="5" s="1"/>
  <c r="N12" i="5"/>
  <c r="O12" i="5"/>
  <c r="P12" i="5" s="1"/>
  <c r="F13" i="5"/>
  <c r="M13" i="5" s="1"/>
  <c r="L13" i="5"/>
  <c r="N13" i="5"/>
  <c r="O13" i="5"/>
  <c r="P13" i="5"/>
  <c r="F14" i="5"/>
  <c r="O14" i="5"/>
  <c r="L63" i="5" s="1"/>
  <c r="F15" i="5"/>
  <c r="L15" i="5"/>
  <c r="F16" i="5"/>
  <c r="L16" i="5"/>
  <c r="F17" i="5"/>
  <c r="M17" i="5" s="1"/>
  <c r="L17" i="5"/>
  <c r="N17" i="5"/>
  <c r="D66" i="5" s="1"/>
  <c r="O17" i="5"/>
  <c r="E66" i="5" s="1"/>
  <c r="F18" i="5"/>
  <c r="M18" i="5" s="1"/>
  <c r="L18" i="5"/>
  <c r="N18" i="5"/>
  <c r="O18" i="5"/>
  <c r="P18" i="5"/>
  <c r="F19" i="5"/>
  <c r="M19" i="5" s="1"/>
  <c r="L19" i="5"/>
  <c r="N19" i="5"/>
  <c r="D68" i="5" s="1"/>
  <c r="O19" i="5"/>
  <c r="P19" i="5"/>
  <c r="F20" i="5"/>
  <c r="O20" i="5" s="1"/>
  <c r="F21" i="5"/>
  <c r="L21" i="5"/>
  <c r="F22" i="5"/>
  <c r="L22" i="5" s="1"/>
  <c r="F23" i="5"/>
  <c r="M23" i="5" s="1"/>
  <c r="L23" i="5"/>
  <c r="N23" i="5"/>
  <c r="O23" i="5"/>
  <c r="L72" i="5" s="1"/>
  <c r="F24" i="5"/>
  <c r="M24" i="5" s="1"/>
  <c r="L24" i="5"/>
  <c r="I73" i="5" s="1"/>
  <c r="N24" i="5"/>
  <c r="O24" i="5"/>
  <c r="F25" i="5"/>
  <c r="M25" i="5" s="1"/>
  <c r="L25" i="5"/>
  <c r="B74" i="5" s="1"/>
  <c r="N25" i="5"/>
  <c r="K74" i="5" s="1"/>
  <c r="O25" i="5"/>
  <c r="F26" i="5"/>
  <c r="O26" i="5"/>
  <c r="E75" i="5" s="1"/>
  <c r="F27" i="5"/>
  <c r="F28" i="5"/>
  <c r="L28" i="5"/>
  <c r="N28" i="5"/>
  <c r="D77" i="5" s="1"/>
  <c r="F29" i="5"/>
  <c r="M29" i="5" s="1"/>
  <c r="F30" i="5"/>
  <c r="M30" i="5" s="1"/>
  <c r="C79" i="5" s="1"/>
  <c r="L30" i="5"/>
  <c r="I79" i="5" s="1"/>
  <c r="N30" i="5"/>
  <c r="O30" i="5"/>
  <c r="F31" i="5"/>
  <c r="M31" i="5" s="1"/>
  <c r="L31" i="5"/>
  <c r="N31" i="5"/>
  <c r="P31" i="5" s="1"/>
  <c r="O31" i="5"/>
  <c r="F32" i="5"/>
  <c r="O32" i="5"/>
  <c r="L81" i="5" s="1"/>
  <c r="F33" i="5"/>
  <c r="L33" i="5"/>
  <c r="F34" i="5"/>
  <c r="L34" i="5"/>
  <c r="N34" i="5"/>
  <c r="F35" i="5"/>
  <c r="M35" i="5" s="1"/>
  <c r="L35" i="5"/>
  <c r="F36" i="5"/>
  <c r="M36" i="5" s="1"/>
  <c r="L36" i="5"/>
  <c r="N36" i="5"/>
  <c r="O36" i="5"/>
  <c r="E85" i="5" s="1"/>
  <c r="F37" i="5"/>
  <c r="M37" i="5" s="1"/>
  <c r="L37" i="5"/>
  <c r="N37" i="5"/>
  <c r="D86" i="5" s="1"/>
  <c r="O37" i="5"/>
  <c r="F38" i="5"/>
  <c r="O38" i="5"/>
  <c r="L87" i="5" s="1"/>
  <c r="F39" i="5"/>
  <c r="L39" i="5" s="1"/>
  <c r="F40" i="5"/>
  <c r="L40" i="5"/>
  <c r="N40" i="5"/>
  <c r="K89" i="5" s="1"/>
  <c r="F41" i="5"/>
  <c r="M41" i="5" s="1"/>
  <c r="F42" i="5"/>
  <c r="M42" i="5" s="1"/>
  <c r="L42" i="5"/>
  <c r="I91" i="5" s="1"/>
  <c r="N42" i="5"/>
  <c r="P42" i="5" s="1"/>
  <c r="O42" i="5"/>
  <c r="F43" i="5"/>
  <c r="M43" i="5" s="1"/>
  <c r="L43" i="5"/>
  <c r="B92" i="5" s="1"/>
  <c r="N43" i="5"/>
  <c r="O43" i="5"/>
  <c r="P43" i="5" s="1"/>
  <c r="F44" i="5"/>
  <c r="F45" i="5"/>
  <c r="L45" i="5"/>
  <c r="F46" i="5"/>
  <c r="B47" i="5"/>
  <c r="C47" i="5"/>
  <c r="D47" i="5"/>
  <c r="E47" i="5"/>
  <c r="I47" i="5"/>
  <c r="C56" i="5"/>
  <c r="H56" i="5"/>
  <c r="J56" i="5" s="1"/>
  <c r="I56" i="5"/>
  <c r="H57" i="5"/>
  <c r="H58" i="5"/>
  <c r="H59" i="5"/>
  <c r="E60" i="5"/>
  <c r="H60" i="5"/>
  <c r="B61" i="5"/>
  <c r="H61" i="5"/>
  <c r="J61" i="5" s="1"/>
  <c r="B62" i="5"/>
  <c r="C62" i="5"/>
  <c r="D62" i="5"/>
  <c r="H62" i="5"/>
  <c r="I62" i="5"/>
  <c r="J62" i="5"/>
  <c r="K62" i="5"/>
  <c r="H63" i="5"/>
  <c r="B64" i="5"/>
  <c r="H64" i="5"/>
  <c r="I64" i="5"/>
  <c r="H65" i="5"/>
  <c r="H66" i="5"/>
  <c r="I66" i="5" s="1"/>
  <c r="C67" i="5"/>
  <c r="E67" i="5"/>
  <c r="H67" i="5"/>
  <c r="J67" i="5" s="1"/>
  <c r="L67" i="5"/>
  <c r="B68" i="5"/>
  <c r="C68" i="5"/>
  <c r="H68" i="5"/>
  <c r="K68" i="5" s="1"/>
  <c r="H69" i="5"/>
  <c r="B70" i="5"/>
  <c r="H70" i="5"/>
  <c r="I70" i="5"/>
  <c r="H71" i="5"/>
  <c r="E72" i="5"/>
  <c r="H72" i="5"/>
  <c r="I72" i="5"/>
  <c r="B73" i="5"/>
  <c r="C73" i="5"/>
  <c r="E73" i="5"/>
  <c r="H73" i="5"/>
  <c r="J73" i="5"/>
  <c r="L73" i="5"/>
  <c r="C74" i="5"/>
  <c r="H74" i="5"/>
  <c r="J74" i="5" s="1"/>
  <c r="I74" i="5"/>
  <c r="H75" i="5"/>
  <c r="H76" i="5"/>
  <c r="H77" i="5"/>
  <c r="H78" i="5"/>
  <c r="B79" i="5"/>
  <c r="H79" i="5"/>
  <c r="J79" i="5" s="1"/>
  <c r="B80" i="5"/>
  <c r="C80" i="5"/>
  <c r="D80" i="5"/>
  <c r="H80" i="5"/>
  <c r="I80" i="5"/>
  <c r="J80" i="5"/>
  <c r="K80" i="5"/>
  <c r="H81" i="5"/>
  <c r="B82" i="5"/>
  <c r="H82" i="5"/>
  <c r="I82" i="5"/>
  <c r="H83" i="5"/>
  <c r="H84" i="5"/>
  <c r="I84" i="5" s="1"/>
  <c r="C85" i="5"/>
  <c r="H85" i="5"/>
  <c r="J85" i="5" s="1"/>
  <c r="B86" i="5"/>
  <c r="C86" i="5"/>
  <c r="H86" i="5"/>
  <c r="I86" i="5" s="1"/>
  <c r="E87" i="5"/>
  <c r="H87" i="5"/>
  <c r="H88" i="5"/>
  <c r="D89" i="5"/>
  <c r="H89" i="5"/>
  <c r="H90" i="5"/>
  <c r="B91" i="5"/>
  <c r="C91" i="5"/>
  <c r="E91" i="5"/>
  <c r="H91" i="5"/>
  <c r="J91" i="5"/>
  <c r="L91" i="5"/>
  <c r="C92" i="5"/>
  <c r="H92" i="5"/>
  <c r="J92" i="5" s="1"/>
  <c r="I92" i="5"/>
  <c r="H93" i="5"/>
  <c r="H94" i="5"/>
  <c r="H95" i="5"/>
  <c r="B114" i="5"/>
  <c r="F7" i="6"/>
  <c r="M7" i="6"/>
  <c r="F8" i="6"/>
  <c r="F9" i="6"/>
  <c r="L9" i="6" s="1"/>
  <c r="M9" i="6"/>
  <c r="N9" i="6"/>
  <c r="O9" i="6"/>
  <c r="E58" i="6" s="1"/>
  <c r="F10" i="6"/>
  <c r="F11" i="6"/>
  <c r="L11" i="6" s="1"/>
  <c r="M11" i="6"/>
  <c r="P11" i="6" s="1"/>
  <c r="N11" i="6"/>
  <c r="D60" i="6" s="1"/>
  <c r="O11" i="6"/>
  <c r="F12" i="6"/>
  <c r="N12" i="6"/>
  <c r="K61" i="6" s="1"/>
  <c r="O12" i="6"/>
  <c r="L61" i="6" s="1"/>
  <c r="F13" i="6"/>
  <c r="M13" i="6"/>
  <c r="C62" i="6" s="1"/>
  <c r="O13" i="6"/>
  <c r="F14" i="6"/>
  <c r="F15" i="6"/>
  <c r="L15" i="6" s="1"/>
  <c r="M15" i="6"/>
  <c r="N15" i="6"/>
  <c r="O15" i="6"/>
  <c r="F16" i="6"/>
  <c r="L16" i="6"/>
  <c r="M16" i="6"/>
  <c r="N16" i="6"/>
  <c r="D65" i="6" s="1"/>
  <c r="O16" i="6"/>
  <c r="F17" i="6"/>
  <c r="O17" i="6"/>
  <c r="F18" i="6"/>
  <c r="L18" i="6"/>
  <c r="F19" i="6"/>
  <c r="L19" i="6" s="1"/>
  <c r="F20" i="6"/>
  <c r="O20" i="6" s="1"/>
  <c r="L20" i="6"/>
  <c r="M20" i="6"/>
  <c r="N20" i="6"/>
  <c r="D69" i="6" s="1"/>
  <c r="F21" i="6"/>
  <c r="L21" i="6"/>
  <c r="M21" i="6"/>
  <c r="J70" i="6" s="1"/>
  <c r="N21" i="6"/>
  <c r="O21" i="6"/>
  <c r="L70" i="6" s="1"/>
  <c r="F22" i="6"/>
  <c r="L22" i="6"/>
  <c r="M22" i="6"/>
  <c r="C71" i="6" s="1"/>
  <c r="N22" i="6"/>
  <c r="O22" i="6"/>
  <c r="F23" i="6"/>
  <c r="O23" i="6"/>
  <c r="L72" i="6" s="1"/>
  <c r="F24" i="6"/>
  <c r="F25" i="6"/>
  <c r="L25" i="6"/>
  <c r="M25" i="6"/>
  <c r="C74" i="6" s="1"/>
  <c r="F26" i="6"/>
  <c r="O26" i="6" s="1"/>
  <c r="L75" i="6" s="1"/>
  <c r="L26" i="6"/>
  <c r="M26" i="6"/>
  <c r="N26" i="6"/>
  <c r="F27" i="6"/>
  <c r="L27" i="6"/>
  <c r="M27" i="6"/>
  <c r="C76" i="6" s="1"/>
  <c r="N27" i="6"/>
  <c r="O27" i="6"/>
  <c r="E76" i="6" s="1"/>
  <c r="F28" i="6"/>
  <c r="L28" i="6"/>
  <c r="M28" i="6"/>
  <c r="N28" i="6"/>
  <c r="D77" i="6" s="1"/>
  <c r="O28" i="6"/>
  <c r="F29" i="6"/>
  <c r="O29" i="6"/>
  <c r="F30" i="6"/>
  <c r="L30" i="6"/>
  <c r="F31" i="6"/>
  <c r="L31" i="6" s="1"/>
  <c r="F32" i="6"/>
  <c r="O32" i="6" s="1"/>
  <c r="L32" i="6"/>
  <c r="M32" i="6"/>
  <c r="N32" i="6"/>
  <c r="K81" i="6" s="1"/>
  <c r="F33" i="6"/>
  <c r="L33" i="6"/>
  <c r="M33" i="6"/>
  <c r="N33" i="6"/>
  <c r="O33" i="6"/>
  <c r="L82" i="6" s="1"/>
  <c r="F34" i="6"/>
  <c r="L34" i="6"/>
  <c r="M34" i="6"/>
  <c r="N34" i="6"/>
  <c r="O34" i="6"/>
  <c r="F35" i="6"/>
  <c r="O35" i="6"/>
  <c r="E84" i="6" s="1"/>
  <c r="F36" i="6"/>
  <c r="F37" i="6"/>
  <c r="L37" i="6"/>
  <c r="M37" i="6"/>
  <c r="J86" i="6" s="1"/>
  <c r="F38" i="6"/>
  <c r="O38" i="6" s="1"/>
  <c r="L38" i="6"/>
  <c r="M38" i="6"/>
  <c r="N38" i="6"/>
  <c r="D87" i="6" s="1"/>
  <c r="F39" i="6"/>
  <c r="L39" i="6"/>
  <c r="M39" i="6"/>
  <c r="C88" i="6" s="1"/>
  <c r="N39" i="6"/>
  <c r="O39" i="6"/>
  <c r="F40" i="6"/>
  <c r="L40" i="6"/>
  <c r="M40" i="6"/>
  <c r="C89" i="6" s="1"/>
  <c r="N40" i="6"/>
  <c r="O40" i="6"/>
  <c r="F41" i="6"/>
  <c r="O41" i="6"/>
  <c r="F42" i="6"/>
  <c r="L42" i="6"/>
  <c r="F43" i="6"/>
  <c r="L43" i="6" s="1"/>
  <c r="F44" i="6"/>
  <c r="O44" i="6" s="1"/>
  <c r="L44" i="6"/>
  <c r="M44" i="6"/>
  <c r="N44" i="6"/>
  <c r="K93" i="6" s="1"/>
  <c r="F45" i="6"/>
  <c r="L45" i="6"/>
  <c r="M45" i="6"/>
  <c r="N45" i="6"/>
  <c r="O45" i="6"/>
  <c r="E94" i="6" s="1"/>
  <c r="F46" i="6"/>
  <c r="L46" i="6"/>
  <c r="M46" i="6"/>
  <c r="N46" i="6"/>
  <c r="D95" i="6" s="1"/>
  <c r="O46" i="6"/>
  <c r="B47" i="6"/>
  <c r="C47" i="6"/>
  <c r="D47" i="6"/>
  <c r="E47" i="6"/>
  <c r="I47" i="6"/>
  <c r="C56" i="6"/>
  <c r="H56" i="6"/>
  <c r="J56" i="6"/>
  <c r="H57" i="6"/>
  <c r="B58" i="6"/>
  <c r="C58" i="6"/>
  <c r="H58" i="6"/>
  <c r="I58" i="6"/>
  <c r="J58" i="6"/>
  <c r="L58" i="6"/>
  <c r="H59" i="6"/>
  <c r="B60" i="6"/>
  <c r="E60" i="6"/>
  <c r="H60" i="6"/>
  <c r="L60" i="6" s="1"/>
  <c r="I60" i="6"/>
  <c r="K60" i="6"/>
  <c r="D61" i="6"/>
  <c r="E61" i="6"/>
  <c r="H61" i="6"/>
  <c r="E62" i="6"/>
  <c r="H62" i="6"/>
  <c r="J62" i="6" s="1"/>
  <c r="H63" i="6"/>
  <c r="H64" i="6"/>
  <c r="I64" i="6"/>
  <c r="B65" i="6"/>
  <c r="C65" i="6"/>
  <c r="H65" i="6"/>
  <c r="I65" i="6"/>
  <c r="J65" i="6"/>
  <c r="K65" i="6"/>
  <c r="E66" i="6"/>
  <c r="H66" i="6"/>
  <c r="B67" i="6"/>
  <c r="H67" i="6"/>
  <c r="H68" i="6"/>
  <c r="B69" i="6"/>
  <c r="H69" i="6"/>
  <c r="B70" i="6"/>
  <c r="C70" i="6"/>
  <c r="E70" i="6"/>
  <c r="H70" i="6"/>
  <c r="B71" i="6"/>
  <c r="H71" i="6"/>
  <c r="I71" i="6" s="1"/>
  <c r="E72" i="6"/>
  <c r="H72" i="6"/>
  <c r="H73" i="6"/>
  <c r="H74" i="6"/>
  <c r="J74" i="6"/>
  <c r="H75" i="6"/>
  <c r="B76" i="6"/>
  <c r="H76" i="6"/>
  <c r="I76" i="6"/>
  <c r="L76" i="6"/>
  <c r="B77" i="6"/>
  <c r="C77" i="6"/>
  <c r="H77" i="6"/>
  <c r="K77" i="6"/>
  <c r="H78" i="6"/>
  <c r="H79" i="6"/>
  <c r="H80" i="6"/>
  <c r="B81" i="6"/>
  <c r="E81" i="6"/>
  <c r="H81" i="6"/>
  <c r="L81" i="6"/>
  <c r="E82" i="6"/>
  <c r="H82" i="6"/>
  <c r="I82" i="6"/>
  <c r="B83" i="6"/>
  <c r="C83" i="6"/>
  <c r="D83" i="6"/>
  <c r="H83" i="6"/>
  <c r="I83" i="6"/>
  <c r="J83" i="6"/>
  <c r="K83" i="6"/>
  <c r="H84" i="6"/>
  <c r="L84" i="6"/>
  <c r="H85" i="6"/>
  <c r="C86" i="6"/>
  <c r="H86" i="6"/>
  <c r="H87" i="6"/>
  <c r="I87" i="6"/>
  <c r="K87" i="6"/>
  <c r="B88" i="6"/>
  <c r="E88" i="6"/>
  <c r="H88" i="6"/>
  <c r="J88" i="6"/>
  <c r="L88" i="6"/>
  <c r="B89" i="6"/>
  <c r="H89" i="6"/>
  <c r="J89" i="6" s="1"/>
  <c r="E90" i="6"/>
  <c r="H90" i="6"/>
  <c r="L90" i="6"/>
  <c r="B91" i="6"/>
  <c r="H91" i="6"/>
  <c r="H92" i="6"/>
  <c r="D93" i="6"/>
  <c r="E93" i="6"/>
  <c r="H93" i="6"/>
  <c r="L93" i="6"/>
  <c r="B94" i="6"/>
  <c r="C94" i="6"/>
  <c r="H94" i="6"/>
  <c r="I94" i="6"/>
  <c r="J94" i="6"/>
  <c r="L94" i="6"/>
  <c r="B95" i="6"/>
  <c r="C95" i="6"/>
  <c r="H95" i="6"/>
  <c r="K95" i="6"/>
  <c r="B114" i="6"/>
  <c r="F7" i="7"/>
  <c r="O7" i="7" s="1"/>
  <c r="L7" i="7"/>
  <c r="M7" i="7"/>
  <c r="P7" i="7" s="1"/>
  <c r="N7" i="7"/>
  <c r="F8" i="7"/>
  <c r="N8" i="7"/>
  <c r="F9" i="7"/>
  <c r="F10" i="7"/>
  <c r="L10" i="7"/>
  <c r="M10" i="7"/>
  <c r="F11" i="7"/>
  <c r="O11" i="7" s="1"/>
  <c r="F12" i="7"/>
  <c r="O12" i="7" s="1"/>
  <c r="E61" i="7" s="1"/>
  <c r="L12" i="7"/>
  <c r="P12" i="7" s="1"/>
  <c r="M12" i="7"/>
  <c r="N12" i="7"/>
  <c r="F13" i="7"/>
  <c r="O13" i="7" s="1"/>
  <c r="L13" i="7"/>
  <c r="M13" i="7"/>
  <c r="P13" i="7" s="1"/>
  <c r="N13" i="7"/>
  <c r="K62" i="7" s="1"/>
  <c r="F14" i="7"/>
  <c r="N14" i="7"/>
  <c r="F15" i="7"/>
  <c r="L15" i="7" s="1"/>
  <c r="F16" i="7"/>
  <c r="L16" i="7"/>
  <c r="B65" i="7" s="1"/>
  <c r="M16" i="7"/>
  <c r="F17" i="7"/>
  <c r="F18" i="7"/>
  <c r="L18" i="7"/>
  <c r="M18" i="7"/>
  <c r="J67" i="7" s="1"/>
  <c r="F19" i="7"/>
  <c r="L19" i="7"/>
  <c r="M19" i="7"/>
  <c r="F20" i="7"/>
  <c r="F21" i="7"/>
  <c r="L21" i="7"/>
  <c r="M21" i="7"/>
  <c r="C70" i="7" s="1"/>
  <c r="F22" i="7"/>
  <c r="L22" i="7"/>
  <c r="M22" i="7"/>
  <c r="F23" i="7"/>
  <c r="F24" i="7"/>
  <c r="L24" i="7"/>
  <c r="M24" i="7"/>
  <c r="F25" i="7"/>
  <c r="L25" i="7"/>
  <c r="B74" i="7" s="1"/>
  <c r="M25" i="7"/>
  <c r="F26" i="7"/>
  <c r="F27" i="7"/>
  <c r="L27" i="7"/>
  <c r="M27" i="7"/>
  <c r="J76" i="7" s="1"/>
  <c r="F28" i="7"/>
  <c r="L28" i="7"/>
  <c r="M28" i="7"/>
  <c r="F29" i="7"/>
  <c r="F30" i="7"/>
  <c r="L30" i="7"/>
  <c r="M30" i="7"/>
  <c r="C79" i="7" s="1"/>
  <c r="F31" i="7"/>
  <c r="L31" i="7"/>
  <c r="I80" i="7" s="1"/>
  <c r="M31" i="7"/>
  <c r="J80" i="7" s="1"/>
  <c r="F32" i="7"/>
  <c r="F33" i="7"/>
  <c r="L33" i="7"/>
  <c r="M33" i="7"/>
  <c r="F34" i="7"/>
  <c r="L34" i="7"/>
  <c r="M34" i="7"/>
  <c r="F35" i="7"/>
  <c r="F36" i="7"/>
  <c r="L36" i="7"/>
  <c r="M36" i="7"/>
  <c r="J85" i="7" s="1"/>
  <c r="F37" i="7"/>
  <c r="L37" i="7"/>
  <c r="M37" i="7"/>
  <c r="F38" i="7"/>
  <c r="F39" i="7"/>
  <c r="L39" i="7"/>
  <c r="M39" i="7"/>
  <c r="C88" i="7" s="1"/>
  <c r="F40" i="7"/>
  <c r="L40" i="7"/>
  <c r="M40" i="7"/>
  <c r="F41" i="7"/>
  <c r="F42" i="7"/>
  <c r="L42" i="7"/>
  <c r="M42" i="7"/>
  <c r="F43" i="7"/>
  <c r="L43" i="7"/>
  <c r="B92" i="7" s="1"/>
  <c r="M43" i="7"/>
  <c r="F44" i="7"/>
  <c r="F45" i="7"/>
  <c r="L45" i="7"/>
  <c r="M45" i="7"/>
  <c r="J94" i="7" s="1"/>
  <c r="F46" i="7"/>
  <c r="L46" i="7"/>
  <c r="M46" i="7"/>
  <c r="B47" i="7"/>
  <c r="C47" i="7"/>
  <c r="D47" i="7"/>
  <c r="E47" i="7"/>
  <c r="I47" i="7"/>
  <c r="B56" i="7"/>
  <c r="D56" i="7"/>
  <c r="E56" i="7"/>
  <c r="H56" i="7"/>
  <c r="I56" i="7"/>
  <c r="K56" i="7"/>
  <c r="L56" i="7"/>
  <c r="D57" i="7"/>
  <c r="H57" i="7"/>
  <c r="K57" i="7"/>
  <c r="H58" i="7"/>
  <c r="H59" i="7"/>
  <c r="H60" i="7"/>
  <c r="B61" i="7"/>
  <c r="F61" i="7" s="1"/>
  <c r="C61" i="7"/>
  <c r="D61" i="7"/>
  <c r="H61" i="7"/>
  <c r="J61" i="7"/>
  <c r="K61" i="7"/>
  <c r="B62" i="7"/>
  <c r="E62" i="7"/>
  <c r="H62" i="7"/>
  <c r="I62" i="7"/>
  <c r="J62" i="7"/>
  <c r="L62" i="7"/>
  <c r="D63" i="7"/>
  <c r="H63" i="7"/>
  <c r="K63" i="7"/>
  <c r="H64" i="7"/>
  <c r="H65" i="7"/>
  <c r="I65" i="7"/>
  <c r="H66" i="7"/>
  <c r="C67" i="7"/>
  <c r="H67" i="7"/>
  <c r="B68" i="7"/>
  <c r="C68" i="7"/>
  <c r="H68" i="7"/>
  <c r="I68" i="7"/>
  <c r="J68" i="7"/>
  <c r="H69" i="7"/>
  <c r="H70" i="7"/>
  <c r="J70" i="7" s="1"/>
  <c r="B71" i="7"/>
  <c r="H71" i="7"/>
  <c r="I71" i="7"/>
  <c r="H72" i="7"/>
  <c r="B73" i="7"/>
  <c r="C73" i="7"/>
  <c r="H73" i="7"/>
  <c r="J73" i="7"/>
  <c r="H74" i="7"/>
  <c r="I74" i="7"/>
  <c r="H75" i="7"/>
  <c r="H76" i="7"/>
  <c r="B77" i="7"/>
  <c r="H77" i="7"/>
  <c r="I77" i="7"/>
  <c r="H78" i="7"/>
  <c r="B79" i="7"/>
  <c r="H79" i="7"/>
  <c r="I79" i="7"/>
  <c r="J79" i="7"/>
  <c r="B80" i="7"/>
  <c r="C80" i="7"/>
  <c r="H80" i="7"/>
  <c r="H81" i="7"/>
  <c r="C82" i="7"/>
  <c r="H82" i="7"/>
  <c r="J82" i="7"/>
  <c r="H83" i="7"/>
  <c r="H84" i="7"/>
  <c r="H85" i="7"/>
  <c r="B86" i="7"/>
  <c r="C86" i="7"/>
  <c r="H86" i="7"/>
  <c r="I86" i="7"/>
  <c r="J86" i="7"/>
  <c r="H87" i="7"/>
  <c r="H88" i="7"/>
  <c r="J88" i="7"/>
  <c r="B89" i="7"/>
  <c r="H89" i="7"/>
  <c r="I89" i="7"/>
  <c r="H90" i="7"/>
  <c r="B91" i="7"/>
  <c r="C91" i="7"/>
  <c r="H91" i="7"/>
  <c r="J91" i="7"/>
  <c r="H92" i="7"/>
  <c r="I92" i="7"/>
  <c r="H93" i="7"/>
  <c r="H94" i="7"/>
  <c r="B95" i="7"/>
  <c r="H95" i="7"/>
  <c r="I95" i="7"/>
  <c r="B114" i="7"/>
  <c r="F7" i="8"/>
  <c r="F8" i="8"/>
  <c r="L8" i="8"/>
  <c r="F9" i="8"/>
  <c r="L9" i="8"/>
  <c r="F10" i="8"/>
  <c r="M10" i="8" s="1"/>
  <c r="L10" i="8"/>
  <c r="N10" i="8"/>
  <c r="O10" i="8"/>
  <c r="E59" i="8" s="1"/>
  <c r="F11" i="8"/>
  <c r="M11" i="8" s="1"/>
  <c r="L11" i="8"/>
  <c r="N11" i="8"/>
  <c r="O11" i="8"/>
  <c r="L60" i="8" s="1"/>
  <c r="P11" i="8"/>
  <c r="F12" i="8"/>
  <c r="M12" i="8" s="1"/>
  <c r="L12" i="8"/>
  <c r="N12" i="8"/>
  <c r="O12" i="8"/>
  <c r="E61" i="8" s="1"/>
  <c r="P12" i="8"/>
  <c r="F13" i="8"/>
  <c r="F14" i="8"/>
  <c r="F15" i="8"/>
  <c r="L15" i="8"/>
  <c r="N15" i="8"/>
  <c r="K64" i="8" s="1"/>
  <c r="F16" i="8"/>
  <c r="M16" i="8" s="1"/>
  <c r="C65" i="8" s="1"/>
  <c r="L16" i="8"/>
  <c r="N16" i="8"/>
  <c r="O16" i="8"/>
  <c r="F17" i="8"/>
  <c r="M17" i="8" s="1"/>
  <c r="L17" i="8"/>
  <c r="N17" i="8"/>
  <c r="P17" i="8" s="1"/>
  <c r="O17" i="8"/>
  <c r="L66" i="8" s="1"/>
  <c r="F18" i="8"/>
  <c r="M18" i="8" s="1"/>
  <c r="L18" i="8"/>
  <c r="B67" i="8" s="1"/>
  <c r="N18" i="8"/>
  <c r="O18" i="8"/>
  <c r="L67" i="8" s="1"/>
  <c r="P18" i="8"/>
  <c r="F19" i="8"/>
  <c r="F20" i="8"/>
  <c r="L20" i="8"/>
  <c r="F21" i="8"/>
  <c r="L21" i="8"/>
  <c r="F22" i="8"/>
  <c r="M22" i="8" s="1"/>
  <c r="L22" i="8"/>
  <c r="N22" i="8"/>
  <c r="K71" i="8" s="1"/>
  <c r="O22" i="8"/>
  <c r="L71" i="8" s="1"/>
  <c r="F23" i="8"/>
  <c r="M23" i="8" s="1"/>
  <c r="L23" i="8"/>
  <c r="N23" i="8"/>
  <c r="D72" i="8" s="1"/>
  <c r="O23" i="8"/>
  <c r="P23" i="8"/>
  <c r="F24" i="8"/>
  <c r="M24" i="8" s="1"/>
  <c r="L24" i="8"/>
  <c r="N24" i="8"/>
  <c r="O24" i="8"/>
  <c r="P24" i="8"/>
  <c r="F25" i="8"/>
  <c r="F26" i="8"/>
  <c r="F27" i="8"/>
  <c r="L27" i="8"/>
  <c r="N27" i="8"/>
  <c r="F28" i="8"/>
  <c r="M28" i="8" s="1"/>
  <c r="L28" i="8"/>
  <c r="N28" i="8"/>
  <c r="O28" i="8"/>
  <c r="E77" i="8" s="1"/>
  <c r="F29" i="8"/>
  <c r="M29" i="8" s="1"/>
  <c r="L29" i="8"/>
  <c r="N29" i="8"/>
  <c r="O29" i="8"/>
  <c r="L78" i="8" s="1"/>
  <c r="F30" i="8"/>
  <c r="M30" i="8" s="1"/>
  <c r="L30" i="8"/>
  <c r="N30" i="8"/>
  <c r="O30" i="8"/>
  <c r="E79" i="8" s="1"/>
  <c r="P30" i="8"/>
  <c r="F31" i="8"/>
  <c r="F32" i="8"/>
  <c r="L32" i="8"/>
  <c r="F33" i="8"/>
  <c r="L33" i="8" s="1"/>
  <c r="F34" i="8"/>
  <c r="M34" i="8" s="1"/>
  <c r="C83" i="8" s="1"/>
  <c r="L34" i="8"/>
  <c r="N34" i="8"/>
  <c r="O34" i="8"/>
  <c r="L83" i="8" s="1"/>
  <c r="F35" i="8"/>
  <c r="M35" i="8" s="1"/>
  <c r="L35" i="8"/>
  <c r="N35" i="8"/>
  <c r="O35" i="8"/>
  <c r="E84" i="8" s="1"/>
  <c r="P35" i="8"/>
  <c r="F36" i="8"/>
  <c r="M36" i="8" s="1"/>
  <c r="L36" i="8"/>
  <c r="B85" i="8" s="1"/>
  <c r="N36" i="8"/>
  <c r="O36" i="8"/>
  <c r="P36" i="8"/>
  <c r="F37" i="8"/>
  <c r="F38" i="8"/>
  <c r="F39" i="8"/>
  <c r="L39" i="8"/>
  <c r="N39" i="8"/>
  <c r="K88" i="8" s="1"/>
  <c r="F40" i="8"/>
  <c r="M40" i="8" s="1"/>
  <c r="L40" i="8"/>
  <c r="N40" i="8"/>
  <c r="O40" i="8"/>
  <c r="F41" i="8"/>
  <c r="M41" i="8" s="1"/>
  <c r="L41" i="8"/>
  <c r="N41" i="8"/>
  <c r="D90" i="8" s="1"/>
  <c r="O41" i="8"/>
  <c r="F42" i="8"/>
  <c r="M42" i="8" s="1"/>
  <c r="L42" i="8"/>
  <c r="N42" i="8"/>
  <c r="O42" i="8"/>
  <c r="E91" i="8" s="1"/>
  <c r="F43" i="8"/>
  <c r="F44" i="8"/>
  <c r="L44" i="8"/>
  <c r="F45" i="8"/>
  <c r="L45" i="8" s="1"/>
  <c r="F46" i="8"/>
  <c r="M46" i="8" s="1"/>
  <c r="L46" i="8"/>
  <c r="N46" i="8"/>
  <c r="K95" i="8" s="1"/>
  <c r="O46" i="8"/>
  <c r="E95" i="8" s="1"/>
  <c r="B47" i="8"/>
  <c r="C47" i="8"/>
  <c r="D47" i="8"/>
  <c r="E47" i="8"/>
  <c r="F47" i="8"/>
  <c r="I47" i="8"/>
  <c r="H56" i="8"/>
  <c r="H57" i="8"/>
  <c r="B58" i="8"/>
  <c r="H58" i="8"/>
  <c r="C59" i="8"/>
  <c r="D59" i="8"/>
  <c r="H59" i="8"/>
  <c r="J59" i="8"/>
  <c r="L59" i="8"/>
  <c r="E60" i="8"/>
  <c r="H60" i="8"/>
  <c r="B61" i="8"/>
  <c r="C61" i="8"/>
  <c r="H61" i="8"/>
  <c r="I61" i="8"/>
  <c r="J61" i="8"/>
  <c r="L61" i="8"/>
  <c r="H62" i="8"/>
  <c r="H63" i="8"/>
  <c r="H64" i="8"/>
  <c r="E65" i="8"/>
  <c r="H65" i="8"/>
  <c r="J65" i="8" s="1"/>
  <c r="B66" i="8"/>
  <c r="D66" i="8"/>
  <c r="E66" i="8"/>
  <c r="H66" i="8"/>
  <c r="I66" i="8"/>
  <c r="C67" i="8"/>
  <c r="E67" i="8"/>
  <c r="H67" i="8"/>
  <c r="J67" i="8" s="1"/>
  <c r="I67" i="8"/>
  <c r="H68" i="8"/>
  <c r="H69" i="8"/>
  <c r="I69" i="8"/>
  <c r="B70" i="8"/>
  <c r="H70" i="8"/>
  <c r="I70" i="8"/>
  <c r="C71" i="8"/>
  <c r="H71" i="8"/>
  <c r="J71" i="8"/>
  <c r="B72" i="8"/>
  <c r="H72" i="8"/>
  <c r="I72" i="8" s="1"/>
  <c r="B73" i="8"/>
  <c r="C73" i="8"/>
  <c r="E73" i="8"/>
  <c r="H73" i="8"/>
  <c r="I73" i="8"/>
  <c r="J73" i="8"/>
  <c r="L73" i="8"/>
  <c r="H74" i="8"/>
  <c r="H75" i="8"/>
  <c r="H76" i="8"/>
  <c r="I76" i="8"/>
  <c r="C77" i="8"/>
  <c r="D77" i="8"/>
  <c r="H77" i="8"/>
  <c r="J77" i="8" s="1"/>
  <c r="B78" i="8"/>
  <c r="E78" i="8"/>
  <c r="H78" i="8"/>
  <c r="B79" i="8"/>
  <c r="C79" i="8"/>
  <c r="H79" i="8"/>
  <c r="J79" i="8" s="1"/>
  <c r="I79" i="8"/>
  <c r="H80" i="8"/>
  <c r="H81" i="8"/>
  <c r="I81" i="8"/>
  <c r="H82" i="8"/>
  <c r="E83" i="8"/>
  <c r="H83" i="8"/>
  <c r="J83" i="8"/>
  <c r="B84" i="8"/>
  <c r="D84" i="8"/>
  <c r="H84" i="8"/>
  <c r="I84" i="8"/>
  <c r="K84" i="8"/>
  <c r="L84" i="8"/>
  <c r="C85" i="8"/>
  <c r="E85" i="8"/>
  <c r="H85" i="8"/>
  <c r="J85" i="8" s="1"/>
  <c r="H86" i="8"/>
  <c r="H87" i="8"/>
  <c r="D88" i="8"/>
  <c r="H88" i="8"/>
  <c r="I88" i="8"/>
  <c r="C89" i="8"/>
  <c r="D89" i="8"/>
  <c r="E89" i="8"/>
  <c r="H89" i="8"/>
  <c r="J89" i="8"/>
  <c r="K89" i="8"/>
  <c r="L89" i="8"/>
  <c r="B90" i="8"/>
  <c r="H90" i="8"/>
  <c r="I90" i="8"/>
  <c r="K90" i="8"/>
  <c r="B91" i="8"/>
  <c r="C91" i="8"/>
  <c r="H91" i="8"/>
  <c r="I91" i="8"/>
  <c r="J91" i="8"/>
  <c r="L91" i="8"/>
  <c r="H92" i="8"/>
  <c r="H93" i="8"/>
  <c r="H94" i="8"/>
  <c r="C95" i="8"/>
  <c r="D95" i="8"/>
  <c r="H95" i="8"/>
  <c r="J95" i="8"/>
  <c r="L95" i="8"/>
  <c r="B114" i="8"/>
  <c r="F7" i="9"/>
  <c r="F8" i="9"/>
  <c r="L8" i="9" s="1"/>
  <c r="F9" i="9"/>
  <c r="L9" i="9" s="1"/>
  <c r="M9" i="9"/>
  <c r="N9" i="9"/>
  <c r="P9" i="9" s="1"/>
  <c r="O9" i="9"/>
  <c r="F10" i="9"/>
  <c r="L10" i="9" s="1"/>
  <c r="M10" i="9"/>
  <c r="N10" i="9"/>
  <c r="O10" i="9"/>
  <c r="F11" i="9"/>
  <c r="F12" i="9"/>
  <c r="M12" i="9" s="1"/>
  <c r="F13" i="9"/>
  <c r="M13" i="9"/>
  <c r="N13" i="9"/>
  <c r="F14" i="9"/>
  <c r="L14" i="9" s="1"/>
  <c r="F15" i="9"/>
  <c r="L15" i="9" s="1"/>
  <c r="F16" i="9"/>
  <c r="L16" i="9" s="1"/>
  <c r="M16" i="9"/>
  <c r="N16" i="9"/>
  <c r="K65" i="9" s="1"/>
  <c r="O16" i="9"/>
  <c r="F17" i="9"/>
  <c r="N17" i="9"/>
  <c r="O17" i="9"/>
  <c r="L66" i="9" s="1"/>
  <c r="F18" i="9"/>
  <c r="F19" i="9"/>
  <c r="M19" i="9" s="1"/>
  <c r="C68" i="9" s="1"/>
  <c r="F20" i="9"/>
  <c r="L20" i="9" s="1"/>
  <c r="M20" i="9"/>
  <c r="N20" i="9"/>
  <c r="O20" i="9"/>
  <c r="F21" i="9"/>
  <c r="L21" i="9" s="1"/>
  <c r="F22" i="9"/>
  <c r="L22" i="9" s="1"/>
  <c r="M22" i="9"/>
  <c r="N22" i="9"/>
  <c r="O22" i="9"/>
  <c r="E71" i="9" s="1"/>
  <c r="F23" i="9"/>
  <c r="N23" i="9" s="1"/>
  <c r="F24" i="9"/>
  <c r="M24" i="9"/>
  <c r="O24" i="9"/>
  <c r="F25" i="9"/>
  <c r="F26" i="9"/>
  <c r="L26" i="9" s="1"/>
  <c r="F27" i="9"/>
  <c r="L27" i="9" s="1"/>
  <c r="M27" i="9"/>
  <c r="N27" i="9"/>
  <c r="P27" i="9" s="1"/>
  <c r="O27" i="9"/>
  <c r="F28" i="9"/>
  <c r="L28" i="9" s="1"/>
  <c r="M28" i="9"/>
  <c r="N28" i="9"/>
  <c r="O28" i="9"/>
  <c r="F29" i="9"/>
  <c r="F30" i="9"/>
  <c r="M30" i="9" s="1"/>
  <c r="F31" i="9"/>
  <c r="M31" i="9"/>
  <c r="N31" i="9"/>
  <c r="F32" i="9"/>
  <c r="L32" i="9" s="1"/>
  <c r="F33" i="9"/>
  <c r="L33" i="9" s="1"/>
  <c r="F34" i="9"/>
  <c r="L34" i="9" s="1"/>
  <c r="M34" i="9"/>
  <c r="N34" i="9"/>
  <c r="O34" i="9"/>
  <c r="F35" i="9"/>
  <c r="N35" i="9"/>
  <c r="O35" i="9"/>
  <c r="L84" i="9" s="1"/>
  <c r="F36" i="9"/>
  <c r="F37" i="9"/>
  <c r="M37" i="9" s="1"/>
  <c r="C86" i="9" s="1"/>
  <c r="F38" i="9"/>
  <c r="L38" i="9" s="1"/>
  <c r="M38" i="9"/>
  <c r="N38" i="9"/>
  <c r="O38" i="9"/>
  <c r="F39" i="9"/>
  <c r="L39" i="9" s="1"/>
  <c r="F40" i="9"/>
  <c r="L40" i="9" s="1"/>
  <c r="M40" i="9"/>
  <c r="N40" i="9"/>
  <c r="O40" i="9"/>
  <c r="E89" i="9" s="1"/>
  <c r="F41" i="9"/>
  <c r="N41" i="9" s="1"/>
  <c r="F42" i="9"/>
  <c r="M42" i="9"/>
  <c r="O42" i="9"/>
  <c r="F43" i="9"/>
  <c r="F44" i="9"/>
  <c r="L44" i="9" s="1"/>
  <c r="F45" i="9"/>
  <c r="L45" i="9" s="1"/>
  <c r="M45" i="9"/>
  <c r="N45" i="9"/>
  <c r="P45" i="9" s="1"/>
  <c r="O45" i="9"/>
  <c r="F46" i="9"/>
  <c r="L46" i="9" s="1"/>
  <c r="M46" i="9"/>
  <c r="N46" i="9"/>
  <c r="O46" i="9"/>
  <c r="L95" i="9" s="1"/>
  <c r="B47" i="9"/>
  <c r="C47" i="9"/>
  <c r="D47" i="9"/>
  <c r="E47" i="9"/>
  <c r="F47" i="9"/>
  <c r="I47" i="9"/>
  <c r="H56" i="9"/>
  <c r="B57" i="9"/>
  <c r="H57" i="9"/>
  <c r="I57" i="9"/>
  <c r="C58" i="9"/>
  <c r="D58" i="9"/>
  <c r="E58" i="9"/>
  <c r="H58" i="9"/>
  <c r="J58" i="9"/>
  <c r="K58" i="9"/>
  <c r="L58" i="9"/>
  <c r="B59" i="9"/>
  <c r="H59" i="9"/>
  <c r="I59" i="9"/>
  <c r="H60" i="9"/>
  <c r="H61" i="9"/>
  <c r="C62" i="9"/>
  <c r="D62" i="9"/>
  <c r="H62" i="9"/>
  <c r="J62" i="9"/>
  <c r="K62" i="9"/>
  <c r="H63" i="9"/>
  <c r="H64" i="9"/>
  <c r="B65" i="9"/>
  <c r="D65" i="9"/>
  <c r="E65" i="9"/>
  <c r="H65" i="9"/>
  <c r="I65" i="9"/>
  <c r="L65" i="9"/>
  <c r="H66" i="9"/>
  <c r="H67" i="9"/>
  <c r="H68" i="9"/>
  <c r="J68" i="9"/>
  <c r="B69" i="9"/>
  <c r="F69" i="9" s="1"/>
  <c r="C69" i="9"/>
  <c r="D69" i="9"/>
  <c r="E69" i="9"/>
  <c r="H69" i="9"/>
  <c r="I69" i="9"/>
  <c r="J69" i="9"/>
  <c r="K69" i="9"/>
  <c r="L69" i="9"/>
  <c r="H70" i="9"/>
  <c r="B71" i="9"/>
  <c r="D71" i="9"/>
  <c r="H71" i="9"/>
  <c r="I71" i="9"/>
  <c r="K71" i="9"/>
  <c r="L71" i="9"/>
  <c r="H72" i="9"/>
  <c r="C73" i="9"/>
  <c r="H73" i="9"/>
  <c r="J73" i="9"/>
  <c r="H74" i="9"/>
  <c r="B75" i="9"/>
  <c r="H75" i="9"/>
  <c r="I75" i="9"/>
  <c r="C76" i="9"/>
  <c r="D76" i="9"/>
  <c r="E76" i="9"/>
  <c r="H76" i="9"/>
  <c r="J76" i="9"/>
  <c r="K76" i="9"/>
  <c r="L76" i="9"/>
  <c r="B77" i="9"/>
  <c r="H77" i="9"/>
  <c r="I77" i="9" s="1"/>
  <c r="H78" i="9"/>
  <c r="H79" i="9"/>
  <c r="C80" i="9"/>
  <c r="D80" i="9"/>
  <c r="H80" i="9"/>
  <c r="J80" i="9"/>
  <c r="K80" i="9"/>
  <c r="H81" i="9"/>
  <c r="H82" i="9"/>
  <c r="B83" i="9"/>
  <c r="D83" i="9"/>
  <c r="E83" i="9"/>
  <c r="H83" i="9"/>
  <c r="I83" i="9"/>
  <c r="K83" i="9"/>
  <c r="L83" i="9"/>
  <c r="H84" i="9"/>
  <c r="H85" i="9"/>
  <c r="H86" i="9"/>
  <c r="B87" i="9"/>
  <c r="C87" i="9"/>
  <c r="D87" i="9"/>
  <c r="E87" i="9"/>
  <c r="H87" i="9"/>
  <c r="I87" i="9"/>
  <c r="J87" i="9"/>
  <c r="K87" i="9"/>
  <c r="L87" i="9"/>
  <c r="H88" i="9"/>
  <c r="B89" i="9"/>
  <c r="D89" i="9"/>
  <c r="H89" i="9"/>
  <c r="I89" i="9"/>
  <c r="K89" i="9"/>
  <c r="L89" i="9"/>
  <c r="H90" i="9"/>
  <c r="C91" i="9"/>
  <c r="H91" i="9"/>
  <c r="J91" i="9"/>
  <c r="H92" i="9"/>
  <c r="B93" i="9"/>
  <c r="H93" i="9"/>
  <c r="I93" i="9"/>
  <c r="C94" i="9"/>
  <c r="D94" i="9"/>
  <c r="E94" i="9"/>
  <c r="H94" i="9"/>
  <c r="J94" i="9"/>
  <c r="K94" i="9"/>
  <c r="L94" i="9"/>
  <c r="B95" i="9"/>
  <c r="H95" i="9"/>
  <c r="I95" i="9"/>
  <c r="B114" i="9"/>
  <c r="F7" i="11"/>
  <c r="M7" i="11" s="1"/>
  <c r="L7" i="11"/>
  <c r="B56" i="11" s="1"/>
  <c r="N7" i="11"/>
  <c r="O7" i="11"/>
  <c r="P7" i="11"/>
  <c r="F8" i="11"/>
  <c r="F9" i="11"/>
  <c r="L9" i="11"/>
  <c r="F10" i="11"/>
  <c r="F11" i="11"/>
  <c r="M11" i="11" s="1"/>
  <c r="L11" i="11"/>
  <c r="N11" i="11"/>
  <c r="K60" i="11" s="1"/>
  <c r="O11" i="11"/>
  <c r="L60" i="11" s="1"/>
  <c r="F12" i="11"/>
  <c r="M12" i="11" s="1"/>
  <c r="C61" i="11" s="1"/>
  <c r="L12" i="11"/>
  <c r="I61" i="11" s="1"/>
  <c r="N12" i="11"/>
  <c r="O12" i="11"/>
  <c r="P12" i="11"/>
  <c r="F13" i="11"/>
  <c r="M13" i="11" s="1"/>
  <c r="L13" i="11"/>
  <c r="N13" i="11"/>
  <c r="O13" i="11"/>
  <c r="P13" i="11"/>
  <c r="F14" i="11"/>
  <c r="O14" i="11"/>
  <c r="E63" i="11" s="1"/>
  <c r="F15" i="11"/>
  <c r="L15" i="11"/>
  <c r="B64" i="11" s="1"/>
  <c r="F16" i="11"/>
  <c r="L16" i="11"/>
  <c r="F17" i="11"/>
  <c r="M17" i="11" s="1"/>
  <c r="L17" i="11"/>
  <c r="N17" i="11"/>
  <c r="D66" i="11" s="1"/>
  <c r="O17" i="11"/>
  <c r="E66" i="11" s="1"/>
  <c r="F18" i="11"/>
  <c r="M18" i="11" s="1"/>
  <c r="L18" i="11"/>
  <c r="N18" i="11"/>
  <c r="O18" i="11"/>
  <c r="L67" i="11" s="1"/>
  <c r="P18" i="11"/>
  <c r="F19" i="11"/>
  <c r="M19" i="11" s="1"/>
  <c r="L19" i="11"/>
  <c r="N19" i="11"/>
  <c r="D68" i="11" s="1"/>
  <c r="O19" i="11"/>
  <c r="P19" i="11"/>
  <c r="F20" i="11"/>
  <c r="O20" i="11"/>
  <c r="E69" i="11" s="1"/>
  <c r="F21" i="11"/>
  <c r="L21" i="11"/>
  <c r="F22" i="11"/>
  <c r="L22" i="11"/>
  <c r="N22" i="11"/>
  <c r="K71" i="11" s="1"/>
  <c r="F23" i="11"/>
  <c r="M23" i="11" s="1"/>
  <c r="L23" i="11"/>
  <c r="N23" i="11"/>
  <c r="K72" i="11" s="1"/>
  <c r="O23" i="11"/>
  <c r="F24" i="11"/>
  <c r="M24" i="11" s="1"/>
  <c r="L24" i="11"/>
  <c r="P24" i="11" s="1"/>
  <c r="N24" i="11"/>
  <c r="O24" i="11"/>
  <c r="F25" i="11"/>
  <c r="M25" i="11" s="1"/>
  <c r="L25" i="11"/>
  <c r="B74" i="11" s="1"/>
  <c r="N25" i="11"/>
  <c r="K74" i="11" s="1"/>
  <c r="O25" i="11"/>
  <c r="F26" i="11"/>
  <c r="O26" i="11"/>
  <c r="E75" i="11" s="1"/>
  <c r="F27" i="11"/>
  <c r="F28" i="11"/>
  <c r="L28" i="11"/>
  <c r="N28" i="11"/>
  <c r="D77" i="11" s="1"/>
  <c r="F29" i="11"/>
  <c r="M29" i="11" s="1"/>
  <c r="F30" i="11"/>
  <c r="M30" i="11" s="1"/>
  <c r="C79" i="11" s="1"/>
  <c r="L30" i="11"/>
  <c r="P30" i="11" s="1"/>
  <c r="N30" i="11"/>
  <c r="O30" i="11"/>
  <c r="F31" i="11"/>
  <c r="M31" i="11" s="1"/>
  <c r="L31" i="11"/>
  <c r="N31" i="11"/>
  <c r="P31" i="11" s="1"/>
  <c r="O31" i="11"/>
  <c r="F32" i="11"/>
  <c r="O32" i="11"/>
  <c r="F33" i="11"/>
  <c r="L33" i="11"/>
  <c r="F34" i="11"/>
  <c r="L34" i="11"/>
  <c r="N34" i="11"/>
  <c r="K83" i="11" s="1"/>
  <c r="F35" i="11"/>
  <c r="M35" i="11" s="1"/>
  <c r="L35" i="11"/>
  <c r="F36" i="11"/>
  <c r="M36" i="11" s="1"/>
  <c r="L36" i="11"/>
  <c r="I85" i="11" s="1"/>
  <c r="N36" i="11"/>
  <c r="O36" i="11"/>
  <c r="E85" i="11" s="1"/>
  <c r="F37" i="11"/>
  <c r="M37" i="11" s="1"/>
  <c r="L37" i="11"/>
  <c r="N37" i="11"/>
  <c r="D86" i="11" s="1"/>
  <c r="O37" i="11"/>
  <c r="P37" i="11"/>
  <c r="F38" i="11"/>
  <c r="O38" i="11"/>
  <c r="F39" i="11"/>
  <c r="L39" i="11" s="1"/>
  <c r="F40" i="11"/>
  <c r="L40" i="11"/>
  <c r="N40" i="11"/>
  <c r="D89" i="11" s="1"/>
  <c r="F41" i="11"/>
  <c r="M41" i="11" s="1"/>
  <c r="N41" i="11"/>
  <c r="F42" i="11"/>
  <c r="M42" i="11" s="1"/>
  <c r="L42" i="11"/>
  <c r="I91" i="11" s="1"/>
  <c r="N42" i="11"/>
  <c r="O42" i="11"/>
  <c r="P42" i="11"/>
  <c r="F43" i="11"/>
  <c r="M43" i="11" s="1"/>
  <c r="L43" i="11"/>
  <c r="B92" i="11" s="1"/>
  <c r="N43" i="11"/>
  <c r="D92" i="11" s="1"/>
  <c r="O43" i="11"/>
  <c r="P43" i="11" s="1"/>
  <c r="F44" i="11"/>
  <c r="F45" i="11"/>
  <c r="L45" i="11"/>
  <c r="F46" i="11"/>
  <c r="B47" i="11"/>
  <c r="C47" i="11"/>
  <c r="D47" i="11"/>
  <c r="E47" i="11"/>
  <c r="I47" i="11"/>
  <c r="C56" i="11"/>
  <c r="H56" i="11"/>
  <c r="J56" i="11" s="1"/>
  <c r="I56" i="11"/>
  <c r="H57" i="11"/>
  <c r="H58" i="11"/>
  <c r="H59" i="11"/>
  <c r="E60" i="11"/>
  <c r="H60" i="11"/>
  <c r="B61" i="11"/>
  <c r="H61" i="11"/>
  <c r="J61" i="11" s="1"/>
  <c r="B62" i="11"/>
  <c r="C62" i="11"/>
  <c r="D62" i="11"/>
  <c r="H62" i="11"/>
  <c r="I62" i="11"/>
  <c r="J62" i="11"/>
  <c r="K62" i="11"/>
  <c r="H63" i="11"/>
  <c r="L63" i="11"/>
  <c r="H64" i="11"/>
  <c r="I64" i="11"/>
  <c r="H65" i="11"/>
  <c r="B66" i="11"/>
  <c r="H66" i="11"/>
  <c r="I66" i="11"/>
  <c r="K66" i="11"/>
  <c r="L66" i="11"/>
  <c r="B67" i="11"/>
  <c r="C67" i="11"/>
  <c r="E67" i="11"/>
  <c r="H67" i="11"/>
  <c r="J67" i="11"/>
  <c r="B68" i="11"/>
  <c r="C68" i="11"/>
  <c r="H68" i="11"/>
  <c r="I68" i="11" s="1"/>
  <c r="H69" i="11"/>
  <c r="L69" i="11"/>
  <c r="B70" i="11"/>
  <c r="H70" i="11"/>
  <c r="I70" i="11"/>
  <c r="D71" i="11"/>
  <c r="H71" i="11"/>
  <c r="D72" i="11"/>
  <c r="E72" i="11"/>
  <c r="H72" i="11"/>
  <c r="I72" i="11"/>
  <c r="L72" i="11"/>
  <c r="B73" i="11"/>
  <c r="C73" i="11"/>
  <c r="E73" i="11"/>
  <c r="H73" i="11"/>
  <c r="I73" i="11"/>
  <c r="J73" i="11"/>
  <c r="L73" i="11"/>
  <c r="C74" i="11"/>
  <c r="H74" i="11"/>
  <c r="J74" i="11" s="1"/>
  <c r="I74" i="11"/>
  <c r="H75" i="11"/>
  <c r="L75" i="11" s="1"/>
  <c r="H76" i="11"/>
  <c r="H77" i="11"/>
  <c r="H78" i="11"/>
  <c r="B79" i="11"/>
  <c r="E79" i="11"/>
  <c r="H79" i="11"/>
  <c r="I79" i="11"/>
  <c r="J79" i="11"/>
  <c r="B80" i="11"/>
  <c r="C80" i="11"/>
  <c r="H80" i="11"/>
  <c r="I80" i="11"/>
  <c r="J80" i="11"/>
  <c r="E81" i="11"/>
  <c r="H81" i="11"/>
  <c r="L81" i="11"/>
  <c r="B82" i="11"/>
  <c r="H82" i="11"/>
  <c r="I82" i="11"/>
  <c r="H83" i="11"/>
  <c r="B84" i="11"/>
  <c r="H84" i="11"/>
  <c r="B85" i="11"/>
  <c r="C85" i="11"/>
  <c r="H85" i="11"/>
  <c r="J85" i="11"/>
  <c r="L85" i="11"/>
  <c r="B86" i="11"/>
  <c r="C86" i="11"/>
  <c r="H86" i="11"/>
  <c r="I86" i="11" s="1"/>
  <c r="J86" i="11"/>
  <c r="E87" i="11"/>
  <c r="H87" i="11"/>
  <c r="L87" i="11" s="1"/>
  <c r="H88" i="11"/>
  <c r="H89" i="11"/>
  <c r="K89" i="11"/>
  <c r="H90" i="11"/>
  <c r="B91" i="11"/>
  <c r="C91" i="11"/>
  <c r="E91" i="11"/>
  <c r="H91" i="11"/>
  <c r="J91" i="11"/>
  <c r="L91" i="11"/>
  <c r="C92" i="11"/>
  <c r="H92" i="11"/>
  <c r="J92" i="11" s="1"/>
  <c r="I92" i="11"/>
  <c r="K92" i="11"/>
  <c r="H93" i="11"/>
  <c r="H94" i="11"/>
  <c r="H95" i="11"/>
  <c r="B114" i="11"/>
  <c r="F7" i="10"/>
  <c r="L7" i="10" s="1"/>
  <c r="I56" i="10" s="1"/>
  <c r="M7" i="10"/>
  <c r="J56" i="10" s="1"/>
  <c r="N7" i="10"/>
  <c r="O7" i="10"/>
  <c r="L56" i="10" s="1"/>
  <c r="P7" i="10"/>
  <c r="F8" i="10"/>
  <c r="L8" i="10" s="1"/>
  <c r="M8" i="10"/>
  <c r="N8" i="10"/>
  <c r="D57" i="10" s="1"/>
  <c r="O8" i="10"/>
  <c r="P8" i="10" s="1"/>
  <c r="F9" i="10"/>
  <c r="L9" i="10" s="1"/>
  <c r="I58" i="10" s="1"/>
  <c r="F10" i="10"/>
  <c r="L10" i="10" s="1"/>
  <c r="M10" i="10"/>
  <c r="F11" i="10"/>
  <c r="L11" i="10" s="1"/>
  <c r="N11" i="10"/>
  <c r="F12" i="10"/>
  <c r="L12" i="10" s="1"/>
  <c r="P12" i="10" s="1"/>
  <c r="M12" i="10"/>
  <c r="N12" i="10"/>
  <c r="K61" i="10" s="1"/>
  <c r="O12" i="10"/>
  <c r="L61" i="10" s="1"/>
  <c r="F13" i="10"/>
  <c r="L13" i="10" s="1"/>
  <c r="M13" i="10"/>
  <c r="N13" i="10"/>
  <c r="O13" i="10"/>
  <c r="P13" i="10"/>
  <c r="F14" i="10"/>
  <c r="L14" i="10" s="1"/>
  <c r="M14" i="10"/>
  <c r="J63" i="10" s="1"/>
  <c r="N14" i="10"/>
  <c r="O14" i="10"/>
  <c r="P14" i="10" s="1"/>
  <c r="F15" i="10"/>
  <c r="L15" i="10" s="1"/>
  <c r="I64" i="10" s="1"/>
  <c r="F16" i="10"/>
  <c r="L16" i="10" s="1"/>
  <c r="B65" i="10" s="1"/>
  <c r="M16" i="10"/>
  <c r="C65" i="10" s="1"/>
  <c r="F17" i="10"/>
  <c r="L17" i="10" s="1"/>
  <c r="N17" i="10"/>
  <c r="D66" i="10" s="1"/>
  <c r="F18" i="10"/>
  <c r="L18" i="10" s="1"/>
  <c r="P18" i="10" s="1"/>
  <c r="M18" i="10"/>
  <c r="N18" i="10"/>
  <c r="K67" i="10" s="1"/>
  <c r="O18" i="10"/>
  <c r="F19" i="10"/>
  <c r="L19" i="10" s="1"/>
  <c r="M19" i="10"/>
  <c r="C68" i="10" s="1"/>
  <c r="N19" i="10"/>
  <c r="O19" i="10"/>
  <c r="L68" i="10" s="1"/>
  <c r="P19" i="10"/>
  <c r="F20" i="10"/>
  <c r="L20" i="10" s="1"/>
  <c r="M20" i="10"/>
  <c r="N20" i="10"/>
  <c r="O20" i="10"/>
  <c r="P20" i="10" s="1"/>
  <c r="F21" i="10"/>
  <c r="L21" i="10" s="1"/>
  <c r="F22" i="10"/>
  <c r="L22" i="10" s="1"/>
  <c r="M22" i="10"/>
  <c r="F23" i="10"/>
  <c r="L23" i="10" s="1"/>
  <c r="N23" i="10"/>
  <c r="K72" i="10" s="1"/>
  <c r="F24" i="10"/>
  <c r="L24" i="10" s="1"/>
  <c r="P24" i="10" s="1"/>
  <c r="M24" i="10"/>
  <c r="N24" i="10"/>
  <c r="O24" i="10"/>
  <c r="E73" i="10" s="1"/>
  <c r="F25" i="10"/>
  <c r="L25" i="10" s="1"/>
  <c r="I74" i="10" s="1"/>
  <c r="M25" i="10"/>
  <c r="N25" i="10"/>
  <c r="O25" i="10"/>
  <c r="L74" i="10" s="1"/>
  <c r="P25" i="10"/>
  <c r="F26" i="10"/>
  <c r="L26" i="10" s="1"/>
  <c r="M26" i="10"/>
  <c r="N26" i="10"/>
  <c r="D75" i="10" s="1"/>
  <c r="O26" i="10"/>
  <c r="P26" i="10" s="1"/>
  <c r="F27" i="10"/>
  <c r="L27" i="10" s="1"/>
  <c r="I76" i="10" s="1"/>
  <c r="F28" i="10"/>
  <c r="L28" i="10" s="1"/>
  <c r="M28" i="10"/>
  <c r="F29" i="10"/>
  <c r="L29" i="10" s="1"/>
  <c r="N29" i="10"/>
  <c r="F30" i="10"/>
  <c r="L30" i="10" s="1"/>
  <c r="P30" i="10" s="1"/>
  <c r="M30" i="10"/>
  <c r="N30" i="10"/>
  <c r="K79" i="10" s="1"/>
  <c r="O30" i="10"/>
  <c r="L79" i="10" s="1"/>
  <c r="F31" i="10"/>
  <c r="L31" i="10" s="1"/>
  <c r="M31" i="10"/>
  <c r="N31" i="10"/>
  <c r="O31" i="10"/>
  <c r="P31" i="10"/>
  <c r="F32" i="10"/>
  <c r="L32" i="10" s="1"/>
  <c r="M32" i="10"/>
  <c r="J81" i="10" s="1"/>
  <c r="N32" i="10"/>
  <c r="O32" i="10"/>
  <c r="P32" i="10" s="1"/>
  <c r="F33" i="10"/>
  <c r="L33" i="10" s="1"/>
  <c r="I82" i="10" s="1"/>
  <c r="F34" i="10"/>
  <c r="L34" i="10" s="1"/>
  <c r="B83" i="10" s="1"/>
  <c r="M34" i="10"/>
  <c r="C83" i="10" s="1"/>
  <c r="F35" i="10"/>
  <c r="L35" i="10" s="1"/>
  <c r="N35" i="10"/>
  <c r="D84" i="10" s="1"/>
  <c r="F36" i="10"/>
  <c r="L36" i="10" s="1"/>
  <c r="P36" i="10" s="1"/>
  <c r="M36" i="10"/>
  <c r="N36" i="10"/>
  <c r="K85" i="10" s="1"/>
  <c r="O36" i="10"/>
  <c r="F37" i="10"/>
  <c r="L37" i="10" s="1"/>
  <c r="M37" i="10"/>
  <c r="C86" i="10" s="1"/>
  <c r="N37" i="10"/>
  <c r="O37" i="10"/>
  <c r="L86" i="10" s="1"/>
  <c r="P37" i="10"/>
  <c r="F38" i="10"/>
  <c r="L38" i="10" s="1"/>
  <c r="M38" i="10"/>
  <c r="N38" i="10"/>
  <c r="O38" i="10"/>
  <c r="P38" i="10" s="1"/>
  <c r="F39" i="10"/>
  <c r="L39" i="10" s="1"/>
  <c r="F40" i="10"/>
  <c r="L40" i="10" s="1"/>
  <c r="M40" i="10"/>
  <c r="F41" i="10"/>
  <c r="L41" i="10" s="1"/>
  <c r="N41" i="10"/>
  <c r="K90" i="10" s="1"/>
  <c r="F42" i="10"/>
  <c r="L42" i="10" s="1"/>
  <c r="P42" i="10" s="1"/>
  <c r="M42" i="10"/>
  <c r="N42" i="10"/>
  <c r="O42" i="10"/>
  <c r="E91" i="10" s="1"/>
  <c r="F43" i="10"/>
  <c r="L43" i="10" s="1"/>
  <c r="I92" i="10" s="1"/>
  <c r="M43" i="10"/>
  <c r="N43" i="10"/>
  <c r="O43" i="10"/>
  <c r="L92" i="10" s="1"/>
  <c r="P43" i="10"/>
  <c r="F44" i="10"/>
  <c r="L44" i="10" s="1"/>
  <c r="M44" i="10"/>
  <c r="N44" i="10"/>
  <c r="D93" i="10" s="1"/>
  <c r="O44" i="10"/>
  <c r="P44" i="10" s="1"/>
  <c r="F45" i="10"/>
  <c r="L45" i="10" s="1"/>
  <c r="I94" i="10" s="1"/>
  <c r="F46" i="10"/>
  <c r="L46" i="10" s="1"/>
  <c r="M46" i="10"/>
  <c r="B47" i="10"/>
  <c r="C47" i="10"/>
  <c r="D47" i="10"/>
  <c r="E47" i="10"/>
  <c r="I47" i="10"/>
  <c r="B56" i="10"/>
  <c r="C56" i="10"/>
  <c r="E56" i="10"/>
  <c r="H56" i="10"/>
  <c r="B57" i="10"/>
  <c r="C57" i="10"/>
  <c r="H57" i="10"/>
  <c r="I57" i="10"/>
  <c r="J57" i="10"/>
  <c r="K57" i="10"/>
  <c r="H58" i="10"/>
  <c r="B59" i="10"/>
  <c r="C59" i="10"/>
  <c r="H59" i="10"/>
  <c r="I59" i="10"/>
  <c r="J59" i="10"/>
  <c r="D60" i="10"/>
  <c r="H60" i="10"/>
  <c r="K60" i="10"/>
  <c r="H61" i="10"/>
  <c r="I61" i="10"/>
  <c r="B62" i="10"/>
  <c r="C62" i="10"/>
  <c r="E62" i="10"/>
  <c r="H62" i="10"/>
  <c r="I62" i="10"/>
  <c r="J62" i="10"/>
  <c r="L62" i="10"/>
  <c r="B63" i="10"/>
  <c r="C63" i="10"/>
  <c r="D63" i="10"/>
  <c r="H63" i="10"/>
  <c r="K63" i="10" s="1"/>
  <c r="I63" i="10"/>
  <c r="B64" i="10"/>
  <c r="H64" i="10"/>
  <c r="H65" i="10"/>
  <c r="H66" i="10"/>
  <c r="K66" i="10"/>
  <c r="B67" i="10"/>
  <c r="D67" i="10"/>
  <c r="E67" i="10"/>
  <c r="H67" i="10"/>
  <c r="I67" i="10"/>
  <c r="L67" i="10"/>
  <c r="B68" i="10"/>
  <c r="H68" i="10"/>
  <c r="I68" i="10" s="1"/>
  <c r="J68" i="10"/>
  <c r="B69" i="10"/>
  <c r="C69" i="10"/>
  <c r="D69" i="10"/>
  <c r="H69" i="10"/>
  <c r="I69" i="10"/>
  <c r="J69" i="10"/>
  <c r="K69" i="10"/>
  <c r="B70" i="10"/>
  <c r="H70" i="10"/>
  <c r="I70" i="10" s="1"/>
  <c r="C71" i="10"/>
  <c r="H71" i="10"/>
  <c r="J71" i="10"/>
  <c r="H72" i="10"/>
  <c r="B73" i="10"/>
  <c r="D73" i="10"/>
  <c r="H73" i="10"/>
  <c r="I73" i="10"/>
  <c r="K73" i="10"/>
  <c r="L73" i="10"/>
  <c r="B74" i="10"/>
  <c r="C74" i="10"/>
  <c r="E74" i="10"/>
  <c r="H74" i="10"/>
  <c r="J74" i="10" s="1"/>
  <c r="B75" i="10"/>
  <c r="C75" i="10"/>
  <c r="H75" i="10"/>
  <c r="I75" i="10"/>
  <c r="J75" i="10"/>
  <c r="K75" i="10"/>
  <c r="H76" i="10"/>
  <c r="B77" i="10"/>
  <c r="C77" i="10"/>
  <c r="H77" i="10"/>
  <c r="I77" i="10"/>
  <c r="J77" i="10"/>
  <c r="D78" i="10"/>
  <c r="H78" i="10"/>
  <c r="K78" i="10"/>
  <c r="H79" i="10"/>
  <c r="I79" i="10"/>
  <c r="B80" i="10"/>
  <c r="C80" i="10"/>
  <c r="E80" i="10"/>
  <c r="H80" i="10"/>
  <c r="I80" i="10"/>
  <c r="J80" i="10"/>
  <c r="L80" i="10"/>
  <c r="B81" i="10"/>
  <c r="C81" i="10"/>
  <c r="D81" i="10"/>
  <c r="H81" i="10"/>
  <c r="K81" i="10" s="1"/>
  <c r="I81" i="10"/>
  <c r="B82" i="10"/>
  <c r="H82" i="10"/>
  <c r="H83" i="10"/>
  <c r="H84" i="10"/>
  <c r="K84" i="10"/>
  <c r="B85" i="10"/>
  <c r="D85" i="10"/>
  <c r="E85" i="10"/>
  <c r="H85" i="10"/>
  <c r="I85" i="10"/>
  <c r="L85" i="10"/>
  <c r="B86" i="10"/>
  <c r="H86" i="10"/>
  <c r="I86" i="10" s="1"/>
  <c r="J86" i="10"/>
  <c r="B87" i="10"/>
  <c r="C87" i="10"/>
  <c r="D87" i="10"/>
  <c r="H87" i="10"/>
  <c r="I87" i="10"/>
  <c r="J87" i="10"/>
  <c r="K87" i="10"/>
  <c r="B88" i="10"/>
  <c r="H88" i="10"/>
  <c r="I88" i="10" s="1"/>
  <c r="C89" i="10"/>
  <c r="H89" i="10"/>
  <c r="J89" i="10"/>
  <c r="H90" i="10"/>
  <c r="B91" i="10"/>
  <c r="D91" i="10"/>
  <c r="H91" i="10"/>
  <c r="I91" i="10"/>
  <c r="K91" i="10"/>
  <c r="L91" i="10"/>
  <c r="B92" i="10"/>
  <c r="C92" i="10"/>
  <c r="E92" i="10"/>
  <c r="H92" i="10"/>
  <c r="J92" i="10" s="1"/>
  <c r="B93" i="10"/>
  <c r="C93" i="10"/>
  <c r="H93" i="10"/>
  <c r="I93" i="10"/>
  <c r="J93" i="10"/>
  <c r="K93" i="10"/>
  <c r="H94" i="10"/>
  <c r="B95" i="10"/>
  <c r="C95" i="10"/>
  <c r="H95" i="10"/>
  <c r="I95" i="10"/>
  <c r="J95" i="10"/>
  <c r="B114" i="10"/>
  <c r="O7" i="12" l="1"/>
  <c r="N7" i="12"/>
  <c r="D56" i="12" s="1"/>
  <c r="M7" i="12"/>
  <c r="C56" i="12" s="1"/>
  <c r="E56" i="12"/>
  <c r="I88" i="11"/>
  <c r="B88" i="11"/>
  <c r="M86" i="11"/>
  <c r="M80" i="11"/>
  <c r="F86" i="10"/>
  <c r="M79" i="10"/>
  <c r="M63" i="10"/>
  <c r="F85" i="11"/>
  <c r="F75" i="10"/>
  <c r="M75" i="10"/>
  <c r="F79" i="11"/>
  <c r="F73" i="11"/>
  <c r="M46" i="11"/>
  <c r="O46" i="11"/>
  <c r="M44" i="11"/>
  <c r="L44" i="11"/>
  <c r="N44" i="11"/>
  <c r="K90" i="11"/>
  <c r="P35" i="11"/>
  <c r="E80" i="11"/>
  <c r="L80" i="11"/>
  <c r="D79" i="11"/>
  <c r="K79" i="11"/>
  <c r="C78" i="11"/>
  <c r="J78" i="11"/>
  <c r="M27" i="11"/>
  <c r="N27" i="11"/>
  <c r="O27" i="11"/>
  <c r="B65" i="11"/>
  <c r="I65" i="11"/>
  <c r="M10" i="11"/>
  <c r="O10" i="11"/>
  <c r="F47" i="11"/>
  <c r="M8" i="11"/>
  <c r="L8" i="11"/>
  <c r="N8" i="11"/>
  <c r="K77" i="9"/>
  <c r="D72" i="9"/>
  <c r="K72" i="9"/>
  <c r="J61" i="9"/>
  <c r="C61" i="9"/>
  <c r="I94" i="8"/>
  <c r="B94" i="8"/>
  <c r="M41" i="10"/>
  <c r="M35" i="10"/>
  <c r="M29" i="10"/>
  <c r="M23" i="10"/>
  <c r="M17" i="10"/>
  <c r="M11" i="10"/>
  <c r="L41" i="11"/>
  <c r="E86" i="11"/>
  <c r="F86" i="11" s="1"/>
  <c r="L86" i="11"/>
  <c r="D85" i="11"/>
  <c r="K85" i="11"/>
  <c r="M85" i="11" s="1"/>
  <c r="C84" i="11"/>
  <c r="J84" i="11"/>
  <c r="M33" i="11"/>
  <c r="N33" i="11"/>
  <c r="O33" i="11"/>
  <c r="B71" i="11"/>
  <c r="I71" i="11"/>
  <c r="M16" i="11"/>
  <c r="O16" i="11"/>
  <c r="M14" i="11"/>
  <c r="L14" i="11"/>
  <c r="N14" i="11"/>
  <c r="M69" i="9"/>
  <c r="L47" i="10"/>
  <c r="E93" i="10"/>
  <c r="F93" i="10" s="1"/>
  <c r="L93" i="10"/>
  <c r="M93" i="10" s="1"/>
  <c r="D92" i="10"/>
  <c r="F92" i="10" s="1"/>
  <c r="K92" i="10"/>
  <c r="M92" i="10" s="1"/>
  <c r="C91" i="10"/>
  <c r="F91" i="10" s="1"/>
  <c r="J91" i="10"/>
  <c r="M91" i="10" s="1"/>
  <c r="B90" i="10"/>
  <c r="I90" i="10"/>
  <c r="E87" i="10"/>
  <c r="F87" i="10" s="1"/>
  <c r="L87" i="10"/>
  <c r="M87" i="10" s="1"/>
  <c r="D86" i="10"/>
  <c r="K86" i="10"/>
  <c r="M86" i="10" s="1"/>
  <c r="C85" i="10"/>
  <c r="F85" i="10" s="1"/>
  <c r="J85" i="10"/>
  <c r="M85" i="10" s="1"/>
  <c r="B84" i="10"/>
  <c r="I84" i="10"/>
  <c r="E81" i="10"/>
  <c r="F81" i="10" s="1"/>
  <c r="L81" i="10"/>
  <c r="M81" i="10" s="1"/>
  <c r="D80" i="10"/>
  <c r="F80" i="10" s="1"/>
  <c r="K80" i="10"/>
  <c r="M80" i="10" s="1"/>
  <c r="C79" i="10"/>
  <c r="J79" i="10"/>
  <c r="B78" i="10"/>
  <c r="I78" i="10"/>
  <c r="E75" i="10"/>
  <c r="L75" i="10"/>
  <c r="D74" i="10"/>
  <c r="F74" i="10" s="1"/>
  <c r="K74" i="10"/>
  <c r="M74" i="10" s="1"/>
  <c r="C73" i="10"/>
  <c r="F73" i="10" s="1"/>
  <c r="J73" i="10"/>
  <c r="M73" i="10" s="1"/>
  <c r="B72" i="10"/>
  <c r="I72" i="10"/>
  <c r="E69" i="10"/>
  <c r="F69" i="10" s="1"/>
  <c r="L69" i="10"/>
  <c r="M69" i="10" s="1"/>
  <c r="D68" i="10"/>
  <c r="F68" i="10" s="1"/>
  <c r="K68" i="10"/>
  <c r="M68" i="10" s="1"/>
  <c r="C67" i="10"/>
  <c r="F67" i="10" s="1"/>
  <c r="J67" i="10"/>
  <c r="M67" i="10" s="1"/>
  <c r="B66" i="10"/>
  <c r="I66" i="10"/>
  <c r="E63" i="10"/>
  <c r="F63" i="10" s="1"/>
  <c r="L63" i="10"/>
  <c r="D62" i="10"/>
  <c r="F62" i="10" s="1"/>
  <c r="K62" i="10"/>
  <c r="M62" i="10" s="1"/>
  <c r="C61" i="10"/>
  <c r="J61" i="10"/>
  <c r="M61" i="10" s="1"/>
  <c r="B60" i="10"/>
  <c r="I60" i="10"/>
  <c r="E57" i="10"/>
  <c r="F57" i="10" s="1"/>
  <c r="L57" i="10"/>
  <c r="M57" i="10" s="1"/>
  <c r="D56" i="10"/>
  <c r="F56" i="10" s="1"/>
  <c r="K56" i="10"/>
  <c r="M56" i="10" s="1"/>
  <c r="B94" i="11"/>
  <c r="I94" i="11"/>
  <c r="E92" i="11"/>
  <c r="F92" i="11" s="1"/>
  <c r="L92" i="11"/>
  <c r="M92" i="11" s="1"/>
  <c r="D91" i="11"/>
  <c r="F91" i="11" s="1"/>
  <c r="K91" i="11"/>
  <c r="M91" i="11" s="1"/>
  <c r="C90" i="11"/>
  <c r="J90" i="11"/>
  <c r="M39" i="11"/>
  <c r="N39" i="11"/>
  <c r="O39" i="11"/>
  <c r="B77" i="11"/>
  <c r="I77" i="11"/>
  <c r="M22" i="11"/>
  <c r="O22" i="11"/>
  <c r="M20" i="11"/>
  <c r="L20" i="11"/>
  <c r="N20" i="11"/>
  <c r="L61" i="11"/>
  <c r="M61" i="11" s="1"/>
  <c r="E61" i="11"/>
  <c r="P11" i="11"/>
  <c r="I60" i="11"/>
  <c r="B58" i="11"/>
  <c r="I58" i="11"/>
  <c r="E56" i="11"/>
  <c r="L56" i="11"/>
  <c r="M56" i="11" s="1"/>
  <c r="D90" i="10"/>
  <c r="I89" i="10"/>
  <c r="B89" i="10"/>
  <c r="E79" i="10"/>
  <c r="D72" i="10"/>
  <c r="I71" i="10"/>
  <c r="B71" i="10"/>
  <c r="E61" i="10"/>
  <c r="O45" i="10"/>
  <c r="O39" i="10"/>
  <c r="O33" i="10"/>
  <c r="O27" i="10"/>
  <c r="O21" i="10"/>
  <c r="P16" i="10"/>
  <c r="O15" i="10"/>
  <c r="O9" i="10"/>
  <c r="D90" i="11"/>
  <c r="D83" i="11"/>
  <c r="D80" i="11"/>
  <c r="F80" i="11" s="1"/>
  <c r="D74" i="11"/>
  <c r="K68" i="11"/>
  <c r="D60" i="11"/>
  <c r="M45" i="11"/>
  <c r="P45" i="11" s="1"/>
  <c r="N45" i="11"/>
  <c r="O45" i="11"/>
  <c r="B83" i="11"/>
  <c r="I83" i="11"/>
  <c r="O29" i="11"/>
  <c r="M28" i="11"/>
  <c r="O28" i="11"/>
  <c r="M26" i="11"/>
  <c r="L26" i="11"/>
  <c r="N26" i="11"/>
  <c r="P17" i="11"/>
  <c r="E62" i="11"/>
  <c r="F62" i="11" s="1"/>
  <c r="L62" i="11"/>
  <c r="M62" i="11" s="1"/>
  <c r="D61" i="11"/>
  <c r="F61" i="11" s="1"/>
  <c r="K61" i="11"/>
  <c r="C60" i="11"/>
  <c r="J60" i="11"/>
  <c r="M9" i="11"/>
  <c r="N9" i="11"/>
  <c r="O9" i="11"/>
  <c r="K56" i="11"/>
  <c r="F87" i="9"/>
  <c r="K95" i="9"/>
  <c r="D90" i="9"/>
  <c r="K90" i="9"/>
  <c r="J79" i="9"/>
  <c r="C79" i="9"/>
  <c r="B94" i="10"/>
  <c r="E86" i="10"/>
  <c r="J83" i="10"/>
  <c r="D79" i="10"/>
  <c r="B76" i="10"/>
  <c r="E68" i="10"/>
  <c r="J65" i="10"/>
  <c r="D61" i="10"/>
  <c r="B58" i="10"/>
  <c r="F47" i="10"/>
  <c r="O46" i="10"/>
  <c r="N45" i="10"/>
  <c r="P41" i="10"/>
  <c r="O40" i="10"/>
  <c r="N39" i="10"/>
  <c r="O34" i="10"/>
  <c r="N33" i="10"/>
  <c r="P29" i="10"/>
  <c r="O28" i="10"/>
  <c r="N27" i="10"/>
  <c r="O22" i="10"/>
  <c r="N21" i="10"/>
  <c r="P21" i="10" s="1"/>
  <c r="P17" i="10"/>
  <c r="O16" i="10"/>
  <c r="N15" i="10"/>
  <c r="O10" i="10"/>
  <c r="N9" i="10"/>
  <c r="I84" i="11"/>
  <c r="K80" i="11"/>
  <c r="J68" i="11"/>
  <c r="B60" i="11"/>
  <c r="F60" i="11" s="1"/>
  <c r="N46" i="11"/>
  <c r="B89" i="11"/>
  <c r="I89" i="11"/>
  <c r="O35" i="11"/>
  <c r="M34" i="11"/>
  <c r="O34" i="11"/>
  <c r="M32" i="11"/>
  <c r="L32" i="11"/>
  <c r="N32" i="11"/>
  <c r="N29" i="11"/>
  <c r="P25" i="11"/>
  <c r="P23" i="11"/>
  <c r="B72" i="11"/>
  <c r="E68" i="11"/>
  <c r="F68" i="11" s="1"/>
  <c r="L68" i="11"/>
  <c r="M68" i="11" s="1"/>
  <c r="D67" i="11"/>
  <c r="F67" i="11" s="1"/>
  <c r="K67" i="11"/>
  <c r="C66" i="11"/>
  <c r="F66" i="11" s="1"/>
  <c r="J66" i="11"/>
  <c r="M66" i="11" s="1"/>
  <c r="M15" i="11"/>
  <c r="N15" i="11"/>
  <c r="O15" i="11"/>
  <c r="N10" i="11"/>
  <c r="M87" i="9"/>
  <c r="J86" i="9"/>
  <c r="I83" i="10"/>
  <c r="B79" i="10"/>
  <c r="I65" i="10"/>
  <c r="I96" i="10" s="1"/>
  <c r="B61" i="10"/>
  <c r="F61" i="10" s="1"/>
  <c r="N46" i="10"/>
  <c r="M45" i="10"/>
  <c r="O41" i="10"/>
  <c r="N40" i="10"/>
  <c r="P40" i="10" s="1"/>
  <c r="M39" i="10"/>
  <c r="P39" i="10" s="1"/>
  <c r="O35" i="10"/>
  <c r="N34" i="10"/>
  <c r="M33" i="10"/>
  <c r="P33" i="10" s="1"/>
  <c r="O29" i="10"/>
  <c r="N28" i="10"/>
  <c r="M27" i="10"/>
  <c r="P27" i="10" s="1"/>
  <c r="O23" i="10"/>
  <c r="N22" i="10"/>
  <c r="M21" i="10"/>
  <c r="O17" i="10"/>
  <c r="N16" i="10"/>
  <c r="M15" i="10"/>
  <c r="P15" i="10" s="1"/>
  <c r="O11" i="10"/>
  <c r="N10" i="10"/>
  <c r="M9" i="10"/>
  <c r="P9" i="10" s="1"/>
  <c r="K86" i="11"/>
  <c r="K77" i="11"/>
  <c r="D56" i="11"/>
  <c r="F56" i="11" s="1"/>
  <c r="L46" i="11"/>
  <c r="O44" i="11"/>
  <c r="O41" i="11"/>
  <c r="M40" i="11"/>
  <c r="O40" i="11"/>
  <c r="M38" i="11"/>
  <c r="L38" i="11"/>
  <c r="N38" i="11"/>
  <c r="P36" i="11"/>
  <c r="N35" i="11"/>
  <c r="L79" i="11"/>
  <c r="L29" i="11"/>
  <c r="L27" i="11"/>
  <c r="E74" i="11"/>
  <c r="L74" i="11"/>
  <c r="M74" i="11" s="1"/>
  <c r="D73" i="11"/>
  <c r="K73" i="11"/>
  <c r="M73" i="11" s="1"/>
  <c r="C72" i="11"/>
  <c r="J72" i="11"/>
  <c r="M72" i="11" s="1"/>
  <c r="M21" i="11"/>
  <c r="N21" i="11"/>
  <c r="O21" i="11"/>
  <c r="I67" i="11"/>
  <c r="M67" i="11" s="1"/>
  <c r="N16" i="11"/>
  <c r="L10" i="11"/>
  <c r="O8" i="11"/>
  <c r="M89" i="9"/>
  <c r="L77" i="9"/>
  <c r="B82" i="8"/>
  <c r="I82" i="8"/>
  <c r="N44" i="9"/>
  <c r="L43" i="9"/>
  <c r="O43" i="9"/>
  <c r="O41" i="9"/>
  <c r="C89" i="9"/>
  <c r="F89" i="9" s="1"/>
  <c r="J89" i="9"/>
  <c r="B88" i="9"/>
  <c r="I88" i="9"/>
  <c r="N37" i="9"/>
  <c r="L36" i="9"/>
  <c r="N36" i="9"/>
  <c r="N33" i="9"/>
  <c r="O30" i="9"/>
  <c r="L29" i="9"/>
  <c r="M29" i="9"/>
  <c r="N26" i="9"/>
  <c r="L25" i="9"/>
  <c r="O25" i="9"/>
  <c r="O23" i="9"/>
  <c r="C71" i="9"/>
  <c r="F71" i="9" s="1"/>
  <c r="J71" i="9"/>
  <c r="M71" i="9" s="1"/>
  <c r="B70" i="9"/>
  <c r="I70" i="9"/>
  <c r="N19" i="9"/>
  <c r="L18" i="9"/>
  <c r="N18" i="9"/>
  <c r="N15" i="9"/>
  <c r="O12" i="9"/>
  <c r="L11" i="9"/>
  <c r="M11" i="9"/>
  <c r="N8" i="9"/>
  <c r="L7" i="9"/>
  <c r="O7" i="9"/>
  <c r="K77" i="8"/>
  <c r="P42" i="8"/>
  <c r="L90" i="8"/>
  <c r="E90" i="8"/>
  <c r="B89" i="8"/>
  <c r="F89" i="8" s="1"/>
  <c r="I89" i="8"/>
  <c r="M89" i="8" s="1"/>
  <c r="P40" i="8"/>
  <c r="M38" i="8"/>
  <c r="N38" i="8"/>
  <c r="O38" i="8"/>
  <c r="B77" i="8"/>
  <c r="F77" i="8" s="1"/>
  <c r="I77" i="8"/>
  <c r="P28" i="8"/>
  <c r="M26" i="8"/>
  <c r="N26" i="8"/>
  <c r="O26" i="8"/>
  <c r="P21" i="8"/>
  <c r="B65" i="8"/>
  <c r="F65" i="8" s="1"/>
  <c r="I65" i="8"/>
  <c r="P16" i="8"/>
  <c r="M14" i="8"/>
  <c r="N14" i="8"/>
  <c r="O14" i="8"/>
  <c r="P46" i="9"/>
  <c r="M44" i="9"/>
  <c r="M33" i="9"/>
  <c r="P28" i="9"/>
  <c r="M26" i="9"/>
  <c r="M15" i="9"/>
  <c r="P10" i="9"/>
  <c r="M8" i="9"/>
  <c r="I85" i="8"/>
  <c r="M45" i="8"/>
  <c r="P45" i="8" s="1"/>
  <c r="O45" i="8"/>
  <c r="M33" i="8"/>
  <c r="P33" i="8" s="1"/>
  <c r="O33" i="8"/>
  <c r="K78" i="8"/>
  <c r="M21" i="8"/>
  <c r="O21" i="8"/>
  <c r="M9" i="8"/>
  <c r="P9" i="8" s="1"/>
  <c r="O9" i="8"/>
  <c r="E91" i="9"/>
  <c r="L91" i="9"/>
  <c r="L41" i="9"/>
  <c r="M41" i="9"/>
  <c r="L37" i="9"/>
  <c r="O37" i="9"/>
  <c r="C83" i="9"/>
  <c r="F83" i="9" s="1"/>
  <c r="J83" i="9"/>
  <c r="M83" i="9" s="1"/>
  <c r="B82" i="9"/>
  <c r="I82" i="9"/>
  <c r="L30" i="9"/>
  <c r="N30" i="9"/>
  <c r="E73" i="9"/>
  <c r="L73" i="9"/>
  <c r="L23" i="9"/>
  <c r="M23" i="9"/>
  <c r="L19" i="9"/>
  <c r="O19" i="9"/>
  <c r="C65" i="9"/>
  <c r="F65" i="9" s="1"/>
  <c r="J65" i="9"/>
  <c r="M65" i="9" s="1"/>
  <c r="B64" i="9"/>
  <c r="I64" i="9"/>
  <c r="L12" i="9"/>
  <c r="N12" i="9"/>
  <c r="I93" i="8"/>
  <c r="M37" i="8"/>
  <c r="L37" i="8"/>
  <c r="N37" i="8"/>
  <c r="O37" i="8"/>
  <c r="K83" i="8"/>
  <c r="D83" i="8"/>
  <c r="I78" i="8"/>
  <c r="D76" i="8"/>
  <c r="K76" i="8"/>
  <c r="M25" i="8"/>
  <c r="L25" i="8"/>
  <c r="N25" i="8"/>
  <c r="O25" i="8"/>
  <c r="B69" i="8"/>
  <c r="M13" i="8"/>
  <c r="L13" i="8"/>
  <c r="N13" i="8"/>
  <c r="O13" i="8"/>
  <c r="I57" i="8"/>
  <c r="B57" i="8"/>
  <c r="I83" i="7"/>
  <c r="B80" i="6"/>
  <c r="I80" i="6"/>
  <c r="E95" i="9"/>
  <c r="E77" i="9"/>
  <c r="E59" i="9"/>
  <c r="P40" i="9"/>
  <c r="O39" i="9"/>
  <c r="D84" i="9"/>
  <c r="K84" i="9"/>
  <c r="O32" i="9"/>
  <c r="P22" i="9"/>
  <c r="O21" i="9"/>
  <c r="D66" i="9"/>
  <c r="K66" i="9"/>
  <c r="O14" i="9"/>
  <c r="B81" i="8"/>
  <c r="D78" i="8"/>
  <c r="E71" i="8"/>
  <c r="K59" i="8"/>
  <c r="I58" i="8"/>
  <c r="B95" i="8"/>
  <c r="F95" i="8" s="1"/>
  <c r="I95" i="8"/>
  <c r="M95" i="8" s="1"/>
  <c r="P46" i="8"/>
  <c r="M44" i="8"/>
  <c r="N44" i="8"/>
  <c r="O44" i="8"/>
  <c r="B83" i="8"/>
  <c r="F83" i="8" s="1"/>
  <c r="I83" i="8"/>
  <c r="M83" i="8" s="1"/>
  <c r="P34" i="8"/>
  <c r="M32" i="8"/>
  <c r="N32" i="8"/>
  <c r="O32" i="8"/>
  <c r="L72" i="8"/>
  <c r="E72" i="8"/>
  <c r="B71" i="8"/>
  <c r="I71" i="8"/>
  <c r="M71" i="8" s="1"/>
  <c r="P22" i="8"/>
  <c r="M20" i="8"/>
  <c r="N20" i="8"/>
  <c r="O20" i="8"/>
  <c r="B64" i="8"/>
  <c r="I64" i="8"/>
  <c r="B59" i="8"/>
  <c r="I59" i="8"/>
  <c r="P10" i="8"/>
  <c r="M8" i="8"/>
  <c r="N8" i="8"/>
  <c r="P8" i="8" s="1"/>
  <c r="O8" i="8"/>
  <c r="D95" i="9"/>
  <c r="E84" i="9"/>
  <c r="D77" i="9"/>
  <c r="E66" i="9"/>
  <c r="L59" i="9"/>
  <c r="D59" i="9"/>
  <c r="C95" i="9"/>
  <c r="F95" i="9" s="1"/>
  <c r="J95" i="9"/>
  <c r="M95" i="9" s="1"/>
  <c r="B94" i="9"/>
  <c r="F94" i="9" s="1"/>
  <c r="I94" i="9"/>
  <c r="M94" i="9" s="1"/>
  <c r="N43" i="9"/>
  <c r="L42" i="9"/>
  <c r="N42" i="9"/>
  <c r="N39" i="9"/>
  <c r="P38" i="9"/>
  <c r="O36" i="9"/>
  <c r="L35" i="9"/>
  <c r="M35" i="9"/>
  <c r="P33" i="9"/>
  <c r="N32" i="9"/>
  <c r="L31" i="9"/>
  <c r="O31" i="9"/>
  <c r="O29" i="9"/>
  <c r="C77" i="9"/>
  <c r="J77" i="9"/>
  <c r="M77" i="9" s="1"/>
  <c r="B76" i="9"/>
  <c r="F76" i="9" s="1"/>
  <c r="I76" i="9"/>
  <c r="M76" i="9" s="1"/>
  <c r="N25" i="9"/>
  <c r="L24" i="9"/>
  <c r="N24" i="9"/>
  <c r="N21" i="9"/>
  <c r="P20" i="9"/>
  <c r="O18" i="9"/>
  <c r="L17" i="9"/>
  <c r="M17" i="9"/>
  <c r="N14" i="9"/>
  <c r="N47" i="9" s="1"/>
  <c r="L13" i="9"/>
  <c r="O13" i="9"/>
  <c r="O11" i="9"/>
  <c r="O47" i="9" s="1"/>
  <c r="C59" i="9"/>
  <c r="J59" i="9"/>
  <c r="M59" i="9" s="1"/>
  <c r="B58" i="9"/>
  <c r="F58" i="9" s="1"/>
  <c r="I58" i="9"/>
  <c r="M58" i="9" s="1"/>
  <c r="N7" i="9"/>
  <c r="B88" i="8"/>
  <c r="L79" i="8"/>
  <c r="K72" i="8"/>
  <c r="D71" i="8"/>
  <c r="K66" i="8"/>
  <c r="D64" i="8"/>
  <c r="M39" i="8"/>
  <c r="O39" i="8"/>
  <c r="L85" i="8"/>
  <c r="M27" i="8"/>
  <c r="O27" i="8"/>
  <c r="L65" i="8"/>
  <c r="M15" i="8"/>
  <c r="O15" i="8"/>
  <c r="K60" i="8"/>
  <c r="D60" i="8"/>
  <c r="J92" i="7"/>
  <c r="J74" i="7"/>
  <c r="B64" i="7"/>
  <c r="I64" i="7"/>
  <c r="P15" i="7"/>
  <c r="I81" i="9"/>
  <c r="B81" i="9"/>
  <c r="I63" i="9"/>
  <c r="B63" i="9"/>
  <c r="K59" i="9"/>
  <c r="O44" i="9"/>
  <c r="M43" i="9"/>
  <c r="M39" i="9"/>
  <c r="M36" i="9"/>
  <c r="P34" i="9"/>
  <c r="O33" i="9"/>
  <c r="M32" i="9"/>
  <c r="N29" i="9"/>
  <c r="O26" i="9"/>
  <c r="M25" i="9"/>
  <c r="M21" i="9"/>
  <c r="M18" i="9"/>
  <c r="P16" i="9"/>
  <c r="O15" i="9"/>
  <c r="M14" i="9"/>
  <c r="N11" i="9"/>
  <c r="O8" i="9"/>
  <c r="M7" i="9"/>
  <c r="B93" i="8"/>
  <c r="L77" i="8"/>
  <c r="B76" i="8"/>
  <c r="N45" i="8"/>
  <c r="M43" i="8"/>
  <c r="L43" i="8"/>
  <c r="N43" i="8"/>
  <c r="O43" i="8"/>
  <c r="P41" i="8"/>
  <c r="L38" i="8"/>
  <c r="N33" i="8"/>
  <c r="M31" i="8"/>
  <c r="L31" i="8"/>
  <c r="N31" i="8"/>
  <c r="O31" i="8"/>
  <c r="P29" i="8"/>
  <c r="L26" i="8"/>
  <c r="N21" i="8"/>
  <c r="M19" i="8"/>
  <c r="L19" i="8"/>
  <c r="N19" i="8"/>
  <c r="O19" i="8"/>
  <c r="K65" i="8"/>
  <c r="D65" i="8"/>
  <c r="L14" i="8"/>
  <c r="I60" i="8"/>
  <c r="M60" i="8" s="1"/>
  <c r="N9" i="8"/>
  <c r="M7" i="8"/>
  <c r="L7" i="8"/>
  <c r="N7" i="8"/>
  <c r="O7" i="8"/>
  <c r="M65" i="6"/>
  <c r="B92" i="6"/>
  <c r="I92" i="6"/>
  <c r="B68" i="6"/>
  <c r="I68" i="6"/>
  <c r="N44" i="7"/>
  <c r="O44" i="7"/>
  <c r="N41" i="7"/>
  <c r="O41" i="7"/>
  <c r="N38" i="7"/>
  <c r="O38" i="7"/>
  <c r="N35" i="7"/>
  <c r="O35" i="7"/>
  <c r="N32" i="7"/>
  <c r="O32" i="7"/>
  <c r="N29" i="7"/>
  <c r="O29" i="7"/>
  <c r="N26" i="7"/>
  <c r="O26" i="7"/>
  <c r="N23" i="7"/>
  <c r="O23" i="7"/>
  <c r="N20" i="7"/>
  <c r="O20" i="7"/>
  <c r="N17" i="7"/>
  <c r="O17" i="7"/>
  <c r="E60" i="7"/>
  <c r="L60" i="7"/>
  <c r="O9" i="7"/>
  <c r="M9" i="7"/>
  <c r="N9" i="7"/>
  <c r="I89" i="6"/>
  <c r="F65" i="6"/>
  <c r="E89" i="6"/>
  <c r="L89" i="6"/>
  <c r="D88" i="6"/>
  <c r="F88" i="6" s="1"/>
  <c r="K88" i="6"/>
  <c r="P38" i="6"/>
  <c r="M36" i="6"/>
  <c r="N36" i="6"/>
  <c r="O36" i="6"/>
  <c r="E77" i="6"/>
  <c r="F77" i="6" s="1"/>
  <c r="L77" i="6"/>
  <c r="D76" i="6"/>
  <c r="F76" i="6" s="1"/>
  <c r="K76" i="6"/>
  <c r="P26" i="6"/>
  <c r="I75" i="6"/>
  <c r="B75" i="6"/>
  <c r="M24" i="6"/>
  <c r="N24" i="6"/>
  <c r="O24" i="6"/>
  <c r="E65" i="6"/>
  <c r="L65" i="6"/>
  <c r="D64" i="6"/>
  <c r="K64" i="6"/>
  <c r="M62" i="7"/>
  <c r="B94" i="7"/>
  <c r="I94" i="7"/>
  <c r="B88" i="7"/>
  <c r="I88" i="7"/>
  <c r="B82" i="7"/>
  <c r="I82" i="7"/>
  <c r="B76" i="7"/>
  <c r="I76" i="7"/>
  <c r="B70" i="7"/>
  <c r="I70" i="7"/>
  <c r="O15" i="7"/>
  <c r="M15" i="7"/>
  <c r="N15" i="7"/>
  <c r="C59" i="7"/>
  <c r="J59" i="7"/>
  <c r="M64" i="6"/>
  <c r="N43" i="6"/>
  <c r="O43" i="6"/>
  <c r="K89" i="6"/>
  <c r="D89" i="6"/>
  <c r="F89" i="6" s="1"/>
  <c r="L87" i="6"/>
  <c r="E87" i="6"/>
  <c r="N31" i="6"/>
  <c r="O31" i="6"/>
  <c r="N19" i="6"/>
  <c r="O19" i="6"/>
  <c r="J64" i="6"/>
  <c r="C64" i="6"/>
  <c r="L69" i="5"/>
  <c r="E69" i="5"/>
  <c r="C95" i="7"/>
  <c r="J95" i="7"/>
  <c r="N45" i="7"/>
  <c r="O45" i="7"/>
  <c r="N42" i="7"/>
  <c r="O42" i="7"/>
  <c r="C89" i="7"/>
  <c r="J89" i="7"/>
  <c r="N39" i="7"/>
  <c r="O39" i="7"/>
  <c r="N36" i="7"/>
  <c r="O36" i="7"/>
  <c r="P36" i="7" s="1"/>
  <c r="C83" i="7"/>
  <c r="J83" i="7"/>
  <c r="N33" i="7"/>
  <c r="O33" i="7"/>
  <c r="N30" i="7"/>
  <c r="O30" i="7"/>
  <c r="C77" i="7"/>
  <c r="J77" i="7"/>
  <c r="N27" i="7"/>
  <c r="O27" i="7"/>
  <c r="N24" i="7"/>
  <c r="P24" i="7" s="1"/>
  <c r="O24" i="7"/>
  <c r="C71" i="7"/>
  <c r="J71" i="7"/>
  <c r="N21" i="7"/>
  <c r="O21" i="7"/>
  <c r="N18" i="7"/>
  <c r="O18" i="7"/>
  <c r="C65" i="7"/>
  <c r="J65" i="7"/>
  <c r="D81" i="6"/>
  <c r="J76" i="6"/>
  <c r="C93" i="6"/>
  <c r="J93" i="6"/>
  <c r="L35" i="6"/>
  <c r="M35" i="6"/>
  <c r="N35" i="6"/>
  <c r="C81" i="6"/>
  <c r="J81" i="6"/>
  <c r="B79" i="6"/>
  <c r="I79" i="6"/>
  <c r="J77" i="6"/>
  <c r="L23" i="6"/>
  <c r="M23" i="6"/>
  <c r="N23" i="6"/>
  <c r="C69" i="6"/>
  <c r="J69" i="6"/>
  <c r="P18" i="6"/>
  <c r="L8" i="6"/>
  <c r="O8" i="6"/>
  <c r="M8" i="6"/>
  <c r="N8" i="6"/>
  <c r="D91" i="8"/>
  <c r="F91" i="8" s="1"/>
  <c r="K91" i="8"/>
  <c r="M91" i="8" s="1"/>
  <c r="D85" i="8"/>
  <c r="F85" i="8" s="1"/>
  <c r="K85" i="8"/>
  <c r="D79" i="8"/>
  <c r="F79" i="8" s="1"/>
  <c r="K79" i="8"/>
  <c r="M79" i="8" s="1"/>
  <c r="D73" i="8"/>
  <c r="F73" i="8" s="1"/>
  <c r="K73" i="8"/>
  <c r="M73" i="8" s="1"/>
  <c r="D67" i="8"/>
  <c r="F67" i="8" s="1"/>
  <c r="K67" i="8"/>
  <c r="M67" i="8" s="1"/>
  <c r="D61" i="8"/>
  <c r="F61" i="8" s="1"/>
  <c r="K61" i="8"/>
  <c r="M61" i="8" s="1"/>
  <c r="C94" i="7"/>
  <c r="I91" i="7"/>
  <c r="C85" i="7"/>
  <c r="C76" i="7"/>
  <c r="I73" i="7"/>
  <c r="B67" i="7"/>
  <c r="I61" i="7"/>
  <c r="B59" i="7"/>
  <c r="C56" i="7"/>
  <c r="N11" i="7"/>
  <c r="O10" i="7"/>
  <c r="N10" i="7"/>
  <c r="F47" i="7"/>
  <c r="O8" i="7"/>
  <c r="L8" i="7"/>
  <c r="M8" i="7"/>
  <c r="F81" i="6"/>
  <c r="M76" i="6"/>
  <c r="K69" i="6"/>
  <c r="I67" i="6"/>
  <c r="C60" i="6"/>
  <c r="E95" i="6"/>
  <c r="F95" i="6" s="1"/>
  <c r="L95" i="6"/>
  <c r="D94" i="6"/>
  <c r="F94" i="6" s="1"/>
  <c r="K94" i="6"/>
  <c r="M94" i="6" s="1"/>
  <c r="P44" i="6"/>
  <c r="I93" i="6"/>
  <c r="M93" i="6" s="1"/>
  <c r="B93" i="6"/>
  <c r="M42" i="6"/>
  <c r="N42" i="6"/>
  <c r="O42" i="6"/>
  <c r="B86" i="6"/>
  <c r="I86" i="6"/>
  <c r="E83" i="6"/>
  <c r="F83" i="6" s="1"/>
  <c r="L83" i="6"/>
  <c r="M83" i="6" s="1"/>
  <c r="D82" i="6"/>
  <c r="K82" i="6"/>
  <c r="P32" i="6"/>
  <c r="M30" i="6"/>
  <c r="N30" i="6"/>
  <c r="O30" i="6"/>
  <c r="P25" i="6"/>
  <c r="B74" i="6"/>
  <c r="I74" i="6"/>
  <c r="E71" i="6"/>
  <c r="L71" i="6"/>
  <c r="D70" i="6"/>
  <c r="F70" i="6" s="1"/>
  <c r="K70" i="6"/>
  <c r="P20" i="6"/>
  <c r="M18" i="6"/>
  <c r="N18" i="6"/>
  <c r="O18" i="6"/>
  <c r="L14" i="6"/>
  <c r="O14" i="6"/>
  <c r="N14" i="6"/>
  <c r="M14" i="6"/>
  <c r="L10" i="6"/>
  <c r="N10" i="6"/>
  <c r="O10" i="6"/>
  <c r="M10" i="6"/>
  <c r="M62" i="5"/>
  <c r="P33" i="5"/>
  <c r="M69" i="4"/>
  <c r="B60" i="8"/>
  <c r="C90" i="8"/>
  <c r="F90" i="8" s="1"/>
  <c r="J90" i="8"/>
  <c r="M90" i="8" s="1"/>
  <c r="C84" i="8"/>
  <c r="F84" i="8" s="1"/>
  <c r="J84" i="8"/>
  <c r="M84" i="8" s="1"/>
  <c r="C78" i="8"/>
  <c r="F78" i="8" s="1"/>
  <c r="J78" i="8"/>
  <c r="C72" i="8"/>
  <c r="F72" i="8" s="1"/>
  <c r="J72" i="8"/>
  <c r="M72" i="8" s="1"/>
  <c r="C66" i="8"/>
  <c r="F66" i="8" s="1"/>
  <c r="J66" i="8"/>
  <c r="M66" i="8" s="1"/>
  <c r="C60" i="8"/>
  <c r="J60" i="8"/>
  <c r="C92" i="7"/>
  <c r="B85" i="7"/>
  <c r="B83" i="7"/>
  <c r="C74" i="7"/>
  <c r="D62" i="7"/>
  <c r="F62" i="7" s="1"/>
  <c r="J56" i="7"/>
  <c r="F56" i="7"/>
  <c r="N46" i="7"/>
  <c r="O46" i="7"/>
  <c r="M44" i="7"/>
  <c r="N43" i="7"/>
  <c r="O43" i="7"/>
  <c r="M41" i="7"/>
  <c r="N40" i="7"/>
  <c r="O40" i="7"/>
  <c r="M38" i="7"/>
  <c r="N37" i="7"/>
  <c r="O37" i="7"/>
  <c r="M35" i="7"/>
  <c r="N34" i="7"/>
  <c r="O34" i="7"/>
  <c r="M32" i="7"/>
  <c r="N31" i="7"/>
  <c r="O31" i="7"/>
  <c r="M29" i="7"/>
  <c r="N28" i="7"/>
  <c r="O28" i="7"/>
  <c r="M26" i="7"/>
  <c r="N25" i="7"/>
  <c r="O25" i="7"/>
  <c r="M23" i="7"/>
  <c r="N22" i="7"/>
  <c r="O22" i="7"/>
  <c r="M20" i="7"/>
  <c r="N19" i="7"/>
  <c r="O19" i="7"/>
  <c r="M17" i="7"/>
  <c r="N16" i="7"/>
  <c r="O16" i="7"/>
  <c r="O14" i="7"/>
  <c r="L14" i="7"/>
  <c r="M14" i="7"/>
  <c r="M11" i="7"/>
  <c r="I91" i="6"/>
  <c r="B87" i="6"/>
  <c r="E75" i="6"/>
  <c r="J71" i="6"/>
  <c r="M71" i="6" s="1"/>
  <c r="I69" i="6"/>
  <c r="F60" i="6"/>
  <c r="F47" i="6"/>
  <c r="N37" i="6"/>
  <c r="O37" i="6"/>
  <c r="J82" i="6"/>
  <c r="M82" i="6" s="1"/>
  <c r="C82" i="6"/>
  <c r="L78" i="6"/>
  <c r="E78" i="6"/>
  <c r="K75" i="6"/>
  <c r="D75" i="6"/>
  <c r="N25" i="6"/>
  <c r="O25" i="6"/>
  <c r="K71" i="6"/>
  <c r="D71" i="6"/>
  <c r="F71" i="6" s="1"/>
  <c r="L69" i="6"/>
  <c r="E69" i="6"/>
  <c r="F69" i="6" s="1"/>
  <c r="L66" i="6"/>
  <c r="B71" i="5"/>
  <c r="I71" i="5"/>
  <c r="I85" i="7"/>
  <c r="I67" i="7"/>
  <c r="C62" i="7"/>
  <c r="I59" i="7"/>
  <c r="M56" i="7"/>
  <c r="P45" i="7"/>
  <c r="L44" i="7"/>
  <c r="L41" i="7"/>
  <c r="P39" i="7"/>
  <c r="L38" i="7"/>
  <c r="L35" i="7"/>
  <c r="P33" i="7"/>
  <c r="L32" i="7"/>
  <c r="L29" i="7"/>
  <c r="P27" i="7"/>
  <c r="L26" i="7"/>
  <c r="L23" i="7"/>
  <c r="P21" i="7"/>
  <c r="L20" i="7"/>
  <c r="L17" i="7"/>
  <c r="L11" i="7"/>
  <c r="L9" i="7"/>
  <c r="I81" i="6"/>
  <c r="M81" i="6" s="1"/>
  <c r="J60" i="6"/>
  <c r="M60" i="6" s="1"/>
  <c r="M58" i="6"/>
  <c r="J95" i="6"/>
  <c r="M43" i="6"/>
  <c r="L41" i="6"/>
  <c r="M41" i="6"/>
  <c r="N41" i="6"/>
  <c r="C87" i="6"/>
  <c r="J87" i="6"/>
  <c r="M87" i="6" s="1"/>
  <c r="L36" i="6"/>
  <c r="M31" i="6"/>
  <c r="P31" i="6" s="1"/>
  <c r="L29" i="6"/>
  <c r="M29" i="6"/>
  <c r="N29" i="6"/>
  <c r="C75" i="6"/>
  <c r="J75" i="6"/>
  <c r="L24" i="6"/>
  <c r="M19" i="6"/>
  <c r="L17" i="6"/>
  <c r="M17" i="6"/>
  <c r="N17" i="6"/>
  <c r="L64" i="6"/>
  <c r="E64" i="6"/>
  <c r="L62" i="6"/>
  <c r="M91" i="5"/>
  <c r="B88" i="5"/>
  <c r="I88" i="5"/>
  <c r="J86" i="5"/>
  <c r="M86" i="5" s="1"/>
  <c r="L85" i="5"/>
  <c r="J68" i="5"/>
  <c r="K66" i="5"/>
  <c r="M46" i="5"/>
  <c r="O46" i="5"/>
  <c r="M44" i="5"/>
  <c r="L44" i="5"/>
  <c r="N44" i="5"/>
  <c r="N41" i="5"/>
  <c r="P37" i="5"/>
  <c r="E80" i="5"/>
  <c r="F80" i="5" s="1"/>
  <c r="L80" i="5"/>
  <c r="M80" i="5" s="1"/>
  <c r="D79" i="5"/>
  <c r="K79" i="5"/>
  <c r="C78" i="5"/>
  <c r="J78" i="5"/>
  <c r="M27" i="5"/>
  <c r="N27" i="5"/>
  <c r="O27" i="5"/>
  <c r="N22" i="5"/>
  <c r="B65" i="5"/>
  <c r="I65" i="5"/>
  <c r="M10" i="5"/>
  <c r="O10" i="5"/>
  <c r="F47" i="5"/>
  <c r="M8" i="5"/>
  <c r="L8" i="5"/>
  <c r="N8" i="5"/>
  <c r="L45" i="4"/>
  <c r="M45" i="4"/>
  <c r="N45" i="4"/>
  <c r="L92" i="4"/>
  <c r="J77" i="4"/>
  <c r="C77" i="4"/>
  <c r="L68" i="4"/>
  <c r="E64" i="4"/>
  <c r="L64" i="4"/>
  <c r="L9" i="4"/>
  <c r="M9" i="4"/>
  <c r="N9" i="4"/>
  <c r="I68" i="5"/>
  <c r="M68" i="5" s="1"/>
  <c r="L41" i="5"/>
  <c r="E86" i="5"/>
  <c r="L86" i="5"/>
  <c r="D85" i="5"/>
  <c r="K85" i="5"/>
  <c r="C84" i="5"/>
  <c r="J84" i="5"/>
  <c r="M33" i="5"/>
  <c r="N33" i="5"/>
  <c r="O33" i="5"/>
  <c r="M16" i="5"/>
  <c r="O16" i="5"/>
  <c r="M14" i="5"/>
  <c r="L14" i="5"/>
  <c r="N14" i="5"/>
  <c r="I93" i="4"/>
  <c r="J93" i="4"/>
  <c r="L33" i="4"/>
  <c r="M33" i="4"/>
  <c r="N33" i="4"/>
  <c r="L28" i="4"/>
  <c r="N28" i="4"/>
  <c r="O28" i="4"/>
  <c r="D68" i="4"/>
  <c r="K68" i="4"/>
  <c r="D62" i="4"/>
  <c r="F62" i="4" s="1"/>
  <c r="K62" i="4"/>
  <c r="M77" i="3"/>
  <c r="B94" i="5"/>
  <c r="I94" i="5"/>
  <c r="E92" i="5"/>
  <c r="L92" i="5"/>
  <c r="D91" i="5"/>
  <c r="F91" i="5" s="1"/>
  <c r="K91" i="5"/>
  <c r="C90" i="5"/>
  <c r="J90" i="5"/>
  <c r="M39" i="5"/>
  <c r="N39" i="5"/>
  <c r="O39" i="5"/>
  <c r="I85" i="5"/>
  <c r="B85" i="5"/>
  <c r="K83" i="5"/>
  <c r="B77" i="5"/>
  <c r="I77" i="5"/>
  <c r="M22" i="5"/>
  <c r="O22" i="5"/>
  <c r="M20" i="5"/>
  <c r="L20" i="5"/>
  <c r="N20" i="5"/>
  <c r="L61" i="5"/>
  <c r="E61" i="5"/>
  <c r="P11" i="5"/>
  <c r="I60" i="5"/>
  <c r="B58" i="5"/>
  <c r="I58" i="5"/>
  <c r="E56" i="5"/>
  <c r="L56" i="5"/>
  <c r="D93" i="4"/>
  <c r="P44" i="4"/>
  <c r="L35" i="4"/>
  <c r="O35" i="4"/>
  <c r="N35" i="4"/>
  <c r="C79" i="4"/>
  <c r="J79" i="4"/>
  <c r="M79" i="4" s="1"/>
  <c r="L27" i="4"/>
  <c r="M27" i="4"/>
  <c r="N27" i="4"/>
  <c r="O27" i="4"/>
  <c r="C73" i="4"/>
  <c r="J73" i="4"/>
  <c r="E69" i="4"/>
  <c r="L69" i="4"/>
  <c r="C68" i="4"/>
  <c r="F68" i="4" s="1"/>
  <c r="P19" i="4"/>
  <c r="J68" i="4"/>
  <c r="M68" i="4" s="1"/>
  <c r="E63" i="4"/>
  <c r="F63" i="4" s="1"/>
  <c r="L63" i="4"/>
  <c r="M63" i="4" s="1"/>
  <c r="J62" i="4"/>
  <c r="P13" i="4"/>
  <c r="L11" i="4"/>
  <c r="O11" i="4"/>
  <c r="D57" i="4"/>
  <c r="F57" i="4" s="1"/>
  <c r="P8" i="4"/>
  <c r="P45" i="6"/>
  <c r="P39" i="6"/>
  <c r="P33" i="6"/>
  <c r="P27" i="6"/>
  <c r="P21" i="6"/>
  <c r="P15" i="6"/>
  <c r="L12" i="6"/>
  <c r="M12" i="6"/>
  <c r="D58" i="6"/>
  <c r="F58" i="6" s="1"/>
  <c r="K58" i="6"/>
  <c r="D60" i="5"/>
  <c r="M45" i="5"/>
  <c r="N45" i="5"/>
  <c r="O45" i="5"/>
  <c r="K92" i="5"/>
  <c r="M92" i="5" s="1"/>
  <c r="B83" i="5"/>
  <c r="I83" i="5"/>
  <c r="O29" i="5"/>
  <c r="M28" i="5"/>
  <c r="P28" i="5" s="1"/>
  <c r="O28" i="5"/>
  <c r="M26" i="5"/>
  <c r="L26" i="5"/>
  <c r="N26" i="5"/>
  <c r="P24" i="5"/>
  <c r="K72" i="5"/>
  <c r="D72" i="5"/>
  <c r="P17" i="5"/>
  <c r="E62" i="5"/>
  <c r="F62" i="5" s="1"/>
  <c r="L62" i="5"/>
  <c r="D61" i="5"/>
  <c r="F61" i="5" s="1"/>
  <c r="K61" i="5"/>
  <c r="M61" i="5" s="1"/>
  <c r="C60" i="5"/>
  <c r="J60" i="5"/>
  <c r="M9" i="5"/>
  <c r="N9" i="5"/>
  <c r="O9" i="5"/>
  <c r="K56" i="5"/>
  <c r="M56" i="5" s="1"/>
  <c r="J60" i="4"/>
  <c r="K57" i="4"/>
  <c r="L46" i="4"/>
  <c r="N46" i="4"/>
  <c r="O46" i="4"/>
  <c r="M46" i="4"/>
  <c r="I92" i="4"/>
  <c r="E81" i="4"/>
  <c r="F81" i="4" s="1"/>
  <c r="L81" i="4"/>
  <c r="D80" i="4"/>
  <c r="K80" i="4"/>
  <c r="M80" i="4" s="1"/>
  <c r="P30" i="4"/>
  <c r="B79" i="4"/>
  <c r="F79" i="4" s="1"/>
  <c r="L74" i="4"/>
  <c r="L24" i="4"/>
  <c r="O24" i="4"/>
  <c r="L22" i="4"/>
  <c r="N22" i="4"/>
  <c r="O22" i="4"/>
  <c r="J65" i="4"/>
  <c r="C65" i="4"/>
  <c r="P14" i="4"/>
  <c r="L10" i="4"/>
  <c r="N10" i="4"/>
  <c r="O10" i="4"/>
  <c r="F47" i="4"/>
  <c r="M10" i="4"/>
  <c r="F94" i="3"/>
  <c r="F90" i="3"/>
  <c r="M83" i="3"/>
  <c r="I88" i="6"/>
  <c r="M88" i="6" s="1"/>
  <c r="I70" i="6"/>
  <c r="P46" i="6"/>
  <c r="P40" i="6"/>
  <c r="P34" i="6"/>
  <c r="P28" i="6"/>
  <c r="P22" i="6"/>
  <c r="P16" i="6"/>
  <c r="F86" i="5"/>
  <c r="B84" i="5"/>
  <c r="D83" i="5"/>
  <c r="B66" i="5"/>
  <c r="B60" i="5"/>
  <c r="N46" i="5"/>
  <c r="B89" i="5"/>
  <c r="I89" i="5"/>
  <c r="O35" i="5"/>
  <c r="M34" i="5"/>
  <c r="P34" i="5" s="1"/>
  <c r="O34" i="5"/>
  <c r="M32" i="5"/>
  <c r="L32" i="5"/>
  <c r="N32" i="5"/>
  <c r="P30" i="5"/>
  <c r="N29" i="5"/>
  <c r="P25" i="5"/>
  <c r="P23" i="5"/>
  <c r="B72" i="5"/>
  <c r="F72" i="5" s="1"/>
  <c r="E68" i="5"/>
  <c r="F68" i="5" s="1"/>
  <c r="L68" i="5"/>
  <c r="D67" i="5"/>
  <c r="K67" i="5"/>
  <c r="C66" i="5"/>
  <c r="J66" i="5"/>
  <c r="M66" i="5" s="1"/>
  <c r="M15" i="5"/>
  <c r="N15" i="5"/>
  <c r="O15" i="5"/>
  <c r="N10" i="5"/>
  <c r="L91" i="4"/>
  <c r="L88" i="4"/>
  <c r="C84" i="4"/>
  <c r="L82" i="4"/>
  <c r="E80" i="4"/>
  <c r="E74" i="4"/>
  <c r="C71" i="4"/>
  <c r="F69" i="4"/>
  <c r="K66" i="4"/>
  <c r="L41" i="4"/>
  <c r="O41" i="4"/>
  <c r="L39" i="4"/>
  <c r="M39" i="4"/>
  <c r="N39" i="4"/>
  <c r="L29" i="4"/>
  <c r="O29" i="4"/>
  <c r="M29" i="4"/>
  <c r="N29" i="4"/>
  <c r="E75" i="4"/>
  <c r="F75" i="4" s="1"/>
  <c r="L75" i="4"/>
  <c r="M75" i="4" s="1"/>
  <c r="D74" i="4"/>
  <c r="K74" i="4"/>
  <c r="C67" i="4"/>
  <c r="J67" i="4"/>
  <c r="L16" i="4"/>
  <c r="N16" i="4"/>
  <c r="O16" i="4"/>
  <c r="L83" i="3"/>
  <c r="J83" i="3"/>
  <c r="F59" i="3"/>
  <c r="L61" i="7"/>
  <c r="I95" i="6"/>
  <c r="M95" i="6" s="1"/>
  <c r="B82" i="6"/>
  <c r="I77" i="6"/>
  <c r="B64" i="6"/>
  <c r="F64" i="6" s="1"/>
  <c r="L13" i="6"/>
  <c r="N13" i="6"/>
  <c r="P9" i="6"/>
  <c r="L7" i="6"/>
  <c r="N7" i="6"/>
  <c r="O7" i="6"/>
  <c r="D92" i="5"/>
  <c r="F92" i="5" s="1"/>
  <c r="K86" i="5"/>
  <c r="E81" i="5"/>
  <c r="K77" i="5"/>
  <c r="L75" i="5"/>
  <c r="D74" i="5"/>
  <c r="F74" i="5" s="1"/>
  <c r="L66" i="5"/>
  <c r="E63" i="5"/>
  <c r="D56" i="5"/>
  <c r="F56" i="5" s="1"/>
  <c r="L46" i="5"/>
  <c r="O44" i="5"/>
  <c r="O41" i="5"/>
  <c r="M40" i="5"/>
  <c r="P40" i="5" s="1"/>
  <c r="O40" i="5"/>
  <c r="M38" i="5"/>
  <c r="L38" i="5"/>
  <c r="N38" i="5"/>
  <c r="P36" i="5"/>
  <c r="N35" i="5"/>
  <c r="L79" i="5"/>
  <c r="M79" i="5" s="1"/>
  <c r="E79" i="5"/>
  <c r="F79" i="5" s="1"/>
  <c r="L29" i="5"/>
  <c r="L27" i="5"/>
  <c r="E74" i="5"/>
  <c r="L74" i="5"/>
  <c r="M74" i="5" s="1"/>
  <c r="D73" i="5"/>
  <c r="F73" i="5" s="1"/>
  <c r="K73" i="5"/>
  <c r="M73" i="5" s="1"/>
  <c r="C72" i="5"/>
  <c r="J72" i="5"/>
  <c r="M21" i="5"/>
  <c r="N21" i="5"/>
  <c r="O21" i="5"/>
  <c r="I67" i="5"/>
  <c r="M67" i="5" s="1"/>
  <c r="B67" i="5"/>
  <c r="F67" i="5" s="1"/>
  <c r="N16" i="5"/>
  <c r="L10" i="5"/>
  <c r="O8" i="5"/>
  <c r="J92" i="4"/>
  <c r="L85" i="4"/>
  <c r="M85" i="4" s="1"/>
  <c r="D79" i="4"/>
  <c r="O45" i="4"/>
  <c r="P43" i="4"/>
  <c r="L86" i="4"/>
  <c r="C85" i="4"/>
  <c r="F85" i="4" s="1"/>
  <c r="J85" i="4"/>
  <c r="J74" i="4"/>
  <c r="L70" i="4"/>
  <c r="L18" i="4"/>
  <c r="N18" i="4"/>
  <c r="O18" i="4"/>
  <c r="L12" i="4"/>
  <c r="M12" i="4"/>
  <c r="N12" i="4"/>
  <c r="O9" i="4"/>
  <c r="P7" i="4"/>
  <c r="I68" i="3"/>
  <c r="J93" i="3"/>
  <c r="C93" i="3"/>
  <c r="B86" i="3"/>
  <c r="P37" i="3"/>
  <c r="C81" i="3"/>
  <c r="J81" i="3"/>
  <c r="B74" i="3"/>
  <c r="P25" i="3"/>
  <c r="B68" i="3"/>
  <c r="P19" i="3"/>
  <c r="C63" i="3"/>
  <c r="J63" i="3"/>
  <c r="J80" i="2"/>
  <c r="C80" i="2"/>
  <c r="J63" i="2"/>
  <c r="C63" i="2"/>
  <c r="F77" i="3"/>
  <c r="J65" i="3"/>
  <c r="M65" i="3" s="1"/>
  <c r="B93" i="3"/>
  <c r="F93" i="3" s="1"/>
  <c r="P44" i="3"/>
  <c r="I87" i="3"/>
  <c r="M87" i="3" s="1"/>
  <c r="P38" i="3"/>
  <c r="K83" i="3"/>
  <c r="D83" i="3"/>
  <c r="I81" i="3"/>
  <c r="P32" i="3"/>
  <c r="P26" i="3"/>
  <c r="B75" i="3"/>
  <c r="I69" i="3"/>
  <c r="P20" i="3"/>
  <c r="I63" i="3"/>
  <c r="P14" i="3"/>
  <c r="B76" i="3"/>
  <c r="P27" i="3"/>
  <c r="I76" i="3"/>
  <c r="D72" i="3"/>
  <c r="K72" i="3"/>
  <c r="M59" i="3"/>
  <c r="E97" i="3"/>
  <c r="C112" i="3" s="1"/>
  <c r="B112" i="3"/>
  <c r="B95" i="3"/>
  <c r="F95" i="3" s="1"/>
  <c r="I95" i="3"/>
  <c r="M95" i="3" s="1"/>
  <c r="P46" i="3"/>
  <c r="D91" i="3"/>
  <c r="F91" i="3" s="1"/>
  <c r="K91" i="3"/>
  <c r="M91" i="3" s="1"/>
  <c r="C90" i="3"/>
  <c r="J90" i="3"/>
  <c r="I89" i="3"/>
  <c r="M89" i="3" s="1"/>
  <c r="P40" i="3"/>
  <c r="B83" i="3"/>
  <c r="P34" i="3"/>
  <c r="J78" i="3"/>
  <c r="C78" i="3"/>
  <c r="P28" i="3"/>
  <c r="I71" i="3"/>
  <c r="M71" i="3" s="1"/>
  <c r="P22" i="3"/>
  <c r="B65" i="3"/>
  <c r="P16" i="3"/>
  <c r="J60" i="3"/>
  <c r="J96" i="3" s="1"/>
  <c r="C60" i="3"/>
  <c r="C96" i="3" s="1"/>
  <c r="L47" i="3"/>
  <c r="P10" i="3"/>
  <c r="J57" i="2"/>
  <c r="C57" i="2"/>
  <c r="I89" i="1"/>
  <c r="B89" i="1"/>
  <c r="C91" i="4"/>
  <c r="F91" i="4" s="1"/>
  <c r="J91" i="4"/>
  <c r="M91" i="4" s="1"/>
  <c r="E87" i="4"/>
  <c r="F87" i="4" s="1"/>
  <c r="L87" i="4"/>
  <c r="M87" i="4" s="1"/>
  <c r="D86" i="4"/>
  <c r="F86" i="4" s="1"/>
  <c r="K86" i="4"/>
  <c r="M86" i="4" s="1"/>
  <c r="P36" i="4"/>
  <c r="L34" i="4"/>
  <c r="N34" i="4"/>
  <c r="O34" i="4"/>
  <c r="I74" i="4"/>
  <c r="M74" i="4" s="1"/>
  <c r="J72" i="4"/>
  <c r="L17" i="4"/>
  <c r="O17" i="4"/>
  <c r="L15" i="4"/>
  <c r="M15" i="4"/>
  <c r="N15" i="4"/>
  <c r="I94" i="3"/>
  <c r="M94" i="3" s="1"/>
  <c r="M56" i="3"/>
  <c r="N47" i="3"/>
  <c r="P41" i="3"/>
  <c r="I90" i="3"/>
  <c r="K86" i="3"/>
  <c r="D86" i="3"/>
  <c r="J85" i="3"/>
  <c r="I84" i="3"/>
  <c r="M84" i="3" s="1"/>
  <c r="P35" i="3"/>
  <c r="B84" i="3"/>
  <c r="F84" i="3" s="1"/>
  <c r="B78" i="3"/>
  <c r="I78" i="3"/>
  <c r="M78" i="3" s="1"/>
  <c r="P29" i="3"/>
  <c r="K74" i="3"/>
  <c r="D74" i="3"/>
  <c r="I72" i="3"/>
  <c r="P23" i="3"/>
  <c r="B72" i="3"/>
  <c r="F72" i="3" s="1"/>
  <c r="K68" i="3"/>
  <c r="D68" i="3"/>
  <c r="J67" i="3"/>
  <c r="I66" i="3"/>
  <c r="M66" i="3" s="1"/>
  <c r="P17" i="3"/>
  <c r="B66" i="3"/>
  <c r="F66" i="3" s="1"/>
  <c r="B60" i="3"/>
  <c r="I60" i="3"/>
  <c r="P11" i="3"/>
  <c r="K56" i="3"/>
  <c r="D56" i="3"/>
  <c r="C68" i="2"/>
  <c r="J68" i="2"/>
  <c r="F80" i="4"/>
  <c r="E93" i="4"/>
  <c r="L93" i="4"/>
  <c r="D92" i="4"/>
  <c r="F92" i="4" s="1"/>
  <c r="K92" i="4"/>
  <c r="P42" i="4"/>
  <c r="L40" i="4"/>
  <c r="N40" i="4"/>
  <c r="O40" i="4"/>
  <c r="J81" i="4"/>
  <c r="M81" i="4" s="1"/>
  <c r="L23" i="4"/>
  <c r="O23" i="4"/>
  <c r="L21" i="4"/>
  <c r="M21" i="4"/>
  <c r="N21" i="4"/>
  <c r="E57" i="4"/>
  <c r="L57" i="4"/>
  <c r="M57" i="4" s="1"/>
  <c r="D56" i="4"/>
  <c r="F56" i="4" s="1"/>
  <c r="K56" i="4"/>
  <c r="M56" i="4" s="1"/>
  <c r="I93" i="3"/>
  <c r="B92" i="3"/>
  <c r="F92" i="3" s="1"/>
  <c r="B81" i="3"/>
  <c r="B63" i="3"/>
  <c r="M47" i="3"/>
  <c r="K93" i="3"/>
  <c r="P42" i="3"/>
  <c r="D87" i="3"/>
  <c r="F87" i="3" s="1"/>
  <c r="K87" i="3"/>
  <c r="C86" i="3"/>
  <c r="J86" i="3"/>
  <c r="M86" i="3" s="1"/>
  <c r="B85" i="3"/>
  <c r="F85" i="3" s="1"/>
  <c r="I85" i="3"/>
  <c r="P36" i="3"/>
  <c r="D81" i="3"/>
  <c r="K81" i="3"/>
  <c r="C80" i="3"/>
  <c r="F80" i="3" s="1"/>
  <c r="J80" i="3"/>
  <c r="M80" i="3" s="1"/>
  <c r="B79" i="3"/>
  <c r="F79" i="3" s="1"/>
  <c r="I79" i="3"/>
  <c r="M79" i="3" s="1"/>
  <c r="P30" i="3"/>
  <c r="D75" i="3"/>
  <c r="K75" i="3"/>
  <c r="M75" i="3" s="1"/>
  <c r="C74" i="3"/>
  <c r="J74" i="3"/>
  <c r="M74" i="3" s="1"/>
  <c r="B73" i="3"/>
  <c r="F73" i="3" s="1"/>
  <c r="I73" i="3"/>
  <c r="M73" i="3" s="1"/>
  <c r="P24" i="3"/>
  <c r="D69" i="3"/>
  <c r="F69" i="3" s="1"/>
  <c r="K69" i="3"/>
  <c r="C68" i="3"/>
  <c r="J68" i="3"/>
  <c r="B67" i="3"/>
  <c r="F67" i="3" s="1"/>
  <c r="I67" i="3"/>
  <c r="M67" i="3" s="1"/>
  <c r="P18" i="3"/>
  <c r="C62" i="3"/>
  <c r="F62" i="3" s="1"/>
  <c r="J62" i="3"/>
  <c r="M62" i="3" s="1"/>
  <c r="B61" i="3"/>
  <c r="F61" i="3" s="1"/>
  <c r="I61" i="3"/>
  <c r="M61" i="3" s="1"/>
  <c r="P12" i="3"/>
  <c r="D57" i="3"/>
  <c r="F57" i="3" s="1"/>
  <c r="K57" i="3"/>
  <c r="M57" i="3" s="1"/>
  <c r="C56" i="3"/>
  <c r="J56" i="3"/>
  <c r="J92" i="2"/>
  <c r="K65" i="3"/>
  <c r="D63" i="3"/>
  <c r="K63" i="3"/>
  <c r="K96" i="3" s="1"/>
  <c r="B58" i="3"/>
  <c r="P9" i="3"/>
  <c r="F94" i="2"/>
  <c r="L94" i="2"/>
  <c r="E94" i="2"/>
  <c r="L44" i="2"/>
  <c r="O44" i="2"/>
  <c r="D89" i="2"/>
  <c r="F89" i="2" s="1"/>
  <c r="K89" i="2"/>
  <c r="P39" i="2"/>
  <c r="L32" i="2"/>
  <c r="O32" i="2"/>
  <c r="L78" i="2"/>
  <c r="P27" i="2"/>
  <c r="L20" i="2"/>
  <c r="O20" i="2"/>
  <c r="L60" i="2"/>
  <c r="E60" i="2"/>
  <c r="E93" i="1"/>
  <c r="F93" i="1" s="1"/>
  <c r="L93" i="1"/>
  <c r="M93" i="1" s="1"/>
  <c r="P38" i="1"/>
  <c r="C87" i="1"/>
  <c r="F83" i="2"/>
  <c r="K87" i="2"/>
  <c r="D87" i="2"/>
  <c r="L36" i="2"/>
  <c r="M36" i="2"/>
  <c r="N36" i="2"/>
  <c r="O36" i="2"/>
  <c r="K78" i="2"/>
  <c r="L24" i="2"/>
  <c r="M24" i="2"/>
  <c r="N24" i="2"/>
  <c r="O24" i="2"/>
  <c r="P22" i="2"/>
  <c r="L14" i="2"/>
  <c r="O14" i="2"/>
  <c r="N14" i="2"/>
  <c r="K60" i="2"/>
  <c r="L8" i="2"/>
  <c r="O8" i="2"/>
  <c r="N8" i="2"/>
  <c r="N36" i="1"/>
  <c r="M36" i="1"/>
  <c r="O36" i="1"/>
  <c r="L36" i="1"/>
  <c r="J72" i="1"/>
  <c r="C72" i="1"/>
  <c r="L43" i="2"/>
  <c r="N43" i="2"/>
  <c r="O43" i="2"/>
  <c r="E83" i="2"/>
  <c r="L83" i="2"/>
  <c r="M83" i="2" s="1"/>
  <c r="J82" i="2"/>
  <c r="M82" i="2" s="1"/>
  <c r="C82" i="2"/>
  <c r="L31" i="2"/>
  <c r="N31" i="2"/>
  <c r="O31" i="2"/>
  <c r="L19" i="2"/>
  <c r="N19" i="2"/>
  <c r="O19" i="2"/>
  <c r="L13" i="2"/>
  <c r="N13" i="2"/>
  <c r="O13" i="2"/>
  <c r="M13" i="2"/>
  <c r="L7" i="2"/>
  <c r="N7" i="2"/>
  <c r="O7" i="2"/>
  <c r="M7" i="2"/>
  <c r="M68" i="1"/>
  <c r="B95" i="1"/>
  <c r="I95" i="1"/>
  <c r="B91" i="1"/>
  <c r="N40" i="1"/>
  <c r="M40" i="1"/>
  <c r="O40" i="1"/>
  <c r="I66" i="1"/>
  <c r="H2" i="13"/>
  <c r="H3" i="13"/>
  <c r="M94" i="2"/>
  <c r="F88" i="2"/>
  <c r="C70" i="2"/>
  <c r="F70" i="2" s="1"/>
  <c r="P45" i="2"/>
  <c r="L38" i="2"/>
  <c r="O38" i="2"/>
  <c r="P33" i="2"/>
  <c r="L76" i="2"/>
  <c r="M76" i="2" s="1"/>
  <c r="E76" i="2"/>
  <c r="F76" i="2" s="1"/>
  <c r="L26" i="2"/>
  <c r="O26" i="2"/>
  <c r="D71" i="2"/>
  <c r="F71" i="2" s="1"/>
  <c r="K71" i="2"/>
  <c r="P21" i="2"/>
  <c r="K64" i="2"/>
  <c r="D64" i="2"/>
  <c r="N42" i="1"/>
  <c r="O42" i="1"/>
  <c r="M42" i="1"/>
  <c r="I80" i="1"/>
  <c r="M80" i="1" s="1"/>
  <c r="P31" i="1"/>
  <c r="B80" i="1"/>
  <c r="F80" i="1" s="1"/>
  <c r="D65" i="3"/>
  <c r="D96" i="3" s="1"/>
  <c r="I58" i="3"/>
  <c r="B56" i="3"/>
  <c r="F56" i="3" s="1"/>
  <c r="P7" i="3"/>
  <c r="K95" i="2"/>
  <c r="M95" i="2" s="1"/>
  <c r="J87" i="2"/>
  <c r="E84" i="2"/>
  <c r="M58" i="2"/>
  <c r="N44" i="2"/>
  <c r="L42" i="2"/>
  <c r="M42" i="2"/>
  <c r="N42" i="2"/>
  <c r="O42" i="2"/>
  <c r="P40" i="2"/>
  <c r="N32" i="2"/>
  <c r="L30" i="2"/>
  <c r="M30" i="2"/>
  <c r="N30" i="2"/>
  <c r="O30" i="2"/>
  <c r="P28" i="2"/>
  <c r="N20" i="2"/>
  <c r="L18" i="2"/>
  <c r="M18" i="2"/>
  <c r="N18" i="2"/>
  <c r="O18" i="2"/>
  <c r="E65" i="2"/>
  <c r="F65" i="2" s="1"/>
  <c r="L65" i="2"/>
  <c r="M65" i="2" s="1"/>
  <c r="J64" i="2"/>
  <c r="M64" i="2" s="1"/>
  <c r="C64" i="2"/>
  <c r="J87" i="1"/>
  <c r="M87" i="1" s="1"/>
  <c r="J84" i="1"/>
  <c r="J78" i="1"/>
  <c r="K73" i="1"/>
  <c r="I73" i="1"/>
  <c r="C86" i="1"/>
  <c r="F86" i="1" s="1"/>
  <c r="J86" i="1"/>
  <c r="J58" i="3"/>
  <c r="P8" i="3"/>
  <c r="K77" i="2"/>
  <c r="M77" i="2" s="1"/>
  <c r="E66" i="2"/>
  <c r="M44" i="2"/>
  <c r="P41" i="2"/>
  <c r="L37" i="2"/>
  <c r="N37" i="2"/>
  <c r="O37" i="2"/>
  <c r="M32" i="2"/>
  <c r="P29" i="2"/>
  <c r="L25" i="2"/>
  <c r="N25" i="2"/>
  <c r="O25" i="2"/>
  <c r="M20" i="2"/>
  <c r="P16" i="2"/>
  <c r="P15" i="2"/>
  <c r="P11" i="2"/>
  <c r="P10" i="2"/>
  <c r="P9" i="2"/>
  <c r="E92" i="1"/>
  <c r="F75" i="1"/>
  <c r="F67" i="1"/>
  <c r="P44" i="1"/>
  <c r="J92" i="1"/>
  <c r="C92" i="1"/>
  <c r="P43" i="1"/>
  <c r="L87" i="1"/>
  <c r="E87" i="1"/>
  <c r="F87" i="1" s="1"/>
  <c r="P37" i="1"/>
  <c r="I86" i="1"/>
  <c r="N34" i="1"/>
  <c r="M34" i="1"/>
  <c r="O34" i="1"/>
  <c r="L34" i="1"/>
  <c r="F81" i="1"/>
  <c r="K79" i="1"/>
  <c r="L64" i="1"/>
  <c r="E64" i="1"/>
  <c r="L56" i="1"/>
  <c r="N45" i="1"/>
  <c r="L45" i="1"/>
  <c r="M45" i="1"/>
  <c r="N28" i="1"/>
  <c r="M28" i="1"/>
  <c r="O28" i="1"/>
  <c r="I74" i="1"/>
  <c r="M74" i="1" s="1"/>
  <c r="B74" i="1"/>
  <c r="F74" i="1" s="1"/>
  <c r="E61" i="1"/>
  <c r="L61" i="1"/>
  <c r="N11" i="1"/>
  <c r="O11" i="1"/>
  <c r="N9" i="1"/>
  <c r="L9" i="1"/>
  <c r="M9" i="1"/>
  <c r="B49" i="13"/>
  <c r="B79" i="13" s="1"/>
  <c r="B55" i="13"/>
  <c r="B61" i="13"/>
  <c r="B67" i="13"/>
  <c r="B73" i="13"/>
  <c r="B2" i="13"/>
  <c r="B3" i="13" s="1"/>
  <c r="B50" i="13"/>
  <c r="B80" i="13" s="1"/>
  <c r="B53" i="13"/>
  <c r="B60" i="13"/>
  <c r="B68" i="13"/>
  <c r="B52" i="13"/>
  <c r="B82" i="13" s="1"/>
  <c r="B62" i="13"/>
  <c r="B70" i="13"/>
  <c r="B54" i="13"/>
  <c r="B63" i="13"/>
  <c r="B71" i="13"/>
  <c r="I72" i="1"/>
  <c r="P23" i="1"/>
  <c r="B72" i="1"/>
  <c r="E67" i="1"/>
  <c r="L67" i="1"/>
  <c r="N17" i="1"/>
  <c r="O17" i="1"/>
  <c r="N15" i="1"/>
  <c r="L15" i="1"/>
  <c r="M15" i="1"/>
  <c r="J61" i="1"/>
  <c r="C61" i="1"/>
  <c r="G2" i="13"/>
  <c r="G3" i="13" s="1"/>
  <c r="M64" i="12"/>
  <c r="P29" i="1"/>
  <c r="E73" i="1"/>
  <c r="L73" i="1"/>
  <c r="N23" i="1"/>
  <c r="O23" i="1"/>
  <c r="N21" i="1"/>
  <c r="L21" i="1"/>
  <c r="M21" i="1"/>
  <c r="P12" i="1"/>
  <c r="B61" i="1"/>
  <c r="E57" i="1"/>
  <c r="F57" i="1" s="1"/>
  <c r="L57" i="1"/>
  <c r="M57" i="1" s="1"/>
  <c r="J56" i="1"/>
  <c r="M57" i="12"/>
  <c r="O12" i="2"/>
  <c r="D79" i="1"/>
  <c r="L74" i="1"/>
  <c r="F73" i="1"/>
  <c r="N46" i="1"/>
  <c r="M46" i="1"/>
  <c r="O46" i="1"/>
  <c r="I92" i="1"/>
  <c r="M92" i="1" s="1"/>
  <c r="P35" i="1"/>
  <c r="L82" i="1"/>
  <c r="O30" i="1"/>
  <c r="N29" i="1"/>
  <c r="O29" i="1"/>
  <c r="N27" i="1"/>
  <c r="L27" i="1"/>
  <c r="M27" i="1"/>
  <c r="P25" i="1"/>
  <c r="L68" i="1"/>
  <c r="P18" i="1"/>
  <c r="I67" i="1"/>
  <c r="K61" i="1"/>
  <c r="M61" i="1" s="1"/>
  <c r="N10" i="1"/>
  <c r="M10" i="1"/>
  <c r="O10" i="1"/>
  <c r="F47" i="1"/>
  <c r="I56" i="1"/>
  <c r="B56" i="1"/>
  <c r="B69" i="13"/>
  <c r="B57" i="13"/>
  <c r="F3" i="13"/>
  <c r="I88" i="2"/>
  <c r="M88" i="2" s="1"/>
  <c r="D78" i="2"/>
  <c r="I70" i="2"/>
  <c r="M70" i="2" s="1"/>
  <c r="D60" i="2"/>
  <c r="E58" i="2"/>
  <c r="F58" i="2" s="1"/>
  <c r="N12" i="2"/>
  <c r="B92" i="1"/>
  <c r="F92" i="1" s="1"/>
  <c r="K74" i="1"/>
  <c r="E68" i="1"/>
  <c r="F68" i="1" s="1"/>
  <c r="L62" i="1"/>
  <c r="M62" i="1" s="1"/>
  <c r="D61" i="1"/>
  <c r="C56" i="1"/>
  <c r="I90" i="1"/>
  <c r="N35" i="1"/>
  <c r="O35" i="1"/>
  <c r="N33" i="1"/>
  <c r="L33" i="1"/>
  <c r="M33" i="1"/>
  <c r="M30" i="1"/>
  <c r="P24" i="1"/>
  <c r="N16" i="1"/>
  <c r="M16" i="1"/>
  <c r="O16" i="1"/>
  <c r="C63" i="1"/>
  <c r="F63" i="1" s="1"/>
  <c r="J63" i="1"/>
  <c r="M11" i="1"/>
  <c r="B66" i="13"/>
  <c r="B56" i="13"/>
  <c r="F93" i="12"/>
  <c r="E88" i="3"/>
  <c r="F88" i="3" s="1"/>
  <c r="L88" i="3"/>
  <c r="M88" i="3" s="1"/>
  <c r="E82" i="3"/>
  <c r="F82" i="3" s="1"/>
  <c r="L82" i="3"/>
  <c r="M82" i="3" s="1"/>
  <c r="E76" i="3"/>
  <c r="L76" i="3"/>
  <c r="E70" i="3"/>
  <c r="F70" i="3" s="1"/>
  <c r="L70" i="3"/>
  <c r="M70" i="3" s="1"/>
  <c r="E64" i="3"/>
  <c r="F64" i="3" s="1"/>
  <c r="L64" i="3"/>
  <c r="E58" i="3"/>
  <c r="L58" i="3"/>
  <c r="J89" i="2"/>
  <c r="M89" i="2" s="1"/>
  <c r="B82" i="2"/>
  <c r="F82" i="2" s="1"/>
  <c r="J71" i="2"/>
  <c r="M71" i="2" s="1"/>
  <c r="B64" i="2"/>
  <c r="B90" i="2"/>
  <c r="F90" i="2" s="1"/>
  <c r="I90" i="2"/>
  <c r="M90" i="2" s="1"/>
  <c r="B84" i="2"/>
  <c r="I84" i="2"/>
  <c r="M84" i="2" s="1"/>
  <c r="B78" i="2"/>
  <c r="I78" i="2"/>
  <c r="B72" i="2"/>
  <c r="F72" i="2" s="1"/>
  <c r="I72" i="2"/>
  <c r="M72" i="2" s="1"/>
  <c r="B66" i="2"/>
  <c r="F66" i="2" s="1"/>
  <c r="I66" i="2"/>
  <c r="M66" i="2" s="1"/>
  <c r="M12" i="2"/>
  <c r="B60" i="2"/>
  <c r="I60" i="2"/>
  <c r="O45" i="1"/>
  <c r="N41" i="1"/>
  <c r="O41" i="1"/>
  <c r="N39" i="1"/>
  <c r="L39" i="1"/>
  <c r="M39" i="1"/>
  <c r="L30" i="1"/>
  <c r="L28" i="1"/>
  <c r="N22" i="1"/>
  <c r="M22" i="1"/>
  <c r="O22" i="1"/>
  <c r="M17" i="1"/>
  <c r="L11" i="1"/>
  <c r="O9" i="1"/>
  <c r="B65" i="13"/>
  <c r="B51" i="13"/>
  <c r="B81" i="13" s="1"/>
  <c r="K91" i="12"/>
  <c r="M89" i="12"/>
  <c r="I87" i="12"/>
  <c r="J87" i="12"/>
  <c r="N47" i="12"/>
  <c r="F82" i="12"/>
  <c r="I96" i="12"/>
  <c r="I97" i="12" s="1"/>
  <c r="D109" i="12" s="1"/>
  <c r="E109" i="12" s="1"/>
  <c r="P46" i="12"/>
  <c r="P37" i="12"/>
  <c r="P36" i="12"/>
  <c r="P34" i="12"/>
  <c r="P31" i="12"/>
  <c r="P30" i="12"/>
  <c r="P29" i="12"/>
  <c r="P47" i="12" s="1"/>
  <c r="M58" i="12"/>
  <c r="I56" i="12"/>
  <c r="L56" i="12"/>
  <c r="E94" i="12"/>
  <c r="L94" i="12"/>
  <c r="M94" i="12" s="1"/>
  <c r="E93" i="12"/>
  <c r="L93" i="12"/>
  <c r="M93" i="12" s="1"/>
  <c r="L92" i="12"/>
  <c r="L91" i="12"/>
  <c r="L89" i="12"/>
  <c r="E89" i="12"/>
  <c r="E88" i="12"/>
  <c r="F88" i="12" s="1"/>
  <c r="L88" i="12"/>
  <c r="M88" i="12" s="1"/>
  <c r="E87" i="12"/>
  <c r="L87" i="12"/>
  <c r="E82" i="12"/>
  <c r="L82" i="12"/>
  <c r="E81" i="12"/>
  <c r="L81" i="12"/>
  <c r="E76" i="12"/>
  <c r="L76" i="12"/>
  <c r="E75" i="12"/>
  <c r="L75" i="12"/>
  <c r="E72" i="12"/>
  <c r="L72" i="12"/>
  <c r="E70" i="12"/>
  <c r="F70" i="12" s="1"/>
  <c r="L70" i="12"/>
  <c r="E69" i="12"/>
  <c r="L69" i="12"/>
  <c r="E66" i="12"/>
  <c r="E96" i="12" s="1"/>
  <c r="L66" i="12"/>
  <c r="M66" i="12" s="1"/>
  <c r="E64" i="12"/>
  <c r="F64" i="12" s="1"/>
  <c r="L64" i="12"/>
  <c r="E63" i="12"/>
  <c r="L63" i="12"/>
  <c r="O47" i="12"/>
  <c r="L59" i="12"/>
  <c r="E58" i="12"/>
  <c r="F58" i="12" s="1"/>
  <c r="L58" i="12"/>
  <c r="E57" i="12"/>
  <c r="F57" i="12" s="1"/>
  <c r="L57" i="12"/>
  <c r="F109" i="12"/>
  <c r="F89" i="12"/>
  <c r="F77" i="12"/>
  <c r="M65" i="12"/>
  <c r="K95" i="12"/>
  <c r="M95" i="12" s="1"/>
  <c r="D95" i="12"/>
  <c r="F95" i="12" s="1"/>
  <c r="D93" i="12"/>
  <c r="K93" i="12"/>
  <c r="D92" i="12"/>
  <c r="K92" i="12"/>
  <c r="D87" i="12"/>
  <c r="F87" i="12" s="1"/>
  <c r="K87" i="12"/>
  <c r="D86" i="12"/>
  <c r="K86" i="12"/>
  <c r="D81" i="12"/>
  <c r="K81" i="12"/>
  <c r="D80" i="12"/>
  <c r="K80" i="12"/>
  <c r="D78" i="12"/>
  <c r="F78" i="12" s="1"/>
  <c r="K78" i="12"/>
  <c r="D75" i="12"/>
  <c r="F75" i="12" s="1"/>
  <c r="K75" i="12"/>
  <c r="D74" i="12"/>
  <c r="K74" i="12"/>
  <c r="D72" i="12"/>
  <c r="F72" i="12" s="1"/>
  <c r="K72" i="12"/>
  <c r="K70" i="12"/>
  <c r="M70" i="12" s="1"/>
  <c r="D69" i="12"/>
  <c r="K69" i="12"/>
  <c r="M69" i="12" s="1"/>
  <c r="D68" i="12"/>
  <c r="K68" i="12"/>
  <c r="D63" i="12"/>
  <c r="F63" i="12" s="1"/>
  <c r="K63" i="12"/>
  <c r="M63" i="12" s="1"/>
  <c r="D62" i="12"/>
  <c r="F62" i="12" s="1"/>
  <c r="K62" i="12"/>
  <c r="E95" i="12"/>
  <c r="E92" i="12"/>
  <c r="K89" i="12"/>
  <c r="M86" i="12"/>
  <c r="K85" i="12"/>
  <c r="M85" i="12" s="1"/>
  <c r="K84" i="12"/>
  <c r="M84" i="12" s="1"/>
  <c r="M83" i="12"/>
  <c r="I82" i="12"/>
  <c r="M82" i="12" s="1"/>
  <c r="J82" i="12"/>
  <c r="M76" i="12"/>
  <c r="M75" i="12"/>
  <c r="L74" i="12"/>
  <c r="D71" i="12"/>
  <c r="D70" i="12"/>
  <c r="J64" i="12"/>
  <c r="F60" i="12"/>
  <c r="J81" i="12"/>
  <c r="M81" i="12" s="1"/>
  <c r="I81" i="1"/>
  <c r="M81" i="1" s="1"/>
  <c r="I63" i="1"/>
  <c r="M63" i="1" s="1"/>
  <c r="J3" i="13"/>
  <c r="D3" i="13"/>
  <c r="F94" i="12"/>
  <c r="F69" i="12"/>
  <c r="D67" i="12"/>
  <c r="M60" i="12"/>
  <c r="F59" i="12"/>
  <c r="B96" i="12"/>
  <c r="B97" i="12" s="1"/>
  <c r="C109" i="12" s="1"/>
  <c r="M77" i="12"/>
  <c r="F76" i="12"/>
  <c r="F71" i="12"/>
  <c r="D59" i="12"/>
  <c r="C92" i="12"/>
  <c r="F92" i="12" s="1"/>
  <c r="J92" i="12"/>
  <c r="M92" i="12" s="1"/>
  <c r="C91" i="12"/>
  <c r="F91" i="12" s="1"/>
  <c r="J91" i="12"/>
  <c r="M91" i="12" s="1"/>
  <c r="C86" i="12"/>
  <c r="F86" i="12" s="1"/>
  <c r="J86" i="12"/>
  <c r="C85" i="12"/>
  <c r="F85" i="12" s="1"/>
  <c r="J85" i="12"/>
  <c r="C80" i="12"/>
  <c r="J80" i="12"/>
  <c r="M80" i="12" s="1"/>
  <c r="C79" i="12"/>
  <c r="F79" i="12" s="1"/>
  <c r="J79" i="12"/>
  <c r="M79" i="12" s="1"/>
  <c r="C74" i="12"/>
  <c r="F74" i="12" s="1"/>
  <c r="J74" i="12"/>
  <c r="M74" i="12" s="1"/>
  <c r="C73" i="12"/>
  <c r="F73" i="12" s="1"/>
  <c r="J73" i="12"/>
  <c r="M73" i="12" s="1"/>
  <c r="C68" i="12"/>
  <c r="F68" i="12" s="1"/>
  <c r="J68" i="12"/>
  <c r="M68" i="12" s="1"/>
  <c r="C67" i="12"/>
  <c r="J67" i="12"/>
  <c r="M67" i="12" s="1"/>
  <c r="M47" i="12"/>
  <c r="K3" i="13"/>
  <c r="J78" i="12"/>
  <c r="M78" i="12" s="1"/>
  <c r="M71" i="12"/>
  <c r="F65" i="12"/>
  <c r="J61" i="12"/>
  <c r="M61" i="12" s="1"/>
  <c r="K56" i="12"/>
  <c r="J62" i="12"/>
  <c r="M62" i="12" s="1"/>
  <c r="K57" i="12"/>
  <c r="J56" i="12"/>
  <c r="F56" i="12" l="1"/>
  <c r="P7" i="12"/>
  <c r="B112" i="9"/>
  <c r="L97" i="9"/>
  <c r="D112" i="9" s="1"/>
  <c r="E97" i="9"/>
  <c r="C112" i="9" s="1"/>
  <c r="B111" i="9"/>
  <c r="D97" i="9"/>
  <c r="C111" i="9" s="1"/>
  <c r="K97" i="9"/>
  <c r="D111" i="9" s="1"/>
  <c r="G109" i="12"/>
  <c r="K96" i="12"/>
  <c r="K97" i="12"/>
  <c r="D111" i="12" s="1"/>
  <c r="B111" i="12"/>
  <c r="D96" i="12"/>
  <c r="D97" i="12" s="1"/>
  <c r="C111" i="12" s="1"/>
  <c r="M56" i="12"/>
  <c r="E58" i="1"/>
  <c r="L58" i="1"/>
  <c r="B77" i="1"/>
  <c r="P28" i="1"/>
  <c r="I77" i="1"/>
  <c r="D90" i="1"/>
  <c r="K90" i="1"/>
  <c r="F84" i="2"/>
  <c r="C82" i="1"/>
  <c r="J82" i="1"/>
  <c r="C59" i="1"/>
  <c r="J59" i="1"/>
  <c r="P10" i="1"/>
  <c r="M47" i="1"/>
  <c r="E79" i="1"/>
  <c r="L79" i="1"/>
  <c r="K95" i="1"/>
  <c r="D95" i="1"/>
  <c r="E61" i="2"/>
  <c r="L61" i="2"/>
  <c r="J70" i="1"/>
  <c r="C70" i="1"/>
  <c r="B64" i="1"/>
  <c r="I64" i="1"/>
  <c r="P15" i="1"/>
  <c r="J58" i="1"/>
  <c r="C58" i="1"/>
  <c r="J94" i="1"/>
  <c r="C94" i="1"/>
  <c r="E83" i="1"/>
  <c r="L83" i="1"/>
  <c r="J81" i="2"/>
  <c r="C81" i="2"/>
  <c r="K69" i="2"/>
  <c r="D69" i="2"/>
  <c r="D81" i="2"/>
  <c r="K81" i="2"/>
  <c r="D93" i="2"/>
  <c r="K93" i="2"/>
  <c r="I75" i="2"/>
  <c r="P26" i="2"/>
  <c r="B75" i="2"/>
  <c r="C89" i="1"/>
  <c r="J89" i="1"/>
  <c r="D56" i="2"/>
  <c r="K56" i="2"/>
  <c r="L68" i="2"/>
  <c r="E68" i="2"/>
  <c r="P43" i="2"/>
  <c r="I92" i="2"/>
  <c r="B92" i="2"/>
  <c r="E85" i="1"/>
  <c r="L85" i="1"/>
  <c r="K57" i="2"/>
  <c r="D57" i="2"/>
  <c r="E63" i="2"/>
  <c r="L63" i="2"/>
  <c r="I73" i="2"/>
  <c r="B73" i="2"/>
  <c r="P24" i="2"/>
  <c r="P20" i="2"/>
  <c r="B69" i="2"/>
  <c r="I69" i="2"/>
  <c r="M93" i="3"/>
  <c r="C70" i="4"/>
  <c r="J70" i="4"/>
  <c r="K89" i="4"/>
  <c r="D89" i="4"/>
  <c r="P15" i="4"/>
  <c r="I64" i="4"/>
  <c r="B64" i="4"/>
  <c r="K83" i="4"/>
  <c r="D83" i="4"/>
  <c r="P40" i="1"/>
  <c r="B109" i="3"/>
  <c r="F76" i="3"/>
  <c r="F75" i="3"/>
  <c r="F74" i="3"/>
  <c r="L67" i="4"/>
  <c r="E67" i="4"/>
  <c r="J87" i="5"/>
  <c r="C87" i="5"/>
  <c r="K65" i="4"/>
  <c r="D65" i="4"/>
  <c r="K88" i="4"/>
  <c r="D88" i="4"/>
  <c r="P15" i="5"/>
  <c r="J64" i="5"/>
  <c r="C64" i="5"/>
  <c r="K81" i="5"/>
  <c r="D81" i="5"/>
  <c r="E59" i="4"/>
  <c r="L59" i="4"/>
  <c r="O47" i="4"/>
  <c r="L71" i="4"/>
  <c r="E71" i="4"/>
  <c r="M92" i="4"/>
  <c r="L77" i="5"/>
  <c r="E77" i="5"/>
  <c r="I76" i="4"/>
  <c r="P27" i="4"/>
  <c r="B76" i="4"/>
  <c r="E88" i="5"/>
  <c r="L88" i="5"/>
  <c r="D77" i="4"/>
  <c r="K77" i="4"/>
  <c r="E65" i="5"/>
  <c r="L65" i="5"/>
  <c r="I58" i="4"/>
  <c r="B58" i="4"/>
  <c r="P9" i="4"/>
  <c r="M47" i="5"/>
  <c r="C59" i="5"/>
  <c r="J59" i="5"/>
  <c r="D76" i="5"/>
  <c r="K76" i="5"/>
  <c r="P44" i="5"/>
  <c r="B93" i="5"/>
  <c r="I93" i="5"/>
  <c r="K66" i="6"/>
  <c r="D66" i="6"/>
  <c r="B66" i="7"/>
  <c r="P17" i="7"/>
  <c r="I66" i="7"/>
  <c r="I78" i="7"/>
  <c r="P29" i="7"/>
  <c r="B78" i="7"/>
  <c r="B90" i="7"/>
  <c r="P41" i="7"/>
  <c r="I90" i="7"/>
  <c r="E86" i="6"/>
  <c r="L86" i="6"/>
  <c r="B63" i="7"/>
  <c r="I63" i="7"/>
  <c r="P14" i="7"/>
  <c r="D68" i="7"/>
  <c r="P19" i="7"/>
  <c r="K68" i="7"/>
  <c r="K74" i="7"/>
  <c r="D74" i="7"/>
  <c r="F74" i="7" s="1"/>
  <c r="P25" i="7"/>
  <c r="K80" i="7"/>
  <c r="P31" i="7"/>
  <c r="D80" i="7"/>
  <c r="D86" i="7"/>
  <c r="P37" i="7"/>
  <c r="K86" i="7"/>
  <c r="K92" i="7"/>
  <c r="M92" i="7" s="1"/>
  <c r="D92" i="7"/>
  <c r="F92" i="7" s="1"/>
  <c r="P43" i="7"/>
  <c r="M47" i="6"/>
  <c r="J59" i="6"/>
  <c r="C59" i="6"/>
  <c r="L63" i="6"/>
  <c r="E63" i="6"/>
  <c r="L91" i="6"/>
  <c r="E91" i="6"/>
  <c r="M61" i="7"/>
  <c r="P8" i="6"/>
  <c r="I57" i="6"/>
  <c r="B57" i="6"/>
  <c r="P23" i="6"/>
  <c r="I72" i="6"/>
  <c r="B72" i="6"/>
  <c r="L80" i="6"/>
  <c r="E80" i="6"/>
  <c r="E92" i="6"/>
  <c r="L92" i="6"/>
  <c r="E73" i="6"/>
  <c r="L73" i="6"/>
  <c r="J85" i="6"/>
  <c r="C85" i="6"/>
  <c r="C58" i="7"/>
  <c r="J58" i="7"/>
  <c r="L69" i="7"/>
  <c r="E69" i="7"/>
  <c r="L78" i="7"/>
  <c r="E78" i="7"/>
  <c r="E87" i="7"/>
  <c r="L87" i="7"/>
  <c r="D58" i="8"/>
  <c r="K58" i="8"/>
  <c r="D68" i="8"/>
  <c r="K68" i="8"/>
  <c r="E80" i="8"/>
  <c r="L80" i="8"/>
  <c r="C63" i="9"/>
  <c r="J63" i="9"/>
  <c r="E75" i="9"/>
  <c r="L75" i="9"/>
  <c r="J88" i="9"/>
  <c r="C88" i="9"/>
  <c r="P39" i="9"/>
  <c r="C76" i="8"/>
  <c r="F76" i="8" s="1"/>
  <c r="J76" i="8"/>
  <c r="E62" i="9"/>
  <c r="L62" i="9"/>
  <c r="E67" i="9"/>
  <c r="L67" i="9"/>
  <c r="I80" i="9"/>
  <c r="P31" i="9"/>
  <c r="B80" i="9"/>
  <c r="M59" i="8"/>
  <c r="K69" i="8"/>
  <c r="D69" i="8"/>
  <c r="E81" i="9"/>
  <c r="L81" i="9"/>
  <c r="J62" i="8"/>
  <c r="J96" i="8" s="1"/>
  <c r="M47" i="8"/>
  <c r="C62" i="8"/>
  <c r="C96" i="8" s="1"/>
  <c r="C74" i="8"/>
  <c r="J74" i="8"/>
  <c r="J72" i="9"/>
  <c r="C72" i="9"/>
  <c r="P30" i="9"/>
  <c r="B79" i="9"/>
  <c r="I79" i="9"/>
  <c r="P37" i="9"/>
  <c r="I86" i="9"/>
  <c r="B86" i="9"/>
  <c r="L82" i="8"/>
  <c r="E82" i="8"/>
  <c r="M85" i="8"/>
  <c r="J82" i="9"/>
  <c r="C82" i="9"/>
  <c r="M77" i="8"/>
  <c r="I56" i="9"/>
  <c r="P7" i="9"/>
  <c r="B56" i="9"/>
  <c r="D64" i="9"/>
  <c r="K64" i="9"/>
  <c r="C78" i="9"/>
  <c r="J78" i="9"/>
  <c r="I85" i="9"/>
  <c r="P36" i="9"/>
  <c r="B85" i="9"/>
  <c r="L90" i="9"/>
  <c r="E90" i="9"/>
  <c r="E57" i="11"/>
  <c r="L57" i="11"/>
  <c r="C70" i="11"/>
  <c r="P21" i="11"/>
  <c r="J70" i="11"/>
  <c r="K87" i="11"/>
  <c r="D87" i="11"/>
  <c r="E93" i="11"/>
  <c r="L93" i="11"/>
  <c r="D59" i="10"/>
  <c r="K59" i="10"/>
  <c r="N47" i="10"/>
  <c r="D71" i="10"/>
  <c r="K71" i="10"/>
  <c r="D83" i="10"/>
  <c r="K83" i="10"/>
  <c r="D95" i="10"/>
  <c r="K95" i="10"/>
  <c r="J64" i="11"/>
  <c r="C64" i="11"/>
  <c r="P15" i="11"/>
  <c r="I81" i="11"/>
  <c r="P32" i="11"/>
  <c r="B81" i="11"/>
  <c r="L58" i="11"/>
  <c r="E58" i="11"/>
  <c r="J75" i="11"/>
  <c r="C75" i="11"/>
  <c r="F74" i="11"/>
  <c r="L94" i="10"/>
  <c r="E94" i="10"/>
  <c r="J71" i="11"/>
  <c r="C71" i="11"/>
  <c r="J88" i="11"/>
  <c r="C88" i="11"/>
  <c r="J65" i="11"/>
  <c r="C65" i="11"/>
  <c r="J82" i="11"/>
  <c r="C82" i="11"/>
  <c r="J78" i="10"/>
  <c r="C78" i="10"/>
  <c r="D57" i="11"/>
  <c r="K57" i="11"/>
  <c r="P16" i="11"/>
  <c r="J95" i="11"/>
  <c r="C95" i="11"/>
  <c r="D61" i="2"/>
  <c r="K61" i="2"/>
  <c r="K59" i="1"/>
  <c r="D59" i="1"/>
  <c r="N47" i="1"/>
  <c r="J76" i="1"/>
  <c r="C76" i="1"/>
  <c r="B70" i="1"/>
  <c r="I70" i="1"/>
  <c r="P21" i="1"/>
  <c r="D64" i="1"/>
  <c r="K64" i="1"/>
  <c r="B58" i="1"/>
  <c r="F58" i="1" s="1"/>
  <c r="I58" i="1"/>
  <c r="P9" i="1"/>
  <c r="B94" i="1"/>
  <c r="I94" i="1"/>
  <c r="P45" i="1"/>
  <c r="C83" i="1"/>
  <c r="J83" i="1"/>
  <c r="C69" i="2"/>
  <c r="J69" i="2"/>
  <c r="L86" i="2"/>
  <c r="E86" i="2"/>
  <c r="M58" i="3"/>
  <c r="K89" i="1"/>
  <c r="D89" i="1"/>
  <c r="P7" i="2"/>
  <c r="B56" i="2"/>
  <c r="I56" i="2"/>
  <c r="D68" i="2"/>
  <c r="K68" i="2"/>
  <c r="J85" i="1"/>
  <c r="C85" i="1"/>
  <c r="E57" i="2"/>
  <c r="L57" i="2"/>
  <c r="P14" i="2"/>
  <c r="I63" i="2"/>
  <c r="B63" i="2"/>
  <c r="P46" i="1"/>
  <c r="J97" i="3"/>
  <c r="D110" i="3" s="1"/>
  <c r="C97" i="3"/>
  <c r="C110" i="3" s="1"/>
  <c r="B110" i="3"/>
  <c r="B70" i="4"/>
  <c r="P21" i="4"/>
  <c r="I70" i="4"/>
  <c r="B89" i="4"/>
  <c r="P40" i="4"/>
  <c r="I89" i="4"/>
  <c r="M60" i="3"/>
  <c r="I96" i="3"/>
  <c r="I97" i="3" s="1"/>
  <c r="D109" i="3" s="1"/>
  <c r="K97" i="3"/>
  <c r="D111" i="3" s="1"/>
  <c r="B111" i="3"/>
  <c r="D97" i="3"/>
  <c r="C111" i="3" s="1"/>
  <c r="L66" i="4"/>
  <c r="E66" i="4"/>
  <c r="B83" i="4"/>
  <c r="I83" i="4"/>
  <c r="P34" i="4"/>
  <c r="D67" i="4"/>
  <c r="K67" i="4"/>
  <c r="E70" i="5"/>
  <c r="L70" i="5"/>
  <c r="L89" i="5"/>
  <c r="E89" i="5"/>
  <c r="K62" i="6"/>
  <c r="D62" i="6"/>
  <c r="B65" i="4"/>
  <c r="I65" i="4"/>
  <c r="P16" i="4"/>
  <c r="C88" i="4"/>
  <c r="J88" i="4"/>
  <c r="I81" i="5"/>
  <c r="P32" i="5"/>
  <c r="B81" i="5"/>
  <c r="D59" i="4"/>
  <c r="K59" i="4"/>
  <c r="N47" i="4"/>
  <c r="D71" i="4"/>
  <c r="K71" i="4"/>
  <c r="C95" i="4"/>
  <c r="J95" i="4"/>
  <c r="C77" i="5"/>
  <c r="J77" i="5"/>
  <c r="L94" i="5"/>
  <c r="E94" i="5"/>
  <c r="C61" i="6"/>
  <c r="J61" i="6"/>
  <c r="F93" i="4"/>
  <c r="D69" i="5"/>
  <c r="K69" i="5"/>
  <c r="M77" i="5"/>
  <c r="D88" i="5"/>
  <c r="K88" i="5"/>
  <c r="B77" i="4"/>
  <c r="P28" i="4"/>
  <c r="I77" i="4"/>
  <c r="J65" i="5"/>
  <c r="C65" i="5"/>
  <c r="D94" i="4"/>
  <c r="K94" i="4"/>
  <c r="D57" i="5"/>
  <c r="K57" i="5"/>
  <c r="P16" i="5"/>
  <c r="C76" i="5"/>
  <c r="J76" i="5"/>
  <c r="C93" i="5"/>
  <c r="J93" i="5"/>
  <c r="J66" i="6"/>
  <c r="C66" i="6"/>
  <c r="D78" i="6"/>
  <c r="K78" i="6"/>
  <c r="B69" i="7"/>
  <c r="I69" i="7"/>
  <c r="P20" i="7"/>
  <c r="P32" i="7"/>
  <c r="B81" i="7"/>
  <c r="I81" i="7"/>
  <c r="P44" i="7"/>
  <c r="I93" i="7"/>
  <c r="B93" i="7"/>
  <c r="D86" i="6"/>
  <c r="K86" i="6"/>
  <c r="F87" i="6"/>
  <c r="L63" i="7"/>
  <c r="E63" i="7"/>
  <c r="C69" i="7"/>
  <c r="J69" i="7"/>
  <c r="J75" i="7"/>
  <c r="C75" i="7"/>
  <c r="C81" i="7"/>
  <c r="J81" i="7"/>
  <c r="C87" i="7"/>
  <c r="J87" i="7"/>
  <c r="J93" i="7"/>
  <c r="C93" i="7"/>
  <c r="E59" i="6"/>
  <c r="L59" i="6"/>
  <c r="O47" i="6"/>
  <c r="P14" i="6"/>
  <c r="I63" i="6"/>
  <c r="B63" i="6"/>
  <c r="L79" i="6"/>
  <c r="E79" i="6"/>
  <c r="D91" i="6"/>
  <c r="K91" i="6"/>
  <c r="D59" i="7"/>
  <c r="K59" i="7"/>
  <c r="N47" i="7"/>
  <c r="K84" i="6"/>
  <c r="D84" i="6"/>
  <c r="K80" i="6"/>
  <c r="D80" i="6"/>
  <c r="K92" i="6"/>
  <c r="D92" i="6"/>
  <c r="D73" i="6"/>
  <c r="K73" i="6"/>
  <c r="L58" i="7"/>
  <c r="E58" i="7"/>
  <c r="D69" i="7"/>
  <c r="K69" i="7"/>
  <c r="D78" i="7"/>
  <c r="K78" i="7"/>
  <c r="D87" i="7"/>
  <c r="K87" i="7"/>
  <c r="P43" i="6"/>
  <c r="P19" i="8"/>
  <c r="I68" i="8"/>
  <c r="B68" i="8"/>
  <c r="K80" i="8"/>
  <c r="D80" i="8"/>
  <c r="E92" i="8"/>
  <c r="L92" i="8"/>
  <c r="L64" i="9"/>
  <c r="E64" i="9"/>
  <c r="D78" i="9"/>
  <c r="K78" i="9"/>
  <c r="J92" i="9"/>
  <c r="C92" i="9"/>
  <c r="I62" i="9"/>
  <c r="M62" i="9" s="1"/>
  <c r="P13" i="9"/>
  <c r="B62" i="9"/>
  <c r="F62" i="9" s="1"/>
  <c r="D81" i="9"/>
  <c r="K81" i="9"/>
  <c r="K88" i="9"/>
  <c r="D88" i="9"/>
  <c r="E57" i="8"/>
  <c r="L57" i="8"/>
  <c r="F59" i="8"/>
  <c r="J69" i="8"/>
  <c r="C69" i="8"/>
  <c r="P27" i="8"/>
  <c r="E63" i="9"/>
  <c r="L63" i="9"/>
  <c r="P20" i="8"/>
  <c r="E86" i="8"/>
  <c r="L86" i="8"/>
  <c r="P23" i="9"/>
  <c r="I72" i="9"/>
  <c r="B72" i="9"/>
  <c r="J90" i="9"/>
  <c r="C90" i="9"/>
  <c r="E58" i="8"/>
  <c r="L58" i="8"/>
  <c r="J82" i="8"/>
  <c r="C82" i="8"/>
  <c r="C57" i="9"/>
  <c r="J57" i="9"/>
  <c r="C93" i="9"/>
  <c r="J93" i="9"/>
  <c r="L63" i="8"/>
  <c r="E63" i="8"/>
  <c r="D57" i="9"/>
  <c r="K57" i="9"/>
  <c r="D67" i="9"/>
  <c r="K67" i="9"/>
  <c r="P29" i="9"/>
  <c r="I78" i="9"/>
  <c r="B78" i="9"/>
  <c r="K86" i="9"/>
  <c r="D86" i="9"/>
  <c r="E92" i="9"/>
  <c r="L92" i="9"/>
  <c r="B59" i="11"/>
  <c r="I59" i="11"/>
  <c r="P10" i="11"/>
  <c r="L47" i="11"/>
  <c r="B76" i="11"/>
  <c r="I76" i="11"/>
  <c r="P27" i="11"/>
  <c r="I87" i="11"/>
  <c r="B87" i="11"/>
  <c r="P38" i="11"/>
  <c r="B95" i="11"/>
  <c r="I95" i="11"/>
  <c r="P46" i="11"/>
  <c r="L60" i="10"/>
  <c r="E60" i="10"/>
  <c r="L72" i="10"/>
  <c r="E72" i="10"/>
  <c r="L84" i="10"/>
  <c r="E84" i="10"/>
  <c r="F72" i="11"/>
  <c r="C81" i="11"/>
  <c r="J81" i="11"/>
  <c r="K58" i="10"/>
  <c r="D58" i="10"/>
  <c r="K70" i="10"/>
  <c r="D70" i="10"/>
  <c r="K82" i="10"/>
  <c r="D82" i="10"/>
  <c r="K94" i="10"/>
  <c r="D94" i="10"/>
  <c r="D58" i="11"/>
  <c r="K58" i="11"/>
  <c r="L77" i="11"/>
  <c r="E77" i="11"/>
  <c r="L94" i="11"/>
  <c r="E94" i="11"/>
  <c r="L70" i="10"/>
  <c r="E70" i="10"/>
  <c r="P28" i="11"/>
  <c r="P22" i="11"/>
  <c r="P41" i="11"/>
  <c r="B90" i="11"/>
  <c r="I90" i="11"/>
  <c r="J84" i="10"/>
  <c r="C84" i="10"/>
  <c r="P8" i="11"/>
  <c r="I57" i="11"/>
  <c r="B57" i="11"/>
  <c r="P39" i="11"/>
  <c r="P30" i="1"/>
  <c r="B79" i="1"/>
  <c r="I79" i="1"/>
  <c r="L66" i="1"/>
  <c r="E66" i="1"/>
  <c r="D58" i="1"/>
  <c r="K58" i="1"/>
  <c r="K94" i="1"/>
  <c r="D94" i="1"/>
  <c r="K83" i="1"/>
  <c r="D83" i="1"/>
  <c r="E74" i="2"/>
  <c r="L74" i="2"/>
  <c r="D86" i="2"/>
  <c r="K86" i="2"/>
  <c r="L67" i="2"/>
  <c r="E67" i="2"/>
  <c r="L79" i="2"/>
  <c r="E79" i="2"/>
  <c r="E91" i="2"/>
  <c r="L91" i="2"/>
  <c r="C91" i="1"/>
  <c r="F91" i="1" s="1"/>
  <c r="J91" i="1"/>
  <c r="J62" i="2"/>
  <c r="C62" i="2"/>
  <c r="I68" i="2"/>
  <c r="M68" i="2" s="1"/>
  <c r="P19" i="2"/>
  <c r="B68" i="2"/>
  <c r="K85" i="1"/>
  <c r="D85" i="1"/>
  <c r="I57" i="2"/>
  <c r="M57" i="2" s="1"/>
  <c r="P8" i="2"/>
  <c r="B57" i="2"/>
  <c r="F57" i="2" s="1"/>
  <c r="L85" i="2"/>
  <c r="E85" i="2"/>
  <c r="E93" i="2"/>
  <c r="L93" i="2"/>
  <c r="E96" i="3"/>
  <c r="E72" i="4"/>
  <c r="L72" i="4"/>
  <c r="F60" i="3"/>
  <c r="F96" i="3" s="1"/>
  <c r="B66" i="4"/>
  <c r="F66" i="4" s="1"/>
  <c r="I66" i="4"/>
  <c r="M66" i="4" s="1"/>
  <c r="P17" i="4"/>
  <c r="E58" i="4"/>
  <c r="L58" i="4"/>
  <c r="P18" i="4"/>
  <c r="I67" i="4"/>
  <c r="M67" i="4" s="1"/>
  <c r="B67" i="4"/>
  <c r="F67" i="4" s="1"/>
  <c r="E57" i="5"/>
  <c r="L57" i="5"/>
  <c r="D70" i="5"/>
  <c r="K70" i="5"/>
  <c r="D84" i="5"/>
  <c r="F84" i="5" s="1"/>
  <c r="K84" i="5"/>
  <c r="J89" i="5"/>
  <c r="M89" i="5" s="1"/>
  <c r="C89" i="5"/>
  <c r="B62" i="6"/>
  <c r="F62" i="6" s="1"/>
  <c r="I62" i="6"/>
  <c r="M62" i="6" s="1"/>
  <c r="P13" i="6"/>
  <c r="B96" i="3"/>
  <c r="B97" i="3" s="1"/>
  <c r="C109" i="3" s="1"/>
  <c r="D78" i="4"/>
  <c r="K78" i="4"/>
  <c r="P39" i="4"/>
  <c r="B88" i="4"/>
  <c r="F88" i="4" s="1"/>
  <c r="I88" i="4"/>
  <c r="C81" i="5"/>
  <c r="J81" i="5"/>
  <c r="F89" i="5"/>
  <c r="P10" i="4"/>
  <c r="L47" i="4"/>
  <c r="B59" i="4"/>
  <c r="I59" i="4"/>
  <c r="I71" i="4"/>
  <c r="M71" i="4" s="1"/>
  <c r="B71" i="4"/>
  <c r="P22" i="4"/>
  <c r="L95" i="4"/>
  <c r="E95" i="4"/>
  <c r="L58" i="5"/>
  <c r="E58" i="5"/>
  <c r="L78" i="5"/>
  <c r="E78" i="5"/>
  <c r="D94" i="5"/>
  <c r="K94" i="5"/>
  <c r="B61" i="6"/>
  <c r="F61" i="6" s="1"/>
  <c r="I61" i="6"/>
  <c r="M61" i="6" s="1"/>
  <c r="P12" i="6"/>
  <c r="L60" i="4"/>
  <c r="E60" i="4"/>
  <c r="I69" i="5"/>
  <c r="M69" i="5" s="1"/>
  <c r="B69" i="5"/>
  <c r="P20" i="5"/>
  <c r="F77" i="5"/>
  <c r="J88" i="5"/>
  <c r="C88" i="5"/>
  <c r="D82" i="4"/>
  <c r="K82" i="4"/>
  <c r="M93" i="4"/>
  <c r="L82" i="5"/>
  <c r="E82" i="5"/>
  <c r="C94" i="4"/>
  <c r="J94" i="4"/>
  <c r="P8" i="5"/>
  <c r="I57" i="5"/>
  <c r="B57" i="5"/>
  <c r="P35" i="5"/>
  <c r="L95" i="5"/>
  <c r="E95" i="5"/>
  <c r="P17" i="6"/>
  <c r="B66" i="6"/>
  <c r="F66" i="6" s="1"/>
  <c r="I66" i="6"/>
  <c r="M66" i="6" s="1"/>
  <c r="C78" i="6"/>
  <c r="J78" i="6"/>
  <c r="K90" i="6"/>
  <c r="D90" i="6"/>
  <c r="E65" i="7"/>
  <c r="L65" i="7"/>
  <c r="E71" i="7"/>
  <c r="L71" i="7"/>
  <c r="L77" i="7"/>
  <c r="E77" i="7"/>
  <c r="L83" i="7"/>
  <c r="E83" i="7"/>
  <c r="L89" i="7"/>
  <c r="E89" i="7"/>
  <c r="L95" i="7"/>
  <c r="E95" i="7"/>
  <c r="N47" i="6"/>
  <c r="K59" i="6"/>
  <c r="D59" i="6"/>
  <c r="E67" i="6"/>
  <c r="L67" i="6"/>
  <c r="K79" i="6"/>
  <c r="D79" i="6"/>
  <c r="C91" i="6"/>
  <c r="F91" i="6" s="1"/>
  <c r="J91" i="6"/>
  <c r="M91" i="6" s="1"/>
  <c r="O47" i="7"/>
  <c r="L59" i="7"/>
  <c r="E59" i="7"/>
  <c r="M73" i="7"/>
  <c r="J84" i="6"/>
  <c r="C84" i="6"/>
  <c r="E67" i="7"/>
  <c r="L67" i="7"/>
  <c r="E73" i="7"/>
  <c r="L73" i="7"/>
  <c r="E79" i="7"/>
  <c r="L79" i="7"/>
  <c r="E85" i="7"/>
  <c r="L85" i="7"/>
  <c r="E91" i="7"/>
  <c r="L91" i="7"/>
  <c r="C73" i="6"/>
  <c r="J73" i="6"/>
  <c r="L72" i="7"/>
  <c r="E72" i="7"/>
  <c r="E81" i="7"/>
  <c r="L81" i="7"/>
  <c r="L90" i="7"/>
  <c r="E90" i="7"/>
  <c r="E56" i="8"/>
  <c r="L56" i="8"/>
  <c r="P14" i="8"/>
  <c r="B63" i="8"/>
  <c r="I63" i="8"/>
  <c r="J68" i="8"/>
  <c r="C68" i="8"/>
  <c r="I80" i="8"/>
  <c r="B80" i="8"/>
  <c r="P31" i="8"/>
  <c r="K92" i="8"/>
  <c r="D92" i="8"/>
  <c r="C81" i="9"/>
  <c r="F81" i="9" s="1"/>
  <c r="J81" i="9"/>
  <c r="M81" i="9" s="1"/>
  <c r="E93" i="9"/>
  <c r="L93" i="9"/>
  <c r="L64" i="8"/>
  <c r="E64" i="8"/>
  <c r="F64" i="8" s="1"/>
  <c r="E88" i="8"/>
  <c r="L88" i="8"/>
  <c r="D63" i="9"/>
  <c r="K63" i="9"/>
  <c r="K70" i="9"/>
  <c r="D70" i="9"/>
  <c r="D91" i="9"/>
  <c r="K91" i="9"/>
  <c r="D57" i="8"/>
  <c r="K57" i="8"/>
  <c r="L81" i="8"/>
  <c r="E81" i="8"/>
  <c r="P39" i="8"/>
  <c r="N47" i="8"/>
  <c r="K86" i="8"/>
  <c r="D86" i="8"/>
  <c r="P41" i="9"/>
  <c r="I90" i="9"/>
  <c r="M90" i="9" s="1"/>
  <c r="B90" i="9"/>
  <c r="F90" i="9" s="1"/>
  <c r="C58" i="8"/>
  <c r="F58" i="8" s="1"/>
  <c r="J58" i="8"/>
  <c r="L94" i="8"/>
  <c r="E94" i="8"/>
  <c r="D63" i="8"/>
  <c r="K63" i="8"/>
  <c r="E75" i="8"/>
  <c r="L75" i="8"/>
  <c r="L87" i="8"/>
  <c r="E87" i="8"/>
  <c r="C60" i="9"/>
  <c r="J60" i="9"/>
  <c r="J96" i="9" s="1"/>
  <c r="I67" i="9"/>
  <c r="P18" i="9"/>
  <c r="B67" i="9"/>
  <c r="L72" i="9"/>
  <c r="E72" i="9"/>
  <c r="E79" i="9"/>
  <c r="L79" i="9"/>
  <c r="M88" i="9"/>
  <c r="I92" i="9"/>
  <c r="B92" i="9"/>
  <c r="P43" i="9"/>
  <c r="K65" i="11"/>
  <c r="M65" i="11" s="1"/>
  <c r="D65" i="11"/>
  <c r="P29" i="11"/>
  <c r="I78" i="11"/>
  <c r="B78" i="11"/>
  <c r="J87" i="11"/>
  <c r="C87" i="11"/>
  <c r="J64" i="10"/>
  <c r="C64" i="10"/>
  <c r="J76" i="10"/>
  <c r="C76" i="10"/>
  <c r="F76" i="10" s="1"/>
  <c r="C88" i="10"/>
  <c r="J88" i="10"/>
  <c r="L83" i="11"/>
  <c r="E83" i="11"/>
  <c r="D95" i="11"/>
  <c r="K95" i="11"/>
  <c r="E59" i="10"/>
  <c r="L59" i="10"/>
  <c r="O47" i="10"/>
  <c r="E71" i="10"/>
  <c r="L71" i="10"/>
  <c r="E83" i="10"/>
  <c r="L83" i="10"/>
  <c r="E95" i="10"/>
  <c r="L95" i="10"/>
  <c r="C58" i="11"/>
  <c r="J58" i="11"/>
  <c r="P9" i="11"/>
  <c r="C77" i="11"/>
  <c r="J77" i="11"/>
  <c r="M77" i="11" s="1"/>
  <c r="K94" i="11"/>
  <c r="D94" i="11"/>
  <c r="L76" i="10"/>
  <c r="E76" i="10"/>
  <c r="M58" i="11"/>
  <c r="K69" i="11"/>
  <c r="D69" i="11"/>
  <c r="F94" i="11"/>
  <c r="P45" i="10"/>
  <c r="K63" i="11"/>
  <c r="D63" i="11"/>
  <c r="J90" i="10"/>
  <c r="M90" i="10" s="1"/>
  <c r="C90" i="10"/>
  <c r="F90" i="10" s="1"/>
  <c r="C57" i="11"/>
  <c r="J57" i="11"/>
  <c r="M79" i="11"/>
  <c r="K93" i="11"/>
  <c r="D93" i="11"/>
  <c r="P10" i="10"/>
  <c r="P46" i="10"/>
  <c r="L97" i="12"/>
  <c r="D112" i="12" s="1"/>
  <c r="E97" i="12"/>
  <c r="C112" i="12" s="1"/>
  <c r="B112" i="12"/>
  <c r="J96" i="12"/>
  <c r="M60" i="2"/>
  <c r="C65" i="1"/>
  <c r="J65" i="1"/>
  <c r="P16" i="1"/>
  <c r="D82" i="1"/>
  <c r="K82" i="1"/>
  <c r="F56" i="1"/>
  <c r="B76" i="1"/>
  <c r="F76" i="1" s="1"/>
  <c r="I76" i="1"/>
  <c r="P27" i="1"/>
  <c r="J97" i="12"/>
  <c r="D110" i="12" s="1"/>
  <c r="B110" i="12"/>
  <c r="F80" i="12"/>
  <c r="F66" i="12"/>
  <c r="E71" i="1"/>
  <c r="L71" i="1"/>
  <c r="B88" i="1"/>
  <c r="I88" i="1"/>
  <c r="P39" i="1"/>
  <c r="F60" i="2"/>
  <c r="M78" i="2"/>
  <c r="F64" i="2"/>
  <c r="L96" i="3"/>
  <c r="K65" i="1"/>
  <c r="D65" i="1"/>
  <c r="L84" i="1"/>
  <c r="E84" i="1"/>
  <c r="M56" i="1"/>
  <c r="M67" i="1"/>
  <c r="K76" i="1"/>
  <c r="D76" i="1"/>
  <c r="L72" i="1"/>
  <c r="E72" i="1"/>
  <c r="D66" i="1"/>
  <c r="K66" i="1"/>
  <c r="E60" i="1"/>
  <c r="L60" i="1"/>
  <c r="E77" i="1"/>
  <c r="L77" i="1"/>
  <c r="M86" i="1"/>
  <c r="N47" i="2"/>
  <c r="D74" i="2"/>
  <c r="K74" i="2"/>
  <c r="I86" i="2"/>
  <c r="M86" i="2" s="1"/>
  <c r="P37" i="2"/>
  <c r="B86" i="2"/>
  <c r="F86" i="2" s="1"/>
  <c r="O47" i="2"/>
  <c r="D67" i="2"/>
  <c r="K67" i="2"/>
  <c r="K79" i="2"/>
  <c r="D79" i="2"/>
  <c r="K91" i="2"/>
  <c r="D91" i="2"/>
  <c r="E91" i="1"/>
  <c r="L91" i="1"/>
  <c r="P42" i="1"/>
  <c r="L62" i="2"/>
  <c r="E62" i="2"/>
  <c r="E96" i="2" s="1"/>
  <c r="L80" i="2"/>
  <c r="E80" i="2"/>
  <c r="L47" i="2"/>
  <c r="L73" i="2"/>
  <c r="E73" i="2"/>
  <c r="D85" i="2"/>
  <c r="K85" i="2"/>
  <c r="E81" i="2"/>
  <c r="L81" i="2"/>
  <c r="I93" i="2"/>
  <c r="P44" i="2"/>
  <c r="B93" i="2"/>
  <c r="F58" i="3"/>
  <c r="F63" i="3"/>
  <c r="B72" i="4"/>
  <c r="I72" i="4"/>
  <c r="M72" i="4" s="1"/>
  <c r="P23" i="4"/>
  <c r="F112" i="3"/>
  <c r="E112" i="3"/>
  <c r="G112" i="3" s="1"/>
  <c r="M63" i="3"/>
  <c r="M81" i="3"/>
  <c r="K61" i="4"/>
  <c r="D61" i="4"/>
  <c r="E94" i="4"/>
  <c r="L94" i="4"/>
  <c r="B59" i="5"/>
  <c r="I59" i="5"/>
  <c r="P10" i="5"/>
  <c r="L47" i="5"/>
  <c r="J70" i="5"/>
  <c r="M70" i="5" s="1"/>
  <c r="P21" i="5"/>
  <c r="C70" i="5"/>
  <c r="F70" i="5" s="1"/>
  <c r="L90" i="5"/>
  <c r="E90" i="5"/>
  <c r="E56" i="6"/>
  <c r="L56" i="6"/>
  <c r="J78" i="4"/>
  <c r="C78" i="4"/>
  <c r="L90" i="4"/>
  <c r="E90" i="4"/>
  <c r="N47" i="5"/>
  <c r="D59" i="5"/>
  <c r="K59" i="5"/>
  <c r="E83" i="5"/>
  <c r="L83" i="5"/>
  <c r="D95" i="5"/>
  <c r="K95" i="5"/>
  <c r="E73" i="4"/>
  <c r="L73" i="4"/>
  <c r="K95" i="4"/>
  <c r="D95" i="4"/>
  <c r="D58" i="5"/>
  <c r="K58" i="5"/>
  <c r="D75" i="5"/>
  <c r="K75" i="5"/>
  <c r="C94" i="5"/>
  <c r="J94" i="5"/>
  <c r="M94" i="5" s="1"/>
  <c r="B60" i="4"/>
  <c r="F60" i="4" s="1"/>
  <c r="I60" i="4"/>
  <c r="M60" i="4" s="1"/>
  <c r="P11" i="4"/>
  <c r="E76" i="4"/>
  <c r="L76" i="4"/>
  <c r="D84" i="4"/>
  <c r="K84" i="4"/>
  <c r="M60" i="5"/>
  <c r="J69" i="5"/>
  <c r="C69" i="5"/>
  <c r="C82" i="4"/>
  <c r="J82" i="4"/>
  <c r="K63" i="5"/>
  <c r="D63" i="5"/>
  <c r="D82" i="5"/>
  <c r="K82" i="5"/>
  <c r="M64" i="3"/>
  <c r="I94" i="4"/>
  <c r="M94" i="4" s="1"/>
  <c r="B94" i="4"/>
  <c r="F94" i="4" s="1"/>
  <c r="P45" i="4"/>
  <c r="C57" i="5"/>
  <c r="J57" i="5"/>
  <c r="F65" i="5"/>
  <c r="C95" i="5"/>
  <c r="J95" i="5"/>
  <c r="M88" i="5"/>
  <c r="J68" i="6"/>
  <c r="M68" i="6" s="1"/>
  <c r="C68" i="6"/>
  <c r="F68" i="6" s="1"/>
  <c r="P29" i="6"/>
  <c r="B78" i="6"/>
  <c r="F78" i="6" s="1"/>
  <c r="I78" i="6"/>
  <c r="M78" i="6" s="1"/>
  <c r="J90" i="6"/>
  <c r="C90" i="6"/>
  <c r="B72" i="7"/>
  <c r="P23" i="7"/>
  <c r="I72" i="7"/>
  <c r="P35" i="7"/>
  <c r="I84" i="7"/>
  <c r="B84" i="7"/>
  <c r="D65" i="7"/>
  <c r="F65" i="7" s="1"/>
  <c r="K65" i="7"/>
  <c r="M65" i="7" s="1"/>
  <c r="P16" i="7"/>
  <c r="K71" i="7"/>
  <c r="M71" i="7" s="1"/>
  <c r="P22" i="7"/>
  <c r="D71" i="7"/>
  <c r="F71" i="7" s="1"/>
  <c r="D77" i="7"/>
  <c r="F77" i="7" s="1"/>
  <c r="P28" i="7"/>
  <c r="K77" i="7"/>
  <c r="M77" i="7" s="1"/>
  <c r="K83" i="7"/>
  <c r="M83" i="7" s="1"/>
  <c r="D83" i="7"/>
  <c r="F83" i="7" s="1"/>
  <c r="P34" i="7"/>
  <c r="K89" i="7"/>
  <c r="M89" i="7" s="1"/>
  <c r="P40" i="7"/>
  <c r="D89" i="7"/>
  <c r="F89" i="7" s="1"/>
  <c r="D95" i="7"/>
  <c r="F95" i="7" s="1"/>
  <c r="P46" i="7"/>
  <c r="K95" i="7"/>
  <c r="M95" i="7" s="1"/>
  <c r="F85" i="7"/>
  <c r="I59" i="6"/>
  <c r="B59" i="6"/>
  <c r="P10" i="6"/>
  <c r="L47" i="6"/>
  <c r="D67" i="6"/>
  <c r="K67" i="6"/>
  <c r="C79" i="6"/>
  <c r="J79" i="6"/>
  <c r="M79" i="6" s="1"/>
  <c r="M86" i="6"/>
  <c r="F93" i="6"/>
  <c r="J57" i="7"/>
  <c r="C57" i="7"/>
  <c r="D60" i="7"/>
  <c r="K60" i="7"/>
  <c r="K57" i="6"/>
  <c r="D57" i="6"/>
  <c r="F79" i="6"/>
  <c r="P35" i="6"/>
  <c r="B84" i="6"/>
  <c r="F84" i="6" s="1"/>
  <c r="I84" i="6"/>
  <c r="M84" i="6" s="1"/>
  <c r="K67" i="7"/>
  <c r="M67" i="7" s="1"/>
  <c r="D67" i="7"/>
  <c r="F67" i="7" s="1"/>
  <c r="D73" i="7"/>
  <c r="F73" i="7" s="1"/>
  <c r="K73" i="7"/>
  <c r="K79" i="7"/>
  <c r="M79" i="7" s="1"/>
  <c r="D79" i="7"/>
  <c r="F79" i="7" s="1"/>
  <c r="K85" i="7"/>
  <c r="M85" i="7" s="1"/>
  <c r="D85" i="7"/>
  <c r="D91" i="7"/>
  <c r="F91" i="7" s="1"/>
  <c r="K91" i="7"/>
  <c r="M91" i="7" s="1"/>
  <c r="K64" i="7"/>
  <c r="D64" i="7"/>
  <c r="F75" i="6"/>
  <c r="D72" i="7"/>
  <c r="K72" i="7"/>
  <c r="D81" i="7"/>
  <c r="K81" i="7"/>
  <c r="D90" i="7"/>
  <c r="K90" i="7"/>
  <c r="P19" i="6"/>
  <c r="K56" i="8"/>
  <c r="D56" i="8"/>
  <c r="D70" i="8"/>
  <c r="K70" i="8"/>
  <c r="J80" i="8"/>
  <c r="C80" i="8"/>
  <c r="P43" i="8"/>
  <c r="B92" i="8"/>
  <c r="I92" i="8"/>
  <c r="M92" i="8" s="1"/>
  <c r="J56" i="9"/>
  <c r="C56" i="9"/>
  <c r="J67" i="9"/>
  <c r="C67" i="9"/>
  <c r="L82" i="9"/>
  <c r="E82" i="9"/>
  <c r="C64" i="8"/>
  <c r="J64" i="8"/>
  <c r="M64" i="8" s="1"/>
  <c r="J88" i="8"/>
  <c r="M88" i="8" s="1"/>
  <c r="C88" i="8"/>
  <c r="F59" i="9"/>
  <c r="P15" i="9"/>
  <c r="D73" i="9"/>
  <c r="K73" i="9"/>
  <c r="F77" i="9"/>
  <c r="C84" i="9"/>
  <c r="J84" i="9"/>
  <c r="P42" i="9"/>
  <c r="B91" i="9"/>
  <c r="F91" i="9" s="1"/>
  <c r="I91" i="9"/>
  <c r="M91" i="9" s="1"/>
  <c r="J57" i="8"/>
  <c r="M57" i="8" s="1"/>
  <c r="C57" i="8"/>
  <c r="D81" i="8"/>
  <c r="K81" i="8"/>
  <c r="L93" i="8"/>
  <c r="E93" i="8"/>
  <c r="M58" i="8"/>
  <c r="L88" i="9"/>
  <c r="E88" i="9"/>
  <c r="E62" i="8"/>
  <c r="L62" i="8"/>
  <c r="O47" i="8"/>
  <c r="E74" i="8"/>
  <c r="L74" i="8"/>
  <c r="M78" i="8"/>
  <c r="B86" i="8"/>
  <c r="P37" i="8"/>
  <c r="I86" i="8"/>
  <c r="M86" i="8" s="1"/>
  <c r="P8" i="9"/>
  <c r="E70" i="8"/>
  <c r="L70" i="8"/>
  <c r="C94" i="8"/>
  <c r="J94" i="8"/>
  <c r="M94" i="8" s="1"/>
  <c r="J64" i="9"/>
  <c r="M64" i="9" s="1"/>
  <c r="C64" i="9"/>
  <c r="F64" i="9" s="1"/>
  <c r="P30" i="7"/>
  <c r="C63" i="8"/>
  <c r="J63" i="8"/>
  <c r="D75" i="8"/>
  <c r="K75" i="8"/>
  <c r="K87" i="8"/>
  <c r="D87" i="8"/>
  <c r="P11" i="9"/>
  <c r="P47" i="9" s="1"/>
  <c r="I60" i="9"/>
  <c r="L47" i="9"/>
  <c r="B60" i="9"/>
  <c r="K68" i="9"/>
  <c r="D68" i="9"/>
  <c r="L74" i="9"/>
  <c r="E74" i="9"/>
  <c r="P32" i="9"/>
  <c r="F88" i="9"/>
  <c r="D93" i="9"/>
  <c r="K93" i="9"/>
  <c r="L89" i="11"/>
  <c r="E89" i="11"/>
  <c r="D65" i="10"/>
  <c r="K65" i="10"/>
  <c r="M65" i="10" s="1"/>
  <c r="D77" i="10"/>
  <c r="K77" i="10"/>
  <c r="D89" i="10"/>
  <c r="F89" i="10" s="1"/>
  <c r="K89" i="10"/>
  <c r="M89" i="10" s="1"/>
  <c r="F79" i="10"/>
  <c r="N47" i="11"/>
  <c r="D59" i="11"/>
  <c r="K59" i="11"/>
  <c r="J83" i="11"/>
  <c r="C83" i="11"/>
  <c r="F83" i="11" s="1"/>
  <c r="P11" i="10"/>
  <c r="P23" i="10"/>
  <c r="P35" i="10"/>
  <c r="L78" i="11"/>
  <c r="E78" i="11"/>
  <c r="J94" i="11"/>
  <c r="M94" i="11" s="1"/>
  <c r="C94" i="11"/>
  <c r="E82" i="10"/>
  <c r="L82" i="10"/>
  <c r="F58" i="11"/>
  <c r="I69" i="11"/>
  <c r="B69" i="11"/>
  <c r="P20" i="11"/>
  <c r="F77" i="11"/>
  <c r="B109" i="10"/>
  <c r="I97" i="10"/>
  <c r="D109" i="10" s="1"/>
  <c r="P14" i="11"/>
  <c r="I63" i="11"/>
  <c r="B63" i="11"/>
  <c r="J60" i="10"/>
  <c r="C60" i="10"/>
  <c r="F60" i="10" s="1"/>
  <c r="B96" i="10"/>
  <c r="B97" i="10" s="1"/>
  <c r="C109" i="10" s="1"/>
  <c r="E76" i="11"/>
  <c r="L76" i="11"/>
  <c r="B93" i="11"/>
  <c r="P44" i="11"/>
  <c r="I93" i="11"/>
  <c r="M47" i="10"/>
  <c r="P33" i="11"/>
  <c r="L96" i="12"/>
  <c r="P11" i="1"/>
  <c r="B60" i="1"/>
  <c r="I60" i="1"/>
  <c r="L47" i="1"/>
  <c r="L94" i="1"/>
  <c r="E94" i="1"/>
  <c r="B82" i="1"/>
  <c r="I82" i="1"/>
  <c r="M82" i="1" s="1"/>
  <c r="P33" i="1"/>
  <c r="M59" i="12"/>
  <c r="C66" i="1"/>
  <c r="F66" i="1" s="1"/>
  <c r="J66" i="1"/>
  <c r="M66" i="1" s="1"/>
  <c r="J88" i="1"/>
  <c r="C88" i="1"/>
  <c r="F81" i="12"/>
  <c r="C71" i="1"/>
  <c r="J71" i="1"/>
  <c r="P22" i="1"/>
  <c r="K88" i="1"/>
  <c r="D88" i="1"/>
  <c r="C61" i="2"/>
  <c r="J61" i="2"/>
  <c r="P12" i="2"/>
  <c r="P47" i="2" s="1"/>
  <c r="F78" i="2"/>
  <c r="C60" i="1"/>
  <c r="J60" i="1"/>
  <c r="D84" i="1"/>
  <c r="F84" i="1" s="1"/>
  <c r="K84" i="1"/>
  <c r="M84" i="1" s="1"/>
  <c r="E78" i="1"/>
  <c r="L78" i="1"/>
  <c r="E95" i="1"/>
  <c r="L95" i="1"/>
  <c r="F61" i="1"/>
  <c r="D72" i="1"/>
  <c r="F72" i="1" s="1"/>
  <c r="K72" i="1"/>
  <c r="M72" i="1" s="1"/>
  <c r="B84" i="13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83" i="13"/>
  <c r="D60" i="1"/>
  <c r="K60" i="1"/>
  <c r="C77" i="1"/>
  <c r="J77" i="1"/>
  <c r="P25" i="2"/>
  <c r="I74" i="2"/>
  <c r="M74" i="2" s="1"/>
  <c r="B74" i="2"/>
  <c r="M73" i="1"/>
  <c r="C67" i="2"/>
  <c r="J67" i="2"/>
  <c r="C79" i="2"/>
  <c r="J79" i="2"/>
  <c r="C91" i="2"/>
  <c r="J91" i="2"/>
  <c r="D91" i="1"/>
  <c r="K91" i="1"/>
  <c r="E87" i="2"/>
  <c r="L87" i="2"/>
  <c r="P17" i="1"/>
  <c r="C56" i="2"/>
  <c r="J56" i="2"/>
  <c r="D62" i="2"/>
  <c r="K62" i="2"/>
  <c r="K96" i="2" s="1"/>
  <c r="D80" i="2"/>
  <c r="K80" i="2"/>
  <c r="E92" i="2"/>
  <c r="L92" i="2"/>
  <c r="K73" i="2"/>
  <c r="D73" i="2"/>
  <c r="C85" i="2"/>
  <c r="J85" i="2"/>
  <c r="P32" i="2"/>
  <c r="I81" i="2"/>
  <c r="M81" i="2" s="1"/>
  <c r="B81" i="2"/>
  <c r="F81" i="2" s="1"/>
  <c r="F81" i="3"/>
  <c r="F78" i="3"/>
  <c r="D64" i="4"/>
  <c r="K64" i="4"/>
  <c r="F65" i="3"/>
  <c r="M76" i="3"/>
  <c r="F68" i="3"/>
  <c r="F86" i="3"/>
  <c r="M68" i="3"/>
  <c r="C61" i="4"/>
  <c r="J61" i="4"/>
  <c r="K65" i="5"/>
  <c r="M65" i="5" s="1"/>
  <c r="D65" i="5"/>
  <c r="M72" i="5"/>
  <c r="B76" i="5"/>
  <c r="I76" i="5"/>
  <c r="P27" i="5"/>
  <c r="D87" i="5"/>
  <c r="K87" i="5"/>
  <c r="E93" i="5"/>
  <c r="L93" i="5"/>
  <c r="D56" i="6"/>
  <c r="K56" i="6"/>
  <c r="M77" i="6"/>
  <c r="E78" i="4"/>
  <c r="L78" i="4"/>
  <c r="B90" i="4"/>
  <c r="F90" i="4" s="1"/>
  <c r="I90" i="4"/>
  <c r="M90" i="4" s="1"/>
  <c r="P41" i="4"/>
  <c r="L64" i="5"/>
  <c r="E64" i="5"/>
  <c r="K78" i="5"/>
  <c r="D78" i="5"/>
  <c r="J83" i="5"/>
  <c r="C83" i="5"/>
  <c r="F60" i="5"/>
  <c r="M70" i="6"/>
  <c r="M47" i="4"/>
  <c r="C59" i="4"/>
  <c r="J59" i="4"/>
  <c r="J96" i="4" s="1"/>
  <c r="P24" i="4"/>
  <c r="B73" i="4"/>
  <c r="F73" i="4" s="1"/>
  <c r="I73" i="4"/>
  <c r="B95" i="4"/>
  <c r="F95" i="4" s="1"/>
  <c r="P46" i="4"/>
  <c r="I95" i="4"/>
  <c r="M95" i="4" s="1"/>
  <c r="C58" i="5"/>
  <c r="F58" i="5" s="1"/>
  <c r="J58" i="5"/>
  <c r="M58" i="5" s="1"/>
  <c r="I75" i="5"/>
  <c r="P26" i="5"/>
  <c r="B75" i="5"/>
  <c r="M83" i="5"/>
  <c r="D76" i="4"/>
  <c r="K76" i="4"/>
  <c r="L84" i="4"/>
  <c r="E84" i="4"/>
  <c r="L71" i="5"/>
  <c r="E71" i="5"/>
  <c r="F85" i="5"/>
  <c r="F94" i="5"/>
  <c r="P33" i="4"/>
  <c r="B82" i="4"/>
  <c r="F82" i="4" s="1"/>
  <c r="I82" i="4"/>
  <c r="M82" i="4" s="1"/>
  <c r="P14" i="5"/>
  <c r="I63" i="5"/>
  <c r="B63" i="5"/>
  <c r="J82" i="5"/>
  <c r="M82" i="5" s="1"/>
  <c r="C82" i="5"/>
  <c r="F82" i="5" s="1"/>
  <c r="D58" i="4"/>
  <c r="K58" i="4"/>
  <c r="K71" i="5"/>
  <c r="D71" i="5"/>
  <c r="K90" i="5"/>
  <c r="D90" i="5"/>
  <c r="P39" i="5"/>
  <c r="P24" i="6"/>
  <c r="B73" i="6"/>
  <c r="F73" i="6" s="1"/>
  <c r="I73" i="6"/>
  <c r="M73" i="6" s="1"/>
  <c r="C80" i="6"/>
  <c r="J80" i="6"/>
  <c r="M80" i="6" s="1"/>
  <c r="P41" i="6"/>
  <c r="I90" i="6"/>
  <c r="M90" i="6" s="1"/>
  <c r="B90" i="6"/>
  <c r="B58" i="7"/>
  <c r="I58" i="7"/>
  <c r="P9" i="7"/>
  <c r="P26" i="7"/>
  <c r="B75" i="7"/>
  <c r="I75" i="7"/>
  <c r="B87" i="7"/>
  <c r="F87" i="7" s="1"/>
  <c r="I87" i="7"/>
  <c r="M87" i="7" s="1"/>
  <c r="P38" i="7"/>
  <c r="M59" i="7"/>
  <c r="E74" i="6"/>
  <c r="L74" i="6"/>
  <c r="M69" i="6"/>
  <c r="J60" i="7"/>
  <c r="J96" i="7" s="1"/>
  <c r="C60" i="7"/>
  <c r="C96" i="7" s="1"/>
  <c r="M47" i="7"/>
  <c r="J66" i="7"/>
  <c r="C66" i="7"/>
  <c r="J72" i="7"/>
  <c r="C72" i="7"/>
  <c r="J78" i="7"/>
  <c r="C78" i="7"/>
  <c r="C84" i="7"/>
  <c r="J84" i="7"/>
  <c r="J90" i="7"/>
  <c r="C90" i="7"/>
  <c r="C63" i="6"/>
  <c r="J63" i="6"/>
  <c r="J67" i="6"/>
  <c r="C67" i="6"/>
  <c r="F67" i="6" s="1"/>
  <c r="F86" i="6"/>
  <c r="B57" i="7"/>
  <c r="I57" i="7"/>
  <c r="P8" i="7"/>
  <c r="P45" i="5"/>
  <c r="C57" i="6"/>
  <c r="J57" i="6"/>
  <c r="K72" i="6"/>
  <c r="D72" i="6"/>
  <c r="P30" i="6"/>
  <c r="P42" i="6"/>
  <c r="L70" i="7"/>
  <c r="E70" i="7"/>
  <c r="L76" i="7"/>
  <c r="E76" i="7"/>
  <c r="E82" i="7"/>
  <c r="L82" i="7"/>
  <c r="L88" i="7"/>
  <c r="E88" i="7"/>
  <c r="E94" i="7"/>
  <c r="L94" i="7"/>
  <c r="E68" i="6"/>
  <c r="L68" i="6"/>
  <c r="C64" i="7"/>
  <c r="J64" i="7"/>
  <c r="M64" i="7" s="1"/>
  <c r="M75" i="6"/>
  <c r="E85" i="6"/>
  <c r="L85" i="6"/>
  <c r="M89" i="6"/>
  <c r="E66" i="7"/>
  <c r="L66" i="7"/>
  <c r="E75" i="7"/>
  <c r="L75" i="7"/>
  <c r="E84" i="7"/>
  <c r="L84" i="7"/>
  <c r="E93" i="7"/>
  <c r="L93" i="7"/>
  <c r="P7" i="8"/>
  <c r="B56" i="8"/>
  <c r="I56" i="8"/>
  <c r="I75" i="8"/>
  <c r="P26" i="8"/>
  <c r="B75" i="8"/>
  <c r="K82" i="8"/>
  <c r="M82" i="8" s="1"/>
  <c r="D82" i="8"/>
  <c r="C92" i="8"/>
  <c r="J92" i="8"/>
  <c r="E57" i="9"/>
  <c r="L57" i="9"/>
  <c r="J70" i="9"/>
  <c r="M70" i="9" s="1"/>
  <c r="C70" i="9"/>
  <c r="P21" i="9"/>
  <c r="F63" i="9"/>
  <c r="F88" i="8"/>
  <c r="M47" i="9"/>
  <c r="C66" i="9"/>
  <c r="J66" i="9"/>
  <c r="P24" i="9"/>
  <c r="I73" i="9"/>
  <c r="M73" i="9" s="1"/>
  <c r="B73" i="9"/>
  <c r="F73" i="9" s="1"/>
  <c r="L78" i="9"/>
  <c r="E78" i="9"/>
  <c r="P35" i="9"/>
  <c r="B84" i="9"/>
  <c r="F84" i="9" s="1"/>
  <c r="I84" i="9"/>
  <c r="M84" i="9" s="1"/>
  <c r="K92" i="9"/>
  <c r="D92" i="9"/>
  <c r="L47" i="8"/>
  <c r="P15" i="8"/>
  <c r="F71" i="8"/>
  <c r="J81" i="8"/>
  <c r="M81" i="8" s="1"/>
  <c r="C81" i="8"/>
  <c r="F81" i="8" s="1"/>
  <c r="K93" i="8"/>
  <c r="D93" i="8"/>
  <c r="L70" i="9"/>
  <c r="E70" i="9"/>
  <c r="F70" i="9" s="1"/>
  <c r="P42" i="7"/>
  <c r="K62" i="8"/>
  <c r="K96" i="8" s="1"/>
  <c r="D62" i="8"/>
  <c r="D96" i="8" s="1"/>
  <c r="K74" i="8"/>
  <c r="D74" i="8"/>
  <c r="P32" i="8"/>
  <c r="C86" i="8"/>
  <c r="J86" i="8"/>
  <c r="K61" i="9"/>
  <c r="D61" i="9"/>
  <c r="L68" i="9"/>
  <c r="E68" i="9"/>
  <c r="P26" i="9"/>
  <c r="C70" i="8"/>
  <c r="J70" i="8"/>
  <c r="M70" i="8" s="1"/>
  <c r="J75" i="9"/>
  <c r="C75" i="9"/>
  <c r="J75" i="8"/>
  <c r="C75" i="8"/>
  <c r="J87" i="8"/>
  <c r="C87" i="8"/>
  <c r="E61" i="9"/>
  <c r="L61" i="9"/>
  <c r="I74" i="9"/>
  <c r="B74" i="9"/>
  <c r="P25" i="9"/>
  <c r="D82" i="9"/>
  <c r="F82" i="9" s="1"/>
  <c r="K82" i="9"/>
  <c r="M82" i="9" s="1"/>
  <c r="L70" i="11"/>
  <c r="E70" i="11"/>
  <c r="K84" i="11"/>
  <c r="M84" i="11" s="1"/>
  <c r="D84" i="11"/>
  <c r="F84" i="11" s="1"/>
  <c r="C89" i="11"/>
  <c r="F89" i="11" s="1"/>
  <c r="J89" i="11"/>
  <c r="M89" i="11" s="1"/>
  <c r="L66" i="10"/>
  <c r="E66" i="10"/>
  <c r="L78" i="10"/>
  <c r="M78" i="10" s="1"/>
  <c r="E78" i="10"/>
  <c r="F78" i="10" s="1"/>
  <c r="L90" i="10"/>
  <c r="E90" i="10"/>
  <c r="M83" i="10"/>
  <c r="L64" i="11"/>
  <c r="E64" i="11"/>
  <c r="K78" i="11"/>
  <c r="D78" i="11"/>
  <c r="E84" i="11"/>
  <c r="L84" i="11"/>
  <c r="K64" i="10"/>
  <c r="D64" i="10"/>
  <c r="K76" i="10"/>
  <c r="D76" i="10"/>
  <c r="K88" i="10"/>
  <c r="D88" i="10"/>
  <c r="K75" i="11"/>
  <c r="D75" i="11"/>
  <c r="P34" i="11"/>
  <c r="L58" i="10"/>
  <c r="E58" i="10"/>
  <c r="P34" i="10"/>
  <c r="F71" i="10"/>
  <c r="M60" i="11"/>
  <c r="J69" i="11"/>
  <c r="C69" i="11"/>
  <c r="L88" i="11"/>
  <c r="E88" i="11"/>
  <c r="M84" i="10"/>
  <c r="C63" i="11"/>
  <c r="J63" i="11"/>
  <c r="L82" i="11"/>
  <c r="E82" i="11"/>
  <c r="J66" i="10"/>
  <c r="M66" i="10" s="1"/>
  <c r="C66" i="10"/>
  <c r="F66" i="10" s="1"/>
  <c r="L59" i="11"/>
  <c r="E59" i="11"/>
  <c r="O47" i="11"/>
  <c r="K76" i="11"/>
  <c r="D76" i="11"/>
  <c r="C93" i="11"/>
  <c r="J93" i="11"/>
  <c r="P22" i="10"/>
  <c r="L65" i="1"/>
  <c r="E65" i="1"/>
  <c r="K70" i="1"/>
  <c r="D70" i="1"/>
  <c r="F67" i="12"/>
  <c r="F96" i="12" s="1"/>
  <c r="F97" i="12" s="1"/>
  <c r="C113" i="12" s="1"/>
  <c r="C96" i="12"/>
  <c r="C97" i="12" s="1"/>
  <c r="C110" i="12" s="1"/>
  <c r="M72" i="12"/>
  <c r="M87" i="12"/>
  <c r="K71" i="1"/>
  <c r="D71" i="1"/>
  <c r="E90" i="1"/>
  <c r="L90" i="1"/>
  <c r="M90" i="1" s="1"/>
  <c r="J79" i="1"/>
  <c r="C79" i="1"/>
  <c r="P41" i="1"/>
  <c r="O47" i="1"/>
  <c r="L59" i="1"/>
  <c r="E59" i="1"/>
  <c r="D78" i="1"/>
  <c r="F78" i="1" s="1"/>
  <c r="K78" i="1"/>
  <c r="M78" i="1" s="1"/>
  <c r="C95" i="1"/>
  <c r="J95" i="1"/>
  <c r="M95" i="1" s="1"/>
  <c r="M47" i="2"/>
  <c r="J64" i="1"/>
  <c r="C64" i="1"/>
  <c r="K77" i="1"/>
  <c r="D77" i="1"/>
  <c r="P34" i="1"/>
  <c r="I83" i="1"/>
  <c r="M83" i="1" s="1"/>
  <c r="B83" i="1"/>
  <c r="F83" i="1" s="1"/>
  <c r="J93" i="2"/>
  <c r="C93" i="2"/>
  <c r="B67" i="2"/>
  <c r="F67" i="2" s="1"/>
  <c r="P18" i="2"/>
  <c r="I67" i="2"/>
  <c r="M67" i="2" s="1"/>
  <c r="I79" i="2"/>
  <c r="P30" i="2"/>
  <c r="B79" i="2"/>
  <c r="F79" i="2" s="1"/>
  <c r="I91" i="2"/>
  <c r="M91" i="2" s="1"/>
  <c r="B91" i="2"/>
  <c r="F91" i="2" s="1"/>
  <c r="P42" i="2"/>
  <c r="E75" i="2"/>
  <c r="L75" i="2"/>
  <c r="P38" i="2"/>
  <c r="I87" i="2"/>
  <c r="M87" i="2" s="1"/>
  <c r="B87" i="2"/>
  <c r="F87" i="2" s="1"/>
  <c r="E89" i="1"/>
  <c r="L89" i="1"/>
  <c r="M89" i="1" s="1"/>
  <c r="F95" i="1"/>
  <c r="E56" i="2"/>
  <c r="L56" i="2"/>
  <c r="B62" i="2"/>
  <c r="F62" i="2" s="1"/>
  <c r="P13" i="2"/>
  <c r="I62" i="2"/>
  <c r="I96" i="2" s="1"/>
  <c r="B80" i="2"/>
  <c r="F80" i="2" s="1"/>
  <c r="P31" i="2"/>
  <c r="I80" i="2"/>
  <c r="M80" i="2" s="1"/>
  <c r="D92" i="2"/>
  <c r="K92" i="2"/>
  <c r="P36" i="1"/>
  <c r="B85" i="1"/>
  <c r="F85" i="1" s="1"/>
  <c r="I85" i="1"/>
  <c r="M85" i="1" s="1"/>
  <c r="D63" i="2"/>
  <c r="K63" i="2"/>
  <c r="C73" i="2"/>
  <c r="J73" i="2"/>
  <c r="B85" i="2"/>
  <c r="F85" i="2" s="1"/>
  <c r="P36" i="2"/>
  <c r="I85" i="2"/>
  <c r="M85" i="2" s="1"/>
  <c r="E69" i="2"/>
  <c r="L69" i="2"/>
  <c r="M85" i="3"/>
  <c r="K70" i="4"/>
  <c r="D70" i="4"/>
  <c r="L89" i="4"/>
  <c r="E89" i="4"/>
  <c r="M72" i="3"/>
  <c r="M90" i="3"/>
  <c r="C64" i="4"/>
  <c r="J64" i="4"/>
  <c r="L83" i="4"/>
  <c r="E83" i="4"/>
  <c r="F89" i="1"/>
  <c r="P47" i="3"/>
  <c r="F83" i="3"/>
  <c r="M69" i="3"/>
  <c r="M96" i="3" s="1"/>
  <c r="P12" i="4"/>
  <c r="B61" i="4"/>
  <c r="F61" i="4" s="1"/>
  <c r="I61" i="4"/>
  <c r="M61" i="4" s="1"/>
  <c r="P29" i="5"/>
  <c r="I78" i="5"/>
  <c r="M78" i="5" s="1"/>
  <c r="B78" i="5"/>
  <c r="F78" i="5" s="1"/>
  <c r="I87" i="5"/>
  <c r="M87" i="5" s="1"/>
  <c r="B87" i="5"/>
  <c r="F87" i="5" s="1"/>
  <c r="P38" i="5"/>
  <c r="B95" i="5"/>
  <c r="F95" i="5" s="1"/>
  <c r="I95" i="5"/>
  <c r="M95" i="5" s="1"/>
  <c r="P46" i="5"/>
  <c r="B56" i="6"/>
  <c r="I56" i="6"/>
  <c r="M56" i="6" s="1"/>
  <c r="P7" i="6"/>
  <c r="F82" i="6"/>
  <c r="L65" i="4"/>
  <c r="E65" i="4"/>
  <c r="F74" i="4"/>
  <c r="B78" i="4"/>
  <c r="F78" i="4" s="1"/>
  <c r="I78" i="4"/>
  <c r="P29" i="4"/>
  <c r="D64" i="5"/>
  <c r="K64" i="5"/>
  <c r="E84" i="5"/>
  <c r="L84" i="5"/>
  <c r="F66" i="5"/>
  <c r="C75" i="5"/>
  <c r="J75" i="5"/>
  <c r="F83" i="5"/>
  <c r="M62" i="4"/>
  <c r="C76" i="4"/>
  <c r="J76" i="4"/>
  <c r="B84" i="4"/>
  <c r="F84" i="4" s="1"/>
  <c r="I84" i="4"/>
  <c r="M84" i="4" s="1"/>
  <c r="P35" i="4"/>
  <c r="J71" i="5"/>
  <c r="M71" i="5" s="1"/>
  <c r="C71" i="5"/>
  <c r="F71" i="5" s="1"/>
  <c r="M85" i="5"/>
  <c r="L77" i="4"/>
  <c r="E77" i="4"/>
  <c r="C63" i="5"/>
  <c r="J63" i="5"/>
  <c r="P41" i="5"/>
  <c r="B90" i="5"/>
  <c r="F90" i="5" s="1"/>
  <c r="I90" i="5"/>
  <c r="M90" i="5" s="1"/>
  <c r="J58" i="4"/>
  <c r="C58" i="4"/>
  <c r="L59" i="5"/>
  <c r="E59" i="5"/>
  <c r="E96" i="5" s="1"/>
  <c r="O47" i="5"/>
  <c r="L76" i="5"/>
  <c r="E76" i="5"/>
  <c r="D93" i="5"/>
  <c r="K93" i="5"/>
  <c r="F88" i="5"/>
  <c r="P36" i="6"/>
  <c r="I85" i="6"/>
  <c r="M85" i="6" s="1"/>
  <c r="B85" i="6"/>
  <c r="J92" i="6"/>
  <c r="M92" i="6" s="1"/>
  <c r="C92" i="6"/>
  <c r="F92" i="6" s="1"/>
  <c r="P11" i="7"/>
  <c r="I60" i="7"/>
  <c r="M60" i="7" s="1"/>
  <c r="B60" i="7"/>
  <c r="F60" i="7" s="1"/>
  <c r="L47" i="7"/>
  <c r="P22" i="5"/>
  <c r="D74" i="6"/>
  <c r="K74" i="6"/>
  <c r="M74" i="6" s="1"/>
  <c r="J63" i="7"/>
  <c r="C63" i="7"/>
  <c r="L68" i="7"/>
  <c r="E68" i="7"/>
  <c r="L74" i="7"/>
  <c r="M74" i="7" s="1"/>
  <c r="E74" i="7"/>
  <c r="L80" i="7"/>
  <c r="E80" i="7"/>
  <c r="L86" i="7"/>
  <c r="E86" i="7"/>
  <c r="L92" i="7"/>
  <c r="E92" i="7"/>
  <c r="F60" i="8"/>
  <c r="D63" i="6"/>
  <c r="K63" i="6"/>
  <c r="F74" i="6"/>
  <c r="P37" i="6"/>
  <c r="M67" i="6"/>
  <c r="E57" i="7"/>
  <c r="L57" i="7"/>
  <c r="F59" i="7"/>
  <c r="L57" i="6"/>
  <c r="E57" i="6"/>
  <c r="J72" i="6"/>
  <c r="C72" i="6"/>
  <c r="P10" i="7"/>
  <c r="K70" i="7"/>
  <c r="M70" i="7" s="1"/>
  <c r="D70" i="7"/>
  <c r="F70" i="7" s="1"/>
  <c r="K76" i="7"/>
  <c r="M76" i="7" s="1"/>
  <c r="D76" i="7"/>
  <c r="F76" i="7" s="1"/>
  <c r="K82" i="7"/>
  <c r="M82" i="7" s="1"/>
  <c r="D82" i="7"/>
  <c r="K88" i="7"/>
  <c r="M88" i="7" s="1"/>
  <c r="D88" i="7"/>
  <c r="F88" i="7" s="1"/>
  <c r="K94" i="7"/>
  <c r="M94" i="7" s="1"/>
  <c r="D94" i="7"/>
  <c r="F94" i="7" s="1"/>
  <c r="K68" i="6"/>
  <c r="D68" i="6"/>
  <c r="E64" i="7"/>
  <c r="F64" i="7" s="1"/>
  <c r="L64" i="7"/>
  <c r="F82" i="7"/>
  <c r="P9" i="5"/>
  <c r="D85" i="6"/>
  <c r="K85" i="6"/>
  <c r="D58" i="7"/>
  <c r="K58" i="7"/>
  <c r="D66" i="7"/>
  <c r="K66" i="7"/>
  <c r="K75" i="7"/>
  <c r="D75" i="7"/>
  <c r="D84" i="7"/>
  <c r="K84" i="7"/>
  <c r="D93" i="7"/>
  <c r="K93" i="7"/>
  <c r="C56" i="8"/>
  <c r="J56" i="8"/>
  <c r="E68" i="8"/>
  <c r="L68" i="8"/>
  <c r="B87" i="8"/>
  <c r="F87" i="8" s="1"/>
  <c r="P38" i="8"/>
  <c r="I87" i="8"/>
  <c r="M87" i="8" s="1"/>
  <c r="D94" i="8"/>
  <c r="F94" i="8" s="1"/>
  <c r="K94" i="8"/>
  <c r="D60" i="9"/>
  <c r="D96" i="9" s="1"/>
  <c r="K60" i="9"/>
  <c r="K96" i="9" s="1"/>
  <c r="J74" i="9"/>
  <c r="C74" i="9"/>
  <c r="C96" i="9" s="1"/>
  <c r="J85" i="9"/>
  <c r="C85" i="9"/>
  <c r="M63" i="9"/>
  <c r="P18" i="7"/>
  <c r="E76" i="8"/>
  <c r="L76" i="8"/>
  <c r="D56" i="9"/>
  <c r="K56" i="9"/>
  <c r="L60" i="9"/>
  <c r="L96" i="9" s="1"/>
  <c r="E60" i="9"/>
  <c r="P17" i="9"/>
  <c r="I66" i="9"/>
  <c r="M66" i="9" s="1"/>
  <c r="B66" i="9"/>
  <c r="F66" i="9" s="1"/>
  <c r="K74" i="9"/>
  <c r="D74" i="9"/>
  <c r="E80" i="9"/>
  <c r="L80" i="9"/>
  <c r="E85" i="9"/>
  <c r="L85" i="9"/>
  <c r="E69" i="8"/>
  <c r="F69" i="8" s="1"/>
  <c r="L69" i="8"/>
  <c r="C93" i="8"/>
  <c r="F93" i="8" s="1"/>
  <c r="J93" i="8"/>
  <c r="M93" i="8" s="1"/>
  <c r="E96" i="9"/>
  <c r="F80" i="6"/>
  <c r="F57" i="8"/>
  <c r="I62" i="8"/>
  <c r="M62" i="8" s="1"/>
  <c r="B62" i="8"/>
  <c r="F62" i="8" s="1"/>
  <c r="P13" i="8"/>
  <c r="P47" i="8" s="1"/>
  <c r="I74" i="8"/>
  <c r="M74" i="8" s="1"/>
  <c r="P25" i="8"/>
  <c r="B74" i="8"/>
  <c r="F74" i="8" s="1"/>
  <c r="P44" i="8"/>
  <c r="P12" i="9"/>
  <c r="B61" i="9"/>
  <c r="F61" i="9" s="1"/>
  <c r="I61" i="9"/>
  <c r="M61" i="9" s="1"/>
  <c r="P19" i="9"/>
  <c r="B68" i="9"/>
  <c r="F68" i="9" s="1"/>
  <c r="I68" i="9"/>
  <c r="K79" i="9"/>
  <c r="D79" i="9"/>
  <c r="L86" i="9"/>
  <c r="E86" i="9"/>
  <c r="P44" i="9"/>
  <c r="M65" i="8"/>
  <c r="L56" i="9"/>
  <c r="E56" i="9"/>
  <c r="P14" i="9"/>
  <c r="D75" i="9"/>
  <c r="K75" i="9"/>
  <c r="K85" i="9"/>
  <c r="D85" i="9"/>
  <c r="F82" i="8"/>
  <c r="D70" i="11"/>
  <c r="K70" i="11"/>
  <c r="L90" i="11"/>
  <c r="E90" i="11"/>
  <c r="J58" i="10"/>
  <c r="M58" i="10" s="1"/>
  <c r="C58" i="10"/>
  <c r="F58" i="10" s="1"/>
  <c r="C70" i="10"/>
  <c r="F70" i="10" s="1"/>
  <c r="J70" i="10"/>
  <c r="M70" i="10" s="1"/>
  <c r="J82" i="10"/>
  <c r="M82" i="10" s="1"/>
  <c r="C82" i="10"/>
  <c r="F82" i="10" s="1"/>
  <c r="J94" i="10"/>
  <c r="M94" i="10" s="1"/>
  <c r="C94" i="10"/>
  <c r="F94" i="10" s="1"/>
  <c r="K64" i="11"/>
  <c r="D64" i="11"/>
  <c r="K81" i="11"/>
  <c r="D81" i="11"/>
  <c r="P40" i="11"/>
  <c r="E65" i="10"/>
  <c r="L65" i="10"/>
  <c r="E77" i="10"/>
  <c r="L77" i="10"/>
  <c r="E89" i="10"/>
  <c r="L89" i="10"/>
  <c r="I75" i="11"/>
  <c r="M75" i="11" s="1"/>
  <c r="B75" i="11"/>
  <c r="P26" i="11"/>
  <c r="M83" i="11"/>
  <c r="E64" i="10"/>
  <c r="L64" i="10"/>
  <c r="L88" i="10"/>
  <c r="E88" i="10"/>
  <c r="M71" i="10"/>
  <c r="L71" i="11"/>
  <c r="M71" i="11" s="1"/>
  <c r="E71" i="11"/>
  <c r="F71" i="11" s="1"/>
  <c r="D88" i="11"/>
  <c r="F88" i="11" s="1"/>
  <c r="K88" i="11"/>
  <c r="M88" i="11" s="1"/>
  <c r="M60" i="10"/>
  <c r="F72" i="10"/>
  <c r="F84" i="10"/>
  <c r="L65" i="11"/>
  <c r="E65" i="11"/>
  <c r="F65" i="11" s="1"/>
  <c r="D82" i="11"/>
  <c r="K82" i="11"/>
  <c r="J72" i="10"/>
  <c r="M72" i="10" s="1"/>
  <c r="C72" i="10"/>
  <c r="M47" i="11"/>
  <c r="C59" i="11"/>
  <c r="C96" i="11" s="1"/>
  <c r="J59" i="11"/>
  <c r="J76" i="11"/>
  <c r="C76" i="11"/>
  <c r="L95" i="11"/>
  <c r="E95" i="11"/>
  <c r="P28" i="10"/>
  <c r="L97" i="1" l="1"/>
  <c r="D112" i="1" s="1"/>
  <c r="E97" i="1"/>
  <c r="C112" i="1" s="1"/>
  <c r="B112" i="1"/>
  <c r="L96" i="11"/>
  <c r="F75" i="9"/>
  <c r="B110" i="9"/>
  <c r="C97" i="9"/>
  <c r="C110" i="9" s="1"/>
  <c r="J97" i="9"/>
  <c r="D110" i="9" s="1"/>
  <c r="M57" i="7"/>
  <c r="B110" i="7"/>
  <c r="C97" i="7"/>
  <c r="C110" i="7" s="1"/>
  <c r="J97" i="7"/>
  <c r="D110" i="7" s="1"/>
  <c r="F75" i="7"/>
  <c r="M76" i="5"/>
  <c r="J96" i="10"/>
  <c r="M69" i="11"/>
  <c r="M60" i="9"/>
  <c r="I96" i="9"/>
  <c r="F86" i="8"/>
  <c r="E96" i="8"/>
  <c r="P47" i="6"/>
  <c r="D97" i="5"/>
  <c r="C111" i="5" s="1"/>
  <c r="B111" i="5"/>
  <c r="K97" i="5"/>
  <c r="D111" i="5" s="1"/>
  <c r="F93" i="2"/>
  <c r="B96" i="2"/>
  <c r="F88" i="1"/>
  <c r="E96" i="10"/>
  <c r="M88" i="10"/>
  <c r="D96" i="6"/>
  <c r="F69" i="5"/>
  <c r="M79" i="1"/>
  <c r="M57" i="11"/>
  <c r="F87" i="11"/>
  <c r="P47" i="11"/>
  <c r="M57" i="9"/>
  <c r="M81" i="7"/>
  <c r="K96" i="4"/>
  <c r="M89" i="4"/>
  <c r="F110" i="3"/>
  <c r="E110" i="3"/>
  <c r="G110" i="3" s="1"/>
  <c r="F70" i="1"/>
  <c r="M82" i="11"/>
  <c r="F64" i="11"/>
  <c r="M85" i="9"/>
  <c r="F79" i="9"/>
  <c r="M76" i="8"/>
  <c r="F57" i="6"/>
  <c r="F80" i="7"/>
  <c r="M68" i="7"/>
  <c r="F90" i="7"/>
  <c r="F66" i="7"/>
  <c r="F58" i="4"/>
  <c r="E96" i="4"/>
  <c r="M64" i="4"/>
  <c r="M73" i="2"/>
  <c r="M75" i="2"/>
  <c r="M64" i="1"/>
  <c r="J96" i="1"/>
  <c r="M59" i="1"/>
  <c r="B110" i="11"/>
  <c r="C97" i="11"/>
  <c r="C110" i="11" s="1"/>
  <c r="P47" i="7"/>
  <c r="B96" i="7"/>
  <c r="B97" i="7" s="1"/>
  <c r="C109" i="7" s="1"/>
  <c r="B109" i="7"/>
  <c r="F85" i="6"/>
  <c r="M75" i="9"/>
  <c r="F75" i="8"/>
  <c r="F57" i="7"/>
  <c r="I96" i="7"/>
  <c r="I97" i="7" s="1"/>
  <c r="D109" i="7" s="1"/>
  <c r="F75" i="5"/>
  <c r="C96" i="4"/>
  <c r="C97" i="4" s="1"/>
  <c r="C110" i="4" s="1"/>
  <c r="F76" i="5"/>
  <c r="M71" i="1"/>
  <c r="F93" i="11"/>
  <c r="F109" i="10"/>
  <c r="E109" i="10"/>
  <c r="F92" i="8"/>
  <c r="F59" i="6"/>
  <c r="B96" i="6"/>
  <c r="M72" i="7"/>
  <c r="B109" i="5"/>
  <c r="L97" i="2"/>
  <c r="D112" i="2" s="1"/>
  <c r="B112" i="2"/>
  <c r="E97" i="2"/>
  <c r="C112" i="2" s="1"/>
  <c r="D97" i="2"/>
  <c r="C111" i="2" s="1"/>
  <c r="K97" i="2"/>
  <c r="D111" i="2" s="1"/>
  <c r="B111" i="2"/>
  <c r="F88" i="10"/>
  <c r="K96" i="6"/>
  <c r="I96" i="4"/>
  <c r="M59" i="4"/>
  <c r="F79" i="1"/>
  <c r="M87" i="11"/>
  <c r="I96" i="11"/>
  <c r="M59" i="11"/>
  <c r="F78" i="9"/>
  <c r="F57" i="9"/>
  <c r="B112" i="6"/>
  <c r="L97" i="6"/>
  <c r="D112" i="6" s="1"/>
  <c r="E97" i="6"/>
  <c r="C112" i="6" s="1"/>
  <c r="F81" i="7"/>
  <c r="D96" i="4"/>
  <c r="M56" i="2"/>
  <c r="M64" i="11"/>
  <c r="M56" i="9"/>
  <c r="M80" i="9"/>
  <c r="M57" i="6"/>
  <c r="F78" i="7"/>
  <c r="M58" i="4"/>
  <c r="M69" i="2"/>
  <c r="F92" i="2"/>
  <c r="F64" i="1"/>
  <c r="C96" i="1"/>
  <c r="F59" i="1"/>
  <c r="B110" i="4"/>
  <c r="J97" i="4"/>
  <c r="D110" i="4" s="1"/>
  <c r="M61" i="2"/>
  <c r="J96" i="2"/>
  <c r="F71" i="1"/>
  <c r="M96" i="12"/>
  <c r="M97" i="12" s="1"/>
  <c r="D113" i="12" s="1"/>
  <c r="B109" i="1"/>
  <c r="B97" i="1"/>
  <c r="C109" i="1" s="1"/>
  <c r="F63" i="11"/>
  <c r="K96" i="11"/>
  <c r="M77" i="10"/>
  <c r="M59" i="6"/>
  <c r="I96" i="6"/>
  <c r="P47" i="5"/>
  <c r="M93" i="2"/>
  <c r="P47" i="10"/>
  <c r="F78" i="11"/>
  <c r="F92" i="9"/>
  <c r="D97" i="8"/>
  <c r="C111" i="8" s="1"/>
  <c r="B111" i="8"/>
  <c r="K97" i="8"/>
  <c r="D111" i="8" s="1"/>
  <c r="M63" i="8"/>
  <c r="K97" i="6"/>
  <c r="D111" i="6" s="1"/>
  <c r="B111" i="6"/>
  <c r="D97" i="6"/>
  <c r="C111" i="6" s="1"/>
  <c r="F59" i="4"/>
  <c r="B96" i="4"/>
  <c r="M84" i="5"/>
  <c r="B96" i="11"/>
  <c r="F59" i="11"/>
  <c r="M78" i="9"/>
  <c r="F68" i="8"/>
  <c r="L96" i="6"/>
  <c r="E111" i="3"/>
  <c r="G111" i="3" s="1"/>
  <c r="F111" i="3"/>
  <c r="F89" i="4"/>
  <c r="F56" i="2"/>
  <c r="M94" i="1"/>
  <c r="D96" i="2"/>
  <c r="F81" i="11"/>
  <c r="M95" i="10"/>
  <c r="B111" i="10"/>
  <c r="F86" i="9"/>
  <c r="M80" i="7"/>
  <c r="F68" i="7"/>
  <c r="J96" i="5"/>
  <c r="F76" i="4"/>
  <c r="F69" i="2"/>
  <c r="M92" i="2"/>
  <c r="F90" i="1"/>
  <c r="E111" i="9"/>
  <c r="G111" i="9" s="1"/>
  <c r="F111" i="9"/>
  <c r="M68" i="9"/>
  <c r="E97" i="5"/>
  <c r="C112" i="5" s="1"/>
  <c r="L97" i="5"/>
  <c r="D112" i="5" s="1"/>
  <c r="B112" i="5"/>
  <c r="M78" i="4"/>
  <c r="M97" i="3"/>
  <c r="D113" i="3" s="1"/>
  <c r="F97" i="3"/>
  <c r="C113" i="3" s="1"/>
  <c r="M62" i="2"/>
  <c r="M96" i="2" s="1"/>
  <c r="M97" i="2" s="1"/>
  <c r="D113" i="2" s="1"/>
  <c r="M79" i="2"/>
  <c r="F74" i="9"/>
  <c r="F96" i="9" s="1"/>
  <c r="F97" i="9" s="1"/>
  <c r="C113" i="9" s="1"/>
  <c r="F70" i="8"/>
  <c r="F96" i="8" s="1"/>
  <c r="F97" i="8" s="1"/>
  <c r="C113" i="8" s="1"/>
  <c r="M75" i="8"/>
  <c r="M58" i="7"/>
  <c r="M75" i="5"/>
  <c r="M73" i="4"/>
  <c r="F74" i="2"/>
  <c r="F61" i="2"/>
  <c r="C96" i="2"/>
  <c r="M60" i="1"/>
  <c r="I96" i="1"/>
  <c r="I97" i="1" s="1"/>
  <c r="D109" i="1" s="1"/>
  <c r="M63" i="11"/>
  <c r="D96" i="11"/>
  <c r="F77" i="10"/>
  <c r="F72" i="7"/>
  <c r="I96" i="5"/>
  <c r="I97" i="5" s="1"/>
  <c r="D109" i="5" s="1"/>
  <c r="M59" i="5"/>
  <c r="F72" i="4"/>
  <c r="M76" i="1"/>
  <c r="M65" i="1"/>
  <c r="E112" i="12"/>
  <c r="G112" i="12" s="1"/>
  <c r="F112" i="12"/>
  <c r="M76" i="10"/>
  <c r="M78" i="11"/>
  <c r="M92" i="9"/>
  <c r="F67" i="9"/>
  <c r="F63" i="8"/>
  <c r="E96" i="7"/>
  <c r="B109" i="4"/>
  <c r="B97" i="4"/>
  <c r="C109" i="4" s="1"/>
  <c r="I97" i="4"/>
  <c r="D109" i="4" s="1"/>
  <c r="M88" i="4"/>
  <c r="M95" i="11"/>
  <c r="M76" i="11"/>
  <c r="F72" i="9"/>
  <c r="M69" i="8"/>
  <c r="M68" i="8"/>
  <c r="B111" i="7"/>
  <c r="D97" i="7"/>
  <c r="C111" i="7" s="1"/>
  <c r="K97" i="7"/>
  <c r="D111" i="7" s="1"/>
  <c r="E96" i="6"/>
  <c r="F93" i="7"/>
  <c r="M77" i="4"/>
  <c r="F81" i="5"/>
  <c r="M65" i="4"/>
  <c r="M83" i="4"/>
  <c r="M70" i="4"/>
  <c r="F94" i="1"/>
  <c r="B111" i="1"/>
  <c r="F95" i="10"/>
  <c r="K96" i="10"/>
  <c r="K97" i="10" s="1"/>
  <c r="D111" i="10" s="1"/>
  <c r="M59" i="10"/>
  <c r="M96" i="10" s="1"/>
  <c r="M70" i="11"/>
  <c r="M86" i="9"/>
  <c r="C97" i="8"/>
  <c r="C110" i="8" s="1"/>
  <c r="J97" i="8"/>
  <c r="D110" i="8" s="1"/>
  <c r="B110" i="8"/>
  <c r="I96" i="8"/>
  <c r="I97" i="8" s="1"/>
  <c r="D109" i="8" s="1"/>
  <c r="F72" i="6"/>
  <c r="C96" i="6"/>
  <c r="M86" i="7"/>
  <c r="M78" i="7"/>
  <c r="M93" i="5"/>
  <c r="C96" i="5"/>
  <c r="F64" i="5"/>
  <c r="M77" i="1"/>
  <c r="E97" i="11"/>
  <c r="C112" i="11" s="1"/>
  <c r="L97" i="11"/>
  <c r="D112" i="11" s="1"/>
  <c r="B112" i="11"/>
  <c r="M74" i="9"/>
  <c r="B109" i="8"/>
  <c r="M56" i="8"/>
  <c r="F58" i="7"/>
  <c r="F63" i="5"/>
  <c r="F60" i="1"/>
  <c r="B96" i="1"/>
  <c r="B110" i="10"/>
  <c r="B113" i="10" s="1"/>
  <c r="J97" i="10"/>
  <c r="D110" i="10" s="1"/>
  <c r="D97" i="11"/>
  <c r="C111" i="11" s="1"/>
  <c r="K97" i="11"/>
  <c r="D111" i="11" s="1"/>
  <c r="B111" i="11"/>
  <c r="F60" i="9"/>
  <c r="B96" i="9"/>
  <c r="B97" i="9" s="1"/>
  <c r="C109" i="9" s="1"/>
  <c r="E97" i="8"/>
  <c r="C112" i="8" s="1"/>
  <c r="B112" i="8"/>
  <c r="L97" i="8"/>
  <c r="D112" i="8" s="1"/>
  <c r="F84" i="7"/>
  <c r="K96" i="5"/>
  <c r="B96" i="5"/>
  <c r="B97" i="5" s="1"/>
  <c r="C109" i="5" s="1"/>
  <c r="F59" i="5"/>
  <c r="I97" i="2"/>
  <c r="D109" i="2" s="1"/>
  <c r="B97" i="2"/>
  <c r="C109" i="2" s="1"/>
  <c r="B109" i="2"/>
  <c r="F65" i="1"/>
  <c r="L97" i="10"/>
  <c r="D112" i="10" s="1"/>
  <c r="E97" i="10"/>
  <c r="C112" i="10" s="1"/>
  <c r="B112" i="10"/>
  <c r="F64" i="10"/>
  <c r="F80" i="8"/>
  <c r="L96" i="7"/>
  <c r="F57" i="5"/>
  <c r="P47" i="4"/>
  <c r="M90" i="11"/>
  <c r="F95" i="11"/>
  <c r="F76" i="11"/>
  <c r="M93" i="9"/>
  <c r="M72" i="9"/>
  <c r="B96" i="8"/>
  <c r="B97" i="8" s="1"/>
  <c r="C109" i="8" s="1"/>
  <c r="K96" i="7"/>
  <c r="F63" i="6"/>
  <c r="M93" i="7"/>
  <c r="M69" i="7"/>
  <c r="F65" i="4"/>
  <c r="F83" i="4"/>
  <c r="F63" i="2"/>
  <c r="F96" i="2" s="1"/>
  <c r="F97" i="2" s="1"/>
  <c r="C113" i="2" s="1"/>
  <c r="D96" i="1"/>
  <c r="D97" i="1" s="1"/>
  <c r="C111" i="1" s="1"/>
  <c r="M81" i="11"/>
  <c r="D96" i="10"/>
  <c r="D97" i="10" s="1"/>
  <c r="C111" i="10" s="1"/>
  <c r="F59" i="10"/>
  <c r="F85" i="9"/>
  <c r="M72" i="6"/>
  <c r="J96" i="6"/>
  <c r="M63" i="7"/>
  <c r="M96" i="7" s="1"/>
  <c r="M90" i="7"/>
  <c r="M66" i="7"/>
  <c r="F93" i="5"/>
  <c r="C97" i="5"/>
  <c r="C110" i="5" s="1"/>
  <c r="J97" i="5"/>
  <c r="D110" i="5" s="1"/>
  <c r="B110" i="5"/>
  <c r="M76" i="4"/>
  <c r="B112" i="4"/>
  <c r="L97" i="4"/>
  <c r="D112" i="4" s="1"/>
  <c r="E97" i="4"/>
  <c r="C112" i="4" s="1"/>
  <c r="M64" i="5"/>
  <c r="F75" i="2"/>
  <c r="L96" i="2"/>
  <c r="C97" i="1"/>
  <c r="C110" i="1" s="1"/>
  <c r="B110" i="1"/>
  <c r="J97" i="1"/>
  <c r="D110" i="1" s="1"/>
  <c r="E111" i="12"/>
  <c r="G111" i="12" s="1"/>
  <c r="F111" i="12"/>
  <c r="E112" i="9"/>
  <c r="G112" i="9" s="1"/>
  <c r="F112" i="9"/>
  <c r="E96" i="1"/>
  <c r="J96" i="11"/>
  <c r="J97" i="11" s="1"/>
  <c r="D110" i="11" s="1"/>
  <c r="F75" i="11"/>
  <c r="L96" i="5"/>
  <c r="F56" i="6"/>
  <c r="J97" i="2"/>
  <c r="D110" i="2" s="1"/>
  <c r="B110" i="2"/>
  <c r="C97" i="2"/>
  <c r="C110" i="2" s="1"/>
  <c r="L96" i="1"/>
  <c r="E96" i="11"/>
  <c r="F56" i="8"/>
  <c r="M75" i="7"/>
  <c r="F90" i="6"/>
  <c r="M63" i="5"/>
  <c r="F82" i="1"/>
  <c r="M93" i="11"/>
  <c r="C96" i="10"/>
  <c r="C97" i="10" s="1"/>
  <c r="C110" i="10" s="1"/>
  <c r="F69" i="11"/>
  <c r="F65" i="10"/>
  <c r="B109" i="9"/>
  <c r="I97" i="9"/>
  <c r="D109" i="9" s="1"/>
  <c r="L96" i="8"/>
  <c r="B97" i="6"/>
  <c r="C109" i="6" s="1"/>
  <c r="I97" i="6"/>
  <c r="D109" i="6" s="1"/>
  <c r="B109" i="6"/>
  <c r="M84" i="7"/>
  <c r="D96" i="5"/>
  <c r="M88" i="1"/>
  <c r="E110" i="12"/>
  <c r="F110" i="12"/>
  <c r="B113" i="12"/>
  <c r="L96" i="10"/>
  <c r="M64" i="10"/>
  <c r="M67" i="9"/>
  <c r="M80" i="8"/>
  <c r="M96" i="8" s="1"/>
  <c r="M97" i="8" s="1"/>
  <c r="D113" i="8" s="1"/>
  <c r="B112" i="7"/>
  <c r="E97" i="7"/>
  <c r="C112" i="7" s="1"/>
  <c r="L97" i="7"/>
  <c r="D112" i="7" s="1"/>
  <c r="M57" i="5"/>
  <c r="F71" i="4"/>
  <c r="F68" i="2"/>
  <c r="M91" i="1"/>
  <c r="F57" i="11"/>
  <c r="F90" i="11"/>
  <c r="B109" i="11"/>
  <c r="B97" i="11"/>
  <c r="C109" i="11" s="1"/>
  <c r="I97" i="11"/>
  <c r="D109" i="11" s="1"/>
  <c r="F93" i="9"/>
  <c r="D96" i="7"/>
  <c r="M63" i="6"/>
  <c r="F69" i="7"/>
  <c r="F77" i="4"/>
  <c r="B111" i="4"/>
  <c r="D97" i="4"/>
  <c r="C111" i="4" s="1"/>
  <c r="K97" i="4"/>
  <c r="D111" i="4" s="1"/>
  <c r="M81" i="5"/>
  <c r="F70" i="4"/>
  <c r="M63" i="2"/>
  <c r="M58" i="1"/>
  <c r="M70" i="1"/>
  <c r="K96" i="1"/>
  <c r="K97" i="1" s="1"/>
  <c r="D111" i="1" s="1"/>
  <c r="F82" i="11"/>
  <c r="F83" i="10"/>
  <c r="F70" i="11"/>
  <c r="F56" i="9"/>
  <c r="M79" i="9"/>
  <c r="F80" i="9"/>
  <c r="J97" i="6"/>
  <c r="D110" i="6" s="1"/>
  <c r="C97" i="6"/>
  <c r="C110" i="6" s="1"/>
  <c r="B110" i="6"/>
  <c r="F86" i="7"/>
  <c r="F63" i="7"/>
  <c r="F96" i="7" s="1"/>
  <c r="L96" i="4"/>
  <c r="E109" i="3"/>
  <c r="F109" i="3"/>
  <c r="B113" i="3"/>
  <c r="F64" i="4"/>
  <c r="F73" i="2"/>
  <c r="P47" i="1"/>
  <c r="F77" i="1"/>
  <c r="E109" i="8" l="1"/>
  <c r="F109" i="8"/>
  <c r="B113" i="8"/>
  <c r="F129" i="3"/>
  <c r="F110" i="4"/>
  <c r="E110" i="4"/>
  <c r="G110" i="4" s="1"/>
  <c r="M96" i="4"/>
  <c r="G109" i="10"/>
  <c r="E110" i="6"/>
  <c r="G110" i="6" s="1"/>
  <c r="F110" i="6"/>
  <c r="B113" i="9"/>
  <c r="E109" i="9"/>
  <c r="F109" i="9"/>
  <c r="E112" i="5"/>
  <c r="G112" i="5" s="1"/>
  <c r="F112" i="5"/>
  <c r="M97" i="10"/>
  <c r="D113" i="10" s="1"/>
  <c r="F96" i="1"/>
  <c r="B113" i="5"/>
  <c r="E109" i="5"/>
  <c r="F109" i="5"/>
  <c r="E110" i="7"/>
  <c r="G110" i="7" s="1"/>
  <c r="F110" i="7"/>
  <c r="G110" i="12"/>
  <c r="E113" i="12"/>
  <c r="B115" i="12" s="1"/>
  <c r="F113" i="3"/>
  <c r="F130" i="3" s="1"/>
  <c r="B113" i="11"/>
  <c r="E109" i="11"/>
  <c r="F109" i="11"/>
  <c r="E112" i="4"/>
  <c r="G112" i="4" s="1"/>
  <c r="F112" i="4"/>
  <c r="M97" i="4"/>
  <c r="D113" i="4" s="1"/>
  <c r="F96" i="5"/>
  <c r="F97" i="5" s="1"/>
  <c r="C113" i="5" s="1"/>
  <c r="E112" i="11"/>
  <c r="G112" i="11" s="1"/>
  <c r="F112" i="11"/>
  <c r="E110" i="8"/>
  <c r="G110" i="8" s="1"/>
  <c r="F110" i="8"/>
  <c r="B113" i="4"/>
  <c r="E109" i="4"/>
  <c r="F109" i="4"/>
  <c r="M96" i="11"/>
  <c r="E110" i="11"/>
  <c r="G110" i="11" s="1"/>
  <c r="F110" i="11"/>
  <c r="E112" i="1"/>
  <c r="G112" i="1" s="1"/>
  <c r="F112" i="1"/>
  <c r="F96" i="10"/>
  <c r="F97" i="10" s="1"/>
  <c r="C113" i="10" s="1"/>
  <c r="F110" i="10"/>
  <c r="E110" i="10"/>
  <c r="G110" i="10" s="1"/>
  <c r="M96" i="5"/>
  <c r="F111" i="10"/>
  <c r="E111" i="10"/>
  <c r="G111" i="10" s="1"/>
  <c r="F96" i="4"/>
  <c r="F97" i="4" s="1"/>
  <c r="C113" i="4" s="1"/>
  <c r="E111" i="8"/>
  <c r="G111" i="8" s="1"/>
  <c r="F111" i="8"/>
  <c r="M97" i="5"/>
  <c r="D113" i="5" s="1"/>
  <c r="F112" i="2"/>
  <c r="E112" i="2"/>
  <c r="G112" i="2" s="1"/>
  <c r="B113" i="7"/>
  <c r="E109" i="7"/>
  <c r="F109" i="7"/>
  <c r="M96" i="1"/>
  <c r="F110" i="2"/>
  <c r="E110" i="2"/>
  <c r="G110" i="2" s="1"/>
  <c r="E110" i="1"/>
  <c r="G110" i="1" s="1"/>
  <c r="F110" i="1"/>
  <c r="F112" i="10"/>
  <c r="E112" i="10"/>
  <c r="G112" i="10" s="1"/>
  <c r="F112" i="8"/>
  <c r="E112" i="8"/>
  <c r="G112" i="8" s="1"/>
  <c r="F97" i="1"/>
  <c r="C113" i="1" s="1"/>
  <c r="M97" i="1"/>
  <c r="D113" i="1" s="1"/>
  <c r="F110" i="5"/>
  <c r="E110" i="5"/>
  <c r="G110" i="5" s="1"/>
  <c r="E111" i="1"/>
  <c r="G111" i="1" s="1"/>
  <c r="F111" i="1"/>
  <c r="F96" i="6"/>
  <c r="F97" i="6" s="1"/>
  <c r="C113" i="6" s="1"/>
  <c r="M97" i="11"/>
  <c r="D113" i="11" s="1"/>
  <c r="F97" i="11"/>
  <c r="C113" i="11" s="1"/>
  <c r="G109" i="3"/>
  <c r="E113" i="3"/>
  <c r="B115" i="3" s="1"/>
  <c r="E111" i="4"/>
  <c r="G111" i="4" s="1"/>
  <c r="F111" i="4"/>
  <c r="E112" i="7"/>
  <c r="G112" i="7" s="1"/>
  <c r="F112" i="7"/>
  <c r="F113" i="12"/>
  <c r="F127" i="12" s="1"/>
  <c r="F109" i="6"/>
  <c r="E109" i="6"/>
  <c r="B113" i="6"/>
  <c r="F109" i="2"/>
  <c r="B113" i="2"/>
  <c r="E109" i="2"/>
  <c r="E111" i="11"/>
  <c r="G111" i="11" s="1"/>
  <c r="F111" i="11"/>
  <c r="E111" i="7"/>
  <c r="G111" i="7" s="1"/>
  <c r="F111" i="7"/>
  <c r="F96" i="11"/>
  <c r="E111" i="6"/>
  <c r="G111" i="6" s="1"/>
  <c r="F111" i="6"/>
  <c r="M96" i="6"/>
  <c r="M97" i="6" s="1"/>
  <c r="D113" i="6" s="1"/>
  <c r="B113" i="1"/>
  <c r="E109" i="1"/>
  <c r="F109" i="1"/>
  <c r="E112" i="6"/>
  <c r="G112" i="6" s="1"/>
  <c r="F112" i="6"/>
  <c r="F111" i="2"/>
  <c r="E111" i="2"/>
  <c r="G111" i="2" s="1"/>
  <c r="F97" i="7"/>
  <c r="C113" i="7" s="1"/>
  <c r="M97" i="7"/>
  <c r="D113" i="7" s="1"/>
  <c r="F128" i="3"/>
  <c r="E111" i="5"/>
  <c r="G111" i="5" s="1"/>
  <c r="F111" i="5"/>
  <c r="M96" i="9"/>
  <c r="M97" i="9" s="1"/>
  <c r="D113" i="9" s="1"/>
  <c r="F110" i="9"/>
  <c r="E110" i="9"/>
  <c r="G110" i="9" s="1"/>
  <c r="F113" i="4" l="1"/>
  <c r="F127" i="4"/>
  <c r="F113" i="5"/>
  <c r="F130" i="5" s="1"/>
  <c r="F127" i="5"/>
  <c r="F128" i="6"/>
  <c r="F128" i="4"/>
  <c r="G109" i="1"/>
  <c r="E113" i="1"/>
  <c r="B115" i="1" s="1"/>
  <c r="F113" i="2"/>
  <c r="F130" i="2" s="1"/>
  <c r="F127" i="2"/>
  <c r="G113" i="3"/>
  <c r="G127" i="3"/>
  <c r="G109" i="4"/>
  <c r="E113" i="4"/>
  <c r="B115" i="4" s="1"/>
  <c r="F128" i="12"/>
  <c r="G113" i="10"/>
  <c r="G128" i="10" s="1"/>
  <c r="G127" i="10"/>
  <c r="F128" i="1"/>
  <c r="F113" i="11"/>
  <c r="F127" i="11" s="1"/>
  <c r="G109" i="7"/>
  <c r="E113" i="7"/>
  <c r="B115" i="7" s="1"/>
  <c r="F130" i="12"/>
  <c r="F128" i="10"/>
  <c r="G129" i="10"/>
  <c r="E113" i="10"/>
  <c r="B115" i="10" s="1"/>
  <c r="F128" i="5"/>
  <c r="G113" i="12"/>
  <c r="G109" i="5"/>
  <c r="E113" i="5"/>
  <c r="B115" i="5" s="1"/>
  <c r="G109" i="11"/>
  <c r="E113" i="11"/>
  <c r="B115" i="11" s="1"/>
  <c r="F130" i="6"/>
  <c r="F129" i="6"/>
  <c r="F113" i="9"/>
  <c r="F127" i="9"/>
  <c r="G109" i="6"/>
  <c r="E113" i="6"/>
  <c r="B115" i="6" s="1"/>
  <c r="F129" i="4"/>
  <c r="G130" i="10"/>
  <c r="F129" i="10"/>
  <c r="F113" i="10"/>
  <c r="F127" i="10" s="1"/>
  <c r="F130" i="4"/>
  <c r="G109" i="9"/>
  <c r="E113" i="9"/>
  <c r="B115" i="9" s="1"/>
  <c r="F113" i="8"/>
  <c r="F130" i="8" s="1"/>
  <c r="F113" i="1"/>
  <c r="F129" i="1" s="1"/>
  <c r="F127" i="1"/>
  <c r="E113" i="2"/>
  <c r="B115" i="2" s="1"/>
  <c r="G109" i="2"/>
  <c r="F113" i="6"/>
  <c r="F127" i="6" s="1"/>
  <c r="F129" i="12"/>
  <c r="F130" i="10"/>
  <c r="F113" i="7"/>
  <c r="F127" i="7" s="1"/>
  <c r="F127" i="3"/>
  <c r="G109" i="8"/>
  <c r="E113" i="8"/>
  <c r="B115" i="8" s="1"/>
  <c r="G113" i="4" l="1"/>
  <c r="G113" i="11"/>
  <c r="G127" i="11"/>
  <c r="F130" i="7"/>
  <c r="G113" i="2"/>
  <c r="G127" i="2"/>
  <c r="G113" i="5"/>
  <c r="G127" i="5" s="1"/>
  <c r="F129" i="11"/>
  <c r="F130" i="11"/>
  <c r="F129" i="9"/>
  <c r="F130" i="9"/>
  <c r="F129" i="2"/>
  <c r="F130" i="1"/>
  <c r="F128" i="2"/>
  <c r="G127" i="9"/>
  <c r="G113" i="9"/>
  <c r="G127" i="12"/>
  <c r="G130" i="12"/>
  <c r="G129" i="12"/>
  <c r="F129" i="8"/>
  <c r="F129" i="7"/>
  <c r="G128" i="12"/>
  <c r="G113" i="7"/>
  <c r="G127" i="7"/>
  <c r="F128" i="9"/>
  <c r="G113" i="6"/>
  <c r="F128" i="7"/>
  <c r="F129" i="5"/>
  <c r="F128" i="11"/>
  <c r="F128" i="8"/>
  <c r="G113" i="1"/>
  <c r="G127" i="1"/>
  <c r="G113" i="8"/>
  <c r="G127" i="8"/>
  <c r="F127" i="8"/>
  <c r="G130" i="3"/>
  <c r="G128" i="3"/>
  <c r="G129" i="3"/>
  <c r="G129" i="4" l="1"/>
  <c r="G130" i="4"/>
  <c r="G128" i="4"/>
  <c r="G129" i="7"/>
  <c r="G128" i="7"/>
  <c r="G130" i="7"/>
  <c r="G127" i="4"/>
  <c r="G130" i="8"/>
  <c r="G128" i="8"/>
  <c r="G129" i="8"/>
  <c r="G130" i="9"/>
  <c r="G129" i="9"/>
  <c r="G128" i="9"/>
  <c r="G128" i="2"/>
  <c r="G130" i="2"/>
  <c r="G129" i="2"/>
  <c r="G129" i="1"/>
  <c r="G128" i="1"/>
  <c r="G130" i="1"/>
  <c r="G129" i="11"/>
  <c r="G130" i="11"/>
  <c r="G128" i="11"/>
  <c r="G128" i="6"/>
  <c r="G129" i="6"/>
  <c r="G130" i="6"/>
  <c r="G127" i="6"/>
  <c r="G128" i="5"/>
  <c r="G130" i="5"/>
  <c r="G129" i="5"/>
</calcChain>
</file>

<file path=xl/sharedStrings.xml><?xml version="1.0" encoding="utf-8"?>
<sst xmlns="http://schemas.openxmlformats.org/spreadsheetml/2006/main" count="591" uniqueCount="52">
  <si>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</si>
  <si>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</si>
  <si>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</si>
  <si>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</si>
  <si>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</si>
  <si>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</si>
  <si>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</si>
  <si>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</si>
  <si>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</si>
  <si>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</si>
  <si>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</si>
  <si>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</si>
  <si>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</si>
  <si>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</si>
  <si>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2022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</si>
  <si>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</si>
  <si>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</si>
  <si>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</si>
  <si>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</si>
  <si>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</si>
  <si>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r>
      <rPr>
        <b/>
        <sz val="8"/>
        <rFont val="MS Sans"/>
        <family val="2"/>
        <charset val="1"/>
      </rPr>
      <t>N x10</t>
    </r>
    <r>
      <rPr>
        <b/>
        <vertAlign val="superscript"/>
        <sz val="8"/>
        <rFont val="MS Sans"/>
        <charset val="1"/>
      </rPr>
      <t>6</t>
    </r>
  </si>
  <si>
    <t>B (t)</t>
  </si>
  <si>
    <t>FACTOR
SOP</t>
  </si>
  <si>
    <t>Age</t>
  </si>
  <si>
    <t>Mean LT</t>
  </si>
  <si>
    <t>SD</t>
  </si>
  <si>
    <t>AGE</t>
  </si>
  <si>
    <t>N%</t>
  </si>
  <si>
    <t>B%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</si>
  <si>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</si>
  <si>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</si>
  <si>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</si>
  <si>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</si>
  <si>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</si>
  <si>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</si>
  <si>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</si>
  <si>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</si>
  <si>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SPAIN</t>
  </si>
  <si>
    <t>PORTUGAL</t>
  </si>
  <si>
    <t>GULF OF CADIZ</t>
  </si>
  <si>
    <t>Age 0</t>
  </si>
  <si>
    <t>N</t>
  </si>
  <si>
    <t>B</t>
  </si>
  <si>
    <t>PT</t>
  </si>
  <si>
    <t>ES</t>
  </si>
  <si>
    <t>Media</t>
  </si>
  <si>
    <t>Std</t>
  </si>
  <si>
    <t>total muestreo</t>
  </si>
  <si>
    <t>FREC.REL.</t>
  </si>
  <si>
    <t>FREC. ACUM.</t>
  </si>
  <si>
    <t>dif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</si>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</sst>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"/>
    <numFmt numFmtId="167" formatCode="0.0"/>
    <numFmt numFmtId="168" formatCode="0.00000"/>
  </numFmts>
  <fonts count="12">
    <font>
      <sz val="10"/>
      <name val="Arial"/>
      <family val="2"/>
      <charset val="1"/>
    </font>
    <font>
      <sz val="10"/>
      <name val="Times New Roman"/>
      <family val="1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  <font>
      <b/>
      <vertAlign val="superscript"/>
      <sz val="8"/>
      <name val="MS Sans"/>
      <charset val="1"/>
    </font>
    <font>
      <sz val="8"/>
      <name val="Times New Roman"/>
      <family val="1"/>
      <charset val="1"/>
    </font>
    <font>
      <b/>
      <sz val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52"/>
      </patternFill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1" fontId="3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6" xfId="0" applyNumberFormat="1" applyFont="1" applyBorder="1"/>
    <xf numFmtId="0" fontId="4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2" fontId="3" fillId="0" borderId="0" xfId="0" applyNumberFormat="1" applyFont="1"/>
    <xf numFmtId="1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7" fontId="0" fillId="0" borderId="0" xfId="0" applyNumberFormat="1"/>
    <xf numFmtId="0" fontId="10" fillId="0" borderId="0" xfId="1" applyFont="1"/>
    <xf numFmtId="2" fontId="10" fillId="0" borderId="0" xfId="1" applyNumberFormat="1" applyFont="1"/>
    <xf numFmtId="0" fontId="1" fillId="0" borderId="0" xfId="0" applyFont="1"/>
    <xf numFmtId="0" fontId="11" fillId="0" borderId="0" xfId="1" applyFont="1"/>
    <xf numFmtId="0" fontId="11" fillId="0" borderId="0" xfId="1" applyFont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sardina-eval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BF00"/>
      <rgbColor rgb="00FF9900"/>
      <rgbColor rgb="00FF6600"/>
      <rgbColor rgb="00666699"/>
      <rgbColor rgb="00969696"/>
      <rgbColor rgb="00003366"/>
      <rgbColor rgb="0000B050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01</a:t>
            </a:r>
          </a:p>
        </c:rich>
      </c:tx>
      <c:layout>
        <c:manualLayout>
          <c:xMode val="edge"/>
          <c:yMode val="edge"/>
          <c:x val="0.4429104901392051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9442777874879"/>
          <c:y val="0.25664539887855109"/>
          <c:w val="0.83289456950705887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'POL01'!$F$106:$F$107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'POL01'!$A$109:$A$112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'POL01'!$F$109:$F$112</c:f>
              <c:numCache>
                <c:formatCode>0</c:formatCode>
                <c:ptCount val="4"/>
                <c:pt idx="0" formatCode="0.0">
                  <c:v>8.8810633333333333E-2</c:v>
                </c:pt>
                <c:pt idx="1">
                  <c:v>1.3739519500000001</c:v>
                </c:pt>
                <c:pt idx="2">
                  <c:v>0.73138141666666667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2B4F-9E78-288A3B04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5373440"/>
        <c:axId val="1"/>
      </c:barChart>
      <c:catAx>
        <c:axId val="18653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3733928900537872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6212807369872126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5373440"/>
        <c:crossesAt val="1"/>
        <c:crossBetween val="between"/>
        <c:majorUnit val="1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(ES)</a:t>
            </a:r>
          </a:p>
        </c:rich>
      </c:tx>
      <c:layout>
        <c:manualLayout>
          <c:xMode val="edge"/>
          <c:yMode val="edge"/>
          <c:x val="0.42976630159259954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1438014055364"/>
          <c:y val="0.25664539887855109"/>
          <c:w val="0.79341471063249147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SPAIN!$F$106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SPAIN!$A$109:$A$112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SPAIN!$F$109:$F$112</c:f>
              <c:numCache>
                <c:formatCode>0</c:formatCode>
                <c:ptCount val="4"/>
                <c:pt idx="0">
                  <c:v>1702.6712469155391</c:v>
                </c:pt>
                <c:pt idx="1">
                  <c:v>122.57206008446096</c:v>
                </c:pt>
                <c:pt idx="2" formatCode="0.0">
                  <c:v>9.0392E-2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B842-9C53-D66C7785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539471"/>
        <c:axId val="1"/>
      </c:barChart>
      <c:catAx>
        <c:axId val="985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600703356792572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81385846604996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539471"/>
        <c:crossesAt val="1"/>
        <c:crossBetween val="between"/>
        <c:majorUnit val="400"/>
        <c:minorUnit val="2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(ES)</a:t>
            </a:r>
          </a:p>
        </c:rich>
      </c:tx>
      <c:layout>
        <c:manualLayout>
          <c:xMode val="edge"/>
          <c:yMode val="edge"/>
          <c:x val="0.4281907112179897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61392950994385"/>
          <c:y val="0.25664539887855109"/>
          <c:w val="0.77903084234498787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SPAIN!$G$106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SPAIN!$A$109:$A$112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SPAIN!$G$109:$G$112</c:f>
              <c:numCache>
                <c:formatCode>0</c:formatCode>
                <c:ptCount val="4"/>
                <c:pt idx="0">
                  <c:v>10761.06545371382</c:v>
                </c:pt>
                <c:pt idx="1">
                  <c:v>956.67288824420473</c:v>
                </c:pt>
                <c:pt idx="2">
                  <c:v>1.2336412661527436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5-8340-B01C-F0EE2396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744831"/>
        <c:axId val="1"/>
      </c:barChart>
      <c:catAx>
        <c:axId val="9774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6686600126348565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33629397094430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7744831"/>
        <c:crossesAt val="1"/>
        <c:crossBetween val="between"/>
        <c:majorUnit val="4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(PT)</a:t>
            </a:r>
          </a:p>
        </c:rich>
      </c:tx>
      <c:layout>
        <c:manualLayout>
          <c:xMode val="edge"/>
          <c:yMode val="edge"/>
          <c:x val="0.4281907112179897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7611874691258"/>
          <c:y val="0.25664539887855109"/>
          <c:w val="0.8204686531080192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PORTUGAL!$F$106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PORTUGAL!$A$109:$A$112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PORTUGAL!$F$109:$F$112</c:f>
              <c:numCache>
                <c:formatCode>0</c:formatCode>
                <c:ptCount val="4"/>
                <c:pt idx="0">
                  <c:v>2.5738965545046586</c:v>
                </c:pt>
                <c:pt idx="1">
                  <c:v>6.973299050567805</c:v>
                </c:pt>
                <c:pt idx="2">
                  <c:v>1.6391873949275362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CE49-82AB-BFBE7BF4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4675712"/>
        <c:axId val="1"/>
      </c:barChart>
      <c:catAx>
        <c:axId val="18646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4476583552320231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4675712"/>
        <c:crossesAt val="1"/>
        <c:crossBetween val="between"/>
        <c:majorUnit val="2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(PT)</a:t>
            </a:r>
          </a:p>
        </c:rich>
      </c:tx>
      <c:layout>
        <c:manualLayout>
          <c:xMode val="edge"/>
          <c:yMode val="edge"/>
          <c:x val="0.4281907112179897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8872233458966"/>
          <c:y val="0.25664539887855109"/>
          <c:w val="0.80665604952034209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PORTUGAL!$G$106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PORTUGAL!$A$109:$A$112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PORTUGAL!$G$109:$G$112</c:f>
              <c:numCache>
                <c:formatCode>0</c:formatCode>
                <c:ptCount val="4"/>
                <c:pt idx="0">
                  <c:v>35.496732765007437</c:v>
                </c:pt>
                <c:pt idx="1">
                  <c:v>122.39905619134879</c:v>
                </c:pt>
                <c:pt idx="2">
                  <c:v>35.089975951194099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7-314D-9EE4-DDE65FA6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369231"/>
        <c:axId val="1"/>
      </c:barChart>
      <c:catAx>
        <c:axId val="7336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5305339767580854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33629397094430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3369231"/>
        <c:crossesAt val="1"/>
        <c:crossBetween val="between"/>
        <c:majorUnit val="40"/>
        <c:minorUnit val="2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(TOTAL ABUNDANCE)</a:t>
            </a:r>
          </a:p>
        </c:rich>
      </c:tx>
      <c:layout>
        <c:manualLayout>
          <c:xMode val="edge"/>
          <c:yMode val="edge"/>
          <c:x val="0.29086799577068684"/>
          <c:y val="3.5715533806177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9096885070436"/>
          <c:y val="0.25893762009478355"/>
          <c:w val="0.79226901705158503"/>
          <c:h val="0.47769526465761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ALK_GENERAL_BOQUERON!$F$109:$F$112</c:f>
              <c:numCache>
                <c:formatCode>0</c:formatCode>
                <c:ptCount val="4"/>
                <c:pt idx="0">
                  <c:v>1705.2451434700438</c:v>
                </c:pt>
                <c:pt idx="1">
                  <c:v>129.54535913502878</c:v>
                </c:pt>
                <c:pt idx="2">
                  <c:v>1.7295793949275364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0F41-A8A2-9A5D0B1B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5990368"/>
        <c:axId val="1"/>
      </c:barChart>
      <c:catAx>
        <c:axId val="18459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598484504565144"/>
              <c:y val="0.85270836962247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601222804779932E-2"/>
              <c:y val="0.236615411465922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45990368"/>
        <c:crossesAt val="1"/>
        <c:crossBetween val="between"/>
        <c:majorUnit val="400"/>
        <c:minorUnit val="2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9a S (TOTAL BIOMASS)</a:t>
            </a:r>
          </a:p>
        </c:rich>
      </c:tx>
      <c:layout>
        <c:manualLayout>
          <c:xMode val="edge"/>
          <c:yMode val="edge"/>
          <c:x val="0.31492736179903769"/>
          <c:y val="3.5715533806177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61392950994385"/>
          <c:y val="0.25893762009478355"/>
          <c:w val="0.77903084234498787"/>
          <c:h val="0.47769526465761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ALK_GENERAL_BOQUERON!$G$106:$G$107</c:f>
              <c:strCache>
                <c:ptCount val="2"/>
                <c:pt idx="0">
                  <c:v>B (t)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ALK_GENERAL_BOQUERON!$G$109:$G$112</c:f>
              <c:numCache>
                <c:formatCode>0</c:formatCode>
                <c:ptCount val="4"/>
                <c:pt idx="0">
                  <c:v>10796.562186478826</c:v>
                </c:pt>
                <c:pt idx="1">
                  <c:v>1079.0719444355534</c:v>
                </c:pt>
                <c:pt idx="2">
                  <c:v>36.32361721734685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C-0B48-BC77-402F7EF1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6036128"/>
        <c:axId val="1"/>
      </c:barChart>
      <c:catAx>
        <c:axId val="18460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6686600126348565"/>
              <c:y val="0.85270836962247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(t)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334833129432909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46036128"/>
        <c:crossesAt val="1"/>
        <c:crossBetween val="between"/>
        <c:majorUnit val="4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02</a:t>
            </a:r>
          </a:p>
        </c:rich>
      </c:tx>
      <c:layout>
        <c:manualLayout>
          <c:xMode val="edge"/>
          <c:yMode val="edge"/>
          <c:x val="0.442003314805666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7611874691258"/>
          <c:y val="0.25664539887855109"/>
          <c:w val="0.8204686531080192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'POL02'!$F$106:$F$107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'POL02'!$A$109:$A$112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'POL02'!$F$109:$F$112</c:f>
              <c:numCache>
                <c:formatCode>0</c:formatCode>
                <c:ptCount val="4"/>
                <c:pt idx="0">
                  <c:v>1.7373930829358049</c:v>
                </c:pt>
                <c:pt idx="1">
                  <c:v>5.0937386924265136</c:v>
                </c:pt>
                <c:pt idx="2">
                  <c:v>0.89466822463768103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7-A447-AC63-4836531E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7601376"/>
        <c:axId val="1"/>
      </c:barChart>
      <c:catAx>
        <c:axId val="21376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4476583552320231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137601376"/>
        <c:crossesAt val="1"/>
        <c:crossBetween val="between"/>
        <c:majorUnit val="2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03</a:t>
            </a:r>
          </a:p>
        </c:rich>
      </c:tx>
      <c:layout>
        <c:manualLayout>
          <c:xMode val="edge"/>
          <c:yMode val="edge"/>
          <c:x val="0.442003314805666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7011601819834"/>
          <c:y val="0.25664539887855109"/>
          <c:w val="0.81494361167294838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'POL03'!$F$106:$F$107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'POL03'!$A$109:$A$112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'POL03'!$F$109:$F$112</c:f>
              <c:numCache>
                <c:formatCode>0</c:formatCode>
                <c:ptCount val="4"/>
                <c:pt idx="0">
                  <c:v>0.74769283823552046</c:v>
                </c:pt>
                <c:pt idx="1">
                  <c:v>0.50560840814129115</c:v>
                </c:pt>
                <c:pt idx="2" formatCode="0.00">
                  <c:v>1.3137753623188406E-2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D-0B4D-A189-39BFA2D4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530255"/>
        <c:axId val="1"/>
      </c:barChart>
      <c:catAx>
        <c:axId val="9853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4752835624073772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530255"/>
        <c:crossesAt val="1"/>
        <c:crossBetween val="between"/>
        <c:maj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04</a:t>
            </a:r>
          </a:p>
        </c:rich>
      </c:tx>
      <c:layout>
        <c:manualLayout>
          <c:xMode val="edge"/>
          <c:yMode val="edge"/>
          <c:x val="0.4420033148056669"/>
          <c:y val="3.5556659949426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8872233458966"/>
          <c:y val="0.2577857846333389"/>
          <c:w val="0.80665604952034209"/>
          <c:h val="0.48001490931725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'POL04'!$F$106:$F$107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'POL04'!$A$109:$A$112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'POL04'!$F$109:$F$112</c:f>
              <c:numCache>
                <c:formatCode>0</c:formatCode>
                <c:ptCount val="4"/>
                <c:pt idx="0">
                  <c:v>155.99255653038378</c:v>
                </c:pt>
                <c:pt idx="1">
                  <c:v>25.99101946961623</c:v>
                </c:pt>
                <c:pt idx="2" formatCode="0.0">
                  <c:v>9.0392E-2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C-0645-AF30-C429E7C6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7288096"/>
        <c:axId val="1"/>
      </c:barChart>
      <c:catAx>
        <c:axId val="21372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5305339767580854"/>
              <c:y val="0.85335983878622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40007454658625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137288096"/>
        <c:crossesAt val="1"/>
        <c:crossBetween val="between"/>
        <c:majorUnit val="4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05</a:t>
            </a:r>
          </a:p>
        </c:rich>
      </c:tx>
      <c:layout>
        <c:manualLayout>
          <c:xMode val="edge"/>
          <c:yMode val="edge"/>
          <c:x val="0.442003314805666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8872233458966"/>
          <c:y val="0.25664539887855109"/>
          <c:w val="0.80665604952034209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'POL05'!$F$106:$F$107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'POL05'!$A$109:$A$112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'POL05'!$F$109:$F$112</c:f>
              <c:numCache>
                <c:formatCode>0</c:formatCode>
                <c:ptCount val="4"/>
                <c:pt idx="0">
                  <c:v>312.00895784044451</c:v>
                </c:pt>
                <c:pt idx="1">
                  <c:v>20.111423159555475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8-A744-9564-C49A6C63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709455"/>
        <c:axId val="1"/>
      </c:barChart>
      <c:catAx>
        <c:axId val="5470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5305339767580854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709455"/>
        <c:crossesAt val="1"/>
        <c:crossBetween val="between"/>
        <c:majorUnit val="10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06</a:t>
            </a:r>
          </a:p>
        </c:rich>
      </c:tx>
      <c:layout>
        <c:manualLayout>
          <c:xMode val="edge"/>
          <c:yMode val="edge"/>
          <c:x val="0.442003314805666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8872233458966"/>
          <c:y val="0.25664539887855109"/>
          <c:w val="0.80665604952034209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'POL06'!$F$106:$F$107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'POL06'!$A$109:$A$112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'POL06'!$F$109:$F$112</c:f>
              <c:numCache>
                <c:formatCode>0</c:formatCode>
                <c:ptCount val="4"/>
                <c:pt idx="0">
                  <c:v>404.38986712885668</c:v>
                </c:pt>
                <c:pt idx="1">
                  <c:v>5.2834178711433761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9-E645-91B1-C93F0567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4869600"/>
        <c:axId val="1"/>
      </c:barChart>
      <c:catAx>
        <c:axId val="18648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5305339767580854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4869600"/>
        <c:crossesAt val="1"/>
        <c:crossBetween val="between"/>
        <c:majorUnit val="10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07</a:t>
            </a:r>
          </a:p>
        </c:rich>
      </c:tx>
      <c:layout>
        <c:manualLayout>
          <c:xMode val="edge"/>
          <c:yMode val="edge"/>
          <c:x val="0.44354086254108027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1438014055364"/>
          <c:y val="0.25664539887855109"/>
          <c:w val="0.79341471063249147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'POL07'!$F$106:$F$107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'POL07'!$A$109:$A$112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'POL07'!$F$109:$F$112</c:f>
              <c:numCache>
                <c:formatCode>0</c:formatCode>
                <c:ptCount val="4"/>
                <c:pt idx="0">
                  <c:v>795.10106790658563</c:v>
                </c:pt>
                <c:pt idx="1">
                  <c:v>68.170054093414279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9-A747-9004-EEE8D1D3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425247"/>
        <c:axId val="1"/>
      </c:barChart>
      <c:catAx>
        <c:axId val="984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600703356792572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81385846604996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425247"/>
        <c:crossesAt val="1"/>
        <c:crossBetween val="between"/>
        <c:majorUnit val="20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08</a:t>
            </a:r>
          </a:p>
        </c:rich>
      </c:tx>
      <c:layout>
        <c:manualLayout>
          <c:xMode val="edge"/>
          <c:yMode val="edge"/>
          <c:x val="0.4420033148056669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8872233458966"/>
          <c:y val="0.25664539887855109"/>
          <c:w val="0.80665604952034209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'POL08'!$F$106:$F$107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'POL08'!$A$109:$A$112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'POL08'!$F$109:$F$112</c:f>
              <c:numCache>
                <c:formatCode>0</c:formatCode>
                <c:ptCount val="4"/>
                <c:pt idx="0">
                  <c:v>29.647088033608146</c:v>
                </c:pt>
                <c:pt idx="1">
                  <c:v>2.5418699663918511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9044-B5F8-BB386EA31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5244928"/>
        <c:axId val="1"/>
      </c:barChart>
      <c:catAx>
        <c:axId val="18652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5305339767580854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912769327960434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5244928"/>
        <c:crossesAt val="1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09</a:t>
            </a:r>
          </a:p>
        </c:rich>
      </c:tx>
      <c:layout>
        <c:manualLayout>
          <c:xMode val="edge"/>
          <c:yMode val="edge"/>
          <c:x val="0.44354086254108027"/>
          <c:y val="3.539936536255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6525824359216"/>
          <c:y val="0.25664539887855109"/>
          <c:w val="0.82096383252945293"/>
          <c:h val="0.482316353064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'POL09'!$F$106:$F$107</c:f>
              <c:strCache>
                <c:ptCount val="2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'POL09'!$A$109:$A$112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'POL09'!$F$109:$F$112</c:f>
              <c:numCache>
                <c:formatCode>0.0</c:formatCode>
                <c:ptCount val="4"/>
                <c:pt idx="0" formatCode="0">
                  <c:v>5.5317094756602465</c:v>
                </c:pt>
                <c:pt idx="1">
                  <c:v>0.47427552433975406</c:v>
                </c:pt>
                <c:pt idx="2" formatCode="0">
                  <c:v>0</c:v>
                </c:pt>
                <c:pt idx="3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3-B042-A020-75179393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5399824"/>
        <c:axId val="1"/>
      </c:barChart>
      <c:catAx>
        <c:axId val="186539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44629577473077642"/>
              <c:y val="0.854009689371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581385846604996E-2"/>
              <c:y val="0.23894571619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5399824"/>
        <c:crossesAt val="1"/>
        <c:crossBetween val="between"/>
        <c:majorUnit val="2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104</xdr:row>
      <xdr:rowOff>0</xdr:rowOff>
    </xdr:from>
    <xdr:to>
      <xdr:col>14</xdr:col>
      <xdr:colOff>495300</xdr:colOff>
      <xdr:row>120</xdr:row>
      <xdr:rowOff>88900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49AB2C31-022F-DBAE-7AD5-9F36BCE97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0.15111</cdr:x>
      <cdr:y>0.26605</cdr:y>
    </cdr:from>
    <cdr:to>
      <cdr:x>0.32983</cdr:x>
      <cdr:y>0.363</cdr:y>
    </cdr:to>
    <cdr:sp macro="" textlink="" fLocksText="0">
      <cdr:nvSpPr>
        <cdr:cNvPr id="10241" name="2 CuadroTexto">
          <a:extLst xmlns:a="http://schemas.openxmlformats.org/drawingml/2006/main">
            <a:ext uri="{FF2B5EF4-FFF2-40B4-BE49-F238E27FC236}">
              <a16:creationId xmlns:a16="http://schemas.microsoft.com/office/drawing/2014/main" id="{5E9E3462-BE88-0AE2-3829-83C23AADB2F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643" y="766985"/>
          <a:ext cx="823928" cy="279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9,77±0,66</a:t>
          </a:r>
        </a:p>
      </cdr:txBody>
    </cdr:sp>
  </cdr:relSizeAnchor>
  <cdr:relSizeAnchor xmlns:cdr="http://schemas.openxmlformats.org/drawingml/2006/chartDrawing">
    <cdr:from>
      <cdr:x>0.36211</cdr:x>
      <cdr:y>0.62325</cdr:y>
    </cdr:from>
    <cdr:to>
      <cdr:x>0.54474</cdr:x>
      <cdr:y>0.72069</cdr:y>
    </cdr:to>
    <cdr:sp macro="" textlink="" fLocksText="0">
      <cdr:nvSpPr>
        <cdr:cNvPr id="10242" name="1 CuadroTexto">
          <a:extLst xmlns:a="http://schemas.openxmlformats.org/drawingml/2006/main">
            <a:ext uri="{FF2B5EF4-FFF2-40B4-BE49-F238E27FC236}">
              <a16:creationId xmlns:a16="http://schemas.microsoft.com/office/drawing/2014/main" id="{5D584C13-5DCA-A3D8-99DF-BE91123D8A5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9352" y="1796761"/>
          <a:ext cx="841962" cy="280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10,47±1,08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800100</xdr:colOff>
      <xdr:row>103</xdr:row>
      <xdr:rowOff>0</xdr:rowOff>
    </xdr:from>
    <xdr:to>
      <xdr:col>15</xdr:col>
      <xdr:colOff>406400</xdr:colOff>
      <xdr:row>119</xdr:row>
      <xdr:rowOff>88900</xdr:rowOff>
    </xdr:to>
    <xdr:graphicFrame macro="">
      <xdr:nvGraphicFramePr>
        <xdr:cNvPr id="11265" name="Gráfico 1">
          <a:extLst>
            <a:ext uri="{FF2B5EF4-FFF2-40B4-BE49-F238E27FC236}">
              <a16:creationId xmlns:a16="http://schemas.microsoft.com/office/drawing/2014/main" id="{CBD9EA98-E130-AF13-1F8E-74344B043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0.15111</cdr:x>
      <cdr:y>0.26605</cdr:y>
    </cdr:from>
    <cdr:to>
      <cdr:x>0.32983</cdr:x>
      <cdr:y>0.363</cdr:y>
    </cdr:to>
    <cdr:sp macro="" textlink="" fLocksText="0">
      <cdr:nvSpPr>
        <cdr:cNvPr id="12289" name="2 CuadroTexto">
          <a:extLst xmlns:a="http://schemas.openxmlformats.org/drawingml/2006/main">
            <a:ext uri="{FF2B5EF4-FFF2-40B4-BE49-F238E27FC236}">
              <a16:creationId xmlns:a16="http://schemas.microsoft.com/office/drawing/2014/main" id="{ECDB5976-FB14-C4C0-FD62-B8B4AF63DD9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643" y="766985"/>
          <a:ext cx="823928" cy="279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9,14±0,46</a:t>
          </a:r>
        </a:p>
      </cdr:txBody>
    </cdr:sp>
  </cdr:relSizeAnchor>
  <cdr:relSizeAnchor xmlns:cdr="http://schemas.openxmlformats.org/drawingml/2006/chartDrawing">
    <cdr:from>
      <cdr:x>0.36211</cdr:x>
      <cdr:y>0.62325</cdr:y>
    </cdr:from>
    <cdr:to>
      <cdr:x>0.54474</cdr:x>
      <cdr:y>0.72069</cdr:y>
    </cdr:to>
    <cdr:sp macro="" textlink="" fLocksText="0">
      <cdr:nvSpPr>
        <cdr:cNvPr id="12290" name="1 CuadroTexto">
          <a:extLst xmlns:a="http://schemas.openxmlformats.org/drawingml/2006/main">
            <a:ext uri="{FF2B5EF4-FFF2-40B4-BE49-F238E27FC236}">
              <a16:creationId xmlns:a16="http://schemas.microsoft.com/office/drawing/2014/main" id="{DD8922C2-2DFC-3875-FA7B-3CAD23114CA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9352" y="1796761"/>
          <a:ext cx="841962" cy="280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9,91±0,23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103</xdr:row>
      <xdr:rowOff>0</xdr:rowOff>
    </xdr:from>
    <xdr:to>
      <xdr:col>14</xdr:col>
      <xdr:colOff>317500</xdr:colOff>
      <xdr:row>119</xdr:row>
      <xdr:rowOff>88900</xdr:rowOff>
    </xdr:to>
    <xdr:graphicFrame macro="">
      <xdr:nvGraphicFramePr>
        <xdr:cNvPr id="13313" name="Gráfico 1">
          <a:extLst>
            <a:ext uri="{FF2B5EF4-FFF2-40B4-BE49-F238E27FC236}">
              <a16:creationId xmlns:a16="http://schemas.microsoft.com/office/drawing/2014/main" id="{5FC8DE43-4B99-D727-467F-539FDE0C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0.16356</cdr:x>
      <cdr:y>0.26605</cdr:y>
    </cdr:from>
    <cdr:to>
      <cdr:x>0.34523</cdr:x>
      <cdr:y>0.363</cdr:y>
    </cdr:to>
    <cdr:sp macro="" textlink="" fLocksText="0">
      <cdr:nvSpPr>
        <cdr:cNvPr id="14337" name="2 CuadroTexto">
          <a:extLst xmlns:a="http://schemas.openxmlformats.org/drawingml/2006/main">
            <a:ext uri="{FF2B5EF4-FFF2-40B4-BE49-F238E27FC236}">
              <a16:creationId xmlns:a16="http://schemas.microsoft.com/office/drawing/2014/main" id="{BC2F9E50-FD23-7A1E-0DFE-0E689797FD6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6107" y="766985"/>
          <a:ext cx="839813" cy="279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10,85±0,47</a:t>
          </a:r>
        </a:p>
      </cdr:txBody>
    </cdr:sp>
  </cdr:relSizeAnchor>
  <cdr:relSizeAnchor xmlns:cdr="http://schemas.openxmlformats.org/drawingml/2006/chartDrawing">
    <cdr:from>
      <cdr:x>0.3775</cdr:x>
      <cdr:y>0.62325</cdr:y>
    </cdr:from>
    <cdr:to>
      <cdr:x>0.56259</cdr:x>
      <cdr:y>0.72069</cdr:y>
    </cdr:to>
    <cdr:sp macro="" textlink="" fLocksText="0">
      <cdr:nvSpPr>
        <cdr:cNvPr id="14338" name="1 CuadroTexto">
          <a:extLst xmlns:a="http://schemas.openxmlformats.org/drawingml/2006/main">
            <a:ext uri="{FF2B5EF4-FFF2-40B4-BE49-F238E27FC236}">
              <a16:creationId xmlns:a16="http://schemas.microsoft.com/office/drawing/2014/main" id="{41BC60F8-B489-A44D-59A3-E9E4305363A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5120" y="1796761"/>
          <a:ext cx="855637" cy="280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10,83±0,68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800100</xdr:colOff>
      <xdr:row>104</xdr:row>
      <xdr:rowOff>0</xdr:rowOff>
    </xdr:from>
    <xdr:to>
      <xdr:col>15</xdr:col>
      <xdr:colOff>406400</xdr:colOff>
      <xdr:row>120</xdr:row>
      <xdr:rowOff>88900</xdr:rowOff>
    </xdr:to>
    <xdr:graphicFrame macro="">
      <xdr:nvGraphicFramePr>
        <xdr:cNvPr id="15361" name="Gráfico 1">
          <a:extLst>
            <a:ext uri="{FF2B5EF4-FFF2-40B4-BE49-F238E27FC236}">
              <a16:creationId xmlns:a16="http://schemas.microsoft.com/office/drawing/2014/main" id="{7D4C02FA-08E8-A088-A4B2-67F05463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0.17629</cdr:x>
      <cdr:y>0.49638</cdr:y>
    </cdr:from>
    <cdr:to>
      <cdr:x>0.35795</cdr:x>
      <cdr:y>0.59358</cdr:y>
    </cdr:to>
    <cdr:sp macro="" textlink="" fLocksText="0">
      <cdr:nvSpPr>
        <cdr:cNvPr id="16385" name="2 CuadroTexto">
          <a:extLst xmlns:a="http://schemas.openxmlformats.org/drawingml/2006/main">
            <a:ext uri="{FF2B5EF4-FFF2-40B4-BE49-F238E27FC236}">
              <a16:creationId xmlns:a16="http://schemas.microsoft.com/office/drawing/2014/main" id="{3DF6820C-1FA8-2038-B565-F975F5E2DB0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2737" y="1431020"/>
          <a:ext cx="837453" cy="2802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10,85±0,47</a:t>
          </a:r>
        </a:p>
      </cdr:txBody>
    </cdr:sp>
  </cdr:relSizeAnchor>
  <cdr:relSizeAnchor xmlns:cdr="http://schemas.openxmlformats.org/drawingml/2006/chartDrawing">
    <cdr:from>
      <cdr:x>0.37653</cdr:x>
      <cdr:y>0.6382</cdr:y>
    </cdr:from>
    <cdr:to>
      <cdr:x>0.55917</cdr:x>
      <cdr:y>0.73516</cdr:y>
    </cdr:to>
    <cdr:sp macro="" textlink="" fLocksText="0">
      <cdr:nvSpPr>
        <cdr:cNvPr id="16386" name="1 CuadroTexto">
          <a:extLst xmlns:a="http://schemas.openxmlformats.org/drawingml/2006/main">
            <a:ext uri="{FF2B5EF4-FFF2-40B4-BE49-F238E27FC236}">
              <a16:creationId xmlns:a16="http://schemas.microsoft.com/office/drawing/2014/main" id="{37981461-EF13-6607-CDD6-42F1585544C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5852" y="1839871"/>
          <a:ext cx="841962" cy="279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10,83±0,68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104</xdr:row>
      <xdr:rowOff>0</xdr:rowOff>
    </xdr:from>
    <xdr:to>
      <xdr:col>14</xdr:col>
      <xdr:colOff>317500</xdr:colOff>
      <xdr:row>120</xdr:row>
      <xdr:rowOff>88900</xdr:rowOff>
    </xdr:to>
    <xdr:graphicFrame macro="">
      <xdr:nvGraphicFramePr>
        <xdr:cNvPr id="17409" name="Gráfico 1">
          <a:extLst>
            <a:ext uri="{FF2B5EF4-FFF2-40B4-BE49-F238E27FC236}">
              <a16:creationId xmlns:a16="http://schemas.microsoft.com/office/drawing/2014/main" id="{5FC11582-B0B2-8C00-3163-AA84472E2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0.15256</cdr:x>
      <cdr:y>0.39412</cdr:y>
    </cdr:from>
    <cdr:to>
      <cdr:x>0.33349</cdr:x>
      <cdr:y>0.49132</cdr:y>
    </cdr:to>
    <cdr:sp macro="" textlink="" fLocksText="0">
      <cdr:nvSpPr>
        <cdr:cNvPr id="18433" name="2 CuadroTexto">
          <a:extLst xmlns:a="http://schemas.openxmlformats.org/drawingml/2006/main">
            <a:ext uri="{FF2B5EF4-FFF2-40B4-BE49-F238E27FC236}">
              <a16:creationId xmlns:a16="http://schemas.microsoft.com/office/drawing/2014/main" id="{EBF5EA76-38BA-E55A-A483-17FF1C50EFA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244" y="1136202"/>
          <a:ext cx="836422" cy="2802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10,85±0,47</a:t>
          </a:r>
        </a:p>
      </cdr:txBody>
    </cdr:sp>
  </cdr:relSizeAnchor>
  <cdr:relSizeAnchor xmlns:cdr="http://schemas.openxmlformats.org/drawingml/2006/chartDrawing">
    <cdr:from>
      <cdr:x>0.3687</cdr:x>
      <cdr:y>0.65557</cdr:y>
    </cdr:from>
    <cdr:to>
      <cdr:x>0.5511</cdr:x>
      <cdr:y>0.75445</cdr:y>
    </cdr:to>
    <cdr:sp macro="" textlink="" fLocksText="0">
      <cdr:nvSpPr>
        <cdr:cNvPr id="18434" name="1 CuadroTexto">
          <a:extLst xmlns:a="http://schemas.openxmlformats.org/drawingml/2006/main">
            <a:ext uri="{FF2B5EF4-FFF2-40B4-BE49-F238E27FC236}">
              <a16:creationId xmlns:a16="http://schemas.microsoft.com/office/drawing/2014/main" id="{A7121A36-5A12-11BB-443E-1704CB65373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4429" y="1889935"/>
          <a:ext cx="843204" cy="285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10,83±0,68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103</xdr:row>
      <xdr:rowOff>0</xdr:rowOff>
    </xdr:from>
    <xdr:to>
      <xdr:col>14</xdr:col>
      <xdr:colOff>317500</xdr:colOff>
      <xdr:row>119</xdr:row>
      <xdr:rowOff>88900</xdr:rowOff>
    </xdr:to>
    <xdr:graphicFrame macro="">
      <xdr:nvGraphicFramePr>
        <xdr:cNvPr id="19457" name="Gráfico 1">
          <a:extLst>
            <a:ext uri="{FF2B5EF4-FFF2-40B4-BE49-F238E27FC236}">
              <a16:creationId xmlns:a16="http://schemas.microsoft.com/office/drawing/2014/main" id="{403427D6-D702-8D39-6C54-88C0330E8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0</xdr:colOff>
      <xdr:row>103</xdr:row>
      <xdr:rowOff>0</xdr:rowOff>
    </xdr:from>
    <xdr:to>
      <xdr:col>21</xdr:col>
      <xdr:colOff>406400</xdr:colOff>
      <xdr:row>119</xdr:row>
      <xdr:rowOff>88900</xdr:rowOff>
    </xdr:to>
    <xdr:graphicFrame macro="">
      <xdr:nvGraphicFramePr>
        <xdr:cNvPr id="19458" name="Gráfico 2">
          <a:extLst>
            <a:ext uri="{FF2B5EF4-FFF2-40B4-BE49-F238E27FC236}">
              <a16:creationId xmlns:a16="http://schemas.microsoft.com/office/drawing/2014/main" id="{CE420DF6-5BA0-0CCC-473E-5040DF6C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0.15191</cdr:x>
      <cdr:y>0.64785</cdr:y>
    </cdr:from>
    <cdr:to>
      <cdr:x>0.33133</cdr:x>
      <cdr:y>0.74601</cdr:y>
    </cdr:to>
    <cdr:sp macro="" textlink="" fLocksText="0">
      <cdr:nvSpPr>
        <cdr:cNvPr id="2049" name="2 CuadroTexto">
          <a:extLst xmlns:a="http://schemas.openxmlformats.org/drawingml/2006/main">
            <a:ext uri="{FF2B5EF4-FFF2-40B4-BE49-F238E27FC236}">
              <a16:creationId xmlns:a16="http://schemas.microsoft.com/office/drawing/2014/main" id="{F6140435-3092-7F80-D720-3D2FB5169C0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538" y="1867684"/>
          <a:ext cx="820318" cy="282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14,40±0,23</a:t>
          </a:r>
        </a:p>
      </cdr:txBody>
    </cdr:sp>
  </cdr:relSizeAnchor>
  <cdr:relSizeAnchor xmlns:cdr="http://schemas.openxmlformats.org/drawingml/2006/chartDrawing">
    <cdr:from>
      <cdr:x>0.33964</cdr:x>
      <cdr:y>0.47443</cdr:y>
    </cdr:from>
    <cdr:to>
      <cdr:x>0.52053</cdr:x>
      <cdr:y>0.57139</cdr:y>
    </cdr:to>
    <cdr:sp macro="" textlink="" fLocksText="0">
      <cdr:nvSpPr>
        <cdr:cNvPr id="2050" name="1 CuadroTexto">
          <a:extLst xmlns:a="http://schemas.openxmlformats.org/drawingml/2006/main">
            <a:ext uri="{FF2B5EF4-FFF2-40B4-BE49-F238E27FC236}">
              <a16:creationId xmlns:a16="http://schemas.microsoft.com/office/drawing/2014/main" id="{6CE2BFAD-1362-0438-8520-5B096B4595C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2854" y="1367746"/>
          <a:ext cx="827024" cy="279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15,35±0,65</a:t>
          </a:r>
        </a:p>
      </cdr:txBody>
    </cdr:sp>
  </cdr:relSizeAnchor>
  <cdr:relSizeAnchor xmlns:cdr="http://schemas.openxmlformats.org/drawingml/2006/chartDrawing">
    <cdr:from>
      <cdr:x>0.5638</cdr:x>
      <cdr:y>0.56898</cdr:y>
    </cdr:from>
    <cdr:to>
      <cdr:x>0.74982</cdr:x>
      <cdr:y>0.66594</cdr:y>
    </cdr:to>
    <cdr:sp macro="" textlink="" fLocksText="0">
      <cdr:nvSpPr>
        <cdr:cNvPr id="2051" name="1 CuadroTexto">
          <a:extLst xmlns:a="http://schemas.openxmlformats.org/drawingml/2006/main">
            <a:ext uri="{FF2B5EF4-FFF2-40B4-BE49-F238E27FC236}">
              <a16:creationId xmlns:a16="http://schemas.microsoft.com/office/drawing/2014/main" id="{1B8A12C7-F7E4-340E-BC28-86F463C5EA2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7694" y="1640313"/>
          <a:ext cx="850493" cy="279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15,59±0,38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0.17896</cdr:x>
      <cdr:y>0.21829</cdr:y>
    </cdr:from>
    <cdr:to>
      <cdr:x>0.36161</cdr:x>
      <cdr:y>0.32803</cdr:y>
    </cdr:to>
    <cdr:sp macro="" textlink="" fLocksText="0">
      <cdr:nvSpPr>
        <cdr:cNvPr id="20481" name="2 CuadroTexto">
          <a:extLst xmlns:a="http://schemas.openxmlformats.org/drawingml/2006/main">
            <a:ext uri="{FF2B5EF4-FFF2-40B4-BE49-F238E27FC236}">
              <a16:creationId xmlns:a16="http://schemas.microsoft.com/office/drawing/2014/main" id="{0A12C2DB-56D1-8343-B8B6-11F52EA8B97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7316" y="629310"/>
          <a:ext cx="844334" cy="316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10,28±0,94</a:t>
          </a:r>
        </a:p>
      </cdr:txBody>
    </cdr:sp>
  </cdr:relSizeAnchor>
  <cdr:relSizeAnchor xmlns:cdr="http://schemas.openxmlformats.org/drawingml/2006/chartDrawing">
    <cdr:from>
      <cdr:x>0.36088</cdr:x>
      <cdr:y>0.65557</cdr:y>
    </cdr:from>
    <cdr:to>
      <cdr:x>0.54597</cdr:x>
      <cdr:y>0.75445</cdr:y>
    </cdr:to>
    <cdr:sp macro="" textlink="" fLocksText="0">
      <cdr:nvSpPr>
        <cdr:cNvPr id="20482" name="1 CuadroTexto">
          <a:extLst xmlns:a="http://schemas.openxmlformats.org/drawingml/2006/main">
            <a:ext uri="{FF2B5EF4-FFF2-40B4-BE49-F238E27FC236}">
              <a16:creationId xmlns:a16="http://schemas.microsoft.com/office/drawing/2014/main" id="{CC61B290-3271-9157-8C3B-83686D88A9A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8259" y="1889935"/>
          <a:ext cx="855637" cy="285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10,98±1,02</a:t>
          </a:r>
        </a:p>
      </cdr:txBody>
    </cdr:sp>
  </cdr:relSizeAnchor>
  <cdr:relSizeAnchor xmlns:cdr="http://schemas.openxmlformats.org/drawingml/2006/chartDrawing">
    <cdr:from>
      <cdr:x>0.5912</cdr:x>
      <cdr:y>0.68186</cdr:y>
    </cdr:from>
    <cdr:to>
      <cdr:x>0.77556</cdr:x>
      <cdr:y>0.7834</cdr:y>
    </cdr:to>
    <cdr:sp macro="" textlink="" fLocksText="0">
      <cdr:nvSpPr>
        <cdr:cNvPr id="20483" name="1 CuadroTexto">
          <a:extLst xmlns:a="http://schemas.openxmlformats.org/drawingml/2006/main">
            <a:ext uri="{FF2B5EF4-FFF2-40B4-BE49-F238E27FC236}">
              <a16:creationId xmlns:a16="http://schemas.microsoft.com/office/drawing/2014/main" id="{B43B8E92-B5EF-D12B-1D12-BB39DF2467F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3002" y="1965725"/>
          <a:ext cx="852246" cy="292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13,25±0,00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104</xdr:row>
      <xdr:rowOff>0</xdr:rowOff>
    </xdr:from>
    <xdr:to>
      <xdr:col>15</xdr:col>
      <xdr:colOff>406400</xdr:colOff>
      <xdr:row>120</xdr:row>
      <xdr:rowOff>88900</xdr:rowOff>
    </xdr:to>
    <xdr:graphicFrame macro="">
      <xdr:nvGraphicFramePr>
        <xdr:cNvPr id="21505" name="Gráfico 1">
          <a:extLst>
            <a:ext uri="{FF2B5EF4-FFF2-40B4-BE49-F238E27FC236}">
              <a16:creationId xmlns:a16="http://schemas.microsoft.com/office/drawing/2014/main" id="{30863588-4AAD-D091-5315-43AD7DFCD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0</xdr:colOff>
      <xdr:row>104</xdr:row>
      <xdr:rowOff>0</xdr:rowOff>
    </xdr:from>
    <xdr:to>
      <xdr:col>22</xdr:col>
      <xdr:colOff>406400</xdr:colOff>
      <xdr:row>120</xdr:row>
      <xdr:rowOff>88900</xdr:rowOff>
    </xdr:to>
    <xdr:graphicFrame macro="">
      <xdr:nvGraphicFramePr>
        <xdr:cNvPr id="21506" name="Gráfico 2">
          <a:extLst>
            <a:ext uri="{FF2B5EF4-FFF2-40B4-BE49-F238E27FC236}">
              <a16:creationId xmlns:a16="http://schemas.microsoft.com/office/drawing/2014/main" id="{076AC0BA-4DF3-51DE-C255-ED2ABFA83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0.1692</cdr:x>
      <cdr:y>0.53449</cdr:y>
    </cdr:from>
    <cdr:to>
      <cdr:x>0.34988</cdr:x>
      <cdr:y>0.63097</cdr:y>
    </cdr:to>
    <cdr:sp macro="" textlink="" fLocksText="0">
      <cdr:nvSpPr>
        <cdr:cNvPr id="22529" name="2 CuadroTexto">
          <a:extLst xmlns:a="http://schemas.openxmlformats.org/drawingml/2006/main">
            <a:ext uri="{FF2B5EF4-FFF2-40B4-BE49-F238E27FC236}">
              <a16:creationId xmlns:a16="http://schemas.microsoft.com/office/drawing/2014/main" id="{F7CA5958-BBD1-1B29-2C62-13D2D9C2B38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0050" y="1540881"/>
          <a:ext cx="832945" cy="278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13,22±0,93</a:t>
          </a:r>
        </a:p>
      </cdr:txBody>
    </cdr:sp>
  </cdr:relSizeAnchor>
  <cdr:relSizeAnchor xmlns:cdr="http://schemas.openxmlformats.org/drawingml/2006/chartDrawing">
    <cdr:from>
      <cdr:x>0.37775</cdr:x>
      <cdr:y>0.30247</cdr:y>
    </cdr:from>
    <cdr:to>
      <cdr:x>0.55843</cdr:x>
      <cdr:y>0.39991</cdr:y>
    </cdr:to>
    <cdr:sp macro="" textlink="" fLocksText="0">
      <cdr:nvSpPr>
        <cdr:cNvPr id="22530" name="1 CuadroTexto">
          <a:extLst xmlns:a="http://schemas.openxmlformats.org/drawingml/2006/main">
            <a:ext uri="{FF2B5EF4-FFF2-40B4-BE49-F238E27FC236}">
              <a16:creationId xmlns:a16="http://schemas.microsoft.com/office/drawing/2014/main" id="{B2AC9B7A-3A56-8842-1AA7-DA6028C4D82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1488" y="871979"/>
          <a:ext cx="832945" cy="280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14,28±1,01</a:t>
          </a:r>
        </a:p>
      </cdr:txBody>
    </cdr:sp>
  </cdr:relSizeAnchor>
  <cdr:relSizeAnchor xmlns:cdr="http://schemas.openxmlformats.org/drawingml/2006/chartDrawing">
    <cdr:from>
      <cdr:x>0.58704</cdr:x>
      <cdr:y>0.59117</cdr:y>
    </cdr:from>
    <cdr:to>
      <cdr:x>0.76796</cdr:x>
      <cdr:y>0.68813</cdr:y>
    </cdr:to>
    <cdr:sp macro="" textlink="" fLocksText="0">
      <cdr:nvSpPr>
        <cdr:cNvPr id="22531" name="1 CuadroTexto">
          <a:extLst xmlns:a="http://schemas.openxmlformats.org/drawingml/2006/main">
            <a:ext uri="{FF2B5EF4-FFF2-40B4-BE49-F238E27FC236}">
              <a16:creationId xmlns:a16="http://schemas.microsoft.com/office/drawing/2014/main" id="{E9D29EA8-F2DA-C420-FC48-4C4BB092552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6307" y="1704283"/>
          <a:ext cx="834072" cy="279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15,26±0,67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101</xdr:row>
      <xdr:rowOff>0</xdr:rowOff>
    </xdr:from>
    <xdr:to>
      <xdr:col>14</xdr:col>
      <xdr:colOff>342900</xdr:colOff>
      <xdr:row>117</xdr:row>
      <xdr:rowOff>88900</xdr:rowOff>
    </xdr:to>
    <xdr:graphicFrame macro="">
      <xdr:nvGraphicFramePr>
        <xdr:cNvPr id="23553" name="Gráfico 1">
          <a:extLst>
            <a:ext uri="{FF2B5EF4-FFF2-40B4-BE49-F238E27FC236}">
              <a16:creationId xmlns:a16="http://schemas.microsoft.com/office/drawing/2014/main" id="{6F5721BE-F53C-886A-140B-B4118D2AE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0</xdr:colOff>
      <xdr:row>101</xdr:row>
      <xdr:rowOff>0</xdr:rowOff>
    </xdr:from>
    <xdr:to>
      <xdr:col>21</xdr:col>
      <xdr:colOff>406400</xdr:colOff>
      <xdr:row>117</xdr:row>
      <xdr:rowOff>88900</xdr:rowOff>
    </xdr:to>
    <xdr:graphicFrame macro="">
      <xdr:nvGraphicFramePr>
        <xdr:cNvPr id="23554" name="Gráfico 2">
          <a:extLst>
            <a:ext uri="{FF2B5EF4-FFF2-40B4-BE49-F238E27FC236}">
              <a16:creationId xmlns:a16="http://schemas.microsoft.com/office/drawing/2014/main" id="{D8124AA2-C043-B1CA-3929-6CE1F330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0.17998</cdr:x>
      <cdr:y>0.22055</cdr:y>
    </cdr:from>
    <cdr:to>
      <cdr:x>0.3626</cdr:x>
      <cdr:y>0.32978</cdr:y>
    </cdr:to>
    <cdr:sp macro="" textlink="" fLocksText="0">
      <cdr:nvSpPr>
        <cdr:cNvPr id="24577" name="2 CuadroTexto">
          <a:extLst xmlns:a="http://schemas.openxmlformats.org/drawingml/2006/main">
            <a:ext uri="{FF2B5EF4-FFF2-40B4-BE49-F238E27FC236}">
              <a16:creationId xmlns:a16="http://schemas.microsoft.com/office/drawing/2014/main" id="{F1DF436E-7680-3661-9073-C1382B7212F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7449" y="630228"/>
          <a:ext cx="839591" cy="312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10,28±0,94</a:t>
          </a:r>
        </a:p>
      </cdr:txBody>
    </cdr:sp>
  </cdr:relSizeAnchor>
  <cdr:relSizeAnchor xmlns:cdr="http://schemas.openxmlformats.org/drawingml/2006/chartDrawing">
    <cdr:from>
      <cdr:x>0.36163</cdr:x>
      <cdr:y>0.65407</cdr:y>
    </cdr:from>
    <cdr:to>
      <cdr:x>0.54572</cdr:x>
      <cdr:y>0.7522</cdr:y>
    </cdr:to>
    <cdr:sp macro="" textlink="" fLocksText="0">
      <cdr:nvSpPr>
        <cdr:cNvPr id="24578" name="1 CuadroTexto">
          <a:extLst xmlns:a="http://schemas.openxmlformats.org/drawingml/2006/main">
            <a:ext uri="{FF2B5EF4-FFF2-40B4-BE49-F238E27FC236}">
              <a16:creationId xmlns:a16="http://schemas.microsoft.com/office/drawing/2014/main" id="{FF89B222-D79E-1890-06B3-0C663A7FDBA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2544" y="1869005"/>
          <a:ext cx="846335" cy="2804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11,16±1,26</a:t>
          </a:r>
        </a:p>
      </cdr:txBody>
    </cdr:sp>
  </cdr:relSizeAnchor>
  <cdr:relSizeAnchor xmlns:cdr="http://schemas.openxmlformats.org/drawingml/2006/chartDrawing">
    <cdr:from>
      <cdr:x>0.59168</cdr:x>
      <cdr:y>0.67963</cdr:y>
    </cdr:from>
    <cdr:to>
      <cdr:x>0.77577</cdr:x>
      <cdr:y>0.78138</cdr:y>
    </cdr:to>
    <cdr:sp macro="" textlink="" fLocksText="0">
      <cdr:nvSpPr>
        <cdr:cNvPr id="24579" name="1 CuadroTexto">
          <a:extLst xmlns:a="http://schemas.openxmlformats.org/drawingml/2006/main">
            <a:ext uri="{FF2B5EF4-FFF2-40B4-BE49-F238E27FC236}">
              <a16:creationId xmlns:a16="http://schemas.microsoft.com/office/drawing/2014/main" id="{D8F3B27D-F816-D077-60AE-B287C2EF970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0181" y="1942036"/>
          <a:ext cx="846335" cy="290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15,16±0,80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104</xdr:row>
      <xdr:rowOff>0</xdr:rowOff>
    </xdr:from>
    <xdr:to>
      <xdr:col>15</xdr:col>
      <xdr:colOff>406400</xdr:colOff>
      <xdr:row>120</xdr:row>
      <xdr:rowOff>88900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C08CB5AF-7715-0049-52DA-2D7E9393D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0.1692</cdr:x>
      <cdr:y>0.57236</cdr:y>
    </cdr:from>
    <cdr:to>
      <cdr:x>0.34988</cdr:x>
      <cdr:y>0.66931</cdr:y>
    </cdr:to>
    <cdr:sp macro="" textlink="" fLocksText="0">
      <cdr:nvSpPr>
        <cdr:cNvPr id="4097" name="2 CuadroTexto">
          <a:extLst xmlns:a="http://schemas.openxmlformats.org/drawingml/2006/main">
            <a:ext uri="{FF2B5EF4-FFF2-40B4-BE49-F238E27FC236}">
              <a16:creationId xmlns:a16="http://schemas.microsoft.com/office/drawing/2014/main" id="{DD94F8B3-B3D1-1813-D7BC-E5E0AB41076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0050" y="1650048"/>
          <a:ext cx="832945" cy="279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13,54±0,76</a:t>
          </a:r>
        </a:p>
      </cdr:txBody>
    </cdr:sp>
  </cdr:relSizeAnchor>
  <cdr:relSizeAnchor xmlns:cdr="http://schemas.openxmlformats.org/drawingml/2006/chartDrawing">
    <cdr:from>
      <cdr:x>0.367</cdr:x>
      <cdr:y>0.39267</cdr:y>
    </cdr:from>
    <cdr:to>
      <cdr:x>0.54865</cdr:x>
      <cdr:y>0.49035</cdr:y>
    </cdr:to>
    <cdr:sp macro="" textlink="" fLocksText="0">
      <cdr:nvSpPr>
        <cdr:cNvPr id="4098" name="1 CuadroTexto">
          <a:extLst xmlns:a="http://schemas.openxmlformats.org/drawingml/2006/main">
            <a:ext uri="{FF2B5EF4-FFF2-40B4-BE49-F238E27FC236}">
              <a16:creationId xmlns:a16="http://schemas.microsoft.com/office/drawing/2014/main" id="{18F3D218-343A-7454-586D-DCDCFCE0C95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1894" y="1132030"/>
          <a:ext cx="837454" cy="281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14,12±0,86</a:t>
          </a:r>
        </a:p>
      </cdr:txBody>
    </cdr:sp>
  </cdr:relSizeAnchor>
  <cdr:relSizeAnchor xmlns:cdr="http://schemas.openxmlformats.org/drawingml/2006/chartDrawing">
    <cdr:from>
      <cdr:x>0.56821</cdr:x>
      <cdr:y>0.60347</cdr:y>
    </cdr:from>
    <cdr:to>
      <cdr:x>0.75476</cdr:x>
      <cdr:y>0.70067</cdr:y>
    </cdr:to>
    <cdr:sp macro="" textlink="" fLocksText="0">
      <cdr:nvSpPr>
        <cdr:cNvPr id="4099" name="1 CuadroTexto">
          <a:extLst xmlns:a="http://schemas.openxmlformats.org/drawingml/2006/main">
            <a:ext uri="{FF2B5EF4-FFF2-40B4-BE49-F238E27FC236}">
              <a16:creationId xmlns:a16="http://schemas.microsoft.com/office/drawing/2014/main" id="{83C944A6-91EA-4470-5817-BAF146D5435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9518" y="1739744"/>
          <a:ext cx="859996" cy="2802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15,02±0,73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105</xdr:row>
      <xdr:rowOff>0</xdr:rowOff>
    </xdr:from>
    <xdr:to>
      <xdr:col>15</xdr:col>
      <xdr:colOff>406400</xdr:colOff>
      <xdr:row>121</xdr:row>
      <xdr:rowOff>88900</xdr:rowOff>
    </xdr:to>
    <xdr:graphicFrame macro="">
      <xdr:nvGraphicFramePr>
        <xdr:cNvPr id="5121" name="Gráfico 1">
          <a:extLst>
            <a:ext uri="{FF2B5EF4-FFF2-40B4-BE49-F238E27FC236}">
              <a16:creationId xmlns:a16="http://schemas.microsoft.com/office/drawing/2014/main" id="{86AD361D-289F-1653-40A6-2B785A3E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0.14818</cdr:x>
      <cdr:y>0.4643</cdr:y>
    </cdr:from>
    <cdr:to>
      <cdr:x>0.32812</cdr:x>
      <cdr:y>0.56126</cdr:y>
    </cdr:to>
    <cdr:sp macro="" textlink="" fLocksText="0">
      <cdr:nvSpPr>
        <cdr:cNvPr id="6145" name="2 CuadroTexto">
          <a:extLst xmlns:a="http://schemas.openxmlformats.org/drawingml/2006/main">
            <a:ext uri="{FF2B5EF4-FFF2-40B4-BE49-F238E27FC236}">
              <a16:creationId xmlns:a16="http://schemas.microsoft.com/office/drawing/2014/main" id="{FD99FB57-E78A-6C15-86FE-9BD2BD8CBBE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117" y="1338542"/>
          <a:ext cx="829564" cy="279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12,34±0,70</a:t>
          </a:r>
        </a:p>
      </cdr:txBody>
    </cdr:sp>
  </cdr:relSizeAnchor>
  <cdr:relSizeAnchor xmlns:cdr="http://schemas.openxmlformats.org/drawingml/2006/chartDrawing">
    <cdr:from>
      <cdr:x>0.36309</cdr:x>
      <cdr:y>0.52147</cdr:y>
    </cdr:from>
    <cdr:to>
      <cdr:x>0.54523</cdr:x>
      <cdr:y>0.61794</cdr:y>
    </cdr:to>
    <cdr:sp macro="" textlink="" fLocksText="0">
      <cdr:nvSpPr>
        <cdr:cNvPr id="6146" name="1 CuadroTexto">
          <a:extLst xmlns:a="http://schemas.openxmlformats.org/drawingml/2006/main">
            <a:ext uri="{FF2B5EF4-FFF2-40B4-BE49-F238E27FC236}">
              <a16:creationId xmlns:a16="http://schemas.microsoft.com/office/drawing/2014/main" id="{EEDE7576-BAEE-066D-7546-397DCD3AFE7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73860" y="1503334"/>
          <a:ext cx="839708" cy="278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12,97±0,68</a:t>
          </a:r>
        </a:p>
      </cdr:txBody>
    </cdr:sp>
  </cdr:relSizeAnchor>
  <cdr:relSizeAnchor xmlns:cdr="http://schemas.openxmlformats.org/drawingml/2006/chartDrawing">
    <cdr:from>
      <cdr:x>0.5599</cdr:x>
      <cdr:y>0.65364</cdr:y>
    </cdr:from>
    <cdr:to>
      <cdr:x>0.74767</cdr:x>
      <cdr:y>0.75228</cdr:y>
    </cdr:to>
    <cdr:sp macro="" textlink="" fLocksText="0">
      <cdr:nvSpPr>
        <cdr:cNvPr id="6147" name="1 CuadroTexto">
          <a:extLst xmlns:a="http://schemas.openxmlformats.org/drawingml/2006/main">
            <a:ext uri="{FF2B5EF4-FFF2-40B4-BE49-F238E27FC236}">
              <a16:creationId xmlns:a16="http://schemas.microsoft.com/office/drawing/2014/main" id="{665A6C1F-5266-97D8-249A-36A0F6CDB0C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1196" y="1884372"/>
          <a:ext cx="865632" cy="2843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13,76±0,74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102</xdr:row>
      <xdr:rowOff>0</xdr:rowOff>
    </xdr:from>
    <xdr:to>
      <xdr:col>15</xdr:col>
      <xdr:colOff>406400</xdr:colOff>
      <xdr:row>118</xdr:row>
      <xdr:rowOff>88900</xdr:rowOff>
    </xdr:to>
    <xdr:graphicFrame macro="">
      <xdr:nvGraphicFramePr>
        <xdr:cNvPr id="7169" name="Gráfico 1">
          <a:extLst>
            <a:ext uri="{FF2B5EF4-FFF2-40B4-BE49-F238E27FC236}">
              <a16:creationId xmlns:a16="http://schemas.microsoft.com/office/drawing/2014/main" id="{4C9232BD-0A56-D81B-E4E6-EE0A0DDB2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0.16652</cdr:x>
      <cdr:y>0.26657</cdr:y>
    </cdr:from>
    <cdr:to>
      <cdr:x>0.34842</cdr:x>
      <cdr:y>0.36303</cdr:y>
    </cdr:to>
    <cdr:sp macro="" textlink="" fLocksText="0">
      <cdr:nvSpPr>
        <cdr:cNvPr id="8193" name="2 CuadroTexto">
          <a:extLst xmlns:a="http://schemas.openxmlformats.org/drawingml/2006/main">
            <a:ext uri="{FF2B5EF4-FFF2-40B4-BE49-F238E27FC236}">
              <a16:creationId xmlns:a16="http://schemas.microsoft.com/office/drawing/2014/main" id="{F359373E-6409-AD7C-92F9-D5ED215863F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7652" y="765099"/>
          <a:ext cx="838581" cy="2768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11,18±0,78</a:t>
          </a:r>
        </a:p>
      </cdr:txBody>
    </cdr:sp>
  </cdr:relSizeAnchor>
  <cdr:relSizeAnchor xmlns:cdr="http://schemas.openxmlformats.org/drawingml/2006/chartDrawing">
    <cdr:from>
      <cdr:x>0.37091</cdr:x>
      <cdr:y>0.58199</cdr:y>
    </cdr:from>
    <cdr:to>
      <cdr:x>0.55354</cdr:x>
      <cdr:y>0.67893</cdr:y>
    </cdr:to>
    <cdr:sp macro="" textlink="" fLocksText="0">
      <cdr:nvSpPr>
        <cdr:cNvPr id="8194" name="1 CuadroTexto">
          <a:extLst xmlns:a="http://schemas.openxmlformats.org/drawingml/2006/main">
            <a:ext uri="{FF2B5EF4-FFF2-40B4-BE49-F238E27FC236}">
              <a16:creationId xmlns:a16="http://schemas.microsoft.com/office/drawing/2014/main" id="{831AA586-A3A1-DBBB-07BA-C092381460A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928" y="1670431"/>
          <a:ext cx="841962" cy="2782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12,02±1,09</a:t>
          </a:r>
        </a:p>
      </cdr:txBody>
    </cdr:sp>
  </cdr:relSizeAnchor>
  <cdr:relSizeAnchor xmlns:cdr="http://schemas.openxmlformats.org/drawingml/2006/chartDrawing">
    <cdr:from>
      <cdr:x>0.57775</cdr:x>
      <cdr:y>0.65265</cdr:y>
    </cdr:from>
    <cdr:to>
      <cdr:x>0.76601</cdr:x>
      <cdr:y>0.75128</cdr:y>
    </cdr:to>
    <cdr:sp macro="" textlink="" fLocksText="0">
      <cdr:nvSpPr>
        <cdr:cNvPr id="8195" name="1 CuadroTexto">
          <a:extLst xmlns:a="http://schemas.openxmlformats.org/drawingml/2006/main">
            <a:ext uri="{FF2B5EF4-FFF2-40B4-BE49-F238E27FC236}">
              <a16:creationId xmlns:a16="http://schemas.microsoft.com/office/drawing/2014/main" id="{170717B9-920D-7EEF-30FB-3AAF810E61E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3476" y="1873231"/>
          <a:ext cx="867886" cy="283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9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13,25±0,00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104</xdr:row>
      <xdr:rowOff>0</xdr:rowOff>
    </xdr:from>
    <xdr:to>
      <xdr:col>15</xdr:col>
      <xdr:colOff>406400</xdr:colOff>
      <xdr:row>120</xdr:row>
      <xdr:rowOff>88900</xdr:rowOff>
    </xdr:to>
    <xdr:graphicFrame macro="">
      <xdr:nvGraphicFramePr>
        <xdr:cNvPr id="9217" name="Gráfico 1">
          <a:extLst>
            <a:ext uri="{FF2B5EF4-FFF2-40B4-BE49-F238E27FC236}">
              <a16:creationId xmlns:a16="http://schemas.microsoft.com/office/drawing/2014/main" id="{0BA8CF6F-1C48-118D-ABFA-C76D986E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opLeftCell="A91" workbookViewId="0">
      <selection activeCell="D125" sqref="D125"/>
    </sheetView>
  </sheetViews>
  <sheetFormatPr baseColWidth="10" defaultColWidth="10.6640625" defaultRowHeight="13"/>
  <cols>
    <col min="2" max="2" width="10.5" customWidth="1"/>
  </cols>
  <sheetData>
    <row r="1" spans="1:16" ht="21">
      <c r="A1" s="48" t="s">
        <v>0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48161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6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6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6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6">
        <v>0</v>
      </c>
      <c r="J22" s="5"/>
      <c r="K22" s="11">
        <v>9.75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2">
        <f t="shared" si="5"/>
        <v>0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6">
        <v>0</v>
      </c>
      <c r="J23" s="5"/>
      <c r="K23" s="11">
        <v>10.25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2">
        <f t="shared" si="5"/>
        <v>0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6">
        <v>0</v>
      </c>
      <c r="J24" s="5"/>
      <c r="K24" s="11">
        <v>10.75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2">
        <f t="shared" si="5"/>
        <v>0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6">
        <v>0</v>
      </c>
      <c r="J25" s="5"/>
      <c r="K25" s="11">
        <v>11.25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2">
        <f t="shared" si="5"/>
        <v>0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6">
        <v>0</v>
      </c>
      <c r="J26" s="5"/>
      <c r="K26" s="11">
        <v>11.75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2">
        <f t="shared" si="5"/>
        <v>0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6">
        <v>0</v>
      </c>
      <c r="J27" s="5"/>
      <c r="K27" s="11">
        <v>12.25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2">
        <f t="shared" si="5"/>
        <v>0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6">
        <v>0</v>
      </c>
      <c r="J28" s="5"/>
      <c r="K28" s="11">
        <v>12.75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2">
        <f t="shared" si="5"/>
        <v>0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0</v>
      </c>
      <c r="J29" s="5"/>
      <c r="K29" s="11">
        <v>13.25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2">
        <f t="shared" si="5"/>
        <v>0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0</v>
      </c>
      <c r="J30" s="5"/>
      <c r="K30" s="11">
        <v>13.75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2">
        <f t="shared" si="5"/>
        <v>0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313449</v>
      </c>
      <c r="J31" s="5"/>
      <c r="K31" s="11">
        <v>14.25</v>
      </c>
      <c r="L31" s="2">
        <f t="shared" si="1"/>
        <v>62.689800000000005</v>
      </c>
      <c r="M31" s="2">
        <f t="shared" si="2"/>
        <v>250.75920000000002</v>
      </c>
      <c r="N31" s="2">
        <f t="shared" si="3"/>
        <v>0</v>
      </c>
      <c r="O31" s="2">
        <f t="shared" si="4"/>
        <v>0</v>
      </c>
      <c r="P31" s="12">
        <f t="shared" si="5"/>
        <v>313.44900000000001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156725</v>
      </c>
      <c r="J32" s="5"/>
      <c r="K32" s="11">
        <v>14.75</v>
      </c>
      <c r="L32" s="2">
        <f t="shared" si="1"/>
        <v>26.12083333333333</v>
      </c>
      <c r="M32" s="2">
        <f t="shared" si="2"/>
        <v>78.362499999999997</v>
      </c>
      <c r="N32" s="2">
        <f t="shared" si="3"/>
        <v>52.24166666666666</v>
      </c>
      <c r="O32" s="2">
        <f t="shared" si="4"/>
        <v>0</v>
      </c>
      <c r="P32" s="12">
        <f t="shared" si="5"/>
        <v>156.72499999999997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626898</v>
      </c>
      <c r="J33" s="5"/>
      <c r="K33" s="11">
        <v>15.25</v>
      </c>
      <c r="L33" s="2">
        <f t="shared" si="1"/>
        <v>0</v>
      </c>
      <c r="M33" s="2">
        <f t="shared" si="2"/>
        <v>417.93200000000002</v>
      </c>
      <c r="N33" s="2">
        <f t="shared" si="3"/>
        <v>208.96600000000001</v>
      </c>
      <c r="O33" s="2">
        <f t="shared" si="4"/>
        <v>0</v>
      </c>
      <c r="P33" s="12">
        <f t="shared" si="5"/>
        <v>626.89800000000002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783623</v>
      </c>
      <c r="J34" s="5"/>
      <c r="K34" s="11">
        <v>15.75</v>
      </c>
      <c r="L34" s="2">
        <f t="shared" si="1"/>
        <v>0</v>
      </c>
      <c r="M34" s="2">
        <f t="shared" si="2"/>
        <v>391.81150000000002</v>
      </c>
      <c r="N34" s="2">
        <f t="shared" si="3"/>
        <v>391.81150000000002</v>
      </c>
      <c r="O34" s="2">
        <f t="shared" si="4"/>
        <v>0</v>
      </c>
      <c r="P34" s="12">
        <f t="shared" si="5"/>
        <v>783.62300000000005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313449</v>
      </c>
      <c r="J35" s="5"/>
      <c r="K35" s="11">
        <v>16.25</v>
      </c>
      <c r="L35" s="2">
        <f t="shared" si="1"/>
        <v>0</v>
      </c>
      <c r="M35" s="2">
        <f t="shared" si="2"/>
        <v>235.08674999999999</v>
      </c>
      <c r="N35" s="2">
        <f t="shared" si="3"/>
        <v>78.362250000000003</v>
      </c>
      <c r="O35" s="2">
        <f t="shared" si="4"/>
        <v>0</v>
      </c>
      <c r="P35" s="12">
        <f t="shared" si="5"/>
        <v>313.44900000000001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8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2194144</v>
      </c>
      <c r="J47" s="2"/>
      <c r="K47" s="10" t="s">
        <v>7</v>
      </c>
      <c r="L47" s="20">
        <f>SUM(L10:L46)</f>
        <v>88.810633333333328</v>
      </c>
      <c r="M47" s="20">
        <f>SUM(M10:M46)</f>
        <v>1373.9519500000001</v>
      </c>
      <c r="N47" s="20">
        <f>SUM(N10:N46)</f>
        <v>731.38141666666672</v>
      </c>
      <c r="O47" s="20">
        <f>SUM(O10:O46)</f>
        <v>0</v>
      </c>
      <c r="P47" s="20">
        <f>SUM(P10:P46)</f>
        <v>2194.1440000000002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1">
        <f t="shared" si="11"/>
        <v>5.216985103076933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5">
        <f t="shared" si="16"/>
        <v>0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1">
        <f t="shared" si="11"/>
        <v>6.1025736488626166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5">
        <f t="shared" si="16"/>
        <v>0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1">
        <f t="shared" si="11"/>
        <v>7.0853720701988241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5">
        <f t="shared" si="16"/>
        <v>0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1">
        <f t="shared" si="11"/>
        <v>8.170780475614924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5">
        <f t="shared" si="16"/>
        <v>0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1">
        <f t="shared" si="11"/>
        <v>9.364233051873212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5">
        <f t="shared" si="16"/>
        <v>0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1">
        <f t="shared" si="11"/>
        <v>10.671196748437429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5">
        <f t="shared" si="16"/>
        <v>0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1">
        <f t="shared" si="11"/>
        <v>12.09717006683282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5">
        <f t="shared" si="16"/>
        <v>0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1">
        <f t="shared" si="11"/>
        <v>13.647681942569514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5">
        <f t="shared" si="16"/>
        <v>0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1">
        <f t="shared" si="11"/>
        <v>15.328290709179525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5">
        <f t="shared" si="16"/>
        <v>0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893.32965000000013</v>
      </c>
      <c r="C80" s="2">
        <f t="shared" si="7"/>
        <v>3573.3186000000005</v>
      </c>
      <c r="D80" s="2">
        <f t="shared" si="8"/>
        <v>0</v>
      </c>
      <c r="E80" s="2">
        <f t="shared" si="9"/>
        <v>0</v>
      </c>
      <c r="F80" s="12">
        <f t="shared" si="10"/>
        <v>4466.6482500000002</v>
      </c>
      <c r="G80" s="2"/>
      <c r="H80" s="11">
        <f t="shared" si="11"/>
        <v>17.144583135449192</v>
      </c>
      <c r="I80" s="2">
        <f t="shared" si="12"/>
        <v>1074.790487844683</v>
      </c>
      <c r="J80" s="2">
        <f t="shared" si="13"/>
        <v>4299.1619513787318</v>
      </c>
      <c r="K80" s="2">
        <f t="shared" si="14"/>
        <v>0</v>
      </c>
      <c r="L80" s="2">
        <f t="shared" si="15"/>
        <v>0</v>
      </c>
      <c r="M80" s="25">
        <f t="shared" si="16"/>
        <v>5373.9524392234143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385.28229166666659</v>
      </c>
      <c r="C81" s="2">
        <f t="shared" si="7"/>
        <v>1155.846875</v>
      </c>
      <c r="D81" s="2">
        <f t="shared" si="8"/>
        <v>770.56458333333319</v>
      </c>
      <c r="E81" s="2">
        <f t="shared" si="9"/>
        <v>0</v>
      </c>
      <c r="F81" s="12">
        <f t="shared" si="10"/>
        <v>2311.6937499999999</v>
      </c>
      <c r="G81" s="2"/>
      <c r="H81" s="11">
        <f t="shared" si="11"/>
        <v>19.102173528189592</v>
      </c>
      <c r="I81" s="2">
        <f t="shared" si="12"/>
        <v>498.96469103425227</v>
      </c>
      <c r="J81" s="2">
        <f t="shared" si="13"/>
        <v>1496.8940731027569</v>
      </c>
      <c r="K81" s="2">
        <f t="shared" si="14"/>
        <v>997.92938206850454</v>
      </c>
      <c r="L81" s="2">
        <f t="shared" si="15"/>
        <v>0</v>
      </c>
      <c r="M81" s="25">
        <f t="shared" si="16"/>
        <v>2993.7881462055138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6373.4630000000006</v>
      </c>
      <c r="D82" s="2">
        <f t="shared" si="8"/>
        <v>3186.7315000000003</v>
      </c>
      <c r="E82" s="2">
        <f t="shared" si="9"/>
        <v>0</v>
      </c>
      <c r="F82" s="12">
        <f t="shared" si="10"/>
        <v>9560.1945000000014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8862.9597538653998</v>
      </c>
      <c r="K82" s="2">
        <f t="shared" si="14"/>
        <v>4431.4798769326999</v>
      </c>
      <c r="L82" s="2">
        <f t="shared" si="15"/>
        <v>0</v>
      </c>
      <c r="M82" s="25">
        <f t="shared" si="16"/>
        <v>13294.439630798101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6171.0311250000004</v>
      </c>
      <c r="D83" s="2">
        <f t="shared" si="8"/>
        <v>6171.0311250000004</v>
      </c>
      <c r="E83" s="2">
        <f t="shared" si="9"/>
        <v>0</v>
      </c>
      <c r="F83" s="12">
        <f t="shared" si="10"/>
        <v>12342.062250000001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9193.4016227904431</v>
      </c>
      <c r="K83" s="2">
        <f t="shared" si="14"/>
        <v>9193.4016227904431</v>
      </c>
      <c r="L83" s="2">
        <f t="shared" si="15"/>
        <v>0</v>
      </c>
      <c r="M83" s="25">
        <f t="shared" si="16"/>
        <v>18386.803245580886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3820.1596875</v>
      </c>
      <c r="D84" s="2">
        <f t="shared" si="8"/>
        <v>1273.3865625000001</v>
      </c>
      <c r="E84" s="2">
        <f t="shared" si="9"/>
        <v>0</v>
      </c>
      <c r="F84" s="12">
        <f t="shared" si="10"/>
        <v>5093.5462500000003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6083.8738073186305</v>
      </c>
      <c r="K84" s="2">
        <f t="shared" si="14"/>
        <v>2027.9579357728769</v>
      </c>
      <c r="L84" s="2">
        <f t="shared" si="15"/>
        <v>0</v>
      </c>
      <c r="M84" s="25">
        <f t="shared" si="16"/>
        <v>8111.8317430915076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1278.6119416666668</v>
      </c>
      <c r="C96" s="20">
        <f>SUM(C59:C90)</f>
        <v>21093.819287500002</v>
      </c>
      <c r="D96" s="20">
        <f>SUM(D59:D90)</f>
        <v>11401.713770833334</v>
      </c>
      <c r="E96" s="20">
        <f>SUM(E59:E90)</f>
        <v>0</v>
      </c>
      <c r="F96" s="20">
        <f>SUM(F59:F90)</f>
        <v>33774.145000000004</v>
      </c>
      <c r="G96" s="12"/>
      <c r="H96" s="10" t="s">
        <v>7</v>
      </c>
      <c r="I96" s="20">
        <f>SUM(I59:I95)</f>
        <v>1573.7551788789351</v>
      </c>
      <c r="J96" s="20">
        <f>SUM(J59:J95)</f>
        <v>29936.291208455965</v>
      </c>
      <c r="K96" s="20">
        <f>SUM(K59:K95)</f>
        <v>16650.768817564523</v>
      </c>
      <c r="L96" s="20">
        <f>SUM(L59:L95)</f>
        <v>0</v>
      </c>
      <c r="M96" s="20">
        <f>SUM(M59:M95)</f>
        <v>48160.815204899423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14.397059154703324</v>
      </c>
      <c r="C97" s="26">
        <f>IF(M47&gt;0,C96/M47,0)</f>
        <v>15.352661559598209</v>
      </c>
      <c r="D97" s="26">
        <f>IF(N47&gt;0,D96/N47,0)</f>
        <v>15.589285577965077</v>
      </c>
      <c r="E97" s="26">
        <f>IF(O47&gt;0,E96/O47,0)</f>
        <v>0</v>
      </c>
      <c r="F97" s="26">
        <f>IF(P47&gt;0,F96/P47,0)</f>
        <v>15.392857077748772</v>
      </c>
      <c r="G97" s="12"/>
      <c r="H97" s="8" t="s">
        <v>13</v>
      </c>
      <c r="I97" s="26">
        <f>IF(L47&gt;0,I96/L47,0)</f>
        <v>17.720346312272689</v>
      </c>
      <c r="J97" s="26">
        <f>IF(M47&gt;0,J96/M47,0)</f>
        <v>21.788455708699246</v>
      </c>
      <c r="K97" s="26">
        <f>IF(N47&gt;0,K96/N47,0)</f>
        <v>22.766190715443422</v>
      </c>
      <c r="L97" s="26">
        <f>IF(O47&gt;0,L96/O47,0)</f>
        <v>0</v>
      </c>
      <c r="M97" s="26">
        <f>IF(P47&gt;0,M96/P47,0)</f>
        <v>21.949705764480097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88.810633333333328</v>
      </c>
      <c r="C109" s="30">
        <f>$B$97</f>
        <v>14.397059154703324</v>
      </c>
      <c r="D109" s="30">
        <f>$I$97</f>
        <v>17.720346312272689</v>
      </c>
      <c r="E109" s="31">
        <f t="shared" ref="E109:E112" si="17">B109*D109</f>
        <v>1573.7551788789351</v>
      </c>
      <c r="F109" s="32">
        <f t="shared" ref="F109:F112" si="18">B109/1000</f>
        <v>8.8810633333333333E-2</v>
      </c>
      <c r="G109" s="5">
        <f t="shared" ref="G109:G112" si="19">E109/1000</f>
        <v>1.573755178878935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1373.9519500000001</v>
      </c>
      <c r="C110" s="30">
        <f>$C$97</f>
        <v>15.352661559598209</v>
      </c>
      <c r="D110" s="30">
        <f>$J$97</f>
        <v>21.788455708699246</v>
      </c>
      <c r="E110" s="31">
        <f t="shared" si="17"/>
        <v>29936.291208455965</v>
      </c>
      <c r="F110" s="5">
        <f t="shared" si="18"/>
        <v>1.3739519500000001</v>
      </c>
      <c r="G110" s="5">
        <f t="shared" si="19"/>
        <v>29.936291208455966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731.38141666666672</v>
      </c>
      <c r="C111" s="30">
        <f>$D$97</f>
        <v>15.589285577965077</v>
      </c>
      <c r="D111" s="30">
        <f>$K$97</f>
        <v>22.766190715443422</v>
      </c>
      <c r="E111" s="31">
        <f t="shared" si="17"/>
        <v>16650.768817564523</v>
      </c>
      <c r="F111" s="5">
        <f t="shared" si="18"/>
        <v>0.73138141666666667</v>
      </c>
      <c r="G111" s="5">
        <f t="shared" si="19"/>
        <v>16.650768817564522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33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2194.1440000000002</v>
      </c>
      <c r="C113" s="30">
        <f>$F$97</f>
        <v>15.392857077748772</v>
      </c>
      <c r="D113" s="30">
        <f>$M$97</f>
        <v>21.949705764480097</v>
      </c>
      <c r="E113" s="31">
        <f>SUM(E109:E112)</f>
        <v>48160.815204899423</v>
      </c>
      <c r="F113" s="5">
        <f>SUM(F109:F112)</f>
        <v>2.1941440000000001</v>
      </c>
      <c r="G113" s="5">
        <f>SUM(G109:G112)</f>
        <v>48.160815204899421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48161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1.0000038370426205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14.397059154703324</v>
      </c>
      <c r="E122" s="35">
        <v>15.352661559598205</v>
      </c>
      <c r="F122" s="35">
        <v>15.589285577965077</v>
      </c>
      <c r="G122" s="35"/>
    </row>
    <row r="123" spans="1:16">
      <c r="C123" s="7" t="s">
        <v>25</v>
      </c>
      <c r="D123" s="35">
        <v>0.22911626568916518</v>
      </c>
      <c r="E123" s="35">
        <v>0.6549322293313169</v>
      </c>
      <c r="F123" s="35">
        <v>0.37948750353511668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4.0476210008701949</v>
      </c>
      <c r="G127" s="36">
        <f t="shared" ref="G127:G130" si="21">(G109*100)/$G$113</f>
        <v>3.2677087631997477</v>
      </c>
    </row>
    <row r="128" spans="1:16">
      <c r="E128" s="7">
        <v>1</v>
      </c>
      <c r="F128" s="36">
        <f t="shared" si="20"/>
        <v>62.619041867808129</v>
      </c>
      <c r="G128" s="36">
        <f t="shared" si="21"/>
        <v>62.159020940763753</v>
      </c>
    </row>
    <row r="129" spans="5:7">
      <c r="E129" s="7">
        <v>2</v>
      </c>
      <c r="F129" s="36">
        <f t="shared" si="20"/>
        <v>33.333337131321677</v>
      </c>
      <c r="G129" s="36">
        <f t="shared" si="21"/>
        <v>34.573270296036497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30"/>
  <sheetViews>
    <sheetView topLeftCell="A97" workbookViewId="0">
      <selection activeCell="F109" sqref="F109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8" t="s">
        <v>37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11718972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1996360</v>
      </c>
      <c r="J13" s="2"/>
      <c r="K13" s="11">
        <v>5.25</v>
      </c>
      <c r="L13" s="2">
        <f t="shared" si="1"/>
        <v>1996.36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1996.36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8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8">
        <v>9998578</v>
      </c>
      <c r="J19" s="5"/>
      <c r="K19" s="11">
        <v>8.25</v>
      </c>
      <c r="L19" s="2">
        <f t="shared" si="1"/>
        <v>9998.5779999999995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9998.5779999999995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8">
        <v>125553882</v>
      </c>
      <c r="J20" s="5"/>
      <c r="K20" s="11">
        <v>8.75</v>
      </c>
      <c r="L20" s="2">
        <f t="shared" si="1"/>
        <v>125553.882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125553.882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346834529</v>
      </c>
      <c r="J21" s="5"/>
      <c r="K21" s="11">
        <v>9.25</v>
      </c>
      <c r="L21" s="2">
        <f t="shared" si="1"/>
        <v>346834.52899999998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346834.52899999998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166230528</v>
      </c>
      <c r="J22" s="5"/>
      <c r="K22" s="11">
        <v>9.75</v>
      </c>
      <c r="L22" s="2">
        <f t="shared" si="1"/>
        <v>153107.06526315789</v>
      </c>
      <c r="M22" s="2">
        <f t="shared" si="2"/>
        <v>13123.462736842104</v>
      </c>
      <c r="N22" s="2">
        <f t="shared" si="3"/>
        <v>0</v>
      </c>
      <c r="O22" s="2">
        <f t="shared" si="4"/>
        <v>0</v>
      </c>
      <c r="P22" s="12">
        <f t="shared" si="5"/>
        <v>166230.52799999999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305134782</v>
      </c>
      <c r="J23" s="5"/>
      <c r="K23" s="11">
        <v>10.25</v>
      </c>
      <c r="L23" s="2">
        <f t="shared" si="1"/>
        <v>263047.22586206894</v>
      </c>
      <c r="M23" s="2">
        <f t="shared" si="2"/>
        <v>42087.556137931038</v>
      </c>
      <c r="N23" s="2">
        <f t="shared" si="3"/>
        <v>0</v>
      </c>
      <c r="O23" s="2">
        <f t="shared" si="4"/>
        <v>0</v>
      </c>
      <c r="P23" s="12">
        <f t="shared" si="5"/>
        <v>305134.78200000001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408343039</v>
      </c>
      <c r="J24" s="5"/>
      <c r="K24" s="11">
        <v>10.75</v>
      </c>
      <c r="L24" s="2">
        <f t="shared" si="1"/>
        <v>389350.33951162791</v>
      </c>
      <c r="M24" s="2">
        <f t="shared" si="2"/>
        <v>18992.699488372091</v>
      </c>
      <c r="N24" s="2">
        <f t="shared" si="3"/>
        <v>0</v>
      </c>
      <c r="O24" s="2">
        <f t="shared" si="4"/>
        <v>0</v>
      </c>
      <c r="P24" s="12">
        <f t="shared" si="5"/>
        <v>408343.03899999999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327559609</v>
      </c>
      <c r="J25" s="5"/>
      <c r="K25" s="11">
        <v>11.25</v>
      </c>
      <c r="L25" s="2">
        <f t="shared" si="1"/>
        <v>311961.53238095238</v>
      </c>
      <c r="M25" s="2">
        <f t="shared" si="2"/>
        <v>15598.076619047619</v>
      </c>
      <c r="N25" s="2">
        <f t="shared" si="3"/>
        <v>0</v>
      </c>
      <c r="O25" s="2">
        <f t="shared" si="4"/>
        <v>0</v>
      </c>
      <c r="P25" s="12">
        <f t="shared" si="5"/>
        <v>327559.609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73436296</v>
      </c>
      <c r="J26" s="5"/>
      <c r="K26" s="11">
        <v>11.75</v>
      </c>
      <c r="L26" s="2">
        <f t="shared" si="1"/>
        <v>62636.84070588235</v>
      </c>
      <c r="M26" s="2">
        <f t="shared" si="2"/>
        <v>10799.455294117648</v>
      </c>
      <c r="N26" s="2">
        <f t="shared" si="3"/>
        <v>0</v>
      </c>
      <c r="O26" s="2">
        <f t="shared" si="4"/>
        <v>0</v>
      </c>
      <c r="P26" s="12">
        <f t="shared" si="5"/>
        <v>73436.296000000002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36569194</v>
      </c>
      <c r="J27" s="5"/>
      <c r="K27" s="11">
        <v>12.25</v>
      </c>
      <c r="L27" s="2">
        <f t="shared" si="1"/>
        <v>26481.140482758623</v>
      </c>
      <c r="M27" s="2">
        <f t="shared" si="2"/>
        <v>10088.05351724138</v>
      </c>
      <c r="N27" s="2">
        <f t="shared" si="3"/>
        <v>0</v>
      </c>
      <c r="O27" s="2">
        <f t="shared" si="4"/>
        <v>0</v>
      </c>
      <c r="P27" s="12">
        <f t="shared" si="5"/>
        <v>36569.194000000003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16424570</v>
      </c>
      <c r="J28" s="5"/>
      <c r="K28" s="11">
        <v>12.75</v>
      </c>
      <c r="L28" s="2">
        <f t="shared" si="1"/>
        <v>9854.7420000000002</v>
      </c>
      <c r="M28" s="2">
        <f t="shared" si="2"/>
        <v>6569.8280000000004</v>
      </c>
      <c r="N28" s="2">
        <f t="shared" si="3"/>
        <v>0</v>
      </c>
      <c r="O28" s="2">
        <f t="shared" si="4"/>
        <v>0</v>
      </c>
      <c r="P28" s="12">
        <f t="shared" si="5"/>
        <v>16424.57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2079016</v>
      </c>
      <c r="J29" s="5"/>
      <c r="K29" s="11">
        <v>13.25</v>
      </c>
      <c r="L29" s="2">
        <f t="shared" si="1"/>
        <v>542.35199999999998</v>
      </c>
      <c r="M29" s="2">
        <f t="shared" si="2"/>
        <v>1446.2719999999999</v>
      </c>
      <c r="N29" s="2">
        <f t="shared" si="3"/>
        <v>90.391999999999996</v>
      </c>
      <c r="O29" s="2">
        <f t="shared" si="4"/>
        <v>0</v>
      </c>
      <c r="P29" s="12">
        <f t="shared" si="5"/>
        <v>2079.0159999999996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3739952</v>
      </c>
      <c r="J30" s="5"/>
      <c r="K30" s="11">
        <v>13.75</v>
      </c>
      <c r="L30" s="2">
        <f t="shared" si="1"/>
        <v>1019.9869090909091</v>
      </c>
      <c r="M30" s="2">
        <f t="shared" si="2"/>
        <v>2719.965090909091</v>
      </c>
      <c r="N30" s="2">
        <f t="shared" si="3"/>
        <v>0</v>
      </c>
      <c r="O30" s="2">
        <f t="shared" si="4"/>
        <v>0</v>
      </c>
      <c r="P30" s="12">
        <f t="shared" si="5"/>
        <v>3739.9520000000002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1433364</v>
      </c>
      <c r="J31" s="5"/>
      <c r="K31" s="11">
        <v>14.25</v>
      </c>
      <c r="L31" s="2">
        <f t="shared" si="1"/>
        <v>286.6728</v>
      </c>
      <c r="M31" s="2">
        <f t="shared" si="2"/>
        <v>1146.6912</v>
      </c>
      <c r="N31" s="2">
        <f t="shared" si="3"/>
        <v>0</v>
      </c>
      <c r="O31" s="2">
        <f t="shared" si="4"/>
        <v>0</v>
      </c>
      <c r="P31" s="12">
        <f t="shared" si="5"/>
        <v>1433.364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1825333699</v>
      </c>
      <c r="J47" s="2"/>
      <c r="K47" s="10" t="s">
        <v>7</v>
      </c>
      <c r="L47" s="20">
        <f>SUM(L10:L46)</f>
        <v>1702671.246915539</v>
      </c>
      <c r="M47" s="20">
        <f>SUM(M10:M46)</f>
        <v>122572.06008446096</v>
      </c>
      <c r="N47" s="20">
        <f>SUM(N10:N46)</f>
        <v>90.391999999999996</v>
      </c>
      <c r="O47" s="20">
        <f>SUM(O10:O46)</f>
        <v>0</v>
      </c>
      <c r="P47" s="20">
        <f>SUM(P10:P46)</f>
        <v>1825333.699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10480.89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10480.89</v>
      </c>
      <c r="G62" s="2"/>
      <c r="H62" s="11">
        <f t="shared" si="11"/>
        <v>0.74910926194646843</v>
      </c>
      <c r="I62" s="2">
        <f t="shared" si="12"/>
        <v>1495.4917661794516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1495.4917661794516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82488.268499999991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82488.268499999991</v>
      </c>
      <c r="G68" s="2"/>
      <c r="H68" s="11">
        <f t="shared" si="11"/>
        <v>3.0900199248028781</v>
      </c>
      <c r="I68" s="2">
        <f t="shared" si="12"/>
        <v>30895.80523969571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30895.80523969571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1098596.4675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1098596.4675</v>
      </c>
      <c r="G69" s="2"/>
      <c r="H69" s="11">
        <f t="shared" si="11"/>
        <v>3.7160163427706312</v>
      </c>
      <c r="I69" s="2">
        <f t="shared" si="12"/>
        <v>466560.27741029538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466560.27741029538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3208219.3932499997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3208219.3932499997</v>
      </c>
      <c r="G70" s="2"/>
      <c r="H70" s="11">
        <f t="shared" si="11"/>
        <v>4.4232418376222657</v>
      </c>
      <c r="I70" s="2">
        <f t="shared" si="12"/>
        <v>1534132.9994048129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1534132.9994048129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1492793.8863157893</v>
      </c>
      <c r="C71" s="2">
        <f t="shared" si="7"/>
        <v>127953.76168421052</v>
      </c>
      <c r="D71" s="2">
        <f t="shared" si="8"/>
        <v>0</v>
      </c>
      <c r="E71" s="2">
        <f t="shared" si="9"/>
        <v>0</v>
      </c>
      <c r="F71" s="12">
        <f t="shared" si="10"/>
        <v>1620747.6479999998</v>
      </c>
      <c r="G71" s="2"/>
      <c r="H71" s="11">
        <f t="shared" si="11"/>
        <v>5.216985103076933</v>
      </c>
      <c r="I71" s="2">
        <f t="shared" si="12"/>
        <v>798757.27865372249</v>
      </c>
      <c r="J71" s="2">
        <f t="shared" si="13"/>
        <v>68464.909598890488</v>
      </c>
      <c r="K71" s="2">
        <f t="shared" si="14"/>
        <v>0</v>
      </c>
      <c r="L71" s="2">
        <f t="shared" si="15"/>
        <v>0</v>
      </c>
      <c r="M71" s="25">
        <f t="shared" si="16"/>
        <v>867222.18825261295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2696234.0650862064</v>
      </c>
      <c r="C72" s="2">
        <f t="shared" si="7"/>
        <v>431397.45041379315</v>
      </c>
      <c r="D72" s="2">
        <f t="shared" si="8"/>
        <v>0</v>
      </c>
      <c r="E72" s="2">
        <f t="shared" si="9"/>
        <v>0</v>
      </c>
      <c r="F72" s="12">
        <f t="shared" si="10"/>
        <v>3127631.5154999997</v>
      </c>
      <c r="G72" s="2"/>
      <c r="H72" s="11">
        <f t="shared" si="11"/>
        <v>6.1025736488626166</v>
      </c>
      <c r="I72" s="2">
        <f t="shared" si="12"/>
        <v>1605265.068952275</v>
      </c>
      <c r="J72" s="2">
        <f t="shared" si="13"/>
        <v>256842.41103236403</v>
      </c>
      <c r="K72" s="2">
        <f t="shared" si="14"/>
        <v>0</v>
      </c>
      <c r="L72" s="2">
        <f t="shared" si="15"/>
        <v>0</v>
      </c>
      <c r="M72" s="25">
        <f t="shared" si="16"/>
        <v>1862107.479984639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4185516.1497499999</v>
      </c>
      <c r="C73" s="2">
        <f t="shared" si="7"/>
        <v>204171.51949999997</v>
      </c>
      <c r="D73" s="2">
        <f t="shared" si="8"/>
        <v>0</v>
      </c>
      <c r="E73" s="2">
        <f t="shared" si="9"/>
        <v>0</v>
      </c>
      <c r="F73" s="12">
        <f t="shared" si="10"/>
        <v>4389687.6692500003</v>
      </c>
      <c r="G73" s="2"/>
      <c r="H73" s="11">
        <f t="shared" si="11"/>
        <v>7.0853720701988241</v>
      </c>
      <c r="I73" s="2">
        <f t="shared" si="12"/>
        <v>2758692.0210981183</v>
      </c>
      <c r="J73" s="2">
        <f t="shared" si="13"/>
        <v>134570.34249259109</v>
      </c>
      <c r="K73" s="2">
        <f t="shared" si="14"/>
        <v>0</v>
      </c>
      <c r="L73" s="2">
        <f t="shared" si="15"/>
        <v>0</v>
      </c>
      <c r="M73" s="25">
        <f t="shared" si="16"/>
        <v>2893262.3635907094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3509567.2392857145</v>
      </c>
      <c r="C74" s="2">
        <f t="shared" si="7"/>
        <v>175478.36196428572</v>
      </c>
      <c r="D74" s="2">
        <f t="shared" si="8"/>
        <v>0</v>
      </c>
      <c r="E74" s="2">
        <f t="shared" si="9"/>
        <v>0</v>
      </c>
      <c r="F74" s="12">
        <f t="shared" si="10"/>
        <v>3685045.6012500003</v>
      </c>
      <c r="G74" s="2"/>
      <c r="H74" s="11">
        <f t="shared" si="11"/>
        <v>8.170780475614924</v>
      </c>
      <c r="I74" s="2">
        <f t="shared" si="12"/>
        <v>2548969.1979211988</v>
      </c>
      <c r="J74" s="2">
        <f t="shared" si="13"/>
        <v>127448.45989605993</v>
      </c>
      <c r="K74" s="2">
        <f t="shared" si="14"/>
        <v>0</v>
      </c>
      <c r="L74" s="2">
        <f t="shared" si="15"/>
        <v>0</v>
      </c>
      <c r="M74" s="25">
        <f t="shared" si="16"/>
        <v>2676417.6578172585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735982.87829411763</v>
      </c>
      <c r="C75" s="2">
        <f t="shared" si="7"/>
        <v>126893.59970588237</v>
      </c>
      <c r="D75" s="2">
        <f t="shared" si="8"/>
        <v>0</v>
      </c>
      <c r="E75" s="2">
        <f t="shared" si="9"/>
        <v>0</v>
      </c>
      <c r="F75" s="12">
        <f t="shared" si="10"/>
        <v>862876.478</v>
      </c>
      <c r="G75" s="2"/>
      <c r="H75" s="11">
        <f t="shared" si="11"/>
        <v>9.364233051873212</v>
      </c>
      <c r="I75" s="2">
        <f t="shared" si="12"/>
        <v>586545.97400294093</v>
      </c>
      <c r="J75" s="2">
        <f t="shared" si="13"/>
        <v>101128.61620740363</v>
      </c>
      <c r="K75" s="2">
        <f t="shared" si="14"/>
        <v>0</v>
      </c>
      <c r="L75" s="2">
        <f t="shared" si="15"/>
        <v>0</v>
      </c>
      <c r="M75" s="25">
        <f t="shared" si="16"/>
        <v>687674.59021034453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324393.97091379313</v>
      </c>
      <c r="C76" s="2">
        <f t="shared" si="7"/>
        <v>123578.65558620691</v>
      </c>
      <c r="D76" s="2">
        <f t="shared" si="8"/>
        <v>0</v>
      </c>
      <c r="E76" s="2">
        <f t="shared" si="9"/>
        <v>0</v>
      </c>
      <c r="F76" s="12">
        <f t="shared" si="10"/>
        <v>447972.62650000001</v>
      </c>
      <c r="G76" s="2"/>
      <c r="H76" s="11">
        <f t="shared" si="11"/>
        <v>10.671196748437429</v>
      </c>
      <c r="I76" s="2">
        <f t="shared" si="12"/>
        <v>282585.4602145286</v>
      </c>
      <c r="J76" s="2">
        <f t="shared" si="13"/>
        <v>107651.60389124899</v>
      </c>
      <c r="K76" s="2">
        <f t="shared" si="14"/>
        <v>0</v>
      </c>
      <c r="L76" s="2">
        <f t="shared" si="15"/>
        <v>0</v>
      </c>
      <c r="M76" s="25">
        <f t="shared" si="16"/>
        <v>390237.06410577759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125647.9605</v>
      </c>
      <c r="C77" s="2">
        <f t="shared" si="7"/>
        <v>83765.307000000001</v>
      </c>
      <c r="D77" s="2">
        <f t="shared" si="8"/>
        <v>0</v>
      </c>
      <c r="E77" s="2">
        <f t="shared" si="9"/>
        <v>0</v>
      </c>
      <c r="F77" s="12">
        <f t="shared" si="10"/>
        <v>209413.26750000002</v>
      </c>
      <c r="G77" s="2"/>
      <c r="H77" s="11">
        <f t="shared" si="11"/>
        <v>12.09717006683282</v>
      </c>
      <c r="I77" s="2">
        <f t="shared" si="12"/>
        <v>119214.48993876021</v>
      </c>
      <c r="J77" s="2">
        <f t="shared" si="13"/>
        <v>79476.326625840142</v>
      </c>
      <c r="K77" s="2">
        <f t="shared" si="14"/>
        <v>0</v>
      </c>
      <c r="L77" s="2">
        <f t="shared" si="15"/>
        <v>0</v>
      </c>
      <c r="M77" s="25">
        <f t="shared" si="16"/>
        <v>198690.81656460033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7186.1639999999998</v>
      </c>
      <c r="C78" s="2">
        <f t="shared" si="7"/>
        <v>19163.103999999999</v>
      </c>
      <c r="D78" s="2">
        <f t="shared" si="8"/>
        <v>1197.694</v>
      </c>
      <c r="E78" s="2">
        <f t="shared" si="9"/>
        <v>0</v>
      </c>
      <c r="F78" s="12">
        <f t="shared" si="10"/>
        <v>27546.962</v>
      </c>
      <c r="G78" s="2"/>
      <c r="H78" s="11">
        <f t="shared" si="11"/>
        <v>13.647681942569514</v>
      </c>
      <c r="I78" s="2">
        <f t="shared" si="12"/>
        <v>7401.847596916461</v>
      </c>
      <c r="J78" s="2">
        <f t="shared" si="13"/>
        <v>19738.260258443897</v>
      </c>
      <c r="K78" s="2">
        <f t="shared" si="14"/>
        <v>1233.6412661527436</v>
      </c>
      <c r="L78" s="2">
        <f t="shared" si="15"/>
        <v>0</v>
      </c>
      <c r="M78" s="25">
        <f t="shared" si="16"/>
        <v>28373.749121513101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14024.82</v>
      </c>
      <c r="C79" s="2">
        <f t="shared" si="7"/>
        <v>37399.520000000004</v>
      </c>
      <c r="D79" s="2">
        <f t="shared" si="8"/>
        <v>0</v>
      </c>
      <c r="E79" s="2">
        <f t="shared" si="9"/>
        <v>0</v>
      </c>
      <c r="F79" s="12">
        <f t="shared" si="10"/>
        <v>51424.340000000004</v>
      </c>
      <c r="G79" s="2"/>
      <c r="H79" s="11">
        <f t="shared" si="11"/>
        <v>15.328290709179525</v>
      </c>
      <c r="I79" s="2">
        <f t="shared" si="12"/>
        <v>15634.655862102922</v>
      </c>
      <c r="J79" s="2">
        <f t="shared" si="13"/>
        <v>41692.41563227446</v>
      </c>
      <c r="K79" s="2">
        <f t="shared" si="14"/>
        <v>0</v>
      </c>
      <c r="L79" s="2">
        <f t="shared" si="15"/>
        <v>0</v>
      </c>
      <c r="M79" s="25">
        <f t="shared" si="16"/>
        <v>57327.071494377378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4085.0873999999999</v>
      </c>
      <c r="C80" s="2">
        <f t="shared" si="7"/>
        <v>16340.3496</v>
      </c>
      <c r="D80" s="2">
        <f t="shared" si="8"/>
        <v>0</v>
      </c>
      <c r="E80" s="2">
        <f t="shared" si="9"/>
        <v>0</v>
      </c>
      <c r="F80" s="12">
        <f t="shared" si="10"/>
        <v>20425.436999999998</v>
      </c>
      <c r="G80" s="2"/>
      <c r="H80" s="11">
        <f t="shared" si="11"/>
        <v>17.144583135449192</v>
      </c>
      <c r="I80" s="2">
        <f t="shared" si="12"/>
        <v>4914.8856522719989</v>
      </c>
      <c r="J80" s="2">
        <f t="shared" si="13"/>
        <v>19659.542609087996</v>
      </c>
      <c r="K80" s="2">
        <f t="shared" si="14"/>
        <v>0</v>
      </c>
      <c r="L80" s="2">
        <f t="shared" si="15"/>
        <v>0</v>
      </c>
      <c r="M80" s="25">
        <f t="shared" si="16"/>
        <v>24574.428261359993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17495217.24079562</v>
      </c>
      <c r="C96" s="20">
        <f>SUM(C59:C90)</f>
        <v>1346141.6294543787</v>
      </c>
      <c r="D96" s="20">
        <f>SUM(D59:D90)</f>
        <v>1197.694</v>
      </c>
      <c r="E96" s="20">
        <f>SUM(E59:E90)</f>
        <v>0</v>
      </c>
      <c r="F96" s="20">
        <f>SUM(F59:F90)</f>
        <v>18842556.564249996</v>
      </c>
      <c r="G96" s="12"/>
      <c r="H96" s="10" t="s">
        <v>7</v>
      </c>
      <c r="I96" s="20">
        <f>SUM(I59:I95)</f>
        <v>10761065.453713819</v>
      </c>
      <c r="J96" s="20">
        <f>SUM(J59:J95)</f>
        <v>956672.88824420469</v>
      </c>
      <c r="K96" s="20">
        <f>SUM(K59:K95)</f>
        <v>1233.6412661527436</v>
      </c>
      <c r="L96" s="20">
        <f>SUM(L59:L95)</f>
        <v>0</v>
      </c>
      <c r="M96" s="20">
        <f>SUM(M59:M95)</f>
        <v>11718971.983224176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10.275158679333398</v>
      </c>
      <c r="C97" s="26">
        <f>IF(M47&gt;0,C96/M47,0)</f>
        <v>10.982450882581157</v>
      </c>
      <c r="D97" s="26">
        <f>IF(N47&gt;0,D96/N47,0)</f>
        <v>13.25</v>
      </c>
      <c r="E97" s="26">
        <f>IF(O47&gt;0,E96/O47,0)</f>
        <v>0</v>
      </c>
      <c r="F97" s="26">
        <f>IF(P47&gt;0,F96/P47,0)</f>
        <v>10.32280101691696</v>
      </c>
      <c r="G97" s="12"/>
      <c r="H97" s="8" t="s">
        <v>13</v>
      </c>
      <c r="I97" s="26">
        <f>IF(L47&gt;0,I96/L47,0)</f>
        <v>6.3201075799030164</v>
      </c>
      <c r="J97" s="26">
        <f>IF(M47&gt;0,J96/M47,0)</f>
        <v>7.8049833508956965</v>
      </c>
      <c r="K97" s="26">
        <f>IF(N47&gt;0,K96/N47,0)</f>
        <v>13.647681942569516</v>
      </c>
      <c r="L97" s="26">
        <f>IF(O47&gt;0,L96/O47,0)</f>
        <v>0</v>
      </c>
      <c r="M97" s="26">
        <f>IF(P47&gt;0,M96/P47,0)</f>
        <v>6.4201805892502595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1702671.246915539</v>
      </c>
      <c r="C109" s="30">
        <f>$B$97</f>
        <v>10.275158679333398</v>
      </c>
      <c r="D109" s="30">
        <f>$I$97</f>
        <v>6.3201075799030164</v>
      </c>
      <c r="E109" s="31">
        <f t="shared" ref="E109:E112" si="17">B109*D109</f>
        <v>10761065.453713819</v>
      </c>
      <c r="F109" s="5">
        <f t="shared" ref="F109:F112" si="18">B109/1000</f>
        <v>1702.6712469155391</v>
      </c>
      <c r="G109" s="5">
        <f t="shared" ref="G109:G112" si="19">E109/1000</f>
        <v>10761.06545371382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122572.06008446096</v>
      </c>
      <c r="C110" s="30">
        <f>$C$97</f>
        <v>10.982450882581157</v>
      </c>
      <c r="D110" s="30">
        <f>$J$97</f>
        <v>7.8049833508956965</v>
      </c>
      <c r="E110" s="31">
        <f t="shared" si="17"/>
        <v>956672.88824420469</v>
      </c>
      <c r="F110" s="5">
        <f t="shared" si="18"/>
        <v>122.57206008446096</v>
      </c>
      <c r="G110" s="5">
        <f t="shared" si="19"/>
        <v>956.67288824420473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90.391999999999996</v>
      </c>
      <c r="C111" s="30">
        <f>$D$97</f>
        <v>13.25</v>
      </c>
      <c r="D111" s="30">
        <f>$K$97</f>
        <v>13.647681942569516</v>
      </c>
      <c r="E111" s="31">
        <f t="shared" si="17"/>
        <v>1233.6412661527436</v>
      </c>
      <c r="F111" s="32">
        <f t="shared" si="18"/>
        <v>9.0392E-2</v>
      </c>
      <c r="G111" s="5">
        <f t="shared" si="19"/>
        <v>1.2336412661527436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1825333.699</v>
      </c>
      <c r="C113" s="30">
        <f>$F$97</f>
        <v>10.32280101691696</v>
      </c>
      <c r="D113" s="30">
        <f>$M$97</f>
        <v>6.4201805892502595</v>
      </c>
      <c r="E113" s="31">
        <f>SUM(E109:E112)</f>
        <v>11718971.983224176</v>
      </c>
      <c r="F113" s="5">
        <f>SUM(F109:F112)</f>
        <v>1825.333699</v>
      </c>
      <c r="G113" s="5">
        <f>SUM(G109:G112)</f>
        <v>11718.971983224177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11718972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1.0000000014315098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10.275158679333398</v>
      </c>
      <c r="E122" s="35">
        <v>10.982450882581155</v>
      </c>
      <c r="F122" s="35">
        <v>13.25</v>
      </c>
      <c r="G122" s="35"/>
    </row>
    <row r="123" spans="1:16">
      <c r="C123" s="7" t="s">
        <v>25</v>
      </c>
      <c r="D123" s="35">
        <v>0.93739257965951195</v>
      </c>
      <c r="E123" s="35">
        <v>1.022961942054639</v>
      </c>
      <c r="F123" s="35">
        <v>0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93.279998492787328</v>
      </c>
      <c r="G127" s="36">
        <f t="shared" ref="G127:G130" si="21">(G109*100)/$G$113</f>
        <v>91.826019117704107</v>
      </c>
    </row>
    <row r="128" spans="1:16">
      <c r="E128" s="7">
        <v>1</v>
      </c>
      <c r="F128" s="36">
        <f t="shared" si="20"/>
        <v>6.7150494263931817</v>
      </c>
      <c r="G128" s="36">
        <f t="shared" si="21"/>
        <v>8.1634540095640755</v>
      </c>
    </row>
    <row r="129" spans="5:7">
      <c r="E129" s="7">
        <v>2</v>
      </c>
      <c r="F129" s="38">
        <f t="shared" si="20"/>
        <v>4.9520808194973226E-3</v>
      </c>
      <c r="G129" s="35">
        <f t="shared" si="21"/>
        <v>1.0526872731829321E-2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0"/>
  <sheetViews>
    <sheetView topLeftCell="A100" workbookViewId="0">
      <selection activeCell="F109" sqref="F109"/>
    </sheetView>
  </sheetViews>
  <sheetFormatPr baseColWidth="10" defaultColWidth="9.1640625" defaultRowHeight="13"/>
  <cols>
    <col min="2" max="2" width="10.5" customWidth="1"/>
  </cols>
  <sheetData>
    <row r="1" spans="1:16" ht="21">
      <c r="A1" s="48" t="s">
        <v>38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192987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6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6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6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13331</v>
      </c>
      <c r="J22" s="5"/>
      <c r="K22" s="11">
        <v>9.75</v>
      </c>
      <c r="L22" s="2">
        <f t="shared" si="1"/>
        <v>12.278552631578947</v>
      </c>
      <c r="M22" s="2">
        <f t="shared" si="2"/>
        <v>1.0524473684210525</v>
      </c>
      <c r="N22" s="2">
        <f t="shared" si="3"/>
        <v>0</v>
      </c>
      <c r="O22" s="2">
        <f t="shared" si="4"/>
        <v>0</v>
      </c>
      <c r="P22" s="12">
        <f t="shared" si="5"/>
        <v>13.331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0</v>
      </c>
      <c r="J23" s="5"/>
      <c r="K23" s="11">
        <v>10.25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2">
        <f t="shared" si="5"/>
        <v>0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13331</v>
      </c>
      <c r="J24" s="5"/>
      <c r="K24" s="11">
        <v>10.75</v>
      </c>
      <c r="L24" s="2">
        <f t="shared" si="1"/>
        <v>12.710953488372093</v>
      </c>
      <c r="M24" s="2">
        <f t="shared" si="2"/>
        <v>0.62004651162790692</v>
      </c>
      <c r="N24" s="2">
        <f t="shared" si="3"/>
        <v>0</v>
      </c>
      <c r="O24" s="2">
        <f t="shared" si="4"/>
        <v>0</v>
      </c>
      <c r="P24" s="12">
        <f t="shared" si="5"/>
        <v>13.331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26662</v>
      </c>
      <c r="J25" s="5"/>
      <c r="K25" s="11">
        <v>11.25</v>
      </c>
      <c r="L25" s="2">
        <f t="shared" si="1"/>
        <v>25.39238095238095</v>
      </c>
      <c r="M25" s="2">
        <f t="shared" si="2"/>
        <v>1.2696190476190474</v>
      </c>
      <c r="N25" s="2">
        <f t="shared" si="3"/>
        <v>0</v>
      </c>
      <c r="O25" s="2">
        <f t="shared" si="4"/>
        <v>0</v>
      </c>
      <c r="P25" s="12">
        <f t="shared" si="5"/>
        <v>26.661999999999999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173302</v>
      </c>
      <c r="J26" s="5"/>
      <c r="K26" s="11">
        <v>11.75</v>
      </c>
      <c r="L26" s="2">
        <f t="shared" si="1"/>
        <v>147.81641176470586</v>
      </c>
      <c r="M26" s="2">
        <f t="shared" si="2"/>
        <v>25.485588235294117</v>
      </c>
      <c r="N26" s="2">
        <f t="shared" si="3"/>
        <v>0</v>
      </c>
      <c r="O26" s="2">
        <f t="shared" si="4"/>
        <v>0</v>
      </c>
      <c r="P26" s="12">
        <f t="shared" si="5"/>
        <v>173.30199999999996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630419</v>
      </c>
      <c r="J27" s="5"/>
      <c r="K27" s="11">
        <v>12.25</v>
      </c>
      <c r="L27" s="2">
        <f t="shared" si="1"/>
        <v>456.51031034482759</v>
      </c>
      <c r="M27" s="2">
        <f t="shared" si="2"/>
        <v>173.9086896551724</v>
      </c>
      <c r="N27" s="2">
        <f t="shared" si="3"/>
        <v>0</v>
      </c>
      <c r="O27" s="2">
        <f t="shared" si="4"/>
        <v>0</v>
      </c>
      <c r="P27" s="12">
        <f t="shared" si="5"/>
        <v>630.41899999999998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670412</v>
      </c>
      <c r="J28" s="5"/>
      <c r="K28" s="11">
        <v>12.75</v>
      </c>
      <c r="L28" s="2">
        <f t="shared" si="1"/>
        <v>402.24720000000002</v>
      </c>
      <c r="M28" s="2">
        <f t="shared" si="2"/>
        <v>268.16480000000001</v>
      </c>
      <c r="N28" s="2">
        <f t="shared" si="3"/>
        <v>0</v>
      </c>
      <c r="O28" s="2">
        <f t="shared" si="4"/>
        <v>0</v>
      </c>
      <c r="P28" s="12">
        <f t="shared" si="5"/>
        <v>670.41200000000003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1982841</v>
      </c>
      <c r="J29" s="5"/>
      <c r="K29" s="11">
        <v>13.25</v>
      </c>
      <c r="L29" s="2">
        <f t="shared" si="1"/>
        <v>517.26286956521733</v>
      </c>
      <c r="M29" s="2">
        <f t="shared" si="2"/>
        <v>1379.367652173913</v>
      </c>
      <c r="N29" s="2">
        <f t="shared" si="3"/>
        <v>86.210478260869564</v>
      </c>
      <c r="O29" s="2">
        <f t="shared" si="4"/>
        <v>0</v>
      </c>
      <c r="P29" s="12">
        <f t="shared" si="5"/>
        <v>1982.8410000000001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1268571</v>
      </c>
      <c r="J30" s="5"/>
      <c r="K30" s="11">
        <v>13.75</v>
      </c>
      <c r="L30" s="2">
        <f t="shared" si="1"/>
        <v>345.97390909090905</v>
      </c>
      <c r="M30" s="2">
        <f t="shared" si="2"/>
        <v>922.59709090909087</v>
      </c>
      <c r="N30" s="2">
        <f t="shared" si="3"/>
        <v>0</v>
      </c>
      <c r="O30" s="2">
        <f t="shared" si="4"/>
        <v>0</v>
      </c>
      <c r="P30" s="12">
        <f t="shared" si="5"/>
        <v>1268.5709999999999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2136319</v>
      </c>
      <c r="J31" s="5"/>
      <c r="K31" s="11">
        <v>14.25</v>
      </c>
      <c r="L31" s="2">
        <f t="shared" si="1"/>
        <v>427.2638</v>
      </c>
      <c r="M31" s="2">
        <f t="shared" si="2"/>
        <v>1709.0552</v>
      </c>
      <c r="N31" s="2">
        <f t="shared" si="3"/>
        <v>0</v>
      </c>
      <c r="O31" s="2">
        <f t="shared" si="4"/>
        <v>0</v>
      </c>
      <c r="P31" s="12">
        <f t="shared" si="5"/>
        <v>2136.319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1358641</v>
      </c>
      <c r="J32" s="5"/>
      <c r="K32" s="11">
        <v>14.75</v>
      </c>
      <c r="L32" s="2">
        <f t="shared" si="1"/>
        <v>226.44016666666667</v>
      </c>
      <c r="M32" s="2">
        <f t="shared" si="2"/>
        <v>679.32050000000004</v>
      </c>
      <c r="N32" s="2">
        <f t="shared" si="3"/>
        <v>452.88033333333334</v>
      </c>
      <c r="O32" s="2">
        <f t="shared" si="4"/>
        <v>0</v>
      </c>
      <c r="P32" s="12">
        <f t="shared" si="5"/>
        <v>1358.6410000000001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1221190</v>
      </c>
      <c r="J33" s="5"/>
      <c r="K33" s="11">
        <v>15.25</v>
      </c>
      <c r="L33" s="2">
        <f t="shared" si="1"/>
        <v>0</v>
      </c>
      <c r="M33" s="2">
        <f t="shared" si="2"/>
        <v>814.12666666666667</v>
      </c>
      <c r="N33" s="2">
        <f t="shared" si="3"/>
        <v>407.06333333333333</v>
      </c>
      <c r="O33" s="2">
        <f t="shared" si="4"/>
        <v>0</v>
      </c>
      <c r="P33" s="12">
        <f t="shared" si="5"/>
        <v>1221.19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1080769</v>
      </c>
      <c r="J34" s="5"/>
      <c r="K34" s="11">
        <v>15.75</v>
      </c>
      <c r="L34" s="2">
        <f t="shared" si="1"/>
        <v>0</v>
      </c>
      <c r="M34" s="2">
        <f t="shared" si="2"/>
        <v>540.3845</v>
      </c>
      <c r="N34" s="2">
        <f t="shared" si="3"/>
        <v>540.3845</v>
      </c>
      <c r="O34" s="2">
        <f t="shared" si="4"/>
        <v>0</v>
      </c>
      <c r="P34" s="12">
        <f t="shared" si="5"/>
        <v>1080.769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610595</v>
      </c>
      <c r="J35" s="5"/>
      <c r="K35" s="11">
        <v>16.25</v>
      </c>
      <c r="L35" s="2">
        <f t="shared" si="1"/>
        <v>0</v>
      </c>
      <c r="M35" s="2">
        <f t="shared" si="2"/>
        <v>457.94625000000002</v>
      </c>
      <c r="N35" s="2">
        <f t="shared" si="3"/>
        <v>152.64875000000001</v>
      </c>
      <c r="O35" s="2">
        <f t="shared" si="4"/>
        <v>0</v>
      </c>
      <c r="P35" s="12">
        <f t="shared" si="5"/>
        <v>610.59500000000003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11186383</v>
      </c>
      <c r="J47" s="2"/>
      <c r="K47" s="10" t="s">
        <v>7</v>
      </c>
      <c r="L47" s="20">
        <f>SUM(L10:L46)</f>
        <v>2573.8965545046585</v>
      </c>
      <c r="M47" s="20">
        <f>SUM(M10:M46)</f>
        <v>6973.2990505678054</v>
      </c>
      <c r="N47" s="20">
        <f>SUM(N10:N46)</f>
        <v>1639.1873949275362</v>
      </c>
      <c r="O47" s="20">
        <f>SUM(O10:O46)</f>
        <v>0</v>
      </c>
      <c r="P47" s="20">
        <f>SUM(P10:P46)</f>
        <v>11186.383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119.71588815789474</v>
      </c>
      <c r="C71" s="2">
        <f t="shared" si="7"/>
        <v>10.261361842105261</v>
      </c>
      <c r="D71" s="2">
        <f t="shared" si="8"/>
        <v>0</v>
      </c>
      <c r="E71" s="2">
        <f t="shared" si="9"/>
        <v>0</v>
      </c>
      <c r="F71" s="12">
        <f t="shared" si="10"/>
        <v>129.97725</v>
      </c>
      <c r="G71" s="2"/>
      <c r="H71" s="11">
        <f t="shared" si="11"/>
        <v>5.216985103076933</v>
      </c>
      <c r="I71" s="2">
        <f t="shared" si="12"/>
        <v>64.05702616629344</v>
      </c>
      <c r="J71" s="2">
        <f t="shared" si="13"/>
        <v>5.4906022428251511</v>
      </c>
      <c r="K71" s="2">
        <f t="shared" si="14"/>
        <v>0</v>
      </c>
      <c r="L71" s="2">
        <f t="shared" si="15"/>
        <v>0</v>
      </c>
      <c r="M71" s="25">
        <f t="shared" si="16"/>
        <v>69.547628409118587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1">
        <f t="shared" si="11"/>
        <v>6.1025736488626166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5">
        <f t="shared" si="16"/>
        <v>0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136.64275000000001</v>
      </c>
      <c r="C73" s="2">
        <f t="shared" si="7"/>
        <v>6.6654999999999998</v>
      </c>
      <c r="D73" s="2">
        <f t="shared" si="8"/>
        <v>0</v>
      </c>
      <c r="E73" s="2">
        <f t="shared" si="9"/>
        <v>0</v>
      </c>
      <c r="F73" s="12">
        <f t="shared" si="10"/>
        <v>143.30825000000002</v>
      </c>
      <c r="G73" s="2"/>
      <c r="H73" s="11">
        <f t="shared" si="11"/>
        <v>7.0853720701988241</v>
      </c>
      <c r="I73" s="2">
        <f t="shared" si="12"/>
        <v>90.061834832107934</v>
      </c>
      <c r="J73" s="2">
        <f t="shared" si="13"/>
        <v>4.3932602357125825</v>
      </c>
      <c r="K73" s="2">
        <f t="shared" si="14"/>
        <v>0</v>
      </c>
      <c r="L73" s="2">
        <f t="shared" si="15"/>
        <v>0</v>
      </c>
      <c r="M73" s="25">
        <f t="shared" si="16"/>
        <v>94.455095067820523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285.66428571428571</v>
      </c>
      <c r="C74" s="2">
        <f t="shared" si="7"/>
        <v>14.283214285714283</v>
      </c>
      <c r="D74" s="2">
        <f t="shared" si="8"/>
        <v>0</v>
      </c>
      <c r="E74" s="2">
        <f t="shared" si="9"/>
        <v>0</v>
      </c>
      <c r="F74" s="12">
        <f t="shared" si="10"/>
        <v>299.94749999999999</v>
      </c>
      <c r="G74" s="2"/>
      <c r="H74" s="11">
        <f t="shared" si="11"/>
        <v>8.170780475614924</v>
      </c>
      <c r="I74" s="2">
        <f t="shared" si="12"/>
        <v>207.47557051509057</v>
      </c>
      <c r="J74" s="2">
        <f t="shared" si="13"/>
        <v>10.373778525754528</v>
      </c>
      <c r="K74" s="2">
        <f t="shared" si="14"/>
        <v>0</v>
      </c>
      <c r="L74" s="2">
        <f t="shared" si="15"/>
        <v>0</v>
      </c>
      <c r="M74" s="25">
        <f t="shared" si="16"/>
        <v>217.84934904084508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1736.8428382352938</v>
      </c>
      <c r="C75" s="2">
        <f t="shared" si="7"/>
        <v>299.45566176470589</v>
      </c>
      <c r="D75" s="2">
        <f t="shared" si="8"/>
        <v>0</v>
      </c>
      <c r="E75" s="2">
        <f t="shared" si="9"/>
        <v>0</v>
      </c>
      <c r="F75" s="12">
        <f t="shared" si="10"/>
        <v>2036.2984999999996</v>
      </c>
      <c r="G75" s="2"/>
      <c r="H75" s="11">
        <f t="shared" si="11"/>
        <v>9.364233051873212</v>
      </c>
      <c r="I75" s="2">
        <f t="shared" si="12"/>
        <v>1384.1873286563589</v>
      </c>
      <c r="J75" s="2">
        <f t="shared" si="13"/>
        <v>238.65298769937226</v>
      </c>
      <c r="K75" s="2">
        <f t="shared" si="14"/>
        <v>0</v>
      </c>
      <c r="L75" s="2">
        <f t="shared" si="15"/>
        <v>0</v>
      </c>
      <c r="M75" s="25">
        <f t="shared" si="16"/>
        <v>1622.8403163557311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5592.2513017241381</v>
      </c>
      <c r="C76" s="2">
        <f t="shared" si="7"/>
        <v>2130.3814482758617</v>
      </c>
      <c r="D76" s="2">
        <f t="shared" si="8"/>
        <v>0</v>
      </c>
      <c r="E76" s="2">
        <f t="shared" si="9"/>
        <v>0</v>
      </c>
      <c r="F76" s="12">
        <f t="shared" si="10"/>
        <v>7722.6327499999998</v>
      </c>
      <c r="G76" s="2"/>
      <c r="H76" s="11">
        <f t="shared" si="11"/>
        <v>10.671196748437429</v>
      </c>
      <c r="I76" s="2">
        <f t="shared" si="12"/>
        <v>4871.5113393798856</v>
      </c>
      <c r="J76" s="2">
        <f t="shared" si="13"/>
        <v>1855.8138435732897</v>
      </c>
      <c r="K76" s="2">
        <f t="shared" si="14"/>
        <v>0</v>
      </c>
      <c r="L76" s="2">
        <f t="shared" si="15"/>
        <v>0</v>
      </c>
      <c r="M76" s="25">
        <f t="shared" si="16"/>
        <v>6727.3251829531755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5128.6518000000005</v>
      </c>
      <c r="C77" s="2">
        <f t="shared" si="7"/>
        <v>3419.1012000000001</v>
      </c>
      <c r="D77" s="2">
        <f t="shared" si="8"/>
        <v>0</v>
      </c>
      <c r="E77" s="2">
        <f t="shared" si="9"/>
        <v>0</v>
      </c>
      <c r="F77" s="12">
        <f t="shared" si="10"/>
        <v>8547.7530000000006</v>
      </c>
      <c r="G77" s="2"/>
      <c r="H77" s="11">
        <f t="shared" si="11"/>
        <v>12.09717006683282</v>
      </c>
      <c r="I77" s="2">
        <f t="shared" si="12"/>
        <v>4866.0527873073152</v>
      </c>
      <c r="J77" s="2">
        <f t="shared" si="13"/>
        <v>3244.0351915382103</v>
      </c>
      <c r="K77" s="2">
        <f t="shared" si="14"/>
        <v>0</v>
      </c>
      <c r="L77" s="2">
        <f t="shared" si="15"/>
        <v>0</v>
      </c>
      <c r="M77" s="25">
        <f t="shared" si="16"/>
        <v>8110.0879788455259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6853.73302173913</v>
      </c>
      <c r="C78" s="2">
        <f t="shared" si="7"/>
        <v>18276.621391304347</v>
      </c>
      <c r="D78" s="2">
        <f t="shared" si="8"/>
        <v>1142.2888369565217</v>
      </c>
      <c r="E78" s="2">
        <f t="shared" si="9"/>
        <v>0</v>
      </c>
      <c r="F78" s="12">
        <f t="shared" si="10"/>
        <v>26272.643249999997</v>
      </c>
      <c r="G78" s="2"/>
      <c r="H78" s="11">
        <f t="shared" si="11"/>
        <v>13.647681942569514</v>
      </c>
      <c r="I78" s="2">
        <f t="shared" si="12"/>
        <v>7059.4391245269062</v>
      </c>
      <c r="J78" s="2">
        <f t="shared" si="13"/>
        <v>18825.17099873842</v>
      </c>
      <c r="K78" s="2">
        <f t="shared" si="14"/>
        <v>1176.5731874211513</v>
      </c>
      <c r="L78" s="2">
        <f t="shared" si="15"/>
        <v>0</v>
      </c>
      <c r="M78" s="25">
        <f t="shared" si="16"/>
        <v>27061.18331068648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4757.1412499999997</v>
      </c>
      <c r="C79" s="2">
        <f t="shared" si="7"/>
        <v>12685.71</v>
      </c>
      <c r="D79" s="2">
        <f t="shared" si="8"/>
        <v>0</v>
      </c>
      <c r="E79" s="2">
        <f t="shared" si="9"/>
        <v>0</v>
      </c>
      <c r="F79" s="12">
        <f t="shared" si="10"/>
        <v>17442.85125</v>
      </c>
      <c r="G79" s="2"/>
      <c r="H79" s="11">
        <f t="shared" si="11"/>
        <v>15.328290709179525</v>
      </c>
      <c r="I79" s="2">
        <f t="shared" si="12"/>
        <v>5303.1886563367025</v>
      </c>
      <c r="J79" s="2">
        <f t="shared" si="13"/>
        <v>14141.836416897875</v>
      </c>
      <c r="K79" s="2">
        <f t="shared" si="14"/>
        <v>0</v>
      </c>
      <c r="L79" s="2">
        <f t="shared" si="15"/>
        <v>0</v>
      </c>
      <c r="M79" s="25">
        <f t="shared" si="16"/>
        <v>19445.025073234578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6088.5091499999999</v>
      </c>
      <c r="C80" s="2">
        <f t="shared" si="7"/>
        <v>24354.036599999999</v>
      </c>
      <c r="D80" s="2">
        <f t="shared" si="8"/>
        <v>0</v>
      </c>
      <c r="E80" s="2">
        <f t="shared" si="9"/>
        <v>0</v>
      </c>
      <c r="F80" s="12">
        <f t="shared" si="10"/>
        <v>30442.545749999997</v>
      </c>
      <c r="G80" s="2"/>
      <c r="H80" s="11">
        <f t="shared" si="11"/>
        <v>17.144583135449192</v>
      </c>
      <c r="I80" s="2">
        <f t="shared" si="12"/>
        <v>7325.2597398679363</v>
      </c>
      <c r="J80" s="2">
        <f t="shared" si="13"/>
        <v>29301.038959471745</v>
      </c>
      <c r="K80" s="2">
        <f t="shared" si="14"/>
        <v>0</v>
      </c>
      <c r="L80" s="2">
        <f t="shared" si="15"/>
        <v>0</v>
      </c>
      <c r="M80" s="25">
        <f t="shared" si="16"/>
        <v>36626.298699339684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3339.9924583333332</v>
      </c>
      <c r="C81" s="2">
        <f t="shared" si="7"/>
        <v>10019.977375</v>
      </c>
      <c r="D81" s="2">
        <f t="shared" si="8"/>
        <v>6679.9849166666663</v>
      </c>
      <c r="E81" s="2">
        <f t="shared" si="9"/>
        <v>0</v>
      </c>
      <c r="F81" s="12">
        <f t="shared" si="10"/>
        <v>20039.954749999997</v>
      </c>
      <c r="G81" s="2"/>
      <c r="H81" s="11">
        <f t="shared" si="11"/>
        <v>19.102173528189592</v>
      </c>
      <c r="I81" s="2">
        <f t="shared" si="12"/>
        <v>4325.4993574188393</v>
      </c>
      <c r="J81" s="2">
        <f t="shared" si="13"/>
        <v>12976.498072256518</v>
      </c>
      <c r="K81" s="2">
        <f t="shared" si="14"/>
        <v>8650.9987148376786</v>
      </c>
      <c r="L81" s="2">
        <f t="shared" si="15"/>
        <v>0</v>
      </c>
      <c r="M81" s="25">
        <f t="shared" si="16"/>
        <v>25952.996144513036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12415.431666666667</v>
      </c>
      <c r="D82" s="2">
        <f t="shared" si="8"/>
        <v>6207.7158333333336</v>
      </c>
      <c r="E82" s="2">
        <f t="shared" si="9"/>
        <v>0</v>
      </c>
      <c r="F82" s="12">
        <f t="shared" si="10"/>
        <v>18623.147499999999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17264.942338024506</v>
      </c>
      <c r="K82" s="2">
        <f t="shared" si="14"/>
        <v>8632.4711690122531</v>
      </c>
      <c r="L82" s="2">
        <f t="shared" si="15"/>
        <v>0</v>
      </c>
      <c r="M82" s="25">
        <f t="shared" si="16"/>
        <v>25897.413507036759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8511.055875</v>
      </c>
      <c r="D83" s="2">
        <f t="shared" si="8"/>
        <v>8511.055875</v>
      </c>
      <c r="E83" s="2">
        <f t="shared" si="9"/>
        <v>0</v>
      </c>
      <c r="F83" s="12">
        <f t="shared" si="10"/>
        <v>17022.11175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12679.494448812253</v>
      </c>
      <c r="K83" s="2">
        <f t="shared" si="14"/>
        <v>12679.494448812253</v>
      </c>
      <c r="L83" s="2">
        <f t="shared" si="15"/>
        <v>0</v>
      </c>
      <c r="M83" s="25">
        <f t="shared" si="16"/>
        <v>25358.988897624506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7441.6265625000005</v>
      </c>
      <c r="D84" s="2">
        <f t="shared" si="8"/>
        <v>2480.5421875000002</v>
      </c>
      <c r="E84" s="2">
        <f t="shared" si="9"/>
        <v>0</v>
      </c>
      <c r="F84" s="12">
        <f t="shared" si="10"/>
        <v>9922.1687500000007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11851.315293332311</v>
      </c>
      <c r="K84" s="2">
        <f t="shared" si="14"/>
        <v>3950.4384311107701</v>
      </c>
      <c r="L84" s="2">
        <f t="shared" si="15"/>
        <v>0</v>
      </c>
      <c r="M84" s="25">
        <f t="shared" si="16"/>
        <v>15801.753724443081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34039.144743904078</v>
      </c>
      <c r="C96" s="20">
        <f>SUM(C59:C90)</f>
        <v>99584.607856639399</v>
      </c>
      <c r="D96" s="20">
        <f>SUM(D59:D90)</f>
        <v>25021.58764945652</v>
      </c>
      <c r="E96" s="20">
        <f>SUM(E59:E90)</f>
        <v>0</v>
      </c>
      <c r="F96" s="20">
        <f>SUM(F59:F90)</f>
        <v>158645.34025000001</v>
      </c>
      <c r="G96" s="12"/>
      <c r="H96" s="10" t="s">
        <v>7</v>
      </c>
      <c r="I96" s="20">
        <f>SUM(I59:I95)</f>
        <v>35496.732765007437</v>
      </c>
      <c r="J96" s="20">
        <f>SUM(J59:J95)</f>
        <v>122399.05619134879</v>
      </c>
      <c r="K96" s="20">
        <f>SUM(K59:K95)</f>
        <v>35089.975951194101</v>
      </c>
      <c r="L96" s="20">
        <f>SUM(L59:L95)</f>
        <v>0</v>
      </c>
      <c r="M96" s="20">
        <f>SUM(M59:M95)</f>
        <v>192985.76490755036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13.224752441713745</v>
      </c>
      <c r="C97" s="26">
        <f>IF(M47&gt;0,C96/M47,0)</f>
        <v>14.280845713698548</v>
      </c>
      <c r="D97" s="26">
        <f>IF(N47&gt;0,D96/N47,0)</f>
        <v>15.264629124702763</v>
      </c>
      <c r="E97" s="26">
        <f>IF(O47&gt;0,E96/O47,0)</f>
        <v>0</v>
      </c>
      <c r="F97" s="26">
        <f>IF(P47&gt;0,F96/P47,0)</f>
        <v>14.182005054716972</v>
      </c>
      <c r="G97" s="12"/>
      <c r="H97" s="8" t="s">
        <v>13</v>
      </c>
      <c r="I97" s="26">
        <f>IF(L47&gt;0,I96/L47,0)</f>
        <v>13.791048712848802</v>
      </c>
      <c r="J97" s="26">
        <f>IF(M47&gt;0,J96/M47,0)</f>
        <v>17.552532209468684</v>
      </c>
      <c r="K97" s="26">
        <f>IF(N47&gt;0,K96/N47,0)</f>
        <v>21.406933740327677</v>
      </c>
      <c r="L97" s="26">
        <f>IF(O47&gt;0,L96/O47,0)</f>
        <v>0</v>
      </c>
      <c r="M97" s="26">
        <f>IF(P47&gt;0,M96/P47,0)</f>
        <v>17.251846723605865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2573.8965545046585</v>
      </c>
      <c r="C109" s="30">
        <f>$B$97</f>
        <v>13.224752441713745</v>
      </c>
      <c r="D109" s="30">
        <f>$I$97</f>
        <v>13.791048712848802</v>
      </c>
      <c r="E109" s="31">
        <f t="shared" ref="E109:E112" si="17">B109*D109</f>
        <v>35496.732765007437</v>
      </c>
      <c r="F109" s="5">
        <f t="shared" ref="F109:F112" si="18">B109/1000</f>
        <v>2.5738965545046586</v>
      </c>
      <c r="G109" s="5">
        <f t="shared" ref="G109:G112" si="19">E109/1000</f>
        <v>35.496732765007437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6973.2990505678054</v>
      </c>
      <c r="C110" s="30">
        <f>$C$97</f>
        <v>14.280845713698548</v>
      </c>
      <c r="D110" s="30">
        <f>$J$97</f>
        <v>17.552532209468684</v>
      </c>
      <c r="E110" s="31">
        <f t="shared" si="17"/>
        <v>122399.05619134879</v>
      </c>
      <c r="F110" s="5">
        <f t="shared" si="18"/>
        <v>6.973299050567805</v>
      </c>
      <c r="G110" s="5">
        <f t="shared" si="19"/>
        <v>122.39905619134879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1639.1873949275362</v>
      </c>
      <c r="C111" s="30">
        <f>$D$97</f>
        <v>15.264629124702763</v>
      </c>
      <c r="D111" s="30">
        <f>$K$97</f>
        <v>21.406933740327677</v>
      </c>
      <c r="E111" s="31">
        <f t="shared" si="17"/>
        <v>35089.975951194101</v>
      </c>
      <c r="F111" s="5">
        <f t="shared" si="18"/>
        <v>1.6391873949275362</v>
      </c>
      <c r="G111" s="5">
        <f t="shared" si="19"/>
        <v>35.089975951194099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11186.383</v>
      </c>
      <c r="C113" s="30">
        <f>$F$97</f>
        <v>14.182005054716972</v>
      </c>
      <c r="D113" s="30">
        <f>$M$97</f>
        <v>17.251846723605865</v>
      </c>
      <c r="E113" s="31">
        <f>SUM(E109:E112)</f>
        <v>192985.76490755033</v>
      </c>
      <c r="F113" s="5">
        <f>SUM(F109:F112)</f>
        <v>11.186382999999999</v>
      </c>
      <c r="G113" s="5">
        <f>SUM(G109:G112)</f>
        <v>192.98576490755033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192987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1.0000063999147826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13.224752441713745</v>
      </c>
      <c r="E122" s="35">
        <v>14.280845713698547</v>
      </c>
      <c r="F122" s="35">
        <v>15.264629124702767</v>
      </c>
      <c r="G122" s="35"/>
    </row>
    <row r="123" spans="1:16">
      <c r="C123" s="7" t="s">
        <v>25</v>
      </c>
      <c r="D123" s="35">
        <v>0.93362738224605446</v>
      </c>
      <c r="E123" s="35">
        <v>1.0115021063661904</v>
      </c>
      <c r="F123" s="35">
        <v>0.67457343860702712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23.009193896764117</v>
      </c>
      <c r="G127" s="36">
        <f t="shared" ref="G127:G130" si="21">(G109*100)/$G$113</f>
        <v>18.393446160141458</v>
      </c>
    </row>
    <row r="128" spans="1:16">
      <c r="E128" s="7">
        <v>1</v>
      </c>
      <c r="F128" s="36">
        <f t="shared" si="20"/>
        <v>62.337388685581438</v>
      </c>
      <c r="G128" s="36">
        <f t="shared" si="21"/>
        <v>63.423878051308058</v>
      </c>
    </row>
    <row r="129" spans="5:7">
      <c r="E129" s="7">
        <v>2</v>
      </c>
      <c r="F129" s="36">
        <f t="shared" si="20"/>
        <v>14.653417417654449</v>
      </c>
      <c r="G129" s="36">
        <f t="shared" si="21"/>
        <v>18.182675788550476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36"/>
  <sheetViews>
    <sheetView tabSelected="1" workbookViewId="0">
      <selection activeCell="E7" sqref="E7"/>
    </sheetView>
  </sheetViews>
  <sheetFormatPr baseColWidth="10" defaultColWidth="9.1640625" defaultRowHeight="13"/>
  <cols>
    <col min="2" max="2" width="10.5" customWidth="1"/>
    <col min="9" max="9" width="9.5" customWidth="1"/>
    <col min="11" max="11" width="9.5" customWidth="1"/>
  </cols>
  <sheetData>
    <row r="1" spans="1:16" ht="21">
      <c r="A1" s="48" t="s">
        <v>39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11911959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>
        <v>0</v>
      </c>
      <c r="C7" s="6">
        <v>0</v>
      </c>
      <c r="D7" s="6">
        <v>0</v>
      </c>
      <c r="E7" s="6">
        <v>0</v>
      </c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1996360</v>
      </c>
      <c r="J13" s="2"/>
      <c r="K13" s="11">
        <v>5.25</v>
      </c>
      <c r="L13" s="2">
        <f t="shared" si="1"/>
        <v>1996.36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1996.36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6">
        <v>9998578</v>
      </c>
      <c r="J19" s="5"/>
      <c r="K19" s="11">
        <v>8.25</v>
      </c>
      <c r="L19" s="2">
        <f t="shared" si="1"/>
        <v>9998.5779999999995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9998.5779999999995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6">
        <v>125553882</v>
      </c>
      <c r="J20" s="5"/>
      <c r="K20" s="11">
        <v>8.75</v>
      </c>
      <c r="L20" s="2">
        <f t="shared" si="1"/>
        <v>125553.882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125553.882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6">
        <v>346834529</v>
      </c>
      <c r="J21" s="5"/>
      <c r="K21" s="11">
        <v>9.25</v>
      </c>
      <c r="L21" s="2">
        <f t="shared" si="1"/>
        <v>346834.52899999998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346834.52899999998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6">
        <v>166243859</v>
      </c>
      <c r="J22" s="5"/>
      <c r="K22" s="11">
        <v>9.75</v>
      </c>
      <c r="L22" s="2">
        <f t="shared" si="1"/>
        <v>153119.34381578947</v>
      </c>
      <c r="M22" s="2">
        <f t="shared" si="2"/>
        <v>13124.515184210526</v>
      </c>
      <c r="N22" s="2">
        <f t="shared" si="3"/>
        <v>0</v>
      </c>
      <c r="O22" s="2">
        <f t="shared" si="4"/>
        <v>0</v>
      </c>
      <c r="P22" s="12">
        <f t="shared" si="5"/>
        <v>166243.859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6">
        <v>305134782</v>
      </c>
      <c r="J23" s="5"/>
      <c r="K23" s="11">
        <v>10.25</v>
      </c>
      <c r="L23" s="2">
        <f t="shared" si="1"/>
        <v>263047.22586206894</v>
      </c>
      <c r="M23" s="2">
        <f t="shared" si="2"/>
        <v>42087.556137931038</v>
      </c>
      <c r="N23" s="2">
        <f t="shared" si="3"/>
        <v>0</v>
      </c>
      <c r="O23" s="2">
        <f t="shared" si="4"/>
        <v>0</v>
      </c>
      <c r="P23" s="12">
        <f t="shared" si="5"/>
        <v>305134.78200000001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6">
        <v>408356370</v>
      </c>
      <c r="J24" s="5"/>
      <c r="K24" s="11">
        <v>10.75</v>
      </c>
      <c r="L24" s="2">
        <f t="shared" si="1"/>
        <v>389363.05046511628</v>
      </c>
      <c r="M24" s="2">
        <f t="shared" si="2"/>
        <v>18993.319534883722</v>
      </c>
      <c r="N24" s="2">
        <f t="shared" si="3"/>
        <v>0</v>
      </c>
      <c r="O24" s="2">
        <f t="shared" si="4"/>
        <v>0</v>
      </c>
      <c r="P24" s="12">
        <f t="shared" si="5"/>
        <v>408356.37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6">
        <v>327586271</v>
      </c>
      <c r="J25" s="5"/>
      <c r="K25" s="11">
        <v>11.25</v>
      </c>
      <c r="L25" s="2">
        <f t="shared" si="1"/>
        <v>311986.92476190475</v>
      </c>
      <c r="M25" s="2">
        <f t="shared" si="2"/>
        <v>15599.346238095237</v>
      </c>
      <c r="N25" s="2">
        <f t="shared" si="3"/>
        <v>0</v>
      </c>
      <c r="O25" s="2">
        <f t="shared" si="4"/>
        <v>0</v>
      </c>
      <c r="P25" s="12">
        <f t="shared" si="5"/>
        <v>327586.27100000001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6">
        <v>73609598</v>
      </c>
      <c r="J26" s="5"/>
      <c r="K26" s="11">
        <v>11.75</v>
      </c>
      <c r="L26" s="2">
        <f t="shared" si="1"/>
        <v>62784.657117647053</v>
      </c>
      <c r="M26" s="2">
        <f t="shared" si="2"/>
        <v>10824.940882352941</v>
      </c>
      <c r="N26" s="2">
        <f t="shared" si="3"/>
        <v>0</v>
      </c>
      <c r="O26" s="2">
        <f t="shared" si="4"/>
        <v>0</v>
      </c>
      <c r="P26" s="12">
        <f t="shared" si="5"/>
        <v>73609.597999999998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6">
        <v>37199613</v>
      </c>
      <c r="J27" s="5"/>
      <c r="K27" s="11">
        <v>12.25</v>
      </c>
      <c r="L27" s="2">
        <f t="shared" si="1"/>
        <v>26937.650793103447</v>
      </c>
      <c r="M27" s="2">
        <f t="shared" si="2"/>
        <v>10261.962206896551</v>
      </c>
      <c r="N27" s="2">
        <f t="shared" si="3"/>
        <v>0</v>
      </c>
      <c r="O27" s="2">
        <f t="shared" si="4"/>
        <v>0</v>
      </c>
      <c r="P27" s="12">
        <f t="shared" si="5"/>
        <v>37199.612999999998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6">
        <v>17094982</v>
      </c>
      <c r="J28" s="5"/>
      <c r="K28" s="11">
        <v>12.75</v>
      </c>
      <c r="L28" s="2">
        <f t="shared" si="1"/>
        <v>10256.9892</v>
      </c>
      <c r="M28" s="2">
        <f t="shared" si="2"/>
        <v>6837.9928</v>
      </c>
      <c r="N28" s="2">
        <f t="shared" si="3"/>
        <v>0</v>
      </c>
      <c r="O28" s="2">
        <f t="shared" si="4"/>
        <v>0</v>
      </c>
      <c r="P28" s="12">
        <f t="shared" si="5"/>
        <v>17094.982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4061857</v>
      </c>
      <c r="J29" s="5"/>
      <c r="K29" s="11">
        <v>13.25</v>
      </c>
      <c r="L29" s="2">
        <f t="shared" si="1"/>
        <v>1059.6148695652173</v>
      </c>
      <c r="M29" s="2">
        <f t="shared" si="2"/>
        <v>2825.639652173913</v>
      </c>
      <c r="N29" s="2">
        <f t="shared" si="3"/>
        <v>176.60247826086956</v>
      </c>
      <c r="O29" s="2">
        <f t="shared" si="4"/>
        <v>0</v>
      </c>
      <c r="P29" s="12">
        <f t="shared" si="5"/>
        <v>4061.857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5008523</v>
      </c>
      <c r="J30" s="5"/>
      <c r="K30" s="11">
        <v>13.75</v>
      </c>
      <c r="L30" s="2">
        <f t="shared" si="1"/>
        <v>1365.960818181818</v>
      </c>
      <c r="M30" s="2">
        <f t="shared" si="2"/>
        <v>3642.5621818181821</v>
      </c>
      <c r="N30" s="2">
        <f t="shared" si="3"/>
        <v>0</v>
      </c>
      <c r="O30" s="2">
        <f t="shared" si="4"/>
        <v>0</v>
      </c>
      <c r="P30" s="12">
        <f t="shared" si="5"/>
        <v>5008.5230000000001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3569683</v>
      </c>
      <c r="J31" s="5"/>
      <c r="K31" s="11">
        <v>14.25</v>
      </c>
      <c r="L31" s="2">
        <f t="shared" si="1"/>
        <v>713.9366</v>
      </c>
      <c r="M31" s="2">
        <f t="shared" si="2"/>
        <v>2855.7464</v>
      </c>
      <c r="N31" s="2">
        <f t="shared" si="3"/>
        <v>0</v>
      </c>
      <c r="O31" s="2">
        <f t="shared" si="4"/>
        <v>0</v>
      </c>
      <c r="P31" s="12">
        <f t="shared" si="5"/>
        <v>3569.683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1358641</v>
      </c>
      <c r="J32" s="5"/>
      <c r="K32" s="11">
        <v>14.75</v>
      </c>
      <c r="L32" s="2">
        <f t="shared" si="1"/>
        <v>226.44016666666667</v>
      </c>
      <c r="M32" s="2">
        <f t="shared" si="2"/>
        <v>679.32050000000004</v>
      </c>
      <c r="N32" s="2">
        <f t="shared" si="3"/>
        <v>452.88033333333334</v>
      </c>
      <c r="O32" s="2">
        <f t="shared" si="4"/>
        <v>0</v>
      </c>
      <c r="P32" s="12">
        <f t="shared" si="5"/>
        <v>1358.6410000000001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1221190</v>
      </c>
      <c r="J33" s="5"/>
      <c r="K33" s="11">
        <v>15.25</v>
      </c>
      <c r="L33" s="2">
        <f t="shared" si="1"/>
        <v>0</v>
      </c>
      <c r="M33" s="2">
        <f t="shared" si="2"/>
        <v>814.12666666666667</v>
      </c>
      <c r="N33" s="2">
        <f t="shared" si="3"/>
        <v>407.06333333333333</v>
      </c>
      <c r="O33" s="2">
        <f t="shared" si="4"/>
        <v>0</v>
      </c>
      <c r="P33" s="12">
        <f t="shared" si="5"/>
        <v>1221.19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1080769</v>
      </c>
      <c r="J34" s="5"/>
      <c r="K34" s="11">
        <v>15.75</v>
      </c>
      <c r="L34" s="2">
        <f t="shared" si="1"/>
        <v>0</v>
      </c>
      <c r="M34" s="2">
        <f t="shared" si="2"/>
        <v>540.3845</v>
      </c>
      <c r="N34" s="2">
        <f t="shared" si="3"/>
        <v>540.3845</v>
      </c>
      <c r="O34" s="2">
        <f t="shared" si="4"/>
        <v>0</v>
      </c>
      <c r="P34" s="12">
        <f t="shared" si="5"/>
        <v>1080.769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610595</v>
      </c>
      <c r="J35" s="5"/>
      <c r="K35" s="11">
        <v>16.25</v>
      </c>
      <c r="L35" s="2">
        <f t="shared" si="1"/>
        <v>0</v>
      </c>
      <c r="M35" s="2">
        <f t="shared" si="2"/>
        <v>457.94625000000002</v>
      </c>
      <c r="N35" s="2">
        <f t="shared" si="3"/>
        <v>152.64875000000001</v>
      </c>
      <c r="O35" s="2">
        <f t="shared" si="4"/>
        <v>0</v>
      </c>
      <c r="P35" s="12">
        <f t="shared" si="5"/>
        <v>610.59500000000003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1836520082</v>
      </c>
      <c r="J47" s="2"/>
      <c r="K47" s="10" t="s">
        <v>7</v>
      </c>
      <c r="L47" s="20">
        <f>SUM(L10:L46)</f>
        <v>1705245.1434700438</v>
      </c>
      <c r="M47" s="20">
        <f>SUM(M10:M46)</f>
        <v>129545.35913502878</v>
      </c>
      <c r="N47" s="20">
        <f>SUM(N10:N46)</f>
        <v>1729.5793949275364</v>
      </c>
      <c r="O47" s="20">
        <f>SUM(O10:O46)</f>
        <v>0</v>
      </c>
      <c r="P47" s="20">
        <f>SUM(P10:P46)</f>
        <v>1836520.0819999999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10480.89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10480.89</v>
      </c>
      <c r="G62" s="2"/>
      <c r="H62" s="11">
        <f t="shared" si="11"/>
        <v>0.74910926194646843</v>
      </c>
      <c r="I62" s="2">
        <f t="shared" si="12"/>
        <v>1495.4917661794516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1495.4917661794516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82488.268499999991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82488.268499999991</v>
      </c>
      <c r="G68" s="2"/>
      <c r="H68" s="11">
        <f t="shared" si="11"/>
        <v>3.0900199248028781</v>
      </c>
      <c r="I68" s="2">
        <f t="shared" si="12"/>
        <v>30895.80523969571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30895.80523969571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1098596.4675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1098596.4675</v>
      </c>
      <c r="G69" s="2"/>
      <c r="H69" s="11">
        <f t="shared" si="11"/>
        <v>3.7160163427706312</v>
      </c>
      <c r="I69" s="2">
        <f t="shared" si="12"/>
        <v>466560.27741029538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466560.27741029538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3208219.3932499997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3208219.3932499997</v>
      </c>
      <c r="G70" s="2"/>
      <c r="H70" s="11">
        <f t="shared" si="11"/>
        <v>4.4232418376222657</v>
      </c>
      <c r="I70" s="2">
        <f t="shared" si="12"/>
        <v>1534132.9994048129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1534132.9994048129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1492913.6022039473</v>
      </c>
      <c r="C71" s="2">
        <f t="shared" si="7"/>
        <v>127964.02304605264</v>
      </c>
      <c r="D71" s="2">
        <f t="shared" si="8"/>
        <v>0</v>
      </c>
      <c r="E71" s="2">
        <f t="shared" si="9"/>
        <v>0</v>
      </c>
      <c r="F71" s="12">
        <f t="shared" si="10"/>
        <v>1620877.6252499998</v>
      </c>
      <c r="G71" s="2"/>
      <c r="H71" s="11">
        <f t="shared" si="11"/>
        <v>5.216985103076933</v>
      </c>
      <c r="I71" s="2">
        <f t="shared" si="12"/>
        <v>798821.33567988873</v>
      </c>
      <c r="J71" s="2">
        <f t="shared" si="13"/>
        <v>68470.400201133321</v>
      </c>
      <c r="K71" s="2">
        <f t="shared" si="14"/>
        <v>0</v>
      </c>
      <c r="L71" s="2">
        <f t="shared" si="15"/>
        <v>0</v>
      </c>
      <c r="M71" s="25">
        <f t="shared" si="16"/>
        <v>867291.73588102206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2696234.0650862064</v>
      </c>
      <c r="C72" s="2">
        <f t="shared" si="7"/>
        <v>431397.45041379315</v>
      </c>
      <c r="D72" s="2">
        <f t="shared" si="8"/>
        <v>0</v>
      </c>
      <c r="E72" s="2">
        <f t="shared" si="9"/>
        <v>0</v>
      </c>
      <c r="F72" s="12">
        <f t="shared" si="10"/>
        <v>3127631.5154999997</v>
      </c>
      <c r="G72" s="2"/>
      <c r="H72" s="11">
        <f t="shared" si="11"/>
        <v>6.1025736488626166</v>
      </c>
      <c r="I72" s="2">
        <f t="shared" si="12"/>
        <v>1605265.068952275</v>
      </c>
      <c r="J72" s="2">
        <f t="shared" si="13"/>
        <v>256842.41103236403</v>
      </c>
      <c r="K72" s="2">
        <f t="shared" si="14"/>
        <v>0</v>
      </c>
      <c r="L72" s="2">
        <f t="shared" si="15"/>
        <v>0</v>
      </c>
      <c r="M72" s="25">
        <f t="shared" si="16"/>
        <v>1862107.479984639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4185652.7925</v>
      </c>
      <c r="C73" s="2">
        <f t="shared" si="7"/>
        <v>204178.185</v>
      </c>
      <c r="D73" s="2">
        <f t="shared" si="8"/>
        <v>0</v>
      </c>
      <c r="E73" s="2">
        <f t="shared" si="9"/>
        <v>0</v>
      </c>
      <c r="F73" s="12">
        <f t="shared" si="10"/>
        <v>4389830.9775</v>
      </c>
      <c r="G73" s="2"/>
      <c r="H73" s="11">
        <f t="shared" si="11"/>
        <v>7.0853720701988241</v>
      </c>
      <c r="I73" s="2">
        <f t="shared" si="12"/>
        <v>2758782.08293295</v>
      </c>
      <c r="J73" s="2">
        <f t="shared" si="13"/>
        <v>134574.73575282685</v>
      </c>
      <c r="K73" s="2">
        <f t="shared" si="14"/>
        <v>0</v>
      </c>
      <c r="L73" s="2">
        <f t="shared" si="15"/>
        <v>0</v>
      </c>
      <c r="M73" s="25">
        <f t="shared" si="16"/>
        <v>2893356.818685777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3509852.9035714283</v>
      </c>
      <c r="C74" s="2">
        <f t="shared" si="7"/>
        <v>175492.6451785714</v>
      </c>
      <c r="D74" s="2">
        <f t="shared" si="8"/>
        <v>0</v>
      </c>
      <c r="E74" s="2">
        <f t="shared" si="9"/>
        <v>0</v>
      </c>
      <c r="F74" s="12">
        <f t="shared" si="10"/>
        <v>3685345.5487499996</v>
      </c>
      <c r="G74" s="2"/>
      <c r="H74" s="11">
        <f t="shared" si="11"/>
        <v>8.170780475614924</v>
      </c>
      <c r="I74" s="2">
        <f t="shared" si="12"/>
        <v>2549176.6734917136</v>
      </c>
      <c r="J74" s="2">
        <f t="shared" si="13"/>
        <v>127458.83367458568</v>
      </c>
      <c r="K74" s="2">
        <f t="shared" si="14"/>
        <v>0</v>
      </c>
      <c r="L74" s="2">
        <f t="shared" si="15"/>
        <v>0</v>
      </c>
      <c r="M74" s="25">
        <f t="shared" si="16"/>
        <v>2676635.507166299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737719.72113235283</v>
      </c>
      <c r="C75" s="2">
        <f t="shared" si="7"/>
        <v>127193.05536764706</v>
      </c>
      <c r="D75" s="2">
        <f t="shared" si="8"/>
        <v>0</v>
      </c>
      <c r="E75" s="2">
        <f t="shared" si="9"/>
        <v>0</v>
      </c>
      <c r="F75" s="12">
        <f t="shared" si="10"/>
        <v>864912.77649999992</v>
      </c>
      <c r="G75" s="2"/>
      <c r="H75" s="11">
        <f t="shared" si="11"/>
        <v>9.364233051873212</v>
      </c>
      <c r="I75" s="2">
        <f t="shared" si="12"/>
        <v>587930.16133159725</v>
      </c>
      <c r="J75" s="2">
        <f t="shared" si="13"/>
        <v>101367.26919510298</v>
      </c>
      <c r="K75" s="2">
        <f t="shared" si="14"/>
        <v>0</v>
      </c>
      <c r="L75" s="2">
        <f t="shared" si="15"/>
        <v>0</v>
      </c>
      <c r="M75" s="25">
        <f t="shared" si="16"/>
        <v>689297.43052670022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329986.22221551725</v>
      </c>
      <c r="C76" s="2">
        <f t="shared" si="7"/>
        <v>125709.03703448275</v>
      </c>
      <c r="D76" s="2">
        <f t="shared" si="8"/>
        <v>0</v>
      </c>
      <c r="E76" s="2">
        <f t="shared" si="9"/>
        <v>0</v>
      </c>
      <c r="F76" s="12">
        <f t="shared" si="10"/>
        <v>455695.25925</v>
      </c>
      <c r="G76" s="2"/>
      <c r="H76" s="11">
        <f t="shared" si="11"/>
        <v>10.671196748437429</v>
      </c>
      <c r="I76" s="2">
        <f t="shared" si="12"/>
        <v>287456.97155390843</v>
      </c>
      <c r="J76" s="2">
        <f t="shared" si="13"/>
        <v>109507.41773482226</v>
      </c>
      <c r="K76" s="2">
        <f t="shared" si="14"/>
        <v>0</v>
      </c>
      <c r="L76" s="2">
        <f t="shared" si="15"/>
        <v>0</v>
      </c>
      <c r="M76" s="25">
        <f t="shared" si="16"/>
        <v>396964.38928873069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130776.61229999999</v>
      </c>
      <c r="C77" s="2">
        <f t="shared" si="7"/>
        <v>87184.408200000005</v>
      </c>
      <c r="D77" s="2">
        <f t="shared" si="8"/>
        <v>0</v>
      </c>
      <c r="E77" s="2">
        <f t="shared" si="9"/>
        <v>0</v>
      </c>
      <c r="F77" s="12">
        <f t="shared" si="10"/>
        <v>217961.02049999998</v>
      </c>
      <c r="G77" s="2"/>
      <c r="H77" s="11">
        <f t="shared" si="11"/>
        <v>12.09717006683282</v>
      </c>
      <c r="I77" s="2">
        <f t="shared" si="12"/>
        <v>124080.54272606752</v>
      </c>
      <c r="J77" s="2">
        <f t="shared" si="13"/>
        <v>82720.361817378347</v>
      </c>
      <c r="K77" s="2">
        <f t="shared" si="14"/>
        <v>0</v>
      </c>
      <c r="L77" s="2">
        <f t="shared" si="15"/>
        <v>0</v>
      </c>
      <c r="M77" s="25">
        <f t="shared" si="16"/>
        <v>206800.90454344585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14039.897021739129</v>
      </c>
      <c r="C78" s="2">
        <f t="shared" si="7"/>
        <v>37439.725391304346</v>
      </c>
      <c r="D78" s="2">
        <f t="shared" si="8"/>
        <v>2339.9828369565216</v>
      </c>
      <c r="E78" s="2">
        <f t="shared" si="9"/>
        <v>0</v>
      </c>
      <c r="F78" s="12">
        <f t="shared" si="10"/>
        <v>53819.605249999993</v>
      </c>
      <c r="G78" s="2"/>
      <c r="H78" s="11">
        <f t="shared" si="11"/>
        <v>13.647681942569514</v>
      </c>
      <c r="I78" s="2">
        <f t="shared" si="12"/>
        <v>14461.286721443368</v>
      </c>
      <c r="J78" s="2">
        <f t="shared" si="13"/>
        <v>38563.431257182317</v>
      </c>
      <c r="K78" s="2">
        <f t="shared" si="14"/>
        <v>2410.2144535738948</v>
      </c>
      <c r="L78" s="2">
        <f t="shared" si="15"/>
        <v>0</v>
      </c>
      <c r="M78" s="25">
        <f t="shared" si="16"/>
        <v>55434.932432199581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18781.961249999997</v>
      </c>
      <c r="C79" s="2">
        <f t="shared" si="7"/>
        <v>50085.23</v>
      </c>
      <c r="D79" s="2">
        <f t="shared" si="8"/>
        <v>0</v>
      </c>
      <c r="E79" s="2">
        <f t="shared" si="9"/>
        <v>0</v>
      </c>
      <c r="F79" s="12">
        <f t="shared" si="10"/>
        <v>68867.191250000003</v>
      </c>
      <c r="G79" s="2"/>
      <c r="H79" s="11">
        <f t="shared" si="11"/>
        <v>15.328290709179525</v>
      </c>
      <c r="I79" s="2">
        <f t="shared" si="12"/>
        <v>20937.844518439622</v>
      </c>
      <c r="J79" s="2">
        <f t="shared" si="13"/>
        <v>55834.252049172341</v>
      </c>
      <c r="K79" s="2">
        <f t="shared" si="14"/>
        <v>0</v>
      </c>
      <c r="L79" s="2">
        <f t="shared" si="15"/>
        <v>0</v>
      </c>
      <c r="M79" s="25">
        <f t="shared" si="16"/>
        <v>76772.096567611967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10173.59655</v>
      </c>
      <c r="C80" s="2">
        <f t="shared" si="7"/>
        <v>40694.386200000001</v>
      </c>
      <c r="D80" s="2">
        <f t="shared" si="8"/>
        <v>0</v>
      </c>
      <c r="E80" s="2">
        <f t="shared" si="9"/>
        <v>0</v>
      </c>
      <c r="F80" s="12">
        <f t="shared" si="10"/>
        <v>50867.982750000003</v>
      </c>
      <c r="G80" s="2"/>
      <c r="H80" s="11">
        <f t="shared" si="11"/>
        <v>17.144583135449192</v>
      </c>
      <c r="I80" s="2">
        <f t="shared" si="12"/>
        <v>12240.145392139935</v>
      </c>
      <c r="J80" s="2">
        <f t="shared" si="13"/>
        <v>48960.581568559741</v>
      </c>
      <c r="K80" s="2">
        <f t="shared" si="14"/>
        <v>0</v>
      </c>
      <c r="L80" s="2">
        <f t="shared" si="15"/>
        <v>0</v>
      </c>
      <c r="M80" s="25">
        <f t="shared" si="16"/>
        <v>61200.726960699678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3339.9924583333332</v>
      </c>
      <c r="C81" s="2">
        <f t="shared" si="7"/>
        <v>10019.977375</v>
      </c>
      <c r="D81" s="2">
        <f t="shared" si="8"/>
        <v>6679.9849166666663</v>
      </c>
      <c r="E81" s="2">
        <f t="shared" si="9"/>
        <v>0</v>
      </c>
      <c r="F81" s="12">
        <f t="shared" si="10"/>
        <v>20039.954749999997</v>
      </c>
      <c r="G81" s="2"/>
      <c r="H81" s="11">
        <f t="shared" si="11"/>
        <v>19.102173528189592</v>
      </c>
      <c r="I81" s="2">
        <f t="shared" si="12"/>
        <v>4325.4993574188393</v>
      </c>
      <c r="J81" s="2">
        <f t="shared" si="13"/>
        <v>12976.498072256518</v>
      </c>
      <c r="K81" s="2">
        <f t="shared" si="14"/>
        <v>8650.9987148376786</v>
      </c>
      <c r="L81" s="2">
        <f t="shared" si="15"/>
        <v>0</v>
      </c>
      <c r="M81" s="25">
        <f t="shared" si="16"/>
        <v>25952.996144513036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12415.431666666667</v>
      </c>
      <c r="D82" s="2">
        <f t="shared" si="8"/>
        <v>6207.7158333333336</v>
      </c>
      <c r="E82" s="2">
        <f t="shared" si="9"/>
        <v>0</v>
      </c>
      <c r="F82" s="12">
        <f t="shared" si="10"/>
        <v>18623.147499999999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17264.942338024506</v>
      </c>
      <c r="K82" s="2">
        <f t="shared" si="14"/>
        <v>8632.4711690122531</v>
      </c>
      <c r="L82" s="2">
        <f t="shared" si="15"/>
        <v>0</v>
      </c>
      <c r="M82" s="25">
        <f t="shared" si="16"/>
        <v>25897.413507036759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8511.055875</v>
      </c>
      <c r="D83" s="2">
        <f t="shared" si="8"/>
        <v>8511.055875</v>
      </c>
      <c r="E83" s="2">
        <f t="shared" si="9"/>
        <v>0</v>
      </c>
      <c r="F83" s="12">
        <f t="shared" si="10"/>
        <v>17022.11175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12679.494448812253</v>
      </c>
      <c r="K83" s="2">
        <f t="shared" si="14"/>
        <v>12679.494448812253</v>
      </c>
      <c r="L83" s="2">
        <f t="shared" si="15"/>
        <v>0</v>
      </c>
      <c r="M83" s="25">
        <f t="shared" si="16"/>
        <v>25358.988897624506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7441.6265625000005</v>
      </c>
      <c r="D84" s="2">
        <f t="shared" si="8"/>
        <v>2480.5421875000002</v>
      </c>
      <c r="E84" s="2">
        <f t="shared" si="9"/>
        <v>0</v>
      </c>
      <c r="F84" s="12">
        <f t="shared" si="10"/>
        <v>9922.1687500000007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11851.315293332311</v>
      </c>
      <c r="K84" s="2">
        <f t="shared" si="14"/>
        <v>3950.4384311107701</v>
      </c>
      <c r="L84" s="2">
        <f t="shared" si="15"/>
        <v>0</v>
      </c>
      <c r="M84" s="25">
        <f t="shared" si="16"/>
        <v>15801.753724443081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17529256.385539524</v>
      </c>
      <c r="C96" s="20">
        <f>SUM(C59:C90)</f>
        <v>1445726.2373110177</v>
      </c>
      <c r="D96" s="20">
        <f>SUM(D59:D90)</f>
        <v>26219.281649456523</v>
      </c>
      <c r="E96" s="20">
        <f>SUM(E59:E90)</f>
        <v>0</v>
      </c>
      <c r="F96" s="20">
        <f>SUM(F59:F90)</f>
        <v>19001201.9045</v>
      </c>
      <c r="G96" s="12"/>
      <c r="H96" s="10" t="s">
        <v>7</v>
      </c>
      <c r="I96" s="20">
        <f>SUM(I59:I95)</f>
        <v>10796562.186478827</v>
      </c>
      <c r="J96" s="20">
        <f>SUM(J59:J95)</f>
        <v>1079071.9444355534</v>
      </c>
      <c r="K96" s="20">
        <f>SUM(K59:K95)</f>
        <v>36323.617217346851</v>
      </c>
      <c r="L96" s="20">
        <f>SUM(L59:L95)</f>
        <v>0</v>
      </c>
      <c r="M96" s="20">
        <f>SUM(M59:M95)</f>
        <v>11911957.748131726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10.27961079535393</v>
      </c>
      <c r="C97" s="26">
        <f>IF(M47&gt;0,C96/M47,0)</f>
        <v>11.160000226670386</v>
      </c>
      <c r="D97" s="26">
        <f>IF(N47&gt;0,D96/N47,0)</f>
        <v>15.159339736789025</v>
      </c>
      <c r="E97" s="26">
        <f>IF(O47&gt;0,E96/O47,0)</f>
        <v>0</v>
      </c>
      <c r="F97" s="26">
        <f>IF(P47&gt;0,F96/P47,0)</f>
        <v>10.346307721180693</v>
      </c>
      <c r="G97" s="12"/>
      <c r="H97" s="8" t="s">
        <v>13</v>
      </c>
      <c r="I97" s="26">
        <f>IF(L47&gt;0,I96/L47,0)</f>
        <v>6.3313842164116334</v>
      </c>
      <c r="J97" s="26">
        <f>IF(M47&gt;0,J96/M47,0)</f>
        <v>8.3296843023979452</v>
      </c>
      <c r="K97" s="26">
        <f>IF(N47&gt;0,K96/N47,0)</f>
        <v>21.001416485346535</v>
      </c>
      <c r="L97" s="26">
        <f>IF(O47&gt;0,L96/O47,0)</f>
        <v>0</v>
      </c>
      <c r="M97" s="26">
        <f>IF(P47&gt;0,M96/P47,0)</f>
        <v>6.4861570885516331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1705245.1434700438</v>
      </c>
      <c r="C109" s="30">
        <f>$B$97</f>
        <v>10.27961079535393</v>
      </c>
      <c r="D109" s="30">
        <f>$I$97</f>
        <v>6.3313842164116334</v>
      </c>
      <c r="E109" s="31">
        <f t="shared" ref="E109:E112" si="17">B109*D109</f>
        <v>10796562.186478827</v>
      </c>
      <c r="F109" s="5">
        <f t="shared" ref="F109:F112" si="18">B109/1000</f>
        <v>1705.2451434700438</v>
      </c>
      <c r="G109" s="5">
        <f t="shared" ref="G109:G112" si="19">E109/1000</f>
        <v>10796.562186478826</v>
      </c>
      <c r="H109" s="5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129545.35913502878</v>
      </c>
      <c r="C110" s="30">
        <f>$C$97</f>
        <v>11.160000226670386</v>
      </c>
      <c r="D110" s="30">
        <f>$J$97</f>
        <v>8.3296843023979452</v>
      </c>
      <c r="E110" s="31">
        <f t="shared" si="17"/>
        <v>1079071.9444355534</v>
      </c>
      <c r="F110" s="5">
        <f t="shared" si="18"/>
        <v>129.54535913502878</v>
      </c>
      <c r="G110" s="5">
        <f t="shared" si="19"/>
        <v>1079.0719444355534</v>
      </c>
      <c r="H110" s="5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1729.5793949275364</v>
      </c>
      <c r="C111" s="30">
        <f>$D$97</f>
        <v>15.159339736789025</v>
      </c>
      <c r="D111" s="30">
        <f>$K$97</f>
        <v>21.001416485346535</v>
      </c>
      <c r="E111" s="31">
        <f t="shared" si="17"/>
        <v>36323.617217346851</v>
      </c>
      <c r="F111" s="5">
        <f t="shared" si="18"/>
        <v>1.7295793949275364</v>
      </c>
      <c r="G111" s="5">
        <f t="shared" si="19"/>
        <v>36.32361721734685</v>
      </c>
      <c r="H111" s="5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1836520.0819999999</v>
      </c>
      <c r="C113" s="30">
        <f>$F$97</f>
        <v>10.346307721180693</v>
      </c>
      <c r="D113" s="30">
        <f>$M$97</f>
        <v>6.4861570885516331</v>
      </c>
      <c r="E113" s="31">
        <f>SUM(E109:E112)</f>
        <v>11911957.748131728</v>
      </c>
      <c r="F113" s="5">
        <f>SUM(F109:F112)</f>
        <v>1836.520082</v>
      </c>
      <c r="G113" s="5">
        <f>SUM(G109:G112)</f>
        <v>11911.957748131726</v>
      </c>
      <c r="H113" s="5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11911959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1.0000001050934111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10.279610795353928</v>
      </c>
      <c r="E122" s="35">
        <v>11.160000226670384</v>
      </c>
      <c r="F122" s="35">
        <v>15.159339736789025</v>
      </c>
      <c r="G122" s="35"/>
    </row>
    <row r="123" spans="1:16">
      <c r="C123" s="7" t="s">
        <v>25</v>
      </c>
      <c r="D123" s="35">
        <v>0.94435471294837525</v>
      </c>
      <c r="E123" s="35">
        <v>1.2646329786045489</v>
      </c>
      <c r="F123" s="35">
        <v>0.79523776331431817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92.851973696525249</v>
      </c>
      <c r="G127" s="36">
        <f t="shared" ref="G127:G130" si="21">(G109*100)/$G$113</f>
        <v>90.636337156015855</v>
      </c>
    </row>
    <row r="128" spans="1:16">
      <c r="E128" s="7">
        <v>1</v>
      </c>
      <c r="F128" s="36">
        <f t="shared" si="20"/>
        <v>7.0538493101557478</v>
      </c>
      <c r="G128" s="36">
        <f t="shared" si="21"/>
        <v>9.058728777012286</v>
      </c>
    </row>
    <row r="129" spans="5:9">
      <c r="E129" s="7">
        <v>2</v>
      </c>
      <c r="F129" s="37">
        <f t="shared" si="20"/>
        <v>9.4176993319016508E-2</v>
      </c>
      <c r="G129" s="37">
        <f t="shared" si="21"/>
        <v>0.30493406697185316</v>
      </c>
    </row>
    <row r="130" spans="5:9">
      <c r="E130" s="7">
        <v>3</v>
      </c>
      <c r="F130" s="36">
        <f t="shared" si="20"/>
        <v>0</v>
      </c>
      <c r="G130" s="36">
        <f t="shared" si="21"/>
        <v>0</v>
      </c>
    </row>
    <row r="133" spans="5:9">
      <c r="E133" t="s">
        <v>40</v>
      </c>
      <c r="F133" t="s">
        <v>41</v>
      </c>
      <c r="G133" t="s">
        <v>42</v>
      </c>
      <c r="H133" s="35" t="s">
        <v>27</v>
      </c>
      <c r="I133" s="7" t="s">
        <v>28</v>
      </c>
    </row>
    <row r="134" spans="5:9">
      <c r="E134" t="s">
        <v>43</v>
      </c>
      <c r="F134">
        <v>2.5738965545046586</v>
      </c>
      <c r="G134">
        <v>35.496732765007437</v>
      </c>
      <c r="H134" s="39">
        <f t="shared" ref="H134:H136" si="22">(F134*100)/$F$136</f>
        <v>0.15093997272831844</v>
      </c>
      <c r="I134" s="39">
        <f t="shared" ref="I134:I136" si="23">(G134*100)/$G$136</f>
        <v>0.32877810688167103</v>
      </c>
    </row>
    <row r="135" spans="5:9">
      <c r="E135" t="s">
        <v>44</v>
      </c>
      <c r="F135">
        <v>1702.6712469155391</v>
      </c>
      <c r="G135">
        <v>10761.06545371382</v>
      </c>
      <c r="H135" s="39">
        <f t="shared" si="22"/>
        <v>99.849060027271676</v>
      </c>
      <c r="I135" s="39">
        <f t="shared" si="23"/>
        <v>99.671221893118343</v>
      </c>
    </row>
    <row r="136" spans="5:9">
      <c r="E136" t="s">
        <v>7</v>
      </c>
      <c r="F136">
        <v>1705.2451434700438</v>
      </c>
      <c r="G136">
        <v>10796.562186478826</v>
      </c>
      <c r="H136">
        <f t="shared" si="22"/>
        <v>100</v>
      </c>
      <c r="I136" s="39">
        <f t="shared" si="23"/>
        <v>100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37"/>
  <sheetViews>
    <sheetView workbookViewId="0">
      <selection activeCell="N35" sqref="N35"/>
    </sheetView>
  </sheetViews>
  <sheetFormatPr baseColWidth="10" defaultColWidth="9.6640625" defaultRowHeight="11"/>
  <cols>
    <col min="1" max="1" width="11.5" style="40" customWidth="1"/>
    <col min="2" max="2" width="9.6640625" style="40"/>
    <col min="3" max="3" width="10" style="40" customWidth="1"/>
    <col min="4" max="16384" width="9.6640625" style="40"/>
  </cols>
  <sheetData>
    <row r="2" spans="1:11">
      <c r="A2" s="40" t="s">
        <v>45</v>
      </c>
      <c r="B2" s="41" t="e">
        <f t="shared" ref="B2:K2" si="0">0.25+SUMPRODUCT($A4:$A43,B4:B43)/B44</f>
        <v>#DIV/0!</v>
      </c>
      <c r="C2" s="41" t="e">
        <f t="shared" si="0"/>
        <v>#DIV/0!</v>
      </c>
      <c r="D2" s="41" t="e">
        <f t="shared" si="0"/>
        <v>#DIV/0!</v>
      </c>
      <c r="E2" s="41" t="e">
        <f t="shared" si="0"/>
        <v>#DIV/0!</v>
      </c>
      <c r="F2" s="41" t="e">
        <f t="shared" si="0"/>
        <v>#DIV/0!</v>
      </c>
      <c r="G2" s="41" t="e">
        <f t="shared" si="0"/>
        <v>#DIV/0!</v>
      </c>
      <c r="H2" s="41" t="e">
        <f t="shared" si="0"/>
        <v>#DIV/0!</v>
      </c>
      <c r="I2" s="41" t="e">
        <f t="shared" si="0"/>
        <v>#DIV/0!</v>
      </c>
      <c r="J2" s="41" t="e">
        <f t="shared" si="0"/>
        <v>#DIV/0!</v>
      </c>
      <c r="K2" s="41" t="e">
        <f t="shared" si="0"/>
        <v>#DIV/0!</v>
      </c>
    </row>
    <row r="3" spans="1:11">
      <c r="A3" s="40" t="s">
        <v>46</v>
      </c>
      <c r="B3" s="41" t="e">
        <f t="shared" ref="B3:K3" si="1">((SUMPRODUCT($A4:$A43,$A4:$A43,B4:B43)-(B44*(B2-0.25)^2))/(B44-1))^0.5</f>
        <v>#DIV/0!</v>
      </c>
      <c r="C3" s="41" t="e">
        <f t="shared" si="1"/>
        <v>#DIV/0!</v>
      </c>
      <c r="D3" s="41" t="e">
        <f t="shared" si="1"/>
        <v>#DIV/0!</v>
      </c>
      <c r="E3" s="41" t="e">
        <f t="shared" si="1"/>
        <v>#DIV/0!</v>
      </c>
      <c r="F3" s="41" t="e">
        <f t="shared" si="1"/>
        <v>#DIV/0!</v>
      </c>
      <c r="G3" s="41" t="e">
        <f t="shared" si="1"/>
        <v>#DIV/0!</v>
      </c>
      <c r="H3" s="41" t="e">
        <f t="shared" si="1"/>
        <v>#DIV/0!</v>
      </c>
      <c r="I3" s="41" t="e">
        <f t="shared" si="1"/>
        <v>#DIV/0!</v>
      </c>
      <c r="J3" s="41" t="e">
        <f t="shared" si="1"/>
        <v>#DIV/0!</v>
      </c>
      <c r="K3" s="41" t="e">
        <f t="shared" si="1"/>
        <v>#DIV/0!</v>
      </c>
    </row>
    <row r="4" spans="1:11" ht="13">
      <c r="A4" s="42">
        <v>2</v>
      </c>
      <c r="B4" s="5">
        <v>0</v>
      </c>
      <c r="C4" s="2">
        <v>0</v>
      </c>
      <c r="D4" s="2">
        <v>0</v>
      </c>
      <c r="E4" s="2">
        <v>0</v>
      </c>
      <c r="F4" s="40">
        <v>0</v>
      </c>
      <c r="G4" s="40">
        <v>0</v>
      </c>
      <c r="H4" s="40">
        <f t="shared" ref="H4:H11" si="2">D4*1000</f>
        <v>0</v>
      </c>
      <c r="I4" s="40">
        <v>0</v>
      </c>
      <c r="J4" s="40">
        <v>0</v>
      </c>
      <c r="K4" s="40">
        <v>0</v>
      </c>
    </row>
    <row r="5" spans="1:11" ht="13">
      <c r="A5" s="42">
        <v>2.5</v>
      </c>
      <c r="B5" s="5">
        <v>0</v>
      </c>
      <c r="C5" s="2">
        <v>0</v>
      </c>
      <c r="D5" s="2">
        <v>0</v>
      </c>
      <c r="E5" s="2">
        <v>0</v>
      </c>
      <c r="F5" s="40">
        <v>0</v>
      </c>
      <c r="G5" s="40">
        <v>0</v>
      </c>
      <c r="H5" s="40">
        <f t="shared" si="2"/>
        <v>0</v>
      </c>
      <c r="I5" s="40">
        <v>0</v>
      </c>
      <c r="J5" s="40">
        <v>0</v>
      </c>
      <c r="K5" s="40">
        <v>0</v>
      </c>
    </row>
    <row r="6" spans="1:11" ht="13">
      <c r="A6" s="42">
        <v>3</v>
      </c>
      <c r="B6" s="5">
        <v>0</v>
      </c>
      <c r="C6" s="2">
        <v>0</v>
      </c>
      <c r="D6" s="2">
        <v>0</v>
      </c>
      <c r="E6" s="2">
        <v>0</v>
      </c>
      <c r="F6" s="40">
        <v>0</v>
      </c>
      <c r="G6" s="40">
        <v>0</v>
      </c>
      <c r="H6" s="40">
        <f t="shared" si="2"/>
        <v>0</v>
      </c>
      <c r="I6" s="40">
        <v>0</v>
      </c>
      <c r="J6" s="40">
        <v>0</v>
      </c>
      <c r="K6" s="40">
        <v>0</v>
      </c>
    </row>
    <row r="7" spans="1:11" ht="13">
      <c r="A7" s="42">
        <v>3.5</v>
      </c>
      <c r="B7" s="5">
        <v>0</v>
      </c>
      <c r="C7" s="2">
        <v>0</v>
      </c>
      <c r="D7" s="2">
        <v>0</v>
      </c>
      <c r="E7" s="2">
        <v>0</v>
      </c>
      <c r="F7" s="40">
        <v>0</v>
      </c>
      <c r="G7" s="40">
        <v>0</v>
      </c>
      <c r="H7" s="40">
        <f t="shared" si="2"/>
        <v>0</v>
      </c>
      <c r="I7" s="40">
        <v>0</v>
      </c>
      <c r="J7" s="40">
        <v>0</v>
      </c>
      <c r="K7" s="40">
        <v>0</v>
      </c>
    </row>
    <row r="8" spans="1:11" ht="13">
      <c r="A8" s="42">
        <v>4</v>
      </c>
      <c r="B8" s="5">
        <v>0</v>
      </c>
      <c r="C8" s="2">
        <v>0</v>
      </c>
      <c r="D8" s="2">
        <v>0</v>
      </c>
      <c r="E8" s="2">
        <v>0</v>
      </c>
      <c r="F8" s="40">
        <v>0</v>
      </c>
      <c r="G8" s="40">
        <v>0</v>
      </c>
      <c r="H8" s="40">
        <f t="shared" si="2"/>
        <v>0</v>
      </c>
      <c r="I8" s="40">
        <v>0</v>
      </c>
      <c r="J8" s="40">
        <v>0</v>
      </c>
      <c r="K8" s="40">
        <v>0</v>
      </c>
    </row>
    <row r="9" spans="1:11" ht="13">
      <c r="A9" s="42">
        <v>4.5</v>
      </c>
      <c r="B9" s="5">
        <v>0</v>
      </c>
      <c r="C9" s="2">
        <v>0</v>
      </c>
      <c r="D9" s="2">
        <v>0</v>
      </c>
      <c r="E9" s="2">
        <v>0</v>
      </c>
      <c r="F9" s="40">
        <v>0</v>
      </c>
      <c r="G9" s="40">
        <v>0</v>
      </c>
      <c r="H9" s="40">
        <f t="shared" si="2"/>
        <v>0</v>
      </c>
      <c r="I9" s="40">
        <v>0</v>
      </c>
      <c r="J9" s="40">
        <v>0</v>
      </c>
      <c r="K9" s="40">
        <v>0</v>
      </c>
    </row>
    <row r="10" spans="1:11" ht="13">
      <c r="A10" s="42">
        <v>5</v>
      </c>
      <c r="B10" s="5">
        <v>0</v>
      </c>
      <c r="C10" s="2">
        <v>0</v>
      </c>
      <c r="D10" s="2">
        <v>0</v>
      </c>
      <c r="E10" s="2">
        <v>0</v>
      </c>
      <c r="F10" s="40">
        <v>0</v>
      </c>
      <c r="G10" s="40">
        <v>0</v>
      </c>
      <c r="H10" s="40">
        <f t="shared" si="2"/>
        <v>0</v>
      </c>
      <c r="I10" s="40">
        <v>0</v>
      </c>
      <c r="J10" s="40">
        <v>0</v>
      </c>
      <c r="K10" s="40">
        <v>0</v>
      </c>
    </row>
    <row r="11" spans="1:11" ht="13">
      <c r="A11" s="42">
        <v>5.5</v>
      </c>
      <c r="B11" s="5">
        <v>0</v>
      </c>
      <c r="C11" s="2">
        <v>0</v>
      </c>
      <c r="D11" s="2">
        <v>0</v>
      </c>
      <c r="E11" s="2">
        <v>0</v>
      </c>
      <c r="F11" s="40">
        <v>0</v>
      </c>
      <c r="G11" s="40">
        <v>0</v>
      </c>
      <c r="H11" s="40">
        <f t="shared" si="2"/>
        <v>0</v>
      </c>
      <c r="I11" s="40">
        <v>0</v>
      </c>
      <c r="J11" s="40">
        <v>0</v>
      </c>
      <c r="K11" s="40">
        <v>0</v>
      </c>
    </row>
    <row r="12" spans="1:11" ht="13">
      <c r="A12" s="42">
        <v>6</v>
      </c>
      <c r="B12" s="5">
        <v>0</v>
      </c>
      <c r="C12" s="2">
        <v>0</v>
      </c>
      <c r="D12" s="2">
        <v>0</v>
      </c>
      <c r="E12" s="2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</row>
    <row r="13" spans="1:11" ht="13">
      <c r="A13" s="42">
        <v>6.5</v>
      </c>
      <c r="B13" s="5">
        <v>0</v>
      </c>
      <c r="C13" s="2">
        <v>0</v>
      </c>
      <c r="D13" s="2">
        <v>0</v>
      </c>
      <c r="E13" s="2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</row>
    <row r="14" spans="1:11" ht="13">
      <c r="A14" s="42">
        <v>7</v>
      </c>
      <c r="B14" s="5">
        <v>0</v>
      </c>
      <c r="C14" s="2">
        <v>0</v>
      </c>
      <c r="D14" s="2">
        <v>0</v>
      </c>
      <c r="E14" s="2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</row>
    <row r="15" spans="1:11" ht="13">
      <c r="A15" s="42">
        <v>7.5</v>
      </c>
      <c r="B15" s="5">
        <v>0</v>
      </c>
      <c r="C15" s="2">
        <v>0</v>
      </c>
      <c r="D15" s="2">
        <v>0</v>
      </c>
      <c r="E15" s="2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</row>
    <row r="16" spans="1:11" ht="13">
      <c r="A16" s="42">
        <v>8</v>
      </c>
      <c r="B16" s="5">
        <v>0</v>
      </c>
      <c r="C16" s="2">
        <v>0</v>
      </c>
      <c r="D16" s="2">
        <v>0</v>
      </c>
      <c r="E16" s="2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</row>
    <row r="17" spans="1:11" ht="13">
      <c r="A17" s="42">
        <v>8.5</v>
      </c>
      <c r="B17" s="5">
        <v>0</v>
      </c>
      <c r="C17" s="2">
        <v>0</v>
      </c>
      <c r="D17" s="2">
        <v>0</v>
      </c>
      <c r="E17" s="2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</row>
    <row r="18" spans="1:11" ht="13">
      <c r="A18" s="42">
        <v>9</v>
      </c>
      <c r="B18" s="5">
        <v>0</v>
      </c>
      <c r="C18" s="2">
        <v>0</v>
      </c>
      <c r="D18" s="2">
        <v>0</v>
      </c>
      <c r="E18" s="2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</row>
    <row r="19" spans="1:11" ht="13">
      <c r="A19" s="42">
        <v>9.5</v>
      </c>
      <c r="B19" s="5">
        <v>0</v>
      </c>
      <c r="C19" s="2">
        <v>0</v>
      </c>
      <c r="D19" s="2">
        <v>0</v>
      </c>
      <c r="E19" s="2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</row>
    <row r="20" spans="1:11" ht="13">
      <c r="A20" s="42">
        <v>10</v>
      </c>
      <c r="B20" s="5">
        <v>0</v>
      </c>
      <c r="C20" s="2">
        <v>0</v>
      </c>
      <c r="D20" s="2">
        <v>0</v>
      </c>
      <c r="E20" s="2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</row>
    <row r="21" spans="1:11" ht="13">
      <c r="A21" s="42">
        <v>10.5</v>
      </c>
      <c r="B21" s="5">
        <v>0</v>
      </c>
      <c r="C21" s="2">
        <v>0</v>
      </c>
      <c r="D21" s="2">
        <v>0</v>
      </c>
      <c r="E21" s="2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</row>
    <row r="22" spans="1:11" ht="13">
      <c r="A22" s="42">
        <v>11</v>
      </c>
      <c r="B22" s="5">
        <v>0</v>
      </c>
      <c r="C22" s="2">
        <v>0</v>
      </c>
      <c r="D22" s="2">
        <v>0</v>
      </c>
      <c r="E22" s="2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</row>
    <row r="23" spans="1:11" ht="13">
      <c r="A23" s="42">
        <v>11.5</v>
      </c>
      <c r="B23" s="5">
        <v>0</v>
      </c>
      <c r="C23" s="2">
        <v>0</v>
      </c>
      <c r="D23" s="2">
        <v>0</v>
      </c>
      <c r="E23" s="2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</row>
    <row r="24" spans="1:11" ht="13">
      <c r="A24" s="42">
        <v>12</v>
      </c>
      <c r="B24" s="5">
        <v>0</v>
      </c>
      <c r="C24" s="2">
        <v>0</v>
      </c>
      <c r="D24" s="2">
        <v>0</v>
      </c>
      <c r="E24" s="2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</row>
    <row r="25" spans="1:11" ht="13">
      <c r="A25" s="42">
        <v>12.5</v>
      </c>
      <c r="B25" s="5">
        <v>0</v>
      </c>
      <c r="C25" s="2">
        <v>0</v>
      </c>
      <c r="D25" s="2">
        <v>0</v>
      </c>
      <c r="E25" s="2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</row>
    <row r="26" spans="1:11" ht="13">
      <c r="A26" s="42">
        <v>13</v>
      </c>
      <c r="B26" s="5">
        <v>0</v>
      </c>
      <c r="C26" s="2">
        <v>0</v>
      </c>
      <c r="D26" s="2">
        <v>0</v>
      </c>
      <c r="E26" s="2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</row>
    <row r="27" spans="1:11" ht="13">
      <c r="A27" s="42">
        <v>13.5</v>
      </c>
      <c r="B27" s="5">
        <v>0</v>
      </c>
      <c r="C27" s="2">
        <v>0</v>
      </c>
      <c r="D27" s="2">
        <v>0</v>
      </c>
      <c r="E27" s="2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</row>
    <row r="28" spans="1:11" ht="13">
      <c r="A28" s="42">
        <v>14</v>
      </c>
      <c r="B28" s="5">
        <v>0</v>
      </c>
      <c r="C28" s="2">
        <v>0</v>
      </c>
      <c r="D28" s="2">
        <v>0</v>
      </c>
      <c r="E28" s="2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</row>
    <row r="29" spans="1:11" ht="13">
      <c r="A29" s="42">
        <v>14.5</v>
      </c>
      <c r="B29" s="5">
        <v>0</v>
      </c>
      <c r="C29" s="2">
        <v>0</v>
      </c>
      <c r="D29" s="2">
        <v>0</v>
      </c>
      <c r="E29" s="2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</row>
    <row r="30" spans="1:11" ht="13">
      <c r="A30" s="42">
        <v>15</v>
      </c>
      <c r="B30" s="5">
        <v>0</v>
      </c>
      <c r="C30" s="2">
        <v>0</v>
      </c>
      <c r="D30" s="2">
        <v>0</v>
      </c>
      <c r="E30" s="2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</row>
    <row r="31" spans="1:11" ht="13">
      <c r="A31" s="42">
        <v>15.5</v>
      </c>
      <c r="B31" s="5">
        <v>0</v>
      </c>
      <c r="C31" s="2">
        <v>0</v>
      </c>
      <c r="D31" s="2">
        <v>0</v>
      </c>
      <c r="E31" s="2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</row>
    <row r="32" spans="1:11" ht="13">
      <c r="A32" s="42">
        <v>16</v>
      </c>
      <c r="B32" s="5">
        <v>0</v>
      </c>
      <c r="C32" s="2">
        <v>0</v>
      </c>
      <c r="D32" s="2">
        <v>0</v>
      </c>
      <c r="E32" s="2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</row>
    <row r="33" spans="1:11" ht="13">
      <c r="A33" s="42">
        <v>16.5</v>
      </c>
      <c r="B33" s="5">
        <v>0</v>
      </c>
      <c r="C33" s="2">
        <v>0</v>
      </c>
      <c r="D33" s="2">
        <v>0</v>
      </c>
      <c r="E33" s="2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</row>
    <row r="34" spans="1:11" ht="13">
      <c r="A34" s="42">
        <v>17</v>
      </c>
      <c r="B34" s="5">
        <v>0</v>
      </c>
      <c r="C34" s="2">
        <v>0</v>
      </c>
      <c r="D34" s="2">
        <v>0</v>
      </c>
      <c r="E34" s="2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</row>
    <row r="35" spans="1:11" ht="13">
      <c r="A35" s="42">
        <v>17.5</v>
      </c>
      <c r="B35" s="5">
        <v>0</v>
      </c>
      <c r="C35" s="2">
        <v>0</v>
      </c>
      <c r="D35" s="2">
        <v>0</v>
      </c>
      <c r="E35" s="2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</row>
    <row r="36" spans="1:11" ht="13">
      <c r="A36" s="42">
        <v>18</v>
      </c>
      <c r="B36" s="5">
        <v>0</v>
      </c>
      <c r="C36" s="2">
        <v>0</v>
      </c>
      <c r="D36" s="2">
        <v>0</v>
      </c>
      <c r="E36" s="2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</row>
    <row r="37" spans="1:11" ht="13">
      <c r="A37" s="42">
        <v>18.5</v>
      </c>
      <c r="B37" s="5">
        <v>0</v>
      </c>
      <c r="C37" s="2">
        <v>0</v>
      </c>
      <c r="D37" s="2">
        <v>0</v>
      </c>
      <c r="E37" s="2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</row>
    <row r="38" spans="1:11" ht="13">
      <c r="A38" s="42">
        <v>19</v>
      </c>
      <c r="B38" s="5">
        <v>0</v>
      </c>
      <c r="C38" s="2">
        <v>0</v>
      </c>
      <c r="D38" s="2">
        <v>0</v>
      </c>
      <c r="E38" s="2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</row>
    <row r="39" spans="1:11" ht="13">
      <c r="A39" s="42">
        <v>19.5</v>
      </c>
      <c r="B39" s="5">
        <v>0</v>
      </c>
      <c r="C39" s="2">
        <v>0</v>
      </c>
      <c r="D39" s="2">
        <v>0</v>
      </c>
      <c r="E39" s="2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</row>
    <row r="40" spans="1:11" ht="13">
      <c r="A40" s="42">
        <v>20</v>
      </c>
      <c r="B40" s="5">
        <v>0</v>
      </c>
      <c r="C40" s="2">
        <v>0</v>
      </c>
      <c r="D40" s="2">
        <v>0</v>
      </c>
      <c r="E40" s="2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</row>
    <row r="41" spans="1:11" ht="13">
      <c r="A41" s="42">
        <v>20.5</v>
      </c>
      <c r="B41" s="5">
        <v>0</v>
      </c>
      <c r="C41" s="2">
        <v>0</v>
      </c>
      <c r="D41" s="2">
        <v>0</v>
      </c>
      <c r="E41" s="2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</row>
    <row r="42" spans="1:11" ht="13">
      <c r="A42" s="42">
        <v>21</v>
      </c>
      <c r="B42" s="5">
        <v>0</v>
      </c>
      <c r="C42" s="2">
        <v>0</v>
      </c>
      <c r="D42" s="2">
        <v>0</v>
      </c>
      <c r="E42" s="2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</row>
    <row r="43" spans="1:11" ht="13">
      <c r="A43" s="42">
        <v>21.5</v>
      </c>
      <c r="B43" s="5">
        <v>0</v>
      </c>
      <c r="C43" s="2">
        <v>0</v>
      </c>
      <c r="D43" s="2">
        <v>0</v>
      </c>
      <c r="E43" s="2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</row>
    <row r="44" spans="1:11">
      <c r="A44" s="40" t="s">
        <v>47</v>
      </c>
      <c r="B44" s="40">
        <f t="shared" ref="B44:K44" si="3">SUM(B8:B43)</f>
        <v>0</v>
      </c>
      <c r="C44" s="40">
        <f t="shared" si="3"/>
        <v>0</v>
      </c>
      <c r="D44" s="40">
        <f t="shared" si="3"/>
        <v>0</v>
      </c>
      <c r="E44" s="40">
        <f t="shared" si="3"/>
        <v>0</v>
      </c>
      <c r="F44" s="40">
        <f t="shared" si="3"/>
        <v>0</v>
      </c>
      <c r="G44" s="40">
        <f t="shared" si="3"/>
        <v>0</v>
      </c>
      <c r="H44" s="40">
        <f t="shared" si="3"/>
        <v>0</v>
      </c>
      <c r="I44" s="40">
        <f t="shared" si="3"/>
        <v>0</v>
      </c>
      <c r="J44" s="40">
        <f t="shared" si="3"/>
        <v>0</v>
      </c>
      <c r="K44" s="40">
        <f t="shared" si="3"/>
        <v>0</v>
      </c>
    </row>
    <row r="45" spans="1:11">
      <c r="A45" s="43" t="s">
        <v>48</v>
      </c>
    </row>
    <row r="46" spans="1:11" ht="13">
      <c r="A46" s="42">
        <v>4</v>
      </c>
      <c r="B46" s="40" t="e">
        <f t="shared" ref="B46:B74" si="4">B8/B$44</f>
        <v>#DIV/0!</v>
      </c>
    </row>
    <row r="47" spans="1:11" ht="13">
      <c r="A47" s="42">
        <v>4.5</v>
      </c>
      <c r="B47" s="40" t="e">
        <f t="shared" si="4"/>
        <v>#DIV/0!</v>
      </c>
    </row>
    <row r="48" spans="1:11" ht="13">
      <c r="A48" s="42">
        <v>5</v>
      </c>
      <c r="B48" s="40" t="e">
        <f t="shared" si="4"/>
        <v>#DIV/0!</v>
      </c>
    </row>
    <row r="49" spans="1:2" ht="13">
      <c r="A49" s="42">
        <v>5.5</v>
      </c>
      <c r="B49" s="40" t="e">
        <f t="shared" si="4"/>
        <v>#DIV/0!</v>
      </c>
    </row>
    <row r="50" spans="1:2" ht="13">
      <c r="A50" s="42">
        <v>6</v>
      </c>
      <c r="B50" s="40" t="e">
        <f t="shared" si="4"/>
        <v>#DIV/0!</v>
      </c>
    </row>
    <row r="51" spans="1:2" ht="13">
      <c r="A51" s="42">
        <v>6.5</v>
      </c>
      <c r="B51" s="40" t="e">
        <f t="shared" si="4"/>
        <v>#DIV/0!</v>
      </c>
    </row>
    <row r="52" spans="1:2" ht="13">
      <c r="A52" s="42">
        <v>7</v>
      </c>
      <c r="B52" s="40" t="e">
        <f t="shared" si="4"/>
        <v>#DIV/0!</v>
      </c>
    </row>
    <row r="53" spans="1:2" ht="13">
      <c r="A53" s="42">
        <v>7.5</v>
      </c>
      <c r="B53" s="40" t="e">
        <f t="shared" si="4"/>
        <v>#DIV/0!</v>
      </c>
    </row>
    <row r="54" spans="1:2" ht="13">
      <c r="A54" s="42">
        <v>8</v>
      </c>
      <c r="B54" s="40" t="e">
        <f t="shared" si="4"/>
        <v>#DIV/0!</v>
      </c>
    </row>
    <row r="55" spans="1:2" ht="13">
      <c r="A55" s="42">
        <v>8.5</v>
      </c>
      <c r="B55" s="40" t="e">
        <f t="shared" si="4"/>
        <v>#DIV/0!</v>
      </c>
    </row>
    <row r="56" spans="1:2" ht="13">
      <c r="A56" s="42">
        <v>9</v>
      </c>
      <c r="B56" s="40" t="e">
        <f t="shared" si="4"/>
        <v>#DIV/0!</v>
      </c>
    </row>
    <row r="57" spans="1:2" ht="13">
      <c r="A57" s="42">
        <v>9.5</v>
      </c>
      <c r="B57" s="40" t="e">
        <f t="shared" si="4"/>
        <v>#DIV/0!</v>
      </c>
    </row>
    <row r="58" spans="1:2" ht="13">
      <c r="A58" s="42">
        <v>10</v>
      </c>
      <c r="B58" s="40" t="e">
        <f t="shared" si="4"/>
        <v>#DIV/0!</v>
      </c>
    </row>
    <row r="59" spans="1:2" ht="13">
      <c r="A59" s="42">
        <v>10.5</v>
      </c>
      <c r="B59" s="40" t="e">
        <f t="shared" si="4"/>
        <v>#DIV/0!</v>
      </c>
    </row>
    <row r="60" spans="1:2" ht="13">
      <c r="A60" s="42">
        <v>11</v>
      </c>
      <c r="B60" s="40" t="e">
        <f t="shared" si="4"/>
        <v>#DIV/0!</v>
      </c>
    </row>
    <row r="61" spans="1:2" ht="13">
      <c r="A61" s="42">
        <v>11.5</v>
      </c>
      <c r="B61" s="40" t="e">
        <f t="shared" si="4"/>
        <v>#DIV/0!</v>
      </c>
    </row>
    <row r="62" spans="1:2" ht="13">
      <c r="A62" s="42">
        <v>12</v>
      </c>
      <c r="B62" s="40" t="e">
        <f t="shared" si="4"/>
        <v>#DIV/0!</v>
      </c>
    </row>
    <row r="63" spans="1:2" ht="13">
      <c r="A63" s="42">
        <v>12.5</v>
      </c>
      <c r="B63" s="40" t="e">
        <f t="shared" si="4"/>
        <v>#DIV/0!</v>
      </c>
    </row>
    <row r="64" spans="1:2" ht="13">
      <c r="A64" s="42">
        <v>13</v>
      </c>
      <c r="B64" s="40" t="e">
        <f t="shared" si="4"/>
        <v>#DIV/0!</v>
      </c>
    </row>
    <row r="65" spans="1:2" ht="13">
      <c r="A65" s="42">
        <v>13.5</v>
      </c>
      <c r="B65" s="40" t="e">
        <f t="shared" si="4"/>
        <v>#DIV/0!</v>
      </c>
    </row>
    <row r="66" spans="1:2" ht="13">
      <c r="A66" s="42">
        <v>14</v>
      </c>
      <c r="B66" s="40" t="e">
        <f t="shared" si="4"/>
        <v>#DIV/0!</v>
      </c>
    </row>
    <row r="67" spans="1:2" ht="13">
      <c r="A67" s="42">
        <v>14.5</v>
      </c>
      <c r="B67" s="40" t="e">
        <f t="shared" si="4"/>
        <v>#DIV/0!</v>
      </c>
    </row>
    <row r="68" spans="1:2" ht="13">
      <c r="A68" s="42">
        <v>15</v>
      </c>
      <c r="B68" s="40" t="e">
        <f t="shared" si="4"/>
        <v>#DIV/0!</v>
      </c>
    </row>
    <row r="69" spans="1:2" ht="13">
      <c r="A69" s="42">
        <v>15.5</v>
      </c>
      <c r="B69" s="40" t="e">
        <f t="shared" si="4"/>
        <v>#DIV/0!</v>
      </c>
    </row>
    <row r="70" spans="1:2" ht="13">
      <c r="A70" s="42">
        <v>16</v>
      </c>
      <c r="B70" s="40" t="e">
        <f t="shared" si="4"/>
        <v>#DIV/0!</v>
      </c>
    </row>
    <row r="71" spans="1:2" ht="13">
      <c r="A71" s="42">
        <v>16.5</v>
      </c>
      <c r="B71" s="40" t="e">
        <f t="shared" si="4"/>
        <v>#DIV/0!</v>
      </c>
    </row>
    <row r="72" spans="1:2" ht="13">
      <c r="A72" s="42">
        <v>17</v>
      </c>
      <c r="B72" s="40" t="e">
        <f t="shared" si="4"/>
        <v>#DIV/0!</v>
      </c>
    </row>
    <row r="73" spans="1:2" ht="13">
      <c r="A73" s="42">
        <v>17.5</v>
      </c>
      <c r="B73" s="40" t="e">
        <f t="shared" si="4"/>
        <v>#DIV/0!</v>
      </c>
    </row>
    <row r="74" spans="1:2" ht="13">
      <c r="A74" s="42">
        <v>18</v>
      </c>
      <c r="B74" s="40" t="e">
        <f t="shared" si="4"/>
        <v>#DIV/0!</v>
      </c>
    </row>
    <row r="75" spans="1:2">
      <c r="A75" s="43" t="s">
        <v>49</v>
      </c>
    </row>
    <row r="76" spans="1:2" ht="13">
      <c r="A76" s="42">
        <v>4</v>
      </c>
      <c r="B76" s="40" t="e">
        <f>B46</f>
        <v>#DIV/0!</v>
      </c>
    </row>
    <row r="77" spans="1:2" ht="13">
      <c r="A77" s="42">
        <v>4.5</v>
      </c>
      <c r="B77" s="40" t="e">
        <f t="shared" ref="B77:B104" si="5">B47+B76</f>
        <v>#DIV/0!</v>
      </c>
    </row>
    <row r="78" spans="1:2" ht="13">
      <c r="A78" s="42">
        <v>5</v>
      </c>
      <c r="B78" s="40" t="e">
        <f t="shared" si="5"/>
        <v>#DIV/0!</v>
      </c>
    </row>
    <row r="79" spans="1:2" ht="13">
      <c r="A79" s="42">
        <v>5.5</v>
      </c>
      <c r="B79" s="40" t="e">
        <f t="shared" si="5"/>
        <v>#DIV/0!</v>
      </c>
    </row>
    <row r="80" spans="1:2" ht="13">
      <c r="A80" s="42">
        <v>6</v>
      </c>
      <c r="B80" s="40" t="e">
        <f t="shared" si="5"/>
        <v>#DIV/0!</v>
      </c>
    </row>
    <row r="81" spans="1:2" ht="13">
      <c r="A81" s="42">
        <v>6.5</v>
      </c>
      <c r="B81" s="40" t="e">
        <f t="shared" si="5"/>
        <v>#DIV/0!</v>
      </c>
    </row>
    <row r="82" spans="1:2" ht="13">
      <c r="A82" s="42">
        <v>7</v>
      </c>
      <c r="B82" s="40" t="e">
        <f t="shared" si="5"/>
        <v>#DIV/0!</v>
      </c>
    </row>
    <row r="83" spans="1:2" ht="13">
      <c r="A83" s="42">
        <v>7.5</v>
      </c>
      <c r="B83" s="40" t="e">
        <f t="shared" si="5"/>
        <v>#DIV/0!</v>
      </c>
    </row>
    <row r="84" spans="1:2" ht="13">
      <c r="A84" s="42">
        <v>8</v>
      </c>
      <c r="B84" s="40" t="e">
        <f t="shared" si="5"/>
        <v>#DIV/0!</v>
      </c>
    </row>
    <row r="85" spans="1:2" ht="13">
      <c r="A85" s="42">
        <v>8.5</v>
      </c>
      <c r="B85" s="40" t="e">
        <f t="shared" si="5"/>
        <v>#DIV/0!</v>
      </c>
    </row>
    <row r="86" spans="1:2" ht="13">
      <c r="A86" s="42">
        <v>9</v>
      </c>
      <c r="B86" s="40" t="e">
        <f t="shared" si="5"/>
        <v>#DIV/0!</v>
      </c>
    </row>
    <row r="87" spans="1:2" ht="13">
      <c r="A87" s="42">
        <v>9.5</v>
      </c>
      <c r="B87" s="40" t="e">
        <f t="shared" si="5"/>
        <v>#DIV/0!</v>
      </c>
    </row>
    <row r="88" spans="1:2" ht="13">
      <c r="A88" s="42">
        <v>10</v>
      </c>
      <c r="B88" s="40" t="e">
        <f t="shared" si="5"/>
        <v>#DIV/0!</v>
      </c>
    </row>
    <row r="89" spans="1:2" ht="13">
      <c r="A89" s="42">
        <v>10.5</v>
      </c>
      <c r="B89" s="40" t="e">
        <f t="shared" si="5"/>
        <v>#DIV/0!</v>
      </c>
    </row>
    <row r="90" spans="1:2" ht="13">
      <c r="A90" s="42">
        <v>11</v>
      </c>
      <c r="B90" s="40" t="e">
        <f t="shared" si="5"/>
        <v>#DIV/0!</v>
      </c>
    </row>
    <row r="91" spans="1:2" ht="13">
      <c r="A91" s="42">
        <v>11.5</v>
      </c>
      <c r="B91" s="40" t="e">
        <f t="shared" si="5"/>
        <v>#DIV/0!</v>
      </c>
    </row>
    <row r="92" spans="1:2" ht="13">
      <c r="A92" s="42">
        <v>12</v>
      </c>
      <c r="B92" s="40" t="e">
        <f t="shared" si="5"/>
        <v>#DIV/0!</v>
      </c>
    </row>
    <row r="93" spans="1:2" ht="13">
      <c r="A93" s="42">
        <v>12.5</v>
      </c>
      <c r="B93" s="40" t="e">
        <f t="shared" si="5"/>
        <v>#DIV/0!</v>
      </c>
    </row>
    <row r="94" spans="1:2" ht="13">
      <c r="A94" s="42">
        <v>13</v>
      </c>
      <c r="B94" s="40" t="e">
        <f t="shared" si="5"/>
        <v>#DIV/0!</v>
      </c>
    </row>
    <row r="95" spans="1:2" ht="13">
      <c r="A95" s="42">
        <v>13.5</v>
      </c>
      <c r="B95" s="40" t="e">
        <f t="shared" si="5"/>
        <v>#DIV/0!</v>
      </c>
    </row>
    <row r="96" spans="1:2" ht="13">
      <c r="A96" s="42">
        <v>14</v>
      </c>
      <c r="B96" s="40" t="e">
        <f t="shared" si="5"/>
        <v>#DIV/0!</v>
      </c>
    </row>
    <row r="97" spans="1:2" ht="13">
      <c r="A97" s="42">
        <v>14.5</v>
      </c>
      <c r="B97" s="40" t="e">
        <f t="shared" si="5"/>
        <v>#DIV/0!</v>
      </c>
    </row>
    <row r="98" spans="1:2" ht="13">
      <c r="A98" s="42">
        <v>15</v>
      </c>
      <c r="B98" s="40" t="e">
        <f t="shared" si="5"/>
        <v>#DIV/0!</v>
      </c>
    </row>
    <row r="99" spans="1:2" ht="13">
      <c r="A99" s="42">
        <v>15.5</v>
      </c>
      <c r="B99" s="40" t="e">
        <f t="shared" si="5"/>
        <v>#DIV/0!</v>
      </c>
    </row>
    <row r="100" spans="1:2" ht="13">
      <c r="A100" s="42">
        <v>16</v>
      </c>
      <c r="B100" s="40" t="e">
        <f t="shared" si="5"/>
        <v>#DIV/0!</v>
      </c>
    </row>
    <row r="101" spans="1:2" ht="13">
      <c r="A101" s="42">
        <v>16.5</v>
      </c>
      <c r="B101" s="40" t="e">
        <f t="shared" si="5"/>
        <v>#DIV/0!</v>
      </c>
    </row>
    <row r="102" spans="1:2" ht="13">
      <c r="A102" s="42">
        <v>17</v>
      </c>
      <c r="B102" s="40" t="e">
        <f t="shared" si="5"/>
        <v>#DIV/0!</v>
      </c>
    </row>
    <row r="103" spans="1:2" ht="13">
      <c r="A103" s="42">
        <v>17.5</v>
      </c>
      <c r="B103" s="40" t="e">
        <f t="shared" si="5"/>
        <v>#DIV/0!</v>
      </c>
    </row>
    <row r="104" spans="1:2" ht="13">
      <c r="A104" s="42">
        <v>18</v>
      </c>
      <c r="B104" s="40" t="e">
        <f t="shared" si="5"/>
        <v>#DIV/0!</v>
      </c>
    </row>
    <row r="106" spans="1:2" ht="13">
      <c r="A106" s="42">
        <v>4</v>
      </c>
      <c r="B106" s="40" t="e">
        <f t="shared" ref="B106:B134" si="6">NA()</f>
        <v>#N/A</v>
      </c>
    </row>
    <row r="107" spans="1:2" ht="13">
      <c r="A107" s="42">
        <v>4.5</v>
      </c>
      <c r="B107" s="40" t="e">
        <f t="shared" si="6"/>
        <v>#N/A</v>
      </c>
    </row>
    <row r="108" spans="1:2" ht="13">
      <c r="A108" s="42">
        <v>5</v>
      </c>
      <c r="B108" s="40" t="e">
        <f t="shared" si="6"/>
        <v>#N/A</v>
      </c>
    </row>
    <row r="109" spans="1:2" ht="13">
      <c r="A109" s="42">
        <v>5.5</v>
      </c>
      <c r="B109" s="40" t="e">
        <f t="shared" si="6"/>
        <v>#N/A</v>
      </c>
    </row>
    <row r="110" spans="1:2" ht="13">
      <c r="A110" s="42">
        <v>6</v>
      </c>
      <c r="B110" s="40" t="e">
        <f t="shared" si="6"/>
        <v>#N/A</v>
      </c>
    </row>
    <row r="111" spans="1:2" ht="13">
      <c r="A111" s="42">
        <v>6.5</v>
      </c>
      <c r="B111" s="40" t="e">
        <f t="shared" si="6"/>
        <v>#N/A</v>
      </c>
    </row>
    <row r="112" spans="1:2" ht="13">
      <c r="A112" s="42">
        <v>7</v>
      </c>
      <c r="B112" s="40" t="e">
        <f t="shared" si="6"/>
        <v>#N/A</v>
      </c>
    </row>
    <row r="113" spans="1:2" ht="13">
      <c r="A113" s="42">
        <v>7.5</v>
      </c>
      <c r="B113" s="40" t="e">
        <f t="shared" si="6"/>
        <v>#N/A</v>
      </c>
    </row>
    <row r="114" spans="1:2" ht="13">
      <c r="A114" s="42">
        <v>8</v>
      </c>
      <c r="B114" s="40" t="e">
        <f t="shared" si="6"/>
        <v>#N/A</v>
      </c>
    </row>
    <row r="115" spans="1:2" ht="13">
      <c r="A115" s="42">
        <v>8.5</v>
      </c>
      <c r="B115" s="40" t="e">
        <f t="shared" si="6"/>
        <v>#N/A</v>
      </c>
    </row>
    <row r="116" spans="1:2" ht="13">
      <c r="A116" s="42">
        <v>9</v>
      </c>
      <c r="B116" s="40" t="e">
        <f t="shared" si="6"/>
        <v>#N/A</v>
      </c>
    </row>
    <row r="117" spans="1:2" ht="13">
      <c r="A117" s="42">
        <v>9.5</v>
      </c>
      <c r="B117" s="40" t="e">
        <f t="shared" si="6"/>
        <v>#N/A</v>
      </c>
    </row>
    <row r="118" spans="1:2" ht="13">
      <c r="A118" s="42">
        <v>10</v>
      </c>
      <c r="B118" s="40" t="e">
        <f t="shared" si="6"/>
        <v>#N/A</v>
      </c>
    </row>
    <row r="119" spans="1:2" ht="13">
      <c r="A119" s="42">
        <v>10.5</v>
      </c>
      <c r="B119" s="40" t="e">
        <f t="shared" si="6"/>
        <v>#N/A</v>
      </c>
    </row>
    <row r="120" spans="1:2" ht="13">
      <c r="A120" s="42">
        <v>11</v>
      </c>
      <c r="B120" s="40" t="e">
        <f t="shared" si="6"/>
        <v>#N/A</v>
      </c>
    </row>
    <row r="121" spans="1:2" ht="13">
      <c r="A121" s="42">
        <v>11.5</v>
      </c>
      <c r="B121" s="40" t="e">
        <f t="shared" si="6"/>
        <v>#N/A</v>
      </c>
    </row>
    <row r="122" spans="1:2" ht="13">
      <c r="A122" s="42">
        <v>12</v>
      </c>
      <c r="B122" s="40" t="e">
        <f t="shared" si="6"/>
        <v>#N/A</v>
      </c>
    </row>
    <row r="123" spans="1:2" ht="13">
      <c r="A123" s="42">
        <v>12.5</v>
      </c>
      <c r="B123" s="40" t="e">
        <f t="shared" si="6"/>
        <v>#N/A</v>
      </c>
    </row>
    <row r="124" spans="1:2" ht="13">
      <c r="A124" s="42">
        <v>13</v>
      </c>
      <c r="B124" s="40" t="e">
        <f t="shared" si="6"/>
        <v>#N/A</v>
      </c>
    </row>
    <row r="125" spans="1:2" ht="13">
      <c r="A125" s="42">
        <v>13.5</v>
      </c>
      <c r="B125" s="40" t="e">
        <f t="shared" si="6"/>
        <v>#N/A</v>
      </c>
    </row>
    <row r="126" spans="1:2" ht="13">
      <c r="A126" s="42">
        <v>14</v>
      </c>
      <c r="B126" s="40" t="e">
        <f t="shared" si="6"/>
        <v>#N/A</v>
      </c>
    </row>
    <row r="127" spans="1:2" ht="13">
      <c r="A127" s="42">
        <v>14.5</v>
      </c>
      <c r="B127" s="40" t="e">
        <f t="shared" si="6"/>
        <v>#N/A</v>
      </c>
    </row>
    <row r="128" spans="1:2" ht="13">
      <c r="A128" s="42">
        <v>15</v>
      </c>
      <c r="B128" s="40" t="e">
        <f t="shared" si="6"/>
        <v>#N/A</v>
      </c>
    </row>
    <row r="129" spans="1:2" ht="13">
      <c r="A129" s="42">
        <v>15.5</v>
      </c>
      <c r="B129" s="40" t="e">
        <f t="shared" si="6"/>
        <v>#N/A</v>
      </c>
    </row>
    <row r="130" spans="1:2" ht="13">
      <c r="A130" s="42">
        <v>16</v>
      </c>
      <c r="B130" s="40" t="e">
        <f t="shared" si="6"/>
        <v>#N/A</v>
      </c>
    </row>
    <row r="131" spans="1:2" ht="13">
      <c r="A131" s="42">
        <v>16.5</v>
      </c>
      <c r="B131" s="40" t="e">
        <f t="shared" si="6"/>
        <v>#N/A</v>
      </c>
    </row>
    <row r="132" spans="1:2" ht="13">
      <c r="A132" s="42">
        <v>17</v>
      </c>
      <c r="B132" s="40" t="e">
        <f t="shared" si="6"/>
        <v>#N/A</v>
      </c>
    </row>
    <row r="133" spans="1:2" ht="13">
      <c r="A133" s="42">
        <v>17.5</v>
      </c>
      <c r="B133" s="40" t="e">
        <f t="shared" si="6"/>
        <v>#N/A</v>
      </c>
    </row>
    <row r="134" spans="1:2" ht="13">
      <c r="A134" s="42">
        <v>18</v>
      </c>
      <c r="B134" s="40" t="e">
        <f t="shared" si="6"/>
        <v>#N/A</v>
      </c>
    </row>
    <row r="135" spans="1:2">
      <c r="A135" s="44" t="s">
        <v>50</v>
      </c>
      <c r="B135" s="40" t="e">
        <f>MAX(B106:B134)</f>
        <v>#N/A</v>
      </c>
    </row>
    <row r="136" spans="1:2">
      <c r="A136" s="44" t="s">
        <v>51</v>
      </c>
      <c r="B136" s="40" t="e">
        <f>NA()</f>
        <v>#N/A</v>
      </c>
    </row>
    <row r="137" spans="1:2">
      <c r="B137" s="40" t="e">
        <f>IF(B136&gt;B135,CONCATENATE("ns (",ROUND(B135,2),")"),CONCATENATE("s** (",ROUND(B135,2),")"))</f>
        <v>#N/A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4" workbookViewId="0">
      <selection activeCell="C122" sqref="C122"/>
    </sheetView>
  </sheetViews>
  <sheetFormatPr baseColWidth="10" defaultColWidth="9.1640625" defaultRowHeight="13"/>
  <cols>
    <col min="2" max="2" width="10.5" customWidth="1"/>
  </cols>
  <sheetData>
    <row r="1" spans="1:16" ht="21">
      <c r="A1" s="48" t="s">
        <v>29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129854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6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6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6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6">
        <v>0</v>
      </c>
      <c r="J22" s="5"/>
      <c r="K22" s="11">
        <v>9.75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2">
        <f t="shared" si="5"/>
        <v>0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6">
        <v>0</v>
      </c>
      <c r="J23" s="5"/>
      <c r="K23" s="11">
        <v>10.25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2">
        <f t="shared" si="5"/>
        <v>0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6">
        <v>0</v>
      </c>
      <c r="J24" s="5"/>
      <c r="K24" s="11">
        <v>10.75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2">
        <f t="shared" si="5"/>
        <v>0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6">
        <v>0</v>
      </c>
      <c r="J25" s="5"/>
      <c r="K25" s="11">
        <v>11.25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2">
        <f t="shared" si="5"/>
        <v>0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6">
        <v>0</v>
      </c>
      <c r="J26" s="5"/>
      <c r="K26" s="11">
        <v>11.75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2">
        <f t="shared" si="5"/>
        <v>0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297146</v>
      </c>
      <c r="J27" s="5"/>
      <c r="K27" s="11">
        <v>12.25</v>
      </c>
      <c r="L27" s="2">
        <f t="shared" si="1"/>
        <v>215.17468965517241</v>
      </c>
      <c r="M27" s="2">
        <f t="shared" si="2"/>
        <v>81.971310344827586</v>
      </c>
      <c r="N27" s="2">
        <f t="shared" si="3"/>
        <v>0</v>
      </c>
      <c r="O27" s="2">
        <f t="shared" si="4"/>
        <v>0</v>
      </c>
      <c r="P27" s="12">
        <f t="shared" si="5"/>
        <v>297.14600000000002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297146</v>
      </c>
      <c r="J28" s="5"/>
      <c r="K28" s="11">
        <v>12.75</v>
      </c>
      <c r="L28" s="2">
        <f t="shared" si="1"/>
        <v>178.2876</v>
      </c>
      <c r="M28" s="2">
        <f t="shared" si="2"/>
        <v>118.85840000000002</v>
      </c>
      <c r="N28" s="2">
        <f t="shared" si="3"/>
        <v>0</v>
      </c>
      <c r="O28" s="2">
        <f t="shared" si="4"/>
        <v>0</v>
      </c>
      <c r="P28" s="12">
        <f t="shared" si="5"/>
        <v>297.14600000000002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1782877</v>
      </c>
      <c r="J29" s="5"/>
      <c r="K29" s="11">
        <v>13.25</v>
      </c>
      <c r="L29" s="2">
        <f t="shared" si="1"/>
        <v>465.09834782608692</v>
      </c>
      <c r="M29" s="2">
        <f t="shared" si="2"/>
        <v>1240.2622608695651</v>
      </c>
      <c r="N29" s="2">
        <f t="shared" si="3"/>
        <v>77.51639130434782</v>
      </c>
      <c r="O29" s="2">
        <f t="shared" si="4"/>
        <v>0</v>
      </c>
      <c r="P29" s="12">
        <f t="shared" si="5"/>
        <v>1782.8769999999997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1188585</v>
      </c>
      <c r="J30" s="5"/>
      <c r="K30" s="11">
        <v>13.75</v>
      </c>
      <c r="L30" s="2">
        <f t="shared" si="1"/>
        <v>324.15954545454542</v>
      </c>
      <c r="M30" s="2">
        <f t="shared" si="2"/>
        <v>864.42545454545461</v>
      </c>
      <c r="N30" s="2">
        <f t="shared" si="3"/>
        <v>0</v>
      </c>
      <c r="O30" s="2">
        <f t="shared" si="4"/>
        <v>0</v>
      </c>
      <c r="P30" s="12">
        <f t="shared" si="5"/>
        <v>1188.585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1782877</v>
      </c>
      <c r="J31" s="5"/>
      <c r="K31" s="11">
        <v>14.25</v>
      </c>
      <c r="L31" s="2">
        <f t="shared" si="1"/>
        <v>356.5754</v>
      </c>
      <c r="M31" s="2">
        <f t="shared" si="2"/>
        <v>1426.3016</v>
      </c>
      <c r="N31" s="2">
        <f t="shared" si="3"/>
        <v>0</v>
      </c>
      <c r="O31" s="2">
        <f t="shared" si="4"/>
        <v>0</v>
      </c>
      <c r="P31" s="12">
        <f t="shared" si="5"/>
        <v>1782.877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1188585</v>
      </c>
      <c r="J32" s="5"/>
      <c r="K32" s="11">
        <v>14.75</v>
      </c>
      <c r="L32" s="2">
        <f t="shared" si="1"/>
        <v>198.0975</v>
      </c>
      <c r="M32" s="2">
        <f t="shared" si="2"/>
        <v>594.29250000000002</v>
      </c>
      <c r="N32" s="2">
        <f t="shared" si="3"/>
        <v>396.19499999999999</v>
      </c>
      <c r="O32" s="2">
        <f t="shared" si="4"/>
        <v>0</v>
      </c>
      <c r="P32" s="12">
        <f t="shared" si="5"/>
        <v>1188.585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594292</v>
      </c>
      <c r="J33" s="5"/>
      <c r="K33" s="11">
        <v>15.25</v>
      </c>
      <c r="L33" s="2">
        <f t="shared" si="1"/>
        <v>0</v>
      </c>
      <c r="M33" s="2">
        <f t="shared" si="2"/>
        <v>396.19466666666665</v>
      </c>
      <c r="N33" s="2">
        <f t="shared" si="3"/>
        <v>198.09733333333332</v>
      </c>
      <c r="O33" s="2">
        <f t="shared" si="4"/>
        <v>0</v>
      </c>
      <c r="P33" s="12">
        <f t="shared" si="5"/>
        <v>594.29199999999992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297146</v>
      </c>
      <c r="J34" s="5"/>
      <c r="K34" s="11">
        <v>15.75</v>
      </c>
      <c r="L34" s="2">
        <f t="shared" si="1"/>
        <v>0</v>
      </c>
      <c r="M34" s="2">
        <f t="shared" si="2"/>
        <v>148.57300000000001</v>
      </c>
      <c r="N34" s="2">
        <f t="shared" si="3"/>
        <v>148.57300000000001</v>
      </c>
      <c r="O34" s="2">
        <f t="shared" si="4"/>
        <v>0</v>
      </c>
      <c r="P34" s="12">
        <f t="shared" si="5"/>
        <v>297.14600000000002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297146</v>
      </c>
      <c r="J35" s="5"/>
      <c r="K35" s="11">
        <v>16.25</v>
      </c>
      <c r="L35" s="2">
        <f t="shared" si="1"/>
        <v>0</v>
      </c>
      <c r="M35" s="2">
        <f t="shared" si="2"/>
        <v>222.85950000000003</v>
      </c>
      <c r="N35" s="2">
        <f t="shared" si="3"/>
        <v>74.286500000000004</v>
      </c>
      <c r="O35" s="2">
        <f t="shared" si="4"/>
        <v>0</v>
      </c>
      <c r="P35" s="12">
        <f t="shared" si="5"/>
        <v>297.14600000000002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8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7725800</v>
      </c>
      <c r="J47" s="2"/>
      <c r="K47" s="10" t="s">
        <v>7</v>
      </c>
      <c r="L47" s="20">
        <f>SUM(L10:L46)</f>
        <v>1737.3930829358048</v>
      </c>
      <c r="M47" s="20">
        <f>SUM(M10:M46)</f>
        <v>5093.7386924265138</v>
      </c>
      <c r="N47" s="20">
        <f>SUM(N10:N46)</f>
        <v>894.66822463768108</v>
      </c>
      <c r="O47" s="20">
        <f>SUM(O10:O46)</f>
        <v>0</v>
      </c>
      <c r="P47" s="20">
        <f>SUM(P10:P46)</f>
        <v>7725.7999999999993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1">
        <f t="shared" si="11"/>
        <v>5.216985103076933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5">
        <f t="shared" si="16"/>
        <v>0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1">
        <f t="shared" si="11"/>
        <v>6.1025736488626166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5">
        <f t="shared" si="16"/>
        <v>0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1">
        <f t="shared" si="11"/>
        <v>7.0853720701988241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5">
        <f t="shared" si="16"/>
        <v>0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1">
        <f t="shared" si="11"/>
        <v>8.170780475614924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5">
        <f t="shared" si="16"/>
        <v>0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1">
        <f t="shared" si="11"/>
        <v>9.364233051873212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5">
        <f t="shared" si="16"/>
        <v>0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2635.889948275862</v>
      </c>
      <c r="C76" s="2">
        <f t="shared" si="7"/>
        <v>1004.148551724138</v>
      </c>
      <c r="D76" s="2">
        <f t="shared" si="8"/>
        <v>0</v>
      </c>
      <c r="E76" s="2">
        <f t="shared" si="9"/>
        <v>0</v>
      </c>
      <c r="F76" s="12">
        <f t="shared" si="10"/>
        <v>3640.0385000000001</v>
      </c>
      <c r="G76" s="2"/>
      <c r="H76" s="11">
        <f t="shared" si="11"/>
        <v>10.671196748437429</v>
      </c>
      <c r="I76" s="2">
        <f t="shared" si="12"/>
        <v>2296.1714485943089</v>
      </c>
      <c r="J76" s="2">
        <f t="shared" si="13"/>
        <v>874.73198041687954</v>
      </c>
      <c r="K76" s="2">
        <f t="shared" si="14"/>
        <v>0</v>
      </c>
      <c r="L76" s="2">
        <f t="shared" si="15"/>
        <v>0</v>
      </c>
      <c r="M76" s="25">
        <f t="shared" si="16"/>
        <v>3170.9034290111886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2273.1669000000002</v>
      </c>
      <c r="C77" s="2">
        <f t="shared" si="7"/>
        <v>1515.4446000000003</v>
      </c>
      <c r="D77" s="2">
        <f t="shared" si="8"/>
        <v>0</v>
      </c>
      <c r="E77" s="2">
        <f t="shared" si="9"/>
        <v>0</v>
      </c>
      <c r="F77" s="12">
        <f t="shared" si="10"/>
        <v>3788.6115000000004</v>
      </c>
      <c r="G77" s="2"/>
      <c r="H77" s="11">
        <f t="shared" si="11"/>
        <v>12.09717006683282</v>
      </c>
      <c r="I77" s="2">
        <f t="shared" si="12"/>
        <v>2156.775418007463</v>
      </c>
      <c r="J77" s="2">
        <f t="shared" si="13"/>
        <v>1437.8502786716424</v>
      </c>
      <c r="K77" s="2">
        <f t="shared" si="14"/>
        <v>0</v>
      </c>
      <c r="L77" s="2">
        <f t="shared" si="15"/>
        <v>0</v>
      </c>
      <c r="M77" s="25">
        <f t="shared" si="16"/>
        <v>3594.6256966791052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6162.5531086956516</v>
      </c>
      <c r="C78" s="2">
        <f t="shared" si="7"/>
        <v>16433.474956521739</v>
      </c>
      <c r="D78" s="2">
        <f t="shared" si="8"/>
        <v>1027.0921847826087</v>
      </c>
      <c r="E78" s="2">
        <f t="shared" si="9"/>
        <v>0</v>
      </c>
      <c r="F78" s="12">
        <f t="shared" si="10"/>
        <v>23623.12025</v>
      </c>
      <c r="G78" s="2"/>
      <c r="H78" s="11">
        <f t="shared" si="11"/>
        <v>13.647681942569514</v>
      </c>
      <c r="I78" s="2">
        <f t="shared" si="12"/>
        <v>6347.514323145002</v>
      </c>
      <c r="J78" s="2">
        <f t="shared" si="13"/>
        <v>16926.704861720005</v>
      </c>
      <c r="K78" s="2">
        <f t="shared" si="14"/>
        <v>1057.9190538575003</v>
      </c>
      <c r="L78" s="2">
        <f t="shared" si="15"/>
        <v>0</v>
      </c>
      <c r="M78" s="25">
        <f t="shared" si="16"/>
        <v>24332.138238722509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4457.1937499999995</v>
      </c>
      <c r="C79" s="2">
        <f t="shared" si="7"/>
        <v>11885.85</v>
      </c>
      <c r="D79" s="2">
        <f t="shared" si="8"/>
        <v>0</v>
      </c>
      <c r="E79" s="2">
        <f t="shared" si="9"/>
        <v>0</v>
      </c>
      <c r="F79" s="12">
        <f t="shared" si="10"/>
        <v>16343.043750000001</v>
      </c>
      <c r="G79" s="2"/>
      <c r="H79" s="11">
        <f t="shared" si="11"/>
        <v>15.328290709179525</v>
      </c>
      <c r="I79" s="2">
        <f t="shared" si="12"/>
        <v>4968.8117488827666</v>
      </c>
      <c r="J79" s="2">
        <f t="shared" si="13"/>
        <v>13250.164663687379</v>
      </c>
      <c r="K79" s="2">
        <f t="shared" si="14"/>
        <v>0</v>
      </c>
      <c r="L79" s="2">
        <f t="shared" si="15"/>
        <v>0</v>
      </c>
      <c r="M79" s="25">
        <f t="shared" si="16"/>
        <v>18218.976412570148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5081.1994500000001</v>
      </c>
      <c r="C80" s="2">
        <f t="shared" si="7"/>
        <v>20324.7978</v>
      </c>
      <c r="D80" s="2">
        <f t="shared" si="8"/>
        <v>0</v>
      </c>
      <c r="E80" s="2">
        <f t="shared" si="9"/>
        <v>0</v>
      </c>
      <c r="F80" s="12">
        <f t="shared" si="10"/>
        <v>25405.99725</v>
      </c>
      <c r="G80" s="2"/>
      <c r="H80" s="11">
        <f t="shared" si="11"/>
        <v>17.144583135449192</v>
      </c>
      <c r="I80" s="2">
        <f t="shared" si="12"/>
        <v>6113.3365893560504</v>
      </c>
      <c r="J80" s="2">
        <f t="shared" si="13"/>
        <v>24453.346357424201</v>
      </c>
      <c r="K80" s="2">
        <f t="shared" si="14"/>
        <v>0</v>
      </c>
      <c r="L80" s="2">
        <f t="shared" si="15"/>
        <v>0</v>
      </c>
      <c r="M80" s="25">
        <f t="shared" si="16"/>
        <v>30566.682946780253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2921.9381250000001</v>
      </c>
      <c r="C81" s="2">
        <f t="shared" si="7"/>
        <v>8765.8143749999999</v>
      </c>
      <c r="D81" s="2">
        <f t="shared" si="8"/>
        <v>5843.8762500000003</v>
      </c>
      <c r="E81" s="2">
        <f t="shared" si="9"/>
        <v>0</v>
      </c>
      <c r="F81" s="12">
        <f t="shared" si="10"/>
        <v>17531.62875</v>
      </c>
      <c r="G81" s="2"/>
      <c r="H81" s="11">
        <f t="shared" si="11"/>
        <v>19.102173528189592</v>
      </c>
      <c r="I81" s="2">
        <f t="shared" si="12"/>
        <v>3784.0928205005375</v>
      </c>
      <c r="J81" s="2">
        <f t="shared" si="13"/>
        <v>11352.278461501613</v>
      </c>
      <c r="K81" s="2">
        <f t="shared" si="14"/>
        <v>7568.1856410010751</v>
      </c>
      <c r="L81" s="2">
        <f t="shared" si="15"/>
        <v>0</v>
      </c>
      <c r="M81" s="25">
        <f t="shared" si="16"/>
        <v>22704.556923003227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6041.9686666666666</v>
      </c>
      <c r="D82" s="2">
        <f t="shared" si="8"/>
        <v>3020.9843333333333</v>
      </c>
      <c r="E82" s="2">
        <f t="shared" si="9"/>
        <v>0</v>
      </c>
      <c r="F82" s="12">
        <f t="shared" si="10"/>
        <v>9062.9529999999995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8401.9825841591064</v>
      </c>
      <c r="K82" s="2">
        <f t="shared" si="14"/>
        <v>4200.9912920795532</v>
      </c>
      <c r="L82" s="2">
        <f t="shared" si="15"/>
        <v>0</v>
      </c>
      <c r="M82" s="25">
        <f t="shared" si="16"/>
        <v>12602.973876238659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2340.02475</v>
      </c>
      <c r="D83" s="2">
        <f t="shared" si="8"/>
        <v>2340.02475</v>
      </c>
      <c r="E83" s="2">
        <f t="shared" si="9"/>
        <v>0</v>
      </c>
      <c r="F83" s="12">
        <f t="shared" si="10"/>
        <v>4680.0495000000001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3486.0928260218107</v>
      </c>
      <c r="K83" s="2">
        <f t="shared" si="14"/>
        <v>3486.0928260218107</v>
      </c>
      <c r="L83" s="2">
        <f t="shared" si="15"/>
        <v>0</v>
      </c>
      <c r="M83" s="25">
        <f t="shared" si="16"/>
        <v>6972.1856520436213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3621.4668750000005</v>
      </c>
      <c r="D84" s="2">
        <f t="shared" si="8"/>
        <v>1207.1556250000001</v>
      </c>
      <c r="E84" s="2">
        <f t="shared" si="9"/>
        <v>0</v>
      </c>
      <c r="F84" s="12">
        <f t="shared" si="10"/>
        <v>4828.6225000000004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5767.4414860136794</v>
      </c>
      <c r="K84" s="2">
        <f t="shared" si="14"/>
        <v>1922.4804953378932</v>
      </c>
      <c r="L84" s="2">
        <f t="shared" si="15"/>
        <v>0</v>
      </c>
      <c r="M84" s="25">
        <f t="shared" si="16"/>
        <v>7689.9219813515729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23531.941281971514</v>
      </c>
      <c r="C96" s="20">
        <f>SUM(C59:C90)</f>
        <v>71932.990574912532</v>
      </c>
      <c r="D96" s="20">
        <f>SUM(D59:D90)</f>
        <v>13439.133143115941</v>
      </c>
      <c r="E96" s="20">
        <f>SUM(E59:E90)</f>
        <v>0</v>
      </c>
      <c r="F96" s="20">
        <f>SUM(F59:F90)</f>
        <v>108904.06499999999</v>
      </c>
      <c r="G96" s="12"/>
      <c r="H96" s="10" t="s">
        <v>7</v>
      </c>
      <c r="I96" s="20">
        <f>SUM(I59:I95)</f>
        <v>25666.702348486127</v>
      </c>
      <c r="J96" s="20">
        <f>SUM(J59:J95)</f>
        <v>85950.593499616312</v>
      </c>
      <c r="K96" s="20">
        <f>SUM(K59:K95)</f>
        <v>18235.669308297831</v>
      </c>
      <c r="L96" s="20">
        <f>SUM(L59:L95)</f>
        <v>0</v>
      </c>
      <c r="M96" s="20">
        <f>SUM(M59:M95)</f>
        <v>129852.96515640027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13.544396782222599</v>
      </c>
      <c r="C97" s="26">
        <f>IF(M47&gt;0,C96/M47,0)</f>
        <v>14.121845449564214</v>
      </c>
      <c r="D97" s="26">
        <f>IF(N47&gt;0,D96/N47,0)</f>
        <v>15.021359620275398</v>
      </c>
      <c r="E97" s="26">
        <f>IF(O47&gt;0,E96/O47,0)</f>
        <v>0</v>
      </c>
      <c r="F97" s="26">
        <f>IF(P47&gt;0,F96/P47,0)</f>
        <v>14.096153796370603</v>
      </c>
      <c r="G97" s="12"/>
      <c r="H97" s="8" t="s">
        <v>13</v>
      </c>
      <c r="I97" s="26">
        <f>IF(L47&gt;0,I96/L47,0)</f>
        <v>14.77311185394796</v>
      </c>
      <c r="J97" s="26">
        <f>IF(M47&gt;0,J96/M47,0)</f>
        <v>16.873773605114373</v>
      </c>
      <c r="K97" s="26">
        <f>IF(N47&gt;0,K96/N47,0)</f>
        <v>20.382605312357924</v>
      </c>
      <c r="L97" s="26">
        <f>IF(O47&gt;0,L96/O47,0)</f>
        <v>0</v>
      </c>
      <c r="M97" s="26">
        <f>IF(P47&gt;0,M96/P47,0)</f>
        <v>16.807704723963898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1737.3930829358048</v>
      </c>
      <c r="C109" s="30">
        <f>$B$97</f>
        <v>13.544396782222599</v>
      </c>
      <c r="D109" s="30">
        <f>$I$97</f>
        <v>14.77311185394796</v>
      </c>
      <c r="E109" s="31">
        <f t="shared" ref="E109:E112" si="17">B109*D109</f>
        <v>25666.702348486127</v>
      </c>
      <c r="F109" s="5">
        <f t="shared" ref="F109:F112" si="18">B109/1000</f>
        <v>1.7373930829358049</v>
      </c>
      <c r="G109" s="5">
        <f t="shared" ref="G109:G112" si="19">E109/1000</f>
        <v>25.666702348486126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5093.7386924265138</v>
      </c>
      <c r="C110" s="30">
        <f>$C$97</f>
        <v>14.121845449564214</v>
      </c>
      <c r="D110" s="30">
        <f>$J$97</f>
        <v>16.873773605114373</v>
      </c>
      <c r="E110" s="31">
        <f t="shared" si="17"/>
        <v>85950.593499616312</v>
      </c>
      <c r="F110" s="5">
        <f t="shared" si="18"/>
        <v>5.0937386924265136</v>
      </c>
      <c r="G110" s="5">
        <f t="shared" si="19"/>
        <v>85.950593499616318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894.66822463768108</v>
      </c>
      <c r="C111" s="30">
        <f>$D$97</f>
        <v>15.021359620275398</v>
      </c>
      <c r="D111" s="30">
        <f>$K$97</f>
        <v>20.382605312357924</v>
      </c>
      <c r="E111" s="31">
        <f t="shared" si="17"/>
        <v>18235.669308297831</v>
      </c>
      <c r="F111" s="5">
        <f t="shared" si="18"/>
        <v>0.89466822463768103</v>
      </c>
      <c r="G111" s="5">
        <f t="shared" si="19"/>
        <v>18.23566930829783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7725.8</v>
      </c>
      <c r="C113" s="30">
        <f>$F$97</f>
        <v>14.096153796370603</v>
      </c>
      <c r="D113" s="30">
        <f>$M$97</f>
        <v>16.807704723963898</v>
      </c>
      <c r="E113" s="31">
        <f>SUM(E109:E112)</f>
        <v>129852.96515640027</v>
      </c>
      <c r="F113" s="5">
        <f>SUM(F109:F112)</f>
        <v>7.7257999999999996</v>
      </c>
      <c r="G113" s="5">
        <f>SUM(G109:G112)</f>
        <v>129.85296515640027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129854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1.0000079693490131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13.544396782222597</v>
      </c>
      <c r="E122" s="35">
        <v>14.121845449564212</v>
      </c>
      <c r="F122" s="35">
        <v>15.021359620275398</v>
      </c>
      <c r="G122" s="35"/>
    </row>
    <row r="123" spans="1:16">
      <c r="C123" s="7" t="s">
        <v>25</v>
      </c>
      <c r="D123" s="35">
        <v>0.75603472282460582</v>
      </c>
      <c r="E123" s="35">
        <v>0.85678986864483575</v>
      </c>
      <c r="F123" s="35">
        <v>0.72811077561135706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22.488196470731896</v>
      </c>
      <c r="G127" s="36">
        <f t="shared" ref="G127:G130" si="21">(G109*100)/$G$113</f>
        <v>19.765973243331093</v>
      </c>
    </row>
    <row r="128" spans="1:16">
      <c r="E128" s="7">
        <v>1</v>
      </c>
      <c r="F128" s="36">
        <f t="shared" si="20"/>
        <v>65.931537089058921</v>
      </c>
      <c r="G128" s="36">
        <f t="shared" si="21"/>
        <v>66.190705307417403</v>
      </c>
    </row>
    <row r="129" spans="5:7">
      <c r="E129" s="7">
        <v>2</v>
      </c>
      <c r="F129" s="36">
        <f t="shared" si="20"/>
        <v>11.580266440209183</v>
      </c>
      <c r="G129" s="36">
        <f t="shared" si="21"/>
        <v>14.043321449251495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0"/>
  <sheetViews>
    <sheetView topLeftCell="A94" workbookViewId="0">
      <selection activeCell="C122" sqref="C122"/>
    </sheetView>
  </sheetViews>
  <sheetFormatPr baseColWidth="10" defaultColWidth="9.1640625" defaultRowHeight="13"/>
  <cols>
    <col min="2" max="2" width="10.5" customWidth="1"/>
  </cols>
  <sheetData>
    <row r="1" spans="1:16" ht="21">
      <c r="A1" s="48" t="s">
        <v>30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14972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6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6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6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6">
        <v>13331</v>
      </c>
      <c r="J22" s="5"/>
      <c r="K22" s="11">
        <v>9.75</v>
      </c>
      <c r="L22" s="2">
        <f t="shared" si="1"/>
        <v>12.278552631578947</v>
      </c>
      <c r="M22" s="2">
        <f t="shared" si="2"/>
        <v>1.0524473684210525</v>
      </c>
      <c r="N22" s="2">
        <f t="shared" si="3"/>
        <v>0</v>
      </c>
      <c r="O22" s="2">
        <f t="shared" si="4"/>
        <v>0</v>
      </c>
      <c r="P22" s="12">
        <f t="shared" si="5"/>
        <v>13.331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0</v>
      </c>
      <c r="J23" s="5"/>
      <c r="K23" s="11">
        <v>10.25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2">
        <f t="shared" si="5"/>
        <v>0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13331</v>
      </c>
      <c r="J24" s="5"/>
      <c r="K24" s="11">
        <v>10.75</v>
      </c>
      <c r="L24" s="2">
        <f t="shared" si="1"/>
        <v>12.710953488372093</v>
      </c>
      <c r="M24" s="2">
        <f t="shared" si="2"/>
        <v>0.62004651162790692</v>
      </c>
      <c r="N24" s="2">
        <f t="shared" si="3"/>
        <v>0</v>
      </c>
      <c r="O24" s="2">
        <f t="shared" si="4"/>
        <v>0</v>
      </c>
      <c r="P24" s="12">
        <f t="shared" si="5"/>
        <v>13.331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26662</v>
      </c>
      <c r="J25" s="5"/>
      <c r="K25" s="11">
        <v>11.25</v>
      </c>
      <c r="L25" s="2">
        <f t="shared" si="1"/>
        <v>25.39238095238095</v>
      </c>
      <c r="M25" s="2">
        <f t="shared" si="2"/>
        <v>1.2696190476190474</v>
      </c>
      <c r="N25" s="2">
        <f t="shared" si="3"/>
        <v>0</v>
      </c>
      <c r="O25" s="2">
        <f t="shared" si="4"/>
        <v>0</v>
      </c>
      <c r="P25" s="12">
        <f t="shared" si="5"/>
        <v>26.661999999999999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173302</v>
      </c>
      <c r="J26" s="5"/>
      <c r="K26" s="11">
        <v>11.75</v>
      </c>
      <c r="L26" s="2">
        <f t="shared" si="1"/>
        <v>147.81641176470586</v>
      </c>
      <c r="M26" s="2">
        <f t="shared" si="2"/>
        <v>25.485588235294117</v>
      </c>
      <c r="N26" s="2">
        <f t="shared" si="3"/>
        <v>0</v>
      </c>
      <c r="O26" s="2">
        <f t="shared" si="4"/>
        <v>0</v>
      </c>
      <c r="P26" s="12">
        <f t="shared" si="5"/>
        <v>173.30199999999996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333273</v>
      </c>
      <c r="J27" s="5"/>
      <c r="K27" s="11">
        <v>12.25</v>
      </c>
      <c r="L27" s="2">
        <f t="shared" si="1"/>
        <v>241.3356206896552</v>
      </c>
      <c r="M27" s="2">
        <f t="shared" si="2"/>
        <v>91.937379310344838</v>
      </c>
      <c r="N27" s="2">
        <f t="shared" si="3"/>
        <v>0</v>
      </c>
      <c r="O27" s="2">
        <f t="shared" si="4"/>
        <v>0</v>
      </c>
      <c r="P27" s="12">
        <f t="shared" si="5"/>
        <v>333.27300000000002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373266</v>
      </c>
      <c r="J28" s="5"/>
      <c r="K28" s="11">
        <v>12.75</v>
      </c>
      <c r="L28" s="2">
        <f t="shared" si="1"/>
        <v>223.95959999999999</v>
      </c>
      <c r="M28" s="2">
        <f t="shared" si="2"/>
        <v>149.30640000000002</v>
      </c>
      <c r="N28" s="2">
        <f t="shared" si="3"/>
        <v>0</v>
      </c>
      <c r="O28" s="2">
        <f t="shared" si="4"/>
        <v>0</v>
      </c>
      <c r="P28" s="12">
        <f t="shared" si="5"/>
        <v>373.26600000000002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199964</v>
      </c>
      <c r="J29" s="5"/>
      <c r="K29" s="11">
        <v>13.25</v>
      </c>
      <c r="L29" s="2">
        <f t="shared" si="1"/>
        <v>52.164521739130436</v>
      </c>
      <c r="M29" s="2">
        <f t="shared" si="2"/>
        <v>139.10539130434782</v>
      </c>
      <c r="N29" s="2">
        <f t="shared" si="3"/>
        <v>8.6940869565217387</v>
      </c>
      <c r="O29" s="2">
        <f t="shared" si="4"/>
        <v>0</v>
      </c>
      <c r="P29" s="12">
        <f t="shared" si="5"/>
        <v>199.964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79986</v>
      </c>
      <c r="J30" s="5"/>
      <c r="K30" s="11">
        <v>13.75</v>
      </c>
      <c r="L30" s="2">
        <f t="shared" si="1"/>
        <v>21.814363636363638</v>
      </c>
      <c r="M30" s="2">
        <f t="shared" si="2"/>
        <v>58.171636363636367</v>
      </c>
      <c r="N30" s="2">
        <f t="shared" si="3"/>
        <v>0</v>
      </c>
      <c r="O30" s="2">
        <f t="shared" si="4"/>
        <v>0</v>
      </c>
      <c r="P30" s="12">
        <f t="shared" si="5"/>
        <v>79.986000000000004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39993</v>
      </c>
      <c r="J31" s="5"/>
      <c r="K31" s="11">
        <v>14.25</v>
      </c>
      <c r="L31" s="2">
        <f t="shared" si="1"/>
        <v>7.9986000000000006</v>
      </c>
      <c r="M31" s="2">
        <f t="shared" si="2"/>
        <v>31.994400000000002</v>
      </c>
      <c r="N31" s="2">
        <f t="shared" si="3"/>
        <v>0</v>
      </c>
      <c r="O31" s="2">
        <f t="shared" si="4"/>
        <v>0</v>
      </c>
      <c r="P31" s="12">
        <f t="shared" si="5"/>
        <v>39.993000000000002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13331</v>
      </c>
      <c r="J32" s="5"/>
      <c r="K32" s="11">
        <v>14.75</v>
      </c>
      <c r="L32" s="2">
        <f t="shared" si="1"/>
        <v>2.2218333333333331</v>
      </c>
      <c r="M32" s="2">
        <f t="shared" si="2"/>
        <v>6.6654999999999998</v>
      </c>
      <c r="N32" s="2">
        <f t="shared" si="3"/>
        <v>4.4436666666666662</v>
      </c>
      <c r="O32" s="2">
        <f t="shared" si="4"/>
        <v>0</v>
      </c>
      <c r="P32" s="12">
        <f t="shared" si="5"/>
        <v>13.331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1266439</v>
      </c>
      <c r="J47" s="2"/>
      <c r="K47" s="10" t="s">
        <v>7</v>
      </c>
      <c r="L47" s="20">
        <f>SUM(L10:L46)</f>
        <v>747.69283823552041</v>
      </c>
      <c r="M47" s="20">
        <f>SUM(M10:M46)</f>
        <v>505.60840814129119</v>
      </c>
      <c r="N47" s="20">
        <f>SUM(N10:N46)</f>
        <v>13.137753623188406</v>
      </c>
      <c r="O47" s="20">
        <f>SUM(O10:O46)</f>
        <v>0</v>
      </c>
      <c r="P47" s="20">
        <f>SUM(P10:P46)</f>
        <v>1266.4389999999999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119.71588815789474</v>
      </c>
      <c r="C71" s="2">
        <f t="shared" si="7"/>
        <v>10.261361842105261</v>
      </c>
      <c r="D71" s="2">
        <f t="shared" si="8"/>
        <v>0</v>
      </c>
      <c r="E71" s="2">
        <f t="shared" si="9"/>
        <v>0</v>
      </c>
      <c r="F71" s="12">
        <f t="shared" si="10"/>
        <v>129.97725</v>
      </c>
      <c r="G71" s="2"/>
      <c r="H71" s="11">
        <f t="shared" si="11"/>
        <v>5.216985103076933</v>
      </c>
      <c r="I71" s="2">
        <f t="shared" si="12"/>
        <v>64.05702616629344</v>
      </c>
      <c r="J71" s="2">
        <f t="shared" si="13"/>
        <v>5.4906022428251511</v>
      </c>
      <c r="K71" s="2">
        <f t="shared" si="14"/>
        <v>0</v>
      </c>
      <c r="L71" s="2">
        <f t="shared" si="15"/>
        <v>0</v>
      </c>
      <c r="M71" s="25">
        <f t="shared" si="16"/>
        <v>69.547628409118587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1">
        <f t="shared" si="11"/>
        <v>6.1025736488626166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5">
        <f t="shared" si="16"/>
        <v>0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136.64275000000001</v>
      </c>
      <c r="C73" s="2">
        <f t="shared" si="7"/>
        <v>6.6654999999999998</v>
      </c>
      <c r="D73" s="2">
        <f t="shared" si="8"/>
        <v>0</v>
      </c>
      <c r="E73" s="2">
        <f t="shared" si="9"/>
        <v>0</v>
      </c>
      <c r="F73" s="12">
        <f t="shared" si="10"/>
        <v>143.30825000000002</v>
      </c>
      <c r="G73" s="2"/>
      <c r="H73" s="11">
        <f t="shared" si="11"/>
        <v>7.0853720701988241</v>
      </c>
      <c r="I73" s="2">
        <f t="shared" si="12"/>
        <v>90.061834832107934</v>
      </c>
      <c r="J73" s="2">
        <f t="shared" si="13"/>
        <v>4.3932602357125825</v>
      </c>
      <c r="K73" s="2">
        <f t="shared" si="14"/>
        <v>0</v>
      </c>
      <c r="L73" s="2">
        <f t="shared" si="15"/>
        <v>0</v>
      </c>
      <c r="M73" s="25">
        <f t="shared" si="16"/>
        <v>94.455095067820523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285.66428571428571</v>
      </c>
      <c r="C74" s="2">
        <f t="shared" si="7"/>
        <v>14.283214285714283</v>
      </c>
      <c r="D74" s="2">
        <f t="shared" si="8"/>
        <v>0</v>
      </c>
      <c r="E74" s="2">
        <f t="shared" si="9"/>
        <v>0</v>
      </c>
      <c r="F74" s="12">
        <f t="shared" si="10"/>
        <v>299.94749999999999</v>
      </c>
      <c r="G74" s="2"/>
      <c r="H74" s="11">
        <f t="shared" si="11"/>
        <v>8.170780475614924</v>
      </c>
      <c r="I74" s="2">
        <f t="shared" si="12"/>
        <v>207.47557051509057</v>
      </c>
      <c r="J74" s="2">
        <f t="shared" si="13"/>
        <v>10.373778525754528</v>
      </c>
      <c r="K74" s="2">
        <f t="shared" si="14"/>
        <v>0</v>
      </c>
      <c r="L74" s="2">
        <f t="shared" si="15"/>
        <v>0</v>
      </c>
      <c r="M74" s="25">
        <f t="shared" si="16"/>
        <v>217.84934904084508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1736.8428382352938</v>
      </c>
      <c r="C75" s="2">
        <f t="shared" si="7"/>
        <v>299.45566176470589</v>
      </c>
      <c r="D75" s="2">
        <f t="shared" si="8"/>
        <v>0</v>
      </c>
      <c r="E75" s="2">
        <f t="shared" si="9"/>
        <v>0</v>
      </c>
      <c r="F75" s="12">
        <f t="shared" si="10"/>
        <v>2036.2984999999996</v>
      </c>
      <c r="G75" s="2"/>
      <c r="H75" s="11">
        <f t="shared" si="11"/>
        <v>9.364233051873212</v>
      </c>
      <c r="I75" s="2">
        <f t="shared" si="12"/>
        <v>1384.1873286563589</v>
      </c>
      <c r="J75" s="2">
        <f t="shared" si="13"/>
        <v>238.65298769937226</v>
      </c>
      <c r="K75" s="2">
        <f t="shared" si="14"/>
        <v>0</v>
      </c>
      <c r="L75" s="2">
        <f t="shared" si="15"/>
        <v>0</v>
      </c>
      <c r="M75" s="25">
        <f t="shared" si="16"/>
        <v>1622.8403163557311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2956.3613534482761</v>
      </c>
      <c r="C76" s="2">
        <f t="shared" si="7"/>
        <v>1126.2328965517243</v>
      </c>
      <c r="D76" s="2">
        <f t="shared" si="8"/>
        <v>0</v>
      </c>
      <c r="E76" s="2">
        <f t="shared" si="9"/>
        <v>0</v>
      </c>
      <c r="F76" s="12">
        <f t="shared" si="10"/>
        <v>4082.5942500000001</v>
      </c>
      <c r="G76" s="2"/>
      <c r="H76" s="11">
        <f t="shared" si="11"/>
        <v>10.671196748437429</v>
      </c>
      <c r="I76" s="2">
        <f t="shared" si="12"/>
        <v>2575.3398907855776</v>
      </c>
      <c r="J76" s="2">
        <f t="shared" si="13"/>
        <v>981.08186315641046</v>
      </c>
      <c r="K76" s="2">
        <f t="shared" si="14"/>
        <v>0</v>
      </c>
      <c r="L76" s="2">
        <f t="shared" si="15"/>
        <v>0</v>
      </c>
      <c r="M76" s="25">
        <f t="shared" si="16"/>
        <v>3556.4217539419878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2855.4848999999999</v>
      </c>
      <c r="C77" s="2">
        <f t="shared" si="7"/>
        <v>1903.6566000000003</v>
      </c>
      <c r="D77" s="2">
        <f t="shared" si="8"/>
        <v>0</v>
      </c>
      <c r="E77" s="2">
        <f t="shared" si="9"/>
        <v>0</v>
      </c>
      <c r="F77" s="12">
        <f t="shared" si="10"/>
        <v>4759.1414999999997</v>
      </c>
      <c r="G77" s="2"/>
      <c r="H77" s="11">
        <f t="shared" si="11"/>
        <v>12.09717006683282</v>
      </c>
      <c r="I77" s="2">
        <f t="shared" si="12"/>
        <v>2709.2773692998517</v>
      </c>
      <c r="J77" s="2">
        <f t="shared" si="13"/>
        <v>1806.1849128665681</v>
      </c>
      <c r="K77" s="2">
        <f t="shared" si="14"/>
        <v>0</v>
      </c>
      <c r="L77" s="2">
        <f t="shared" si="15"/>
        <v>0</v>
      </c>
      <c r="M77" s="25">
        <f t="shared" si="16"/>
        <v>4515.4622821664198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691.17991304347822</v>
      </c>
      <c r="C78" s="2">
        <f t="shared" si="7"/>
        <v>1843.1464347826086</v>
      </c>
      <c r="D78" s="2">
        <f t="shared" si="8"/>
        <v>115.19665217391304</v>
      </c>
      <c r="E78" s="2">
        <f t="shared" si="9"/>
        <v>0</v>
      </c>
      <c r="F78" s="12">
        <f t="shared" si="10"/>
        <v>2649.5230000000001</v>
      </c>
      <c r="G78" s="2"/>
      <c r="H78" s="11">
        <f t="shared" si="11"/>
        <v>13.647681942569514</v>
      </c>
      <c r="I78" s="2">
        <f t="shared" si="12"/>
        <v>711.92480138190535</v>
      </c>
      <c r="J78" s="2">
        <f t="shared" si="13"/>
        <v>1898.466137018414</v>
      </c>
      <c r="K78" s="2">
        <f t="shared" si="14"/>
        <v>118.65413356365087</v>
      </c>
      <c r="L78" s="2">
        <f t="shared" si="15"/>
        <v>0</v>
      </c>
      <c r="M78" s="25">
        <f t="shared" si="16"/>
        <v>2729.0450719639698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299.94749999999999</v>
      </c>
      <c r="C79" s="2">
        <f t="shared" si="7"/>
        <v>799.86</v>
      </c>
      <c r="D79" s="2">
        <f t="shared" si="8"/>
        <v>0</v>
      </c>
      <c r="E79" s="2">
        <f t="shared" si="9"/>
        <v>0</v>
      </c>
      <c r="F79" s="12">
        <f t="shared" si="10"/>
        <v>1099.8074999999999</v>
      </c>
      <c r="G79" s="2"/>
      <c r="H79" s="11">
        <f t="shared" si="11"/>
        <v>15.328290709179525</v>
      </c>
      <c r="I79" s="2">
        <f t="shared" si="12"/>
        <v>334.37690745393644</v>
      </c>
      <c r="J79" s="2">
        <f t="shared" si="13"/>
        <v>891.67175321049717</v>
      </c>
      <c r="K79" s="2">
        <f t="shared" si="14"/>
        <v>0</v>
      </c>
      <c r="L79" s="2">
        <f t="shared" si="15"/>
        <v>0</v>
      </c>
      <c r="M79" s="25">
        <f t="shared" si="16"/>
        <v>1226.0486606644336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113.98005000000001</v>
      </c>
      <c r="C80" s="2">
        <f t="shared" si="7"/>
        <v>455.92020000000002</v>
      </c>
      <c r="D80" s="2">
        <f t="shared" si="8"/>
        <v>0</v>
      </c>
      <c r="E80" s="2">
        <f t="shared" si="9"/>
        <v>0</v>
      </c>
      <c r="F80" s="12">
        <f t="shared" si="10"/>
        <v>569.90025000000003</v>
      </c>
      <c r="G80" s="2"/>
      <c r="H80" s="11">
        <f t="shared" si="11"/>
        <v>17.144583135449192</v>
      </c>
      <c r="I80" s="2">
        <f t="shared" si="12"/>
        <v>137.13266266720393</v>
      </c>
      <c r="J80" s="2">
        <f t="shared" si="13"/>
        <v>548.53065066881572</v>
      </c>
      <c r="K80" s="2">
        <f t="shared" si="14"/>
        <v>0</v>
      </c>
      <c r="L80" s="2">
        <f t="shared" si="15"/>
        <v>0</v>
      </c>
      <c r="M80" s="25">
        <f t="shared" si="16"/>
        <v>685.66331333601966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32.772041666666667</v>
      </c>
      <c r="C81" s="2">
        <f t="shared" si="7"/>
        <v>98.316125</v>
      </c>
      <c r="D81" s="2">
        <f t="shared" si="8"/>
        <v>65.544083333333333</v>
      </c>
      <c r="E81" s="2">
        <f t="shared" si="9"/>
        <v>0</v>
      </c>
      <c r="F81" s="12">
        <f t="shared" si="10"/>
        <v>196.63225</v>
      </c>
      <c r="G81" s="2"/>
      <c r="H81" s="11">
        <f t="shared" si="11"/>
        <v>19.102173528189592</v>
      </c>
      <c r="I81" s="2">
        <f t="shared" si="12"/>
        <v>42.441845884049236</v>
      </c>
      <c r="J81" s="2">
        <f t="shared" si="13"/>
        <v>127.32553765214772</v>
      </c>
      <c r="K81" s="2">
        <f t="shared" si="14"/>
        <v>84.883691768098473</v>
      </c>
      <c r="L81" s="2">
        <f t="shared" si="15"/>
        <v>0</v>
      </c>
      <c r="M81" s="25">
        <f t="shared" si="16"/>
        <v>254.65107530429543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9228.5915202658944</v>
      </c>
      <c r="C96" s="20">
        <f>SUM(C59:C90)</f>
        <v>6557.7979942268585</v>
      </c>
      <c r="D96" s="20">
        <f>SUM(D59:D90)</f>
        <v>180.74073550724637</v>
      </c>
      <c r="E96" s="20">
        <f>SUM(E59:E90)</f>
        <v>0</v>
      </c>
      <c r="F96" s="20">
        <f>SUM(F59:F90)</f>
        <v>15967.130249999998</v>
      </c>
      <c r="G96" s="12"/>
      <c r="H96" s="10" t="s">
        <v>7</v>
      </c>
      <c r="I96" s="20">
        <f>SUM(I59:I95)</f>
        <v>8256.2752376423759</v>
      </c>
      <c r="J96" s="20">
        <f>SUM(J59:J95)</f>
        <v>6512.1714832765183</v>
      </c>
      <c r="K96" s="20">
        <f>SUM(K59:K95)</f>
        <v>203.53782533174933</v>
      </c>
      <c r="L96" s="20">
        <f>SUM(L59:L95)</f>
        <v>0</v>
      </c>
      <c r="M96" s="20">
        <f>SUM(M59:M95)</f>
        <v>14971.98454625064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12.342757678466519</v>
      </c>
      <c r="C97" s="26">
        <f>IF(M47&gt;0,C96/M47,0)</f>
        <v>12.970112618052617</v>
      </c>
      <c r="D97" s="26">
        <f>IF(N47&gt;0,D96/N47,0)</f>
        <v>13.757354620217207</v>
      </c>
      <c r="E97" s="26">
        <f>IF(O47&gt;0,E96/O47,0)</f>
        <v>0</v>
      </c>
      <c r="F97" s="26">
        <f>IF(P47&gt;0,F96/P47,0)</f>
        <v>12.607895248014314</v>
      </c>
      <c r="G97" s="12"/>
      <c r="H97" s="8" t="s">
        <v>13</v>
      </c>
      <c r="I97" s="26">
        <f>IF(L47&gt;0,I96/L47,0)</f>
        <v>11.04233558947328</v>
      </c>
      <c r="J97" s="26">
        <f>IF(M47&gt;0,J96/M47,0)</f>
        <v>12.879871810709101</v>
      </c>
      <c r="K97" s="26">
        <f>IF(N47&gt;0,K96/N47,0)</f>
        <v>15.492589613836332</v>
      </c>
      <c r="L97" s="26">
        <f>IF(O47&gt;0,L96/O47,0)</f>
        <v>0</v>
      </c>
      <c r="M97" s="26">
        <f>IF(P47&gt;0,M96/P47,0)</f>
        <v>11.822112668869675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747.69283823552041</v>
      </c>
      <c r="C109" s="30">
        <f>$B$97</f>
        <v>12.342757678466519</v>
      </c>
      <c r="D109" s="30">
        <f>$I$97</f>
        <v>11.04233558947328</v>
      </c>
      <c r="E109" s="31">
        <f t="shared" ref="E109:E112" si="17">B109*D109</f>
        <v>8256.2752376423759</v>
      </c>
      <c r="F109" s="5">
        <f t="shared" ref="F109:F112" si="18">B109/1000</f>
        <v>0.74769283823552046</v>
      </c>
      <c r="G109" s="5">
        <f t="shared" ref="G109:G112" si="19">E109/1000</f>
        <v>8.2562752376423756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505.60840814129119</v>
      </c>
      <c r="C110" s="30">
        <f>$C$97</f>
        <v>12.970112618052617</v>
      </c>
      <c r="D110" s="30">
        <f>$J$97</f>
        <v>12.879871810709101</v>
      </c>
      <c r="E110" s="31">
        <f t="shared" si="17"/>
        <v>6512.1714832765183</v>
      </c>
      <c r="F110" s="5">
        <f t="shared" si="18"/>
        <v>0.50560840814129115</v>
      </c>
      <c r="G110" s="5">
        <f t="shared" si="19"/>
        <v>6.5121714832765187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13.137753623188406</v>
      </c>
      <c r="C111" s="30">
        <f>$D$97</f>
        <v>13.757354620217207</v>
      </c>
      <c r="D111" s="30">
        <f>$K$97</f>
        <v>15.492589613836332</v>
      </c>
      <c r="E111" s="31">
        <f t="shared" si="17"/>
        <v>203.53782533174933</v>
      </c>
      <c r="F111" s="33">
        <f t="shared" si="18"/>
        <v>1.3137753623188406E-2</v>
      </c>
      <c r="G111" s="5">
        <f t="shared" si="19"/>
        <v>0.20353782533174933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1266.4390000000001</v>
      </c>
      <c r="C113" s="30">
        <f>$F$97</f>
        <v>12.607895248014314</v>
      </c>
      <c r="D113" s="30">
        <f>$M$97</f>
        <v>11.822112668869675</v>
      </c>
      <c r="E113" s="31">
        <f>SUM(E109:E112)</f>
        <v>14971.984546250644</v>
      </c>
      <c r="F113" s="5">
        <f>SUM(F109:F112)</f>
        <v>1.2664390000000001</v>
      </c>
      <c r="G113" s="5">
        <f>SUM(G109:G112)</f>
        <v>14.971984546250644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14972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1.0000010321777524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12.342757678466517</v>
      </c>
      <c r="E122" s="35">
        <v>12.970112618052617</v>
      </c>
      <c r="F122" s="35">
        <v>13.757354620217207</v>
      </c>
      <c r="G122" s="35"/>
    </row>
    <row r="123" spans="1:16">
      <c r="C123" s="7" t="s">
        <v>25</v>
      </c>
      <c r="D123" s="35">
        <v>0.6985560082419453</v>
      </c>
      <c r="E123" s="35">
        <v>0.67568585915153545</v>
      </c>
      <c r="F123" s="35">
        <v>0.7383193833593712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59.038993448205588</v>
      </c>
      <c r="G127" s="36">
        <f t="shared" ref="G127:G130" si="21">(G109*100)/$G$113</f>
        <v>55.14482874422918</v>
      </c>
    </row>
    <row r="128" spans="1:16">
      <c r="E128" s="7">
        <v>1</v>
      </c>
      <c r="F128" s="36">
        <f t="shared" si="20"/>
        <v>39.923629021318128</v>
      </c>
      <c r="G128" s="36">
        <f t="shared" si="21"/>
        <v>43.495713364914792</v>
      </c>
    </row>
    <row r="129" spans="5:7">
      <c r="E129" s="7">
        <v>2</v>
      </c>
      <c r="F129" s="36">
        <f t="shared" si="20"/>
        <v>1.0373775304762729</v>
      </c>
      <c r="G129" s="36">
        <f t="shared" si="21"/>
        <v>1.3594578908560271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0"/>
  <sheetViews>
    <sheetView topLeftCell="A88" workbookViewId="0">
      <selection activeCell="C122" sqref="C122"/>
    </sheetView>
  </sheetViews>
  <sheetFormatPr baseColWidth="10" defaultColWidth="9.1640625" defaultRowHeight="13"/>
  <cols>
    <col min="2" max="2" width="10.5" customWidth="1"/>
  </cols>
  <sheetData>
    <row r="1" spans="1:16" ht="21">
      <c r="A1" s="48" t="s">
        <v>31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1540525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6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6">
        <v>477788</v>
      </c>
      <c r="J20" s="5"/>
      <c r="K20" s="11">
        <v>8.75</v>
      </c>
      <c r="L20" s="2">
        <f t="shared" si="1"/>
        <v>477.78800000000001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477.78800000000001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1911152</v>
      </c>
      <c r="J21" s="5"/>
      <c r="K21" s="11">
        <v>9.25</v>
      </c>
      <c r="L21" s="2">
        <f t="shared" si="1"/>
        <v>1911.152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1911.152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4982497</v>
      </c>
      <c r="J22" s="5"/>
      <c r="K22" s="11">
        <v>9.75</v>
      </c>
      <c r="L22" s="2">
        <f t="shared" si="1"/>
        <v>4589.1419736842108</v>
      </c>
      <c r="M22" s="2">
        <f t="shared" si="2"/>
        <v>393.35502631578947</v>
      </c>
      <c r="N22" s="2">
        <f t="shared" si="3"/>
        <v>0</v>
      </c>
      <c r="O22" s="2">
        <f t="shared" si="4"/>
        <v>0</v>
      </c>
      <c r="P22" s="12">
        <f t="shared" si="5"/>
        <v>4982.4970000000003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21221293</v>
      </c>
      <c r="J23" s="5"/>
      <c r="K23" s="11">
        <v>10.25</v>
      </c>
      <c r="L23" s="2">
        <f t="shared" si="1"/>
        <v>18294.218103448275</v>
      </c>
      <c r="M23" s="2">
        <f t="shared" si="2"/>
        <v>2927.0748965517241</v>
      </c>
      <c r="N23" s="2">
        <f t="shared" si="3"/>
        <v>0</v>
      </c>
      <c r="O23" s="2">
        <f t="shared" si="4"/>
        <v>0</v>
      </c>
      <c r="P23" s="12">
        <f t="shared" si="5"/>
        <v>21221.292999999998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44938656</v>
      </c>
      <c r="J24" s="5"/>
      <c r="K24" s="11">
        <v>10.75</v>
      </c>
      <c r="L24" s="2">
        <f t="shared" si="1"/>
        <v>42848.485953488373</v>
      </c>
      <c r="M24" s="2">
        <f t="shared" si="2"/>
        <v>2090.1700465116278</v>
      </c>
      <c r="N24" s="2">
        <f t="shared" si="3"/>
        <v>0</v>
      </c>
      <c r="O24" s="2">
        <f t="shared" si="4"/>
        <v>0</v>
      </c>
      <c r="P24" s="12">
        <f t="shared" si="5"/>
        <v>44938.656000000003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42695685</v>
      </c>
      <c r="J25" s="5"/>
      <c r="K25" s="11">
        <v>11.25</v>
      </c>
      <c r="L25" s="2">
        <f t="shared" si="1"/>
        <v>40662.557142857135</v>
      </c>
      <c r="M25" s="2">
        <f t="shared" si="2"/>
        <v>2033.127857142857</v>
      </c>
      <c r="N25" s="2">
        <f t="shared" si="3"/>
        <v>0</v>
      </c>
      <c r="O25" s="2">
        <f t="shared" si="4"/>
        <v>0</v>
      </c>
      <c r="P25" s="12">
        <f t="shared" si="5"/>
        <v>42695.68499999999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27061879</v>
      </c>
      <c r="J26" s="5"/>
      <c r="K26" s="11">
        <v>11.75</v>
      </c>
      <c r="L26" s="2">
        <f t="shared" si="1"/>
        <v>23082.190911764705</v>
      </c>
      <c r="M26" s="2">
        <f t="shared" si="2"/>
        <v>3979.6880882352943</v>
      </c>
      <c r="N26" s="2">
        <f t="shared" si="3"/>
        <v>0</v>
      </c>
      <c r="O26" s="2">
        <f t="shared" si="4"/>
        <v>0</v>
      </c>
      <c r="P26" s="12">
        <f t="shared" si="5"/>
        <v>27061.879000000001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22232389</v>
      </c>
      <c r="J27" s="5"/>
      <c r="K27" s="11">
        <v>12.25</v>
      </c>
      <c r="L27" s="2">
        <f t="shared" si="1"/>
        <v>16099.316172413792</v>
      </c>
      <c r="M27" s="2">
        <f t="shared" si="2"/>
        <v>6133.0728275862066</v>
      </c>
      <c r="N27" s="2">
        <f t="shared" si="3"/>
        <v>0</v>
      </c>
      <c r="O27" s="2">
        <f t="shared" si="4"/>
        <v>0</v>
      </c>
      <c r="P27" s="12">
        <f t="shared" si="5"/>
        <v>22232.388999999999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11129097</v>
      </c>
      <c r="J28" s="5"/>
      <c r="K28" s="11">
        <v>12.75</v>
      </c>
      <c r="L28" s="2">
        <f t="shared" si="1"/>
        <v>6677.4582</v>
      </c>
      <c r="M28" s="2">
        <f t="shared" si="2"/>
        <v>4451.6387999999997</v>
      </c>
      <c r="N28" s="2">
        <f t="shared" si="3"/>
        <v>0</v>
      </c>
      <c r="O28" s="2">
        <f t="shared" si="4"/>
        <v>0</v>
      </c>
      <c r="P28" s="12">
        <f t="shared" si="5"/>
        <v>11129.097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2079016</v>
      </c>
      <c r="J29" s="5"/>
      <c r="K29" s="11">
        <v>13.25</v>
      </c>
      <c r="L29" s="2">
        <f t="shared" si="1"/>
        <v>542.35199999999998</v>
      </c>
      <c r="M29" s="2">
        <f t="shared" si="2"/>
        <v>1446.2719999999999</v>
      </c>
      <c r="N29" s="2">
        <f t="shared" si="3"/>
        <v>90.391999999999996</v>
      </c>
      <c r="O29" s="2">
        <f t="shared" si="4"/>
        <v>0</v>
      </c>
      <c r="P29" s="12">
        <f t="shared" si="5"/>
        <v>2079.0159999999996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1911152</v>
      </c>
      <c r="J30" s="5"/>
      <c r="K30" s="11">
        <v>13.75</v>
      </c>
      <c r="L30" s="2">
        <f t="shared" si="1"/>
        <v>521.22327272727273</v>
      </c>
      <c r="M30" s="2">
        <f t="shared" si="2"/>
        <v>1389.9287272727274</v>
      </c>
      <c r="N30" s="2">
        <f t="shared" si="3"/>
        <v>0</v>
      </c>
      <c r="O30" s="2">
        <f t="shared" si="4"/>
        <v>0</v>
      </c>
      <c r="P30" s="12">
        <f t="shared" si="5"/>
        <v>1911.152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1433364</v>
      </c>
      <c r="J31" s="5"/>
      <c r="K31" s="11">
        <v>14.25</v>
      </c>
      <c r="L31" s="2">
        <f t="shared" si="1"/>
        <v>286.6728</v>
      </c>
      <c r="M31" s="2">
        <f t="shared" si="2"/>
        <v>1146.6912</v>
      </c>
      <c r="N31" s="2">
        <f t="shared" si="3"/>
        <v>0</v>
      </c>
      <c r="O31" s="2">
        <f t="shared" si="4"/>
        <v>0</v>
      </c>
      <c r="P31" s="12">
        <f t="shared" si="5"/>
        <v>1433.364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182073968</v>
      </c>
      <c r="J47" s="2"/>
      <c r="K47" s="10" t="s">
        <v>7</v>
      </c>
      <c r="L47" s="20">
        <f>SUM(L10:L46)</f>
        <v>155992.55653038379</v>
      </c>
      <c r="M47" s="20">
        <f>SUM(M10:M46)</f>
        <v>25991.019469616229</v>
      </c>
      <c r="N47" s="20">
        <f>SUM(N10:N46)</f>
        <v>90.391999999999996</v>
      </c>
      <c r="O47" s="20">
        <f>SUM(O10:O46)</f>
        <v>0</v>
      </c>
      <c r="P47" s="20">
        <f>SUM(P10:P46)</f>
        <v>182073.96800000002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4180.6450000000004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4180.6450000000004</v>
      </c>
      <c r="G69" s="2"/>
      <c r="H69" s="11">
        <f t="shared" si="11"/>
        <v>3.7160163427706312</v>
      </c>
      <c r="I69" s="2">
        <f t="shared" si="12"/>
        <v>1775.4680163796943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1775.4680163796943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17678.155999999999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17678.155999999999</v>
      </c>
      <c r="G70" s="2"/>
      <c r="H70" s="11">
        <f t="shared" si="11"/>
        <v>4.4232418376222657</v>
      </c>
      <c r="I70" s="2">
        <f t="shared" si="12"/>
        <v>8453.4874844554688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8453.4874844554688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44744.134243421053</v>
      </c>
      <c r="C71" s="2">
        <f t="shared" si="7"/>
        <v>3835.2115065789476</v>
      </c>
      <c r="D71" s="2">
        <f t="shared" si="8"/>
        <v>0</v>
      </c>
      <c r="E71" s="2">
        <f t="shared" si="9"/>
        <v>0</v>
      </c>
      <c r="F71" s="12">
        <f t="shared" si="10"/>
        <v>48579.34575</v>
      </c>
      <c r="G71" s="2"/>
      <c r="H71" s="11">
        <f t="shared" si="11"/>
        <v>5.216985103076933</v>
      </c>
      <c r="I71" s="2">
        <f t="shared" si="12"/>
        <v>23941.485312615601</v>
      </c>
      <c r="J71" s="2">
        <f t="shared" si="13"/>
        <v>2052.1273125099087</v>
      </c>
      <c r="K71" s="2">
        <f t="shared" si="14"/>
        <v>0</v>
      </c>
      <c r="L71" s="2">
        <f t="shared" si="15"/>
        <v>0</v>
      </c>
      <c r="M71" s="25">
        <f t="shared" si="16"/>
        <v>25993.612625125512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187515.73556034482</v>
      </c>
      <c r="C72" s="2">
        <f t="shared" si="7"/>
        <v>30002.517689655171</v>
      </c>
      <c r="D72" s="2">
        <f t="shared" si="8"/>
        <v>0</v>
      </c>
      <c r="E72" s="2">
        <f t="shared" si="9"/>
        <v>0</v>
      </c>
      <c r="F72" s="12">
        <f t="shared" si="10"/>
        <v>217518.25325000001</v>
      </c>
      <c r="G72" s="2"/>
      <c r="H72" s="11">
        <f t="shared" si="11"/>
        <v>6.1025736488626166</v>
      </c>
      <c r="I72" s="2">
        <f t="shared" si="12"/>
        <v>111641.81332464887</v>
      </c>
      <c r="J72" s="2">
        <f t="shared" si="13"/>
        <v>17862.690131943822</v>
      </c>
      <c r="K72" s="2">
        <f t="shared" si="14"/>
        <v>0</v>
      </c>
      <c r="L72" s="2">
        <f t="shared" si="15"/>
        <v>0</v>
      </c>
      <c r="M72" s="25">
        <f t="shared" si="16"/>
        <v>129504.50345659269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460621.22399999999</v>
      </c>
      <c r="C73" s="2">
        <f t="shared" si="7"/>
        <v>22469.327999999998</v>
      </c>
      <c r="D73" s="2">
        <f t="shared" si="8"/>
        <v>0</v>
      </c>
      <c r="E73" s="2">
        <f t="shared" si="9"/>
        <v>0</v>
      </c>
      <c r="F73" s="12">
        <f t="shared" si="10"/>
        <v>483090.55199999997</v>
      </c>
      <c r="G73" s="2"/>
      <c r="H73" s="11">
        <f t="shared" si="11"/>
        <v>7.0853720701988241</v>
      </c>
      <c r="I73" s="2">
        <f t="shared" si="12"/>
        <v>303597.46562515316</v>
      </c>
      <c r="J73" s="2">
        <f t="shared" si="13"/>
        <v>14809.632469519665</v>
      </c>
      <c r="K73" s="2">
        <f t="shared" si="14"/>
        <v>0</v>
      </c>
      <c r="L73" s="2">
        <f t="shared" si="15"/>
        <v>0</v>
      </c>
      <c r="M73" s="25">
        <f t="shared" si="16"/>
        <v>318407.09809467284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457453.76785714278</v>
      </c>
      <c r="C74" s="2">
        <f t="shared" si="7"/>
        <v>22872.688392857141</v>
      </c>
      <c r="D74" s="2">
        <f t="shared" si="8"/>
        <v>0</v>
      </c>
      <c r="E74" s="2">
        <f t="shared" si="9"/>
        <v>0</v>
      </c>
      <c r="F74" s="12">
        <f t="shared" si="10"/>
        <v>480326.45624999993</v>
      </c>
      <c r="G74" s="2"/>
      <c r="H74" s="11">
        <f t="shared" si="11"/>
        <v>8.170780475614924</v>
      </c>
      <c r="I74" s="2">
        <f t="shared" si="12"/>
        <v>332244.82799143327</v>
      </c>
      <c r="J74" s="2">
        <f t="shared" si="13"/>
        <v>16612.241399571663</v>
      </c>
      <c r="K74" s="2">
        <f t="shared" si="14"/>
        <v>0</v>
      </c>
      <c r="L74" s="2">
        <f t="shared" si="15"/>
        <v>0</v>
      </c>
      <c r="M74" s="25">
        <f t="shared" si="16"/>
        <v>348857.06939100492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271215.74321323528</v>
      </c>
      <c r="C75" s="2">
        <f t="shared" si="7"/>
        <v>46761.335036764707</v>
      </c>
      <c r="D75" s="2">
        <f t="shared" si="8"/>
        <v>0</v>
      </c>
      <c r="E75" s="2">
        <f t="shared" si="9"/>
        <v>0</v>
      </c>
      <c r="F75" s="12">
        <f t="shared" si="10"/>
        <v>317977.07825000002</v>
      </c>
      <c r="G75" s="2"/>
      <c r="H75" s="11">
        <f t="shared" si="11"/>
        <v>9.364233051873212</v>
      </c>
      <c r="I75" s="2">
        <f t="shared" si="12"/>
        <v>216147.01504559451</v>
      </c>
      <c r="J75" s="2">
        <f t="shared" si="13"/>
        <v>37266.726731999057</v>
      </c>
      <c r="K75" s="2">
        <f t="shared" si="14"/>
        <v>0</v>
      </c>
      <c r="L75" s="2">
        <f t="shared" si="15"/>
        <v>0</v>
      </c>
      <c r="M75" s="25">
        <f t="shared" si="16"/>
        <v>253413.74177759356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197216.62311206895</v>
      </c>
      <c r="C76" s="2">
        <f t="shared" si="7"/>
        <v>75130.142137931034</v>
      </c>
      <c r="D76" s="2">
        <f t="shared" si="8"/>
        <v>0</v>
      </c>
      <c r="E76" s="2">
        <f t="shared" si="9"/>
        <v>0</v>
      </c>
      <c r="F76" s="12">
        <f t="shared" si="10"/>
        <v>272346.76525</v>
      </c>
      <c r="G76" s="2"/>
      <c r="H76" s="11">
        <f t="shared" si="11"/>
        <v>10.671196748437429</v>
      </c>
      <c r="I76" s="2">
        <f t="shared" si="12"/>
        <v>171798.97039112818</v>
      </c>
      <c r="J76" s="2">
        <f t="shared" si="13"/>
        <v>65447.226815667877</v>
      </c>
      <c r="K76" s="2">
        <f t="shared" si="14"/>
        <v>0</v>
      </c>
      <c r="L76" s="2">
        <f t="shared" si="15"/>
        <v>0</v>
      </c>
      <c r="M76" s="25">
        <f t="shared" si="16"/>
        <v>237246.19720679606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85137.592050000007</v>
      </c>
      <c r="C77" s="2">
        <f t="shared" si="7"/>
        <v>56758.394699999997</v>
      </c>
      <c r="D77" s="2">
        <f t="shared" si="8"/>
        <v>0</v>
      </c>
      <c r="E77" s="2">
        <f t="shared" si="9"/>
        <v>0</v>
      </c>
      <c r="F77" s="12">
        <f t="shared" si="10"/>
        <v>141895.98675000001</v>
      </c>
      <c r="G77" s="2"/>
      <c r="H77" s="11">
        <f t="shared" si="11"/>
        <v>12.09717006683282</v>
      </c>
      <c r="I77" s="2">
        <f t="shared" si="12"/>
        <v>80778.347459567362</v>
      </c>
      <c r="J77" s="2">
        <f t="shared" si="13"/>
        <v>53852.231639711572</v>
      </c>
      <c r="K77" s="2">
        <f t="shared" si="14"/>
        <v>0</v>
      </c>
      <c r="L77" s="2">
        <f t="shared" si="15"/>
        <v>0</v>
      </c>
      <c r="M77" s="25">
        <f t="shared" si="16"/>
        <v>134630.57909927893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7186.1639999999998</v>
      </c>
      <c r="C78" s="2">
        <f t="shared" si="7"/>
        <v>19163.103999999999</v>
      </c>
      <c r="D78" s="2">
        <f t="shared" si="8"/>
        <v>1197.694</v>
      </c>
      <c r="E78" s="2">
        <f t="shared" si="9"/>
        <v>0</v>
      </c>
      <c r="F78" s="12">
        <f t="shared" si="10"/>
        <v>27546.962</v>
      </c>
      <c r="G78" s="2"/>
      <c r="H78" s="11">
        <f t="shared" si="11"/>
        <v>13.647681942569514</v>
      </c>
      <c r="I78" s="2">
        <f t="shared" si="12"/>
        <v>7401.847596916461</v>
      </c>
      <c r="J78" s="2">
        <f t="shared" si="13"/>
        <v>19738.260258443897</v>
      </c>
      <c r="K78" s="2">
        <f t="shared" si="14"/>
        <v>1233.6412661527436</v>
      </c>
      <c r="L78" s="2">
        <f t="shared" si="15"/>
        <v>0</v>
      </c>
      <c r="M78" s="25">
        <f t="shared" si="16"/>
        <v>28373.749121513101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7166.82</v>
      </c>
      <c r="C79" s="2">
        <f t="shared" si="7"/>
        <v>19111.52</v>
      </c>
      <c r="D79" s="2">
        <f t="shared" si="8"/>
        <v>0</v>
      </c>
      <c r="E79" s="2">
        <f t="shared" si="9"/>
        <v>0</v>
      </c>
      <c r="F79" s="12">
        <f t="shared" si="10"/>
        <v>26278.34</v>
      </c>
      <c r="G79" s="2"/>
      <c r="H79" s="11">
        <f t="shared" si="11"/>
        <v>15.328290709179525</v>
      </c>
      <c r="I79" s="2">
        <f t="shared" si="12"/>
        <v>7989.4618487536</v>
      </c>
      <c r="J79" s="2">
        <f t="shared" si="13"/>
        <v>21305.231596676269</v>
      </c>
      <c r="K79" s="2">
        <f t="shared" si="14"/>
        <v>0</v>
      </c>
      <c r="L79" s="2">
        <f t="shared" si="15"/>
        <v>0</v>
      </c>
      <c r="M79" s="25">
        <f t="shared" si="16"/>
        <v>29294.693445429868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4085.0873999999999</v>
      </c>
      <c r="C80" s="2">
        <f t="shared" si="7"/>
        <v>16340.3496</v>
      </c>
      <c r="D80" s="2">
        <f t="shared" si="8"/>
        <v>0</v>
      </c>
      <c r="E80" s="2">
        <f t="shared" si="9"/>
        <v>0</v>
      </c>
      <c r="F80" s="12">
        <f t="shared" si="10"/>
        <v>20425.436999999998</v>
      </c>
      <c r="G80" s="2"/>
      <c r="H80" s="11">
        <f t="shared" si="11"/>
        <v>17.144583135449192</v>
      </c>
      <c r="I80" s="2">
        <f t="shared" si="12"/>
        <v>4914.8856522719989</v>
      </c>
      <c r="J80" s="2">
        <f t="shared" si="13"/>
        <v>19659.542609087996</v>
      </c>
      <c r="K80" s="2">
        <f t="shared" si="14"/>
        <v>0</v>
      </c>
      <c r="L80" s="2">
        <f t="shared" si="15"/>
        <v>0</v>
      </c>
      <c r="M80" s="25">
        <f t="shared" si="16"/>
        <v>24574.428261359993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1744201.6924362131</v>
      </c>
      <c r="C96" s="20">
        <f>SUM(C59:C90)</f>
        <v>312444.59106378705</v>
      </c>
      <c r="D96" s="20">
        <f>SUM(D59:D90)</f>
        <v>1197.694</v>
      </c>
      <c r="E96" s="20">
        <f>SUM(E59:E90)</f>
        <v>0</v>
      </c>
      <c r="F96" s="20">
        <f>SUM(F59:F90)</f>
        <v>2057843.9774999998</v>
      </c>
      <c r="G96" s="12"/>
      <c r="H96" s="10" t="s">
        <v>7</v>
      </c>
      <c r="I96" s="20">
        <f>SUM(I59:I95)</f>
        <v>1270685.0757489181</v>
      </c>
      <c r="J96" s="20">
        <f>SUM(J59:J95)</f>
        <v>268605.91096513171</v>
      </c>
      <c r="K96" s="20">
        <f>SUM(K59:K95)</f>
        <v>1233.6412661527436</v>
      </c>
      <c r="L96" s="20">
        <f>SUM(L59:L95)</f>
        <v>0</v>
      </c>
      <c r="M96" s="20">
        <f>SUM(M59:M95)</f>
        <v>1540524.6279802024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11.181313591052547</v>
      </c>
      <c r="C97" s="26">
        <f>IF(M47&gt;0,C96/M47,0)</f>
        <v>12.021251856974599</v>
      </c>
      <c r="D97" s="26">
        <f>IF(N47&gt;0,D96/N47,0)</f>
        <v>13.25</v>
      </c>
      <c r="E97" s="26">
        <f>IF(O47&gt;0,E96/O47,0)</f>
        <v>0</v>
      </c>
      <c r="F97" s="26">
        <f>IF(P47&gt;0,F96/P47,0)</f>
        <v>11.302241611497145</v>
      </c>
      <c r="G97" s="12"/>
      <c r="H97" s="8" t="s">
        <v>13</v>
      </c>
      <c r="I97" s="26">
        <f>IF(L47&gt;0,I96/L47,0)</f>
        <v>8.1458058256864181</v>
      </c>
      <c r="J97" s="26">
        <f>IF(M47&gt;0,J96/M47,0)</f>
        <v>10.334566186568203</v>
      </c>
      <c r="K97" s="26">
        <f>IF(N47&gt;0,K96/N47,0)</f>
        <v>13.647681942569516</v>
      </c>
      <c r="L97" s="26">
        <f>IF(O47&gt;0,L96/O47,0)</f>
        <v>0</v>
      </c>
      <c r="M97" s="26">
        <f>IF(P47&gt;0,M96/P47,0)</f>
        <v>8.4609823408703999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155992.55653038379</v>
      </c>
      <c r="C109" s="30">
        <f>$B$97</f>
        <v>11.181313591052547</v>
      </c>
      <c r="D109" s="30">
        <f>$I$97</f>
        <v>8.1458058256864181</v>
      </c>
      <c r="E109" s="31">
        <f t="shared" ref="E109:E112" si="17">B109*D109</f>
        <v>1270685.0757489181</v>
      </c>
      <c r="F109" s="5">
        <f t="shared" ref="F109:F112" si="18">B109/1000</f>
        <v>155.99255653038378</v>
      </c>
      <c r="G109" s="5">
        <f t="shared" ref="G109:G112" si="19">E109/1000</f>
        <v>1270.6850757489181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25991.019469616229</v>
      </c>
      <c r="C110" s="30">
        <f>$C$97</f>
        <v>12.021251856974599</v>
      </c>
      <c r="D110" s="30">
        <f>$J$97</f>
        <v>10.334566186568203</v>
      </c>
      <c r="E110" s="31">
        <f t="shared" si="17"/>
        <v>268605.91096513171</v>
      </c>
      <c r="F110" s="5">
        <f t="shared" si="18"/>
        <v>25.99101946961623</v>
      </c>
      <c r="G110" s="5">
        <f t="shared" si="19"/>
        <v>268.60591096513173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90.391999999999996</v>
      </c>
      <c r="C111" s="30">
        <f>$D$97</f>
        <v>13.25</v>
      </c>
      <c r="D111" s="30">
        <f>$K$97</f>
        <v>13.647681942569516</v>
      </c>
      <c r="E111" s="31">
        <f t="shared" si="17"/>
        <v>1233.6412661527436</v>
      </c>
      <c r="F111" s="32">
        <f t="shared" si="18"/>
        <v>9.0392E-2</v>
      </c>
      <c r="G111" s="5">
        <f t="shared" si="19"/>
        <v>1.2336412661527436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182073.96800000002</v>
      </c>
      <c r="C113" s="30">
        <f>$F$97</f>
        <v>11.302241611497145</v>
      </c>
      <c r="D113" s="30">
        <f>$M$97</f>
        <v>8.4609823408703999</v>
      </c>
      <c r="E113" s="31">
        <f>SUM(E109:E112)</f>
        <v>1540524.6279802024</v>
      </c>
      <c r="F113" s="5">
        <f>SUM(F109:F112)</f>
        <v>182.07396800000001</v>
      </c>
      <c r="G113" s="5">
        <f>SUM(G109:G112)</f>
        <v>1540.5246279802025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1540525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1.0000002414890297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11.181313591052543</v>
      </c>
      <c r="E122" s="35">
        <v>12.021251856974597</v>
      </c>
      <c r="F122" s="35">
        <v>13.25</v>
      </c>
      <c r="G122" s="35"/>
    </row>
    <row r="123" spans="1:16">
      <c r="C123" s="7" t="s">
        <v>25</v>
      </c>
      <c r="D123" s="35">
        <v>0.77679938025297446</v>
      </c>
      <c r="E123" s="35">
        <v>1.0888035131595315</v>
      </c>
      <c r="F123" s="35">
        <v>0</v>
      </c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85.675375916662489</v>
      </c>
      <c r="G127" s="36">
        <f t="shared" ref="G127:G130" si="21">(G109*100)/$G$113</f>
        <v>82.483918313914018</v>
      </c>
    </row>
    <row r="128" spans="1:16">
      <c r="E128" s="7">
        <v>1</v>
      </c>
      <c r="F128" s="36">
        <f t="shared" si="20"/>
        <v>14.274978326180177</v>
      </c>
      <c r="G128" s="36">
        <f t="shared" si="21"/>
        <v>17.436002390776686</v>
      </c>
    </row>
    <row r="129" spans="5:7">
      <c r="E129" s="7">
        <v>2</v>
      </c>
      <c r="F129" s="35">
        <f t="shared" si="20"/>
        <v>4.9645757157332888E-2</v>
      </c>
      <c r="G129" s="37">
        <f t="shared" si="21"/>
        <v>8.0079295309298831E-2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0"/>
  <sheetViews>
    <sheetView topLeftCell="A91" workbookViewId="0">
      <selection activeCell="C122" sqref="C122"/>
    </sheetView>
  </sheetViews>
  <sheetFormatPr baseColWidth="10" defaultColWidth="9.1640625" defaultRowHeight="13"/>
  <cols>
    <col min="2" max="2" width="10.5" customWidth="1"/>
  </cols>
  <sheetData>
    <row r="1" spans="1:16" ht="21">
      <c r="A1" s="48" t="s">
        <v>32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1802621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6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8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8">
        <v>9169758</v>
      </c>
      <c r="J20" s="5"/>
      <c r="K20" s="11">
        <v>8.75</v>
      </c>
      <c r="L20" s="2">
        <f t="shared" si="1"/>
        <v>9169.7579999999998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9169.7579999999998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121112923</v>
      </c>
      <c r="J21" s="5"/>
      <c r="K21" s="11">
        <v>9.25</v>
      </c>
      <c r="L21" s="2">
        <f t="shared" si="1"/>
        <v>121112.923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121112.923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104602208</v>
      </c>
      <c r="J22" s="5"/>
      <c r="K22" s="11">
        <v>9.75</v>
      </c>
      <c r="L22" s="2">
        <f t="shared" si="1"/>
        <v>96344.13894736841</v>
      </c>
      <c r="M22" s="2">
        <f t="shared" si="2"/>
        <v>8258.0690526315775</v>
      </c>
      <c r="N22" s="2">
        <f t="shared" si="3"/>
        <v>0</v>
      </c>
      <c r="O22" s="2">
        <f t="shared" si="4"/>
        <v>0</v>
      </c>
      <c r="P22" s="12">
        <f t="shared" si="5"/>
        <v>104602.20799999998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53215504</v>
      </c>
      <c r="J23" s="5"/>
      <c r="K23" s="11">
        <v>10.25</v>
      </c>
      <c r="L23" s="2">
        <f t="shared" si="1"/>
        <v>45875.434482758617</v>
      </c>
      <c r="M23" s="2">
        <f t="shared" si="2"/>
        <v>7340.0695172413789</v>
      </c>
      <c r="N23" s="2">
        <f t="shared" si="3"/>
        <v>0</v>
      </c>
      <c r="O23" s="2">
        <f t="shared" si="4"/>
        <v>0</v>
      </c>
      <c r="P23" s="12">
        <f t="shared" si="5"/>
        <v>53215.503999999994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22022873</v>
      </c>
      <c r="J24" s="5"/>
      <c r="K24" s="11">
        <v>10.75</v>
      </c>
      <c r="L24" s="2">
        <f t="shared" si="1"/>
        <v>20998.553325581397</v>
      </c>
      <c r="M24" s="2">
        <f t="shared" si="2"/>
        <v>1024.3196744186046</v>
      </c>
      <c r="N24" s="2">
        <f t="shared" si="3"/>
        <v>0</v>
      </c>
      <c r="O24" s="2">
        <f t="shared" si="4"/>
        <v>0</v>
      </c>
      <c r="P24" s="12">
        <f t="shared" si="5"/>
        <v>22022.873000000003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12853115</v>
      </c>
      <c r="J25" s="5"/>
      <c r="K25" s="11">
        <v>11.25</v>
      </c>
      <c r="L25" s="2">
        <f t="shared" si="1"/>
        <v>12241.061904761904</v>
      </c>
      <c r="M25" s="2">
        <f t="shared" si="2"/>
        <v>612.05309523809524</v>
      </c>
      <c r="N25" s="2">
        <f t="shared" si="3"/>
        <v>0</v>
      </c>
      <c r="O25" s="2">
        <f t="shared" si="4"/>
        <v>0</v>
      </c>
      <c r="P25" s="12">
        <f t="shared" si="5"/>
        <v>12853.115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3657600</v>
      </c>
      <c r="J26" s="5"/>
      <c r="K26" s="11">
        <v>11.75</v>
      </c>
      <c r="L26" s="2">
        <f t="shared" si="1"/>
        <v>3119.7176470588233</v>
      </c>
      <c r="M26" s="2">
        <f t="shared" si="2"/>
        <v>537.88235294117646</v>
      </c>
      <c r="N26" s="2">
        <f t="shared" si="3"/>
        <v>0</v>
      </c>
      <c r="O26" s="2">
        <f t="shared" si="4"/>
        <v>0</v>
      </c>
      <c r="P26" s="12">
        <f t="shared" si="5"/>
        <v>3657.6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3657600</v>
      </c>
      <c r="J27" s="5"/>
      <c r="K27" s="11">
        <v>12.25</v>
      </c>
      <c r="L27" s="2">
        <f t="shared" si="1"/>
        <v>2648.6068965517243</v>
      </c>
      <c r="M27" s="2">
        <f t="shared" si="2"/>
        <v>1008.9931034482759</v>
      </c>
      <c r="N27" s="2">
        <f t="shared" si="3"/>
        <v>0</v>
      </c>
      <c r="O27" s="2">
        <f t="shared" si="4"/>
        <v>0</v>
      </c>
      <c r="P27" s="12">
        <f t="shared" si="5"/>
        <v>3657.6000000000004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0</v>
      </c>
      <c r="J28" s="5"/>
      <c r="K28" s="11">
        <v>12.75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2">
        <f t="shared" si="5"/>
        <v>0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0</v>
      </c>
      <c r="J29" s="5"/>
      <c r="K29" s="11">
        <v>13.25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2">
        <f t="shared" si="5"/>
        <v>0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1828800</v>
      </c>
      <c r="J30" s="5"/>
      <c r="K30" s="11">
        <v>13.75</v>
      </c>
      <c r="L30" s="2">
        <f t="shared" si="1"/>
        <v>498.76363636363629</v>
      </c>
      <c r="M30" s="2">
        <f t="shared" si="2"/>
        <v>1330.0363636363636</v>
      </c>
      <c r="N30" s="2">
        <f t="shared" si="3"/>
        <v>0</v>
      </c>
      <c r="O30" s="2">
        <f t="shared" si="4"/>
        <v>0</v>
      </c>
      <c r="P30" s="12">
        <f t="shared" si="5"/>
        <v>1828.8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0</v>
      </c>
      <c r="J31" s="5"/>
      <c r="K31" s="11">
        <v>14.25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2">
        <f t="shared" si="5"/>
        <v>0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332120381</v>
      </c>
      <c r="J47" s="2"/>
      <c r="K47" s="10" t="s">
        <v>7</v>
      </c>
      <c r="L47" s="20">
        <f>SUM(L10:L46)</f>
        <v>312008.95784044452</v>
      </c>
      <c r="M47" s="20">
        <f>SUM(M10:M46)</f>
        <v>20111.423159555474</v>
      </c>
      <c r="N47" s="20">
        <f>SUM(N10:N46)</f>
        <v>0</v>
      </c>
      <c r="O47" s="20">
        <f>SUM(O10:O46)</f>
        <v>0</v>
      </c>
      <c r="P47" s="20">
        <f>SUM(P10:P46)</f>
        <v>332120.38099999994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80235.382499999992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80235.382499999992</v>
      </c>
      <c r="G69" s="2"/>
      <c r="H69" s="11">
        <f t="shared" si="11"/>
        <v>3.7160163427706312</v>
      </c>
      <c r="I69" s="2">
        <f t="shared" si="12"/>
        <v>34074.970587251737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34074.970587251737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1120294.5377499999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1120294.5377499999</v>
      </c>
      <c r="G70" s="2"/>
      <c r="H70" s="11">
        <f t="shared" si="11"/>
        <v>4.4232418376222657</v>
      </c>
      <c r="I70" s="2">
        <f t="shared" si="12"/>
        <v>535711.74809032399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535711.74809032399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939355.35473684198</v>
      </c>
      <c r="C71" s="2">
        <f t="shared" si="7"/>
        <v>80516.173263157878</v>
      </c>
      <c r="D71" s="2">
        <f t="shared" si="8"/>
        <v>0</v>
      </c>
      <c r="E71" s="2">
        <f t="shared" si="9"/>
        <v>0</v>
      </c>
      <c r="F71" s="12">
        <f t="shared" si="10"/>
        <v>1019871.5279999998</v>
      </c>
      <c r="G71" s="2"/>
      <c r="H71" s="11">
        <f t="shared" si="11"/>
        <v>5.216985103076933</v>
      </c>
      <c r="I71" s="2">
        <f t="shared" si="12"/>
        <v>502625.93765719514</v>
      </c>
      <c r="J71" s="2">
        <f t="shared" si="13"/>
        <v>43082.223227759583</v>
      </c>
      <c r="K71" s="2">
        <f t="shared" si="14"/>
        <v>0</v>
      </c>
      <c r="L71" s="2">
        <f t="shared" si="15"/>
        <v>0</v>
      </c>
      <c r="M71" s="25">
        <f t="shared" si="16"/>
        <v>545708.16088495473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470223.2034482758</v>
      </c>
      <c r="C72" s="2">
        <f t="shared" si="7"/>
        <v>75235.712551724137</v>
      </c>
      <c r="D72" s="2">
        <f t="shared" si="8"/>
        <v>0</v>
      </c>
      <c r="E72" s="2">
        <f t="shared" si="9"/>
        <v>0</v>
      </c>
      <c r="F72" s="12">
        <f t="shared" si="10"/>
        <v>545458.91599999997</v>
      </c>
      <c r="G72" s="2"/>
      <c r="H72" s="11">
        <f t="shared" si="11"/>
        <v>6.1025736488626166</v>
      </c>
      <c r="I72" s="2">
        <f t="shared" si="12"/>
        <v>279958.21760460618</v>
      </c>
      <c r="J72" s="2">
        <f t="shared" si="13"/>
        <v>44793.314816736987</v>
      </c>
      <c r="K72" s="2">
        <f t="shared" si="14"/>
        <v>0</v>
      </c>
      <c r="L72" s="2">
        <f t="shared" si="15"/>
        <v>0</v>
      </c>
      <c r="M72" s="25">
        <f t="shared" si="16"/>
        <v>324751.53242134314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225734.44825000002</v>
      </c>
      <c r="C73" s="2">
        <f t="shared" si="7"/>
        <v>11011.4365</v>
      </c>
      <c r="D73" s="2">
        <f t="shared" si="8"/>
        <v>0</v>
      </c>
      <c r="E73" s="2">
        <f t="shared" si="9"/>
        <v>0</v>
      </c>
      <c r="F73" s="12">
        <f t="shared" si="10"/>
        <v>236745.88475000003</v>
      </c>
      <c r="G73" s="2"/>
      <c r="H73" s="11">
        <f t="shared" si="11"/>
        <v>7.0853720701988241</v>
      </c>
      <c r="I73" s="2">
        <f t="shared" si="12"/>
        <v>148782.56324765505</v>
      </c>
      <c r="J73" s="2">
        <f t="shared" si="13"/>
        <v>7257.6860120807341</v>
      </c>
      <c r="K73" s="2">
        <f t="shared" si="14"/>
        <v>0</v>
      </c>
      <c r="L73" s="2">
        <f t="shared" si="15"/>
        <v>0</v>
      </c>
      <c r="M73" s="25">
        <f t="shared" si="16"/>
        <v>156040.24925973578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137711.94642857142</v>
      </c>
      <c r="C74" s="2">
        <f t="shared" si="7"/>
        <v>6885.5973214285714</v>
      </c>
      <c r="D74" s="2">
        <f t="shared" si="8"/>
        <v>0</v>
      </c>
      <c r="E74" s="2">
        <f t="shared" si="9"/>
        <v>0</v>
      </c>
      <c r="F74" s="12">
        <f t="shared" si="10"/>
        <v>144597.54374999998</v>
      </c>
      <c r="G74" s="2"/>
      <c r="H74" s="11">
        <f t="shared" si="11"/>
        <v>8.170780475614924</v>
      </c>
      <c r="I74" s="2">
        <f t="shared" si="12"/>
        <v>100019.02961222219</v>
      </c>
      <c r="J74" s="2">
        <f t="shared" si="13"/>
        <v>5000.9514806111101</v>
      </c>
      <c r="K74" s="2">
        <f t="shared" si="14"/>
        <v>0</v>
      </c>
      <c r="L74" s="2">
        <f t="shared" si="15"/>
        <v>0</v>
      </c>
      <c r="M74" s="25">
        <f t="shared" si="16"/>
        <v>105019.9810928333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36656.682352941178</v>
      </c>
      <c r="C75" s="2">
        <f t="shared" si="7"/>
        <v>6320.1176470588234</v>
      </c>
      <c r="D75" s="2">
        <f t="shared" si="8"/>
        <v>0</v>
      </c>
      <c r="E75" s="2">
        <f t="shared" si="9"/>
        <v>0</v>
      </c>
      <c r="F75" s="12">
        <f t="shared" si="10"/>
        <v>42976.800000000003</v>
      </c>
      <c r="G75" s="2"/>
      <c r="H75" s="11">
        <f t="shared" si="11"/>
        <v>9.364233051873212</v>
      </c>
      <c r="I75" s="2">
        <f t="shared" si="12"/>
        <v>29213.763103100362</v>
      </c>
      <c r="J75" s="2">
        <f t="shared" si="13"/>
        <v>5036.8557074310966</v>
      </c>
      <c r="K75" s="2">
        <f t="shared" si="14"/>
        <v>0</v>
      </c>
      <c r="L75" s="2">
        <f t="shared" si="15"/>
        <v>0</v>
      </c>
      <c r="M75" s="25">
        <f t="shared" si="16"/>
        <v>34250.618810531458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32445.434482758621</v>
      </c>
      <c r="C76" s="2">
        <f t="shared" si="7"/>
        <v>12360.165517241379</v>
      </c>
      <c r="D76" s="2">
        <f t="shared" si="8"/>
        <v>0</v>
      </c>
      <c r="E76" s="2">
        <f t="shared" si="9"/>
        <v>0</v>
      </c>
      <c r="F76" s="12">
        <f t="shared" si="10"/>
        <v>44805.599999999999</v>
      </c>
      <c r="G76" s="2"/>
      <c r="H76" s="11">
        <f t="shared" si="11"/>
        <v>10.671196748437429</v>
      </c>
      <c r="I76" s="2">
        <f t="shared" si="12"/>
        <v>28263.805302371711</v>
      </c>
      <c r="J76" s="2">
        <f t="shared" si="13"/>
        <v>10767.163924713032</v>
      </c>
      <c r="K76" s="2">
        <f t="shared" si="14"/>
        <v>0</v>
      </c>
      <c r="L76" s="2">
        <f t="shared" si="15"/>
        <v>0</v>
      </c>
      <c r="M76" s="25">
        <f t="shared" si="16"/>
        <v>39030.969227084744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1">
        <f t="shared" si="11"/>
        <v>12.09717006683282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5">
        <f t="shared" si="16"/>
        <v>0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1">
        <f t="shared" si="11"/>
        <v>13.647681942569514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5">
        <f t="shared" si="16"/>
        <v>0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6857.9999999999991</v>
      </c>
      <c r="C79" s="2">
        <f t="shared" si="7"/>
        <v>18288</v>
      </c>
      <c r="D79" s="2">
        <f t="shared" si="8"/>
        <v>0</v>
      </c>
      <c r="E79" s="2">
        <f t="shared" si="9"/>
        <v>0</v>
      </c>
      <c r="F79" s="12">
        <f t="shared" si="10"/>
        <v>25146</v>
      </c>
      <c r="G79" s="2"/>
      <c r="H79" s="11">
        <f t="shared" si="11"/>
        <v>15.328290709179525</v>
      </c>
      <c r="I79" s="2">
        <f t="shared" si="12"/>
        <v>7645.1940133493208</v>
      </c>
      <c r="J79" s="2">
        <f t="shared" si="13"/>
        <v>20387.184035598191</v>
      </c>
      <c r="K79" s="2">
        <f t="shared" si="14"/>
        <v>0</v>
      </c>
      <c r="L79" s="2">
        <f t="shared" si="15"/>
        <v>0</v>
      </c>
      <c r="M79" s="25">
        <f t="shared" si="16"/>
        <v>28032.37804894751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1">
        <f t="shared" si="11"/>
        <v>17.144583135449192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5">
        <f t="shared" si="16"/>
        <v>0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3049514.9899493884</v>
      </c>
      <c r="C96" s="20">
        <f>SUM(C59:C90)</f>
        <v>210617.20280061077</v>
      </c>
      <c r="D96" s="20">
        <f>SUM(D59:D90)</f>
        <v>0</v>
      </c>
      <c r="E96" s="20">
        <f>SUM(E59:E90)</f>
        <v>0</v>
      </c>
      <c r="F96" s="20">
        <f>SUM(F59:F90)</f>
        <v>3260132.1927499999</v>
      </c>
      <c r="G96" s="12"/>
      <c r="H96" s="10" t="s">
        <v>7</v>
      </c>
      <c r="I96" s="20">
        <f>SUM(I59:I95)</f>
        <v>1666295.2292180758</v>
      </c>
      <c r="J96" s="20">
        <f>SUM(J59:J95)</f>
        <v>136325.37920493074</v>
      </c>
      <c r="K96" s="20">
        <f>SUM(K59:K95)</f>
        <v>0</v>
      </c>
      <c r="L96" s="20">
        <f>SUM(L59:L95)</f>
        <v>0</v>
      </c>
      <c r="M96" s="20">
        <f>SUM(M59:M95)</f>
        <v>1802620.6084230063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9.7738058902425902</v>
      </c>
      <c r="C97" s="26">
        <f>IF(M47&gt;0,C96/M47,0)</f>
        <v>10.472516098421455</v>
      </c>
      <c r="D97" s="26">
        <f>IF(N47&gt;0,D96/N47,0)</f>
        <v>0</v>
      </c>
      <c r="E97" s="26">
        <f>IF(O47&gt;0,E96/O47,0)</f>
        <v>0</v>
      </c>
      <c r="F97" s="26">
        <f>IF(P47&gt;0,F96/P47,0)</f>
        <v>9.8161160207449019</v>
      </c>
      <c r="G97" s="12"/>
      <c r="H97" s="8" t="s">
        <v>13</v>
      </c>
      <c r="I97" s="26">
        <f>IF(L47&gt;0,I96/L47,0)</f>
        <v>5.3405365049492826</v>
      </c>
      <c r="J97" s="26">
        <f>IF(M47&gt;0,J96/M47,0)</f>
        <v>6.7785048389357225</v>
      </c>
      <c r="K97" s="26">
        <f>IF(N47&gt;0,K96/N47,0)</f>
        <v>0</v>
      </c>
      <c r="L97" s="26">
        <f>IF(O47&gt;0,L96/O47,0)</f>
        <v>0</v>
      </c>
      <c r="M97" s="26">
        <f>IF(P47&gt;0,M96/P47,0)</f>
        <v>5.4276121296603188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312008.95784044452</v>
      </c>
      <c r="C109" s="30">
        <f>$B$97</f>
        <v>9.7738058902425902</v>
      </c>
      <c r="D109" s="30">
        <f>$I$97</f>
        <v>5.3405365049492826</v>
      </c>
      <c r="E109" s="31">
        <f t="shared" ref="E109:E112" si="17">B109*D109</f>
        <v>1666295.2292180755</v>
      </c>
      <c r="F109" s="5">
        <f t="shared" ref="F109:F112" si="18">B109/1000</f>
        <v>312.00895784044451</v>
      </c>
      <c r="G109" s="5">
        <f t="shared" ref="G109:G112" si="19">E109/1000</f>
        <v>1666.2952292180755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20111.423159555474</v>
      </c>
      <c r="C110" s="30">
        <f>$C$97</f>
        <v>10.472516098421455</v>
      </c>
      <c r="D110" s="30">
        <f>$J$97</f>
        <v>6.7785048389357225</v>
      </c>
      <c r="E110" s="31">
        <f t="shared" si="17"/>
        <v>136325.37920493074</v>
      </c>
      <c r="F110" s="5">
        <f t="shared" si="18"/>
        <v>20.111423159555475</v>
      </c>
      <c r="G110" s="5">
        <f t="shared" si="19"/>
        <v>136.32537920493073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 t="shared" si="17"/>
        <v>0</v>
      </c>
      <c r="F111" s="5">
        <f t="shared" si="18"/>
        <v>0</v>
      </c>
      <c r="G111" s="5">
        <f t="shared" si="19"/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332120.38099999999</v>
      </c>
      <c r="C113" s="30">
        <f>$F$97</f>
        <v>9.8161160207449019</v>
      </c>
      <c r="D113" s="30">
        <f>$M$97</f>
        <v>5.4276121296603188</v>
      </c>
      <c r="E113" s="31">
        <f>SUM(E109:E112)</f>
        <v>1802620.6084230063</v>
      </c>
      <c r="F113" s="5">
        <f>SUM(F109:F112)</f>
        <v>332.12038100000001</v>
      </c>
      <c r="G113" s="5">
        <f>SUM(G109:G112)</f>
        <v>1802.6206084230062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1802621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1.0000002172265157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9.7738058902425902</v>
      </c>
      <c r="E122" s="35">
        <v>10.472516098421455</v>
      </c>
      <c r="F122" s="35"/>
      <c r="G122" s="35"/>
    </row>
    <row r="123" spans="1:16">
      <c r="C123" s="7" t="s">
        <v>25</v>
      </c>
      <c r="D123" s="35">
        <v>0.66092973995848336</v>
      </c>
      <c r="E123" s="35">
        <v>1.080442388710763</v>
      </c>
      <c r="F123" s="35"/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93.944538092181844</v>
      </c>
      <c r="G127" s="36">
        <f t="shared" ref="G127:G130" si="21">(G109*100)/$G$113</f>
        <v>92.437378194394839</v>
      </c>
    </row>
    <row r="128" spans="1:16">
      <c r="E128" s="7">
        <v>1</v>
      </c>
      <c r="F128" s="36">
        <f t="shared" si="20"/>
        <v>6.05546190781814</v>
      </c>
      <c r="G128" s="36">
        <f t="shared" si="21"/>
        <v>7.5626218056051631</v>
      </c>
    </row>
    <row r="129" spans="5:7">
      <c r="E129" s="7">
        <v>2</v>
      </c>
      <c r="F129" s="36">
        <f t="shared" si="20"/>
        <v>0</v>
      </c>
      <c r="G129" s="36">
        <f t="shared" si="21"/>
        <v>0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0"/>
  <sheetViews>
    <sheetView topLeftCell="A91" workbookViewId="0">
      <selection activeCell="C121" sqref="C121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8" t="s">
        <v>33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1766076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1996360</v>
      </c>
      <c r="J13" s="2"/>
      <c r="K13" s="11">
        <v>5.25</v>
      </c>
      <c r="L13" s="2">
        <f t="shared" si="1"/>
        <v>1996.36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1996.36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8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8">
        <v>9998578</v>
      </c>
      <c r="J19" s="5"/>
      <c r="K19" s="11">
        <v>8.25</v>
      </c>
      <c r="L19" s="2">
        <f t="shared" si="1"/>
        <v>9998.5779999999995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9998.5779999999995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8">
        <v>115906336</v>
      </c>
      <c r="J20" s="5"/>
      <c r="K20" s="11">
        <v>8.75</v>
      </c>
      <c r="L20" s="2">
        <f t="shared" si="1"/>
        <v>115906.336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115906.336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223810454</v>
      </c>
      <c r="J21" s="5"/>
      <c r="K21" s="11">
        <v>9.25</v>
      </c>
      <c r="L21" s="2">
        <f t="shared" si="1"/>
        <v>223810.454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223810.454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45966618</v>
      </c>
      <c r="J22" s="5"/>
      <c r="K22" s="11">
        <v>9.75</v>
      </c>
      <c r="L22" s="2">
        <f t="shared" si="1"/>
        <v>42337.674473684208</v>
      </c>
      <c r="M22" s="2">
        <f t="shared" si="2"/>
        <v>3628.9435263157893</v>
      </c>
      <c r="N22" s="2">
        <f t="shared" si="3"/>
        <v>0</v>
      </c>
      <c r="O22" s="2">
        <f t="shared" si="4"/>
        <v>0</v>
      </c>
      <c r="P22" s="12">
        <f t="shared" si="5"/>
        <v>45966.617999999995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11994939</v>
      </c>
      <c r="J23" s="5"/>
      <c r="K23" s="11">
        <v>10.25</v>
      </c>
      <c r="L23" s="2">
        <f t="shared" si="1"/>
        <v>10340.464655172413</v>
      </c>
      <c r="M23" s="2">
        <f t="shared" si="2"/>
        <v>1654.4743448275863</v>
      </c>
      <c r="N23" s="2">
        <f t="shared" si="3"/>
        <v>0</v>
      </c>
      <c r="O23" s="2">
        <f t="shared" si="4"/>
        <v>0</v>
      </c>
      <c r="P23" s="12">
        <f t="shared" si="5"/>
        <v>11994.938999999998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0</v>
      </c>
      <c r="J24" s="5"/>
      <c r="K24" s="11">
        <v>10.75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2">
        <f t="shared" si="5"/>
        <v>0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0</v>
      </c>
      <c r="J25" s="5"/>
      <c r="K25" s="11">
        <v>11.25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2">
        <f t="shared" si="5"/>
        <v>0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0</v>
      </c>
      <c r="J26" s="5"/>
      <c r="K26" s="11">
        <v>11.75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2">
        <f t="shared" si="5"/>
        <v>0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0</v>
      </c>
      <c r="J27" s="5"/>
      <c r="K27" s="11">
        <v>12.25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2">
        <f t="shared" si="5"/>
        <v>0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0</v>
      </c>
      <c r="J28" s="5"/>
      <c r="K28" s="11">
        <v>12.75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2">
        <f t="shared" si="5"/>
        <v>0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0</v>
      </c>
      <c r="J29" s="5"/>
      <c r="K29" s="11">
        <v>13.25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2">
        <f t="shared" si="5"/>
        <v>0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0</v>
      </c>
      <c r="J30" s="5"/>
      <c r="K30" s="11">
        <v>13.75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2">
        <f t="shared" si="5"/>
        <v>0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0</v>
      </c>
      <c r="J31" s="5"/>
      <c r="K31" s="11">
        <v>14.25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2">
        <f t="shared" si="5"/>
        <v>0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409673285</v>
      </c>
      <c r="J47" s="2"/>
      <c r="K47" s="10" t="s">
        <v>7</v>
      </c>
      <c r="L47" s="20">
        <f>SUM(L10:L46)</f>
        <v>404389.86712885665</v>
      </c>
      <c r="M47" s="20">
        <f>SUM(M10:M46)</f>
        <v>5283.417871143376</v>
      </c>
      <c r="N47" s="20">
        <f>SUM(N10:N46)</f>
        <v>0</v>
      </c>
      <c r="O47" s="20">
        <f>SUM(O10:O46)</f>
        <v>0</v>
      </c>
      <c r="P47" s="20">
        <f>SUM(P10:P46)</f>
        <v>409673.28500000003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10480.89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10480.89</v>
      </c>
      <c r="G62" s="2"/>
      <c r="H62" s="11">
        <f t="shared" si="11"/>
        <v>0.74910926194646843</v>
      </c>
      <c r="I62" s="2">
        <f t="shared" si="12"/>
        <v>1495.4917661794516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1495.4917661794516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82488.268499999991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82488.268499999991</v>
      </c>
      <c r="G68" s="2"/>
      <c r="H68" s="11">
        <f t="shared" si="11"/>
        <v>3.0900199248028781</v>
      </c>
      <c r="I68" s="2">
        <f t="shared" si="12"/>
        <v>30895.80523969571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30895.80523969571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1014180.44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1014180.44</v>
      </c>
      <c r="G69" s="2"/>
      <c r="H69" s="11">
        <f t="shared" si="11"/>
        <v>3.7160163427706312</v>
      </c>
      <c r="I69" s="2">
        <f t="shared" si="12"/>
        <v>430709.83880666393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430709.83880666393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2070246.6994999999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2070246.6994999999</v>
      </c>
      <c r="G70" s="2"/>
      <c r="H70" s="11">
        <f t="shared" si="11"/>
        <v>4.4232418376222657</v>
      </c>
      <c r="I70" s="2">
        <f t="shared" si="12"/>
        <v>989967.7638300336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989967.7638300336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412792.32611842104</v>
      </c>
      <c r="C71" s="2">
        <f t="shared" si="7"/>
        <v>35382.199381578946</v>
      </c>
      <c r="D71" s="2">
        <f t="shared" si="8"/>
        <v>0</v>
      </c>
      <c r="E71" s="2">
        <f t="shared" si="9"/>
        <v>0</v>
      </c>
      <c r="F71" s="12">
        <f t="shared" si="10"/>
        <v>448174.52549999999</v>
      </c>
      <c r="G71" s="2"/>
      <c r="H71" s="11">
        <f t="shared" si="11"/>
        <v>5.216985103076933</v>
      </c>
      <c r="I71" s="2">
        <f t="shared" si="12"/>
        <v>220875.01702813106</v>
      </c>
      <c r="J71" s="2">
        <f t="shared" si="13"/>
        <v>18932.144316696947</v>
      </c>
      <c r="K71" s="2">
        <f t="shared" si="14"/>
        <v>0</v>
      </c>
      <c r="L71" s="2">
        <f t="shared" si="15"/>
        <v>0</v>
      </c>
      <c r="M71" s="25">
        <f t="shared" si="16"/>
        <v>239807.161344828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105989.76271551722</v>
      </c>
      <c r="C72" s="2">
        <f t="shared" si="7"/>
        <v>16958.362034482758</v>
      </c>
      <c r="D72" s="2">
        <f t="shared" si="8"/>
        <v>0</v>
      </c>
      <c r="E72" s="2">
        <f t="shared" si="9"/>
        <v>0</v>
      </c>
      <c r="F72" s="12">
        <f t="shared" si="10"/>
        <v>122948.12474999999</v>
      </c>
      <c r="G72" s="2"/>
      <c r="H72" s="11">
        <f t="shared" si="11"/>
        <v>6.1025736488626166</v>
      </c>
      <c r="I72" s="2">
        <f t="shared" si="12"/>
        <v>63103.447121650432</v>
      </c>
      <c r="J72" s="2">
        <f t="shared" si="13"/>
        <v>10096.55153946407</v>
      </c>
      <c r="K72" s="2">
        <f t="shared" si="14"/>
        <v>0</v>
      </c>
      <c r="L72" s="2">
        <f t="shared" si="15"/>
        <v>0</v>
      </c>
      <c r="M72" s="25">
        <f t="shared" si="16"/>
        <v>73199.9986611145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1">
        <f t="shared" si="11"/>
        <v>7.0853720701988241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5">
        <f t="shared" si="16"/>
        <v>0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1">
        <f t="shared" si="11"/>
        <v>8.170780475614924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5">
        <f t="shared" si="16"/>
        <v>0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1">
        <f t="shared" si="11"/>
        <v>9.364233051873212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5">
        <f t="shared" si="16"/>
        <v>0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1">
        <f t="shared" si="11"/>
        <v>10.671196748437429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5">
        <f t="shared" si="16"/>
        <v>0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1">
        <f t="shared" si="11"/>
        <v>12.09717006683282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5">
        <f t="shared" si="16"/>
        <v>0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1">
        <f t="shared" si="11"/>
        <v>13.647681942569514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5">
        <f t="shared" si="16"/>
        <v>0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1">
        <f t="shared" si="11"/>
        <v>15.328290709179525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5">
        <f t="shared" si="16"/>
        <v>0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1">
        <f t="shared" si="11"/>
        <v>17.144583135449192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5">
        <f t="shared" si="16"/>
        <v>0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3696178.3868339374</v>
      </c>
      <c r="C96" s="20">
        <f>SUM(C59:C90)</f>
        <v>52340.561416061704</v>
      </c>
      <c r="D96" s="20">
        <f>SUM(D59:D90)</f>
        <v>0</v>
      </c>
      <c r="E96" s="20">
        <f>SUM(E59:E90)</f>
        <v>0</v>
      </c>
      <c r="F96" s="20">
        <f>SUM(F59:F90)</f>
        <v>3748518.9482499994</v>
      </c>
      <c r="G96" s="12"/>
      <c r="H96" s="10" t="s">
        <v>7</v>
      </c>
      <c r="I96" s="20">
        <f>SUM(I59:I95)</f>
        <v>1737047.3637923542</v>
      </c>
      <c r="J96" s="20">
        <f>SUM(J59:J95)</f>
        <v>29028.695856161015</v>
      </c>
      <c r="K96" s="20">
        <f>SUM(K59:K95)</f>
        <v>0</v>
      </c>
      <c r="L96" s="20">
        <f>SUM(L59:L95)</f>
        <v>0</v>
      </c>
      <c r="M96" s="20">
        <f>SUM(M59:M95)</f>
        <v>1766076.0596485154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9.1401360105201892</v>
      </c>
      <c r="C97" s="26">
        <f>IF(M47&gt;0,C96/M47,0)</f>
        <v>9.9065723538416179</v>
      </c>
      <c r="D97" s="26">
        <f>IF(N47&gt;0,D96/N47,0)</f>
        <v>0</v>
      </c>
      <c r="E97" s="26">
        <f>IF(O47&gt;0,E96/O47,0)</f>
        <v>0</v>
      </c>
      <c r="F97" s="26">
        <f>IF(P47&gt;0,F96/P47,0)</f>
        <v>9.1500204809547174</v>
      </c>
      <c r="G97" s="12"/>
      <c r="H97" s="8" t="s">
        <v>13</v>
      </c>
      <c r="I97" s="26">
        <f>IF(L47&gt;0,I96/L47,0)</f>
        <v>4.2954769765258574</v>
      </c>
      <c r="J97" s="26">
        <f>IF(M47&gt;0,J96/M47,0)</f>
        <v>5.4943024693746141</v>
      </c>
      <c r="K97" s="26">
        <f>IF(N47&gt;0,K96/N47,0)</f>
        <v>0</v>
      </c>
      <c r="L97" s="26">
        <f>IF(O47&gt;0,L96/O47,0)</f>
        <v>0</v>
      </c>
      <c r="M97" s="26">
        <f>IF(P47&gt;0,M96/P47,0)</f>
        <v>4.3109378236574916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404389.86712885665</v>
      </c>
      <c r="C109" s="30">
        <f>$B$97</f>
        <v>9.1401360105201892</v>
      </c>
      <c r="D109" s="30">
        <f>$I$97</f>
        <v>4.2954769765258574</v>
      </c>
      <c r="E109" s="31">
        <f t="shared" ref="E109:E112" si="17">B109*D109</f>
        <v>1737047.3637923545</v>
      </c>
      <c r="F109" s="5">
        <f t="shared" ref="F109:F112" si="18">B109/1000</f>
        <v>404.38986712885668</v>
      </c>
      <c r="G109" s="5">
        <f t="shared" ref="G109:G112" si="19">E109/1000</f>
        <v>1737.0473637923544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5283.417871143376</v>
      </c>
      <c r="C110" s="30">
        <f>$C$97</f>
        <v>9.9065723538416179</v>
      </c>
      <c r="D110" s="30">
        <f>$J$97</f>
        <v>5.4943024693746141</v>
      </c>
      <c r="E110" s="31">
        <f t="shared" si="17"/>
        <v>29028.695856161019</v>
      </c>
      <c r="F110" s="5">
        <f t="shared" si="18"/>
        <v>5.2834178711433761</v>
      </c>
      <c r="G110" s="5">
        <f t="shared" si="19"/>
        <v>29.028695856161018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 t="shared" si="17"/>
        <v>0</v>
      </c>
      <c r="F111" s="5">
        <f t="shared" si="18"/>
        <v>0</v>
      </c>
      <c r="G111" s="5">
        <f t="shared" si="19"/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409673.28500000003</v>
      </c>
      <c r="C113" s="30">
        <f>$F$97</f>
        <v>9.1500204809547174</v>
      </c>
      <c r="D113" s="30">
        <f>$M$97</f>
        <v>4.3109378236574916</v>
      </c>
      <c r="E113" s="31">
        <f>SUM(E109:E112)</f>
        <v>1766076.0596485154</v>
      </c>
      <c r="F113" s="5">
        <f>SUM(F109:F112)</f>
        <v>409.67328500000008</v>
      </c>
      <c r="G113" s="5">
        <f>SUM(G109:G112)</f>
        <v>1766.0760596485154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1766076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0.99999996622539833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9.1401360105201892</v>
      </c>
      <c r="E122" s="35">
        <v>9.9065723538416179</v>
      </c>
      <c r="F122" s="35"/>
      <c r="G122" s="35"/>
    </row>
    <row r="123" spans="1:16">
      <c r="C123" s="7" t="s">
        <v>25</v>
      </c>
      <c r="D123" s="35">
        <v>0.46372671870150811</v>
      </c>
      <c r="E123" s="35">
        <v>0.23190828839325722</v>
      </c>
      <c r="F123" s="35"/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98.710333803888787</v>
      </c>
      <c r="G127" s="36">
        <f t="shared" ref="G127:G130" si="21">(G109*100)/$G$113</f>
        <v>98.356316779361222</v>
      </c>
    </row>
    <row r="128" spans="1:16">
      <c r="E128" s="7">
        <v>1</v>
      </c>
      <c r="F128" s="36">
        <f t="shared" si="20"/>
        <v>1.2896661961112195</v>
      </c>
      <c r="G128" s="36">
        <f t="shared" si="21"/>
        <v>1.6436832206387708</v>
      </c>
    </row>
    <row r="129" spans="5:7">
      <c r="E129" s="7">
        <v>2</v>
      </c>
      <c r="F129" s="36">
        <f t="shared" si="20"/>
        <v>0</v>
      </c>
      <c r="G129" s="36">
        <f t="shared" si="21"/>
        <v>0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30"/>
  <sheetViews>
    <sheetView topLeftCell="A88" workbookViewId="0">
      <selection activeCell="C121" sqref="C121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8" t="s">
        <v>34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6329698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6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8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8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8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10226729</v>
      </c>
      <c r="J22" s="5"/>
      <c r="K22" s="11">
        <v>9.75</v>
      </c>
      <c r="L22" s="2">
        <f t="shared" si="1"/>
        <v>9419.3556578947355</v>
      </c>
      <c r="M22" s="2">
        <f t="shared" si="2"/>
        <v>807.37334210526308</v>
      </c>
      <c r="N22" s="2">
        <f t="shared" si="3"/>
        <v>0</v>
      </c>
      <c r="O22" s="2">
        <f t="shared" si="4"/>
        <v>0</v>
      </c>
      <c r="P22" s="12">
        <f t="shared" si="5"/>
        <v>10226.728999999999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209436640</v>
      </c>
      <c r="J23" s="5"/>
      <c r="K23" s="11">
        <v>10.25</v>
      </c>
      <c r="L23" s="2">
        <f t="shared" si="1"/>
        <v>180548.8275862069</v>
      </c>
      <c r="M23" s="2">
        <f t="shared" si="2"/>
        <v>28887.812413793104</v>
      </c>
      <c r="N23" s="2">
        <f t="shared" si="3"/>
        <v>0</v>
      </c>
      <c r="O23" s="2">
        <f t="shared" si="4"/>
        <v>0</v>
      </c>
      <c r="P23" s="12">
        <f t="shared" si="5"/>
        <v>209436.64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326917241</v>
      </c>
      <c r="J24" s="5"/>
      <c r="K24" s="11">
        <v>10.75</v>
      </c>
      <c r="L24" s="2">
        <f t="shared" si="1"/>
        <v>311711.78793023253</v>
      </c>
      <c r="M24" s="2">
        <f t="shared" si="2"/>
        <v>15205.45306976744</v>
      </c>
      <c r="N24" s="2">
        <f t="shared" si="3"/>
        <v>0</v>
      </c>
      <c r="O24" s="2">
        <f t="shared" si="4"/>
        <v>0</v>
      </c>
      <c r="P24" s="12">
        <f t="shared" si="5"/>
        <v>326917.24099999998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260485764</v>
      </c>
      <c r="J25" s="5"/>
      <c r="K25" s="11">
        <v>11.25</v>
      </c>
      <c r="L25" s="2">
        <f t="shared" si="1"/>
        <v>248081.68</v>
      </c>
      <c r="M25" s="2">
        <f t="shared" si="2"/>
        <v>12404.083999999999</v>
      </c>
      <c r="N25" s="2">
        <f t="shared" si="3"/>
        <v>0</v>
      </c>
      <c r="O25" s="2">
        <f t="shared" si="4"/>
        <v>0</v>
      </c>
      <c r="P25" s="12">
        <f t="shared" si="5"/>
        <v>260485.764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40906914</v>
      </c>
      <c r="J26" s="5"/>
      <c r="K26" s="11">
        <v>11.75</v>
      </c>
      <c r="L26" s="2">
        <f t="shared" si="1"/>
        <v>34891.191352941176</v>
      </c>
      <c r="M26" s="2">
        <f t="shared" si="2"/>
        <v>6015.722647058823</v>
      </c>
      <c r="N26" s="2">
        <f t="shared" si="3"/>
        <v>0</v>
      </c>
      <c r="O26" s="2">
        <f t="shared" si="4"/>
        <v>0</v>
      </c>
      <c r="P26" s="12">
        <f t="shared" si="5"/>
        <v>40906.913999999997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10226729</v>
      </c>
      <c r="J27" s="5"/>
      <c r="K27" s="11">
        <v>12.25</v>
      </c>
      <c r="L27" s="2">
        <f t="shared" si="1"/>
        <v>7405.5623793103441</v>
      </c>
      <c r="M27" s="2">
        <f t="shared" si="2"/>
        <v>2821.1666206896548</v>
      </c>
      <c r="N27" s="2">
        <f t="shared" si="3"/>
        <v>0</v>
      </c>
      <c r="O27" s="2">
        <f t="shared" si="4"/>
        <v>0</v>
      </c>
      <c r="P27" s="12">
        <f t="shared" si="5"/>
        <v>10226.728999999999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5071105</v>
      </c>
      <c r="J28" s="5"/>
      <c r="K28" s="11">
        <v>12.75</v>
      </c>
      <c r="L28" s="2">
        <f t="shared" si="1"/>
        <v>3042.6629999999996</v>
      </c>
      <c r="M28" s="2">
        <f t="shared" si="2"/>
        <v>2028.442</v>
      </c>
      <c r="N28" s="2">
        <f t="shared" si="3"/>
        <v>0</v>
      </c>
      <c r="O28" s="2">
        <f t="shared" si="4"/>
        <v>0</v>
      </c>
      <c r="P28" s="12">
        <f t="shared" si="5"/>
        <v>5071.1049999999996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0</v>
      </c>
      <c r="J29" s="5"/>
      <c r="K29" s="11">
        <v>13.25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2">
        <f t="shared" si="5"/>
        <v>0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0</v>
      </c>
      <c r="J30" s="5"/>
      <c r="K30" s="11">
        <v>13.75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2">
        <f t="shared" si="5"/>
        <v>0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0</v>
      </c>
      <c r="J31" s="5"/>
      <c r="K31" s="11">
        <v>14.25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2">
        <f t="shared" si="5"/>
        <v>0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863271122</v>
      </c>
      <c r="J47" s="2"/>
      <c r="K47" s="10" t="s">
        <v>7</v>
      </c>
      <c r="L47" s="20">
        <f>SUM(L10:L46)</f>
        <v>795101.06790658564</v>
      </c>
      <c r="M47" s="20">
        <f>SUM(M10:M46)</f>
        <v>68170.054093414277</v>
      </c>
      <c r="N47" s="20">
        <f>SUM(N10:N46)</f>
        <v>0</v>
      </c>
      <c r="O47" s="20">
        <f>SUM(O10:O46)</f>
        <v>0</v>
      </c>
      <c r="P47" s="20">
        <f>SUM(P10:P46)</f>
        <v>863271.12199999997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91838.717664473676</v>
      </c>
      <c r="C71" s="2">
        <f t="shared" si="7"/>
        <v>7871.8900855263146</v>
      </c>
      <c r="D71" s="2">
        <f t="shared" si="8"/>
        <v>0</v>
      </c>
      <c r="E71" s="2">
        <f t="shared" si="9"/>
        <v>0</v>
      </c>
      <c r="F71" s="12">
        <f t="shared" si="10"/>
        <v>99710.607749999996</v>
      </c>
      <c r="G71" s="2"/>
      <c r="H71" s="11">
        <f t="shared" si="11"/>
        <v>5.216985103076933</v>
      </c>
      <c r="I71" s="2">
        <f t="shared" si="12"/>
        <v>49140.63814782026</v>
      </c>
      <c r="J71" s="2">
        <f t="shared" si="13"/>
        <v>4212.0546983845934</v>
      </c>
      <c r="K71" s="2">
        <f t="shared" si="14"/>
        <v>0</v>
      </c>
      <c r="L71" s="2">
        <f t="shared" si="15"/>
        <v>0</v>
      </c>
      <c r="M71" s="25">
        <f t="shared" si="16"/>
        <v>53352.692846204853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1850625.4827586208</v>
      </c>
      <c r="C72" s="2">
        <f t="shared" si="7"/>
        <v>296100.0772413793</v>
      </c>
      <c r="D72" s="2">
        <f t="shared" si="8"/>
        <v>0</v>
      </c>
      <c r="E72" s="2">
        <f t="shared" si="9"/>
        <v>0</v>
      </c>
      <c r="F72" s="12">
        <f t="shared" si="10"/>
        <v>2146725.56</v>
      </c>
      <c r="G72" s="2"/>
      <c r="H72" s="11">
        <f t="shared" si="11"/>
        <v>6.1025736488626166</v>
      </c>
      <c r="I72" s="2">
        <f t="shared" si="12"/>
        <v>1101812.5175606261</v>
      </c>
      <c r="J72" s="2">
        <f t="shared" si="13"/>
        <v>176290.00280970018</v>
      </c>
      <c r="K72" s="2">
        <f t="shared" si="14"/>
        <v>0</v>
      </c>
      <c r="L72" s="2">
        <f t="shared" si="15"/>
        <v>0</v>
      </c>
      <c r="M72" s="25">
        <f t="shared" si="16"/>
        <v>1278102.5203703262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3350901.7202499998</v>
      </c>
      <c r="C73" s="2">
        <f t="shared" si="7"/>
        <v>163458.62049999999</v>
      </c>
      <c r="D73" s="2">
        <f t="shared" si="8"/>
        <v>0</v>
      </c>
      <c r="E73" s="2">
        <f t="shared" si="9"/>
        <v>0</v>
      </c>
      <c r="F73" s="12">
        <f t="shared" si="10"/>
        <v>3514360.34075</v>
      </c>
      <c r="G73" s="2"/>
      <c r="H73" s="11">
        <f t="shared" si="11"/>
        <v>7.0853720701988241</v>
      </c>
      <c r="I73" s="2">
        <f t="shared" si="12"/>
        <v>2208593.9961526087</v>
      </c>
      <c r="J73" s="2">
        <f t="shared" si="13"/>
        <v>107736.29249524919</v>
      </c>
      <c r="K73" s="2">
        <f t="shared" si="14"/>
        <v>0</v>
      </c>
      <c r="L73" s="2">
        <f t="shared" si="15"/>
        <v>0</v>
      </c>
      <c r="M73" s="25">
        <f t="shared" si="16"/>
        <v>2316330.288647858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2790918.9</v>
      </c>
      <c r="C74" s="2">
        <f t="shared" si="7"/>
        <v>139545.94499999998</v>
      </c>
      <c r="D74" s="2">
        <f t="shared" si="8"/>
        <v>0</v>
      </c>
      <c r="E74" s="2">
        <f t="shared" si="9"/>
        <v>0</v>
      </c>
      <c r="F74" s="12">
        <f t="shared" si="10"/>
        <v>2930464.8449999997</v>
      </c>
      <c r="G74" s="2"/>
      <c r="H74" s="11">
        <f t="shared" si="11"/>
        <v>8.170780475614924</v>
      </c>
      <c r="I74" s="2">
        <f t="shared" si="12"/>
        <v>2027020.9473017494</v>
      </c>
      <c r="J74" s="2">
        <f t="shared" si="13"/>
        <v>101351.04736508746</v>
      </c>
      <c r="K74" s="2">
        <f t="shared" si="14"/>
        <v>0</v>
      </c>
      <c r="L74" s="2">
        <f t="shared" si="15"/>
        <v>0</v>
      </c>
      <c r="M74" s="25">
        <f t="shared" si="16"/>
        <v>2128371.9946668367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409971.49839705881</v>
      </c>
      <c r="C75" s="2">
        <f t="shared" si="7"/>
        <v>70684.741102941174</v>
      </c>
      <c r="D75" s="2">
        <f t="shared" si="8"/>
        <v>0</v>
      </c>
      <c r="E75" s="2">
        <f t="shared" si="9"/>
        <v>0</v>
      </c>
      <c r="F75" s="12">
        <f t="shared" si="10"/>
        <v>480656.23949999997</v>
      </c>
      <c r="G75" s="2"/>
      <c r="H75" s="11">
        <f t="shared" si="11"/>
        <v>9.364233051873212</v>
      </c>
      <c r="I75" s="2">
        <f t="shared" si="12"/>
        <v>326729.24728644459</v>
      </c>
      <c r="J75" s="2">
        <f t="shared" si="13"/>
        <v>56332.628842490441</v>
      </c>
      <c r="K75" s="2">
        <f t="shared" si="14"/>
        <v>0</v>
      </c>
      <c r="L75" s="2">
        <f t="shared" si="15"/>
        <v>0</v>
      </c>
      <c r="M75" s="25">
        <f t="shared" si="16"/>
        <v>383061.87612893502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90718.139146551723</v>
      </c>
      <c r="C76" s="2">
        <f t="shared" si="7"/>
        <v>34559.291103448268</v>
      </c>
      <c r="D76" s="2">
        <f t="shared" si="8"/>
        <v>0</v>
      </c>
      <c r="E76" s="2">
        <f t="shared" si="9"/>
        <v>0</v>
      </c>
      <c r="F76" s="12">
        <f t="shared" si="10"/>
        <v>125277.43024999999</v>
      </c>
      <c r="G76" s="2"/>
      <c r="H76" s="11">
        <f t="shared" si="11"/>
        <v>10.671196748437429</v>
      </c>
      <c r="I76" s="2">
        <f t="shared" si="12"/>
        <v>79026.2131824471</v>
      </c>
      <c r="J76" s="2">
        <f t="shared" si="13"/>
        <v>30105.224069503656</v>
      </c>
      <c r="K76" s="2">
        <f t="shared" si="14"/>
        <v>0</v>
      </c>
      <c r="L76" s="2">
        <f t="shared" si="15"/>
        <v>0</v>
      </c>
      <c r="M76" s="25">
        <f t="shared" si="16"/>
        <v>109131.43725195076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38793.953249999991</v>
      </c>
      <c r="C77" s="2">
        <f t="shared" si="7"/>
        <v>25862.6355</v>
      </c>
      <c r="D77" s="2">
        <f t="shared" si="8"/>
        <v>0</v>
      </c>
      <c r="E77" s="2">
        <f t="shared" si="9"/>
        <v>0</v>
      </c>
      <c r="F77" s="12">
        <f t="shared" si="10"/>
        <v>64656.588749999995</v>
      </c>
      <c r="G77" s="2"/>
      <c r="H77" s="11">
        <f t="shared" si="11"/>
        <v>12.09717006683282</v>
      </c>
      <c r="I77" s="2">
        <f t="shared" si="12"/>
        <v>36807.611767059745</v>
      </c>
      <c r="J77" s="2">
        <f t="shared" si="13"/>
        <v>24538.4078447065</v>
      </c>
      <c r="K77" s="2">
        <f t="shared" si="14"/>
        <v>0</v>
      </c>
      <c r="L77" s="2">
        <f t="shared" si="15"/>
        <v>0</v>
      </c>
      <c r="M77" s="25">
        <f t="shared" si="16"/>
        <v>61346.019611766242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1">
        <f t="shared" si="11"/>
        <v>13.647681942569514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5">
        <f t="shared" si="16"/>
        <v>0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1">
        <f t="shared" si="11"/>
        <v>15.328290709179525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5">
        <f t="shared" si="16"/>
        <v>0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1">
        <f t="shared" si="11"/>
        <v>17.144583135449192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5">
        <f t="shared" si="16"/>
        <v>0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8623768.4114667047</v>
      </c>
      <c r="C96" s="20">
        <f>SUM(C59:C90)</f>
        <v>738083.20053329505</v>
      </c>
      <c r="D96" s="20">
        <f>SUM(D59:D90)</f>
        <v>0</v>
      </c>
      <c r="E96" s="20">
        <f>SUM(E59:E90)</f>
        <v>0</v>
      </c>
      <c r="F96" s="20">
        <f>SUM(F59:F90)</f>
        <v>9361851.6119999997</v>
      </c>
      <c r="G96" s="12"/>
      <c r="H96" s="10" t="s">
        <v>7</v>
      </c>
      <c r="I96" s="20">
        <f>SUM(I59:I95)</f>
        <v>5829131.1713987561</v>
      </c>
      <c r="J96" s="20">
        <f>SUM(J59:J95)</f>
        <v>500565.65812512202</v>
      </c>
      <c r="K96" s="20">
        <f>SUM(K59:K95)</f>
        <v>0</v>
      </c>
      <c r="L96" s="20">
        <f>SUM(L59:L95)</f>
        <v>0</v>
      </c>
      <c r="M96" s="20">
        <f>SUM(M59:M95)</f>
        <v>6329696.8295238782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10.846128573531093</v>
      </c>
      <c r="C97" s="26">
        <f>IF(M47&gt;0,C96/M47,0)</f>
        <v>10.827088379919582</v>
      </c>
      <c r="D97" s="26">
        <f>IF(N47&gt;0,D96/N47,0)</f>
        <v>0</v>
      </c>
      <c r="E97" s="26">
        <f>IF(O47&gt;0,E96/O47,0)</f>
        <v>0</v>
      </c>
      <c r="F97" s="26">
        <f>IF(P47&gt;0,F96/P47,0)</f>
        <v>10.844625023840425</v>
      </c>
      <c r="G97" s="12"/>
      <c r="H97" s="8" t="s">
        <v>13</v>
      </c>
      <c r="I97" s="26">
        <f>IF(L47&gt;0,I96/L47,0)</f>
        <v>7.3313084420150796</v>
      </c>
      <c r="J97" s="26">
        <f>IF(M47&gt;0,J96/M47,0)</f>
        <v>7.3428965956105978</v>
      </c>
      <c r="K97" s="26">
        <f>IF(N47&gt;0,K96/N47,0)</f>
        <v>0</v>
      </c>
      <c r="L97" s="26">
        <f>IF(O47&gt;0,L96/O47,0)</f>
        <v>0</v>
      </c>
      <c r="M97" s="26">
        <f>IF(P47&gt;0,M96/P47,0)</f>
        <v>7.3322235253965538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795101.06790658564</v>
      </c>
      <c r="C109" s="30">
        <f>$B$97</f>
        <v>10.846128573531093</v>
      </c>
      <c r="D109" s="30">
        <f>$I$97</f>
        <v>7.3313084420150796</v>
      </c>
      <c r="E109" s="31">
        <f t="shared" ref="E109:E112" si="17">B109*D109</f>
        <v>5829131.1713987561</v>
      </c>
      <c r="F109" s="5">
        <f t="shared" ref="F109:F112" si="18">B109/1000</f>
        <v>795.10106790658563</v>
      </c>
      <c r="G109" s="5">
        <f t="shared" ref="G109:G112" si="19">E109/1000</f>
        <v>5829.1311713987561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68170.054093414277</v>
      </c>
      <c r="C110" s="30">
        <f>$C$97</f>
        <v>10.827088379919582</v>
      </c>
      <c r="D110" s="30">
        <f>$J$97</f>
        <v>7.3428965956105978</v>
      </c>
      <c r="E110" s="31">
        <f t="shared" si="17"/>
        <v>500565.65812512202</v>
      </c>
      <c r="F110" s="5">
        <f t="shared" si="18"/>
        <v>68.170054093414279</v>
      </c>
      <c r="G110" s="5">
        <f t="shared" si="19"/>
        <v>500.56565812512201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 t="shared" si="17"/>
        <v>0</v>
      </c>
      <c r="F111" s="5">
        <f t="shared" si="18"/>
        <v>0</v>
      </c>
      <c r="G111" s="5">
        <f t="shared" si="19"/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863271.12199999997</v>
      </c>
      <c r="C113" s="30">
        <f>$F$97</f>
        <v>10.844625023840425</v>
      </c>
      <c r="D113" s="30">
        <f>$M$97</f>
        <v>7.3322235253965538</v>
      </c>
      <c r="E113" s="31">
        <f>SUM(E109:E112)</f>
        <v>6329696.8295238782</v>
      </c>
      <c r="F113" s="5">
        <f>SUM(F109:F112)</f>
        <v>863.27112199999988</v>
      </c>
      <c r="G113" s="5">
        <f>SUM(G109:G112)</f>
        <v>6329.6968295238785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6329698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1.0000001849181965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10.846128573531095</v>
      </c>
      <c r="E122" s="35">
        <v>10.827088379919582</v>
      </c>
      <c r="F122" s="35"/>
      <c r="G122" s="35"/>
    </row>
    <row r="123" spans="1:16">
      <c r="C123" s="7" t="s">
        <v>25</v>
      </c>
      <c r="D123" s="35">
        <v>0.46639562855521793</v>
      </c>
      <c r="E123" s="35">
        <v>0.67655023399689418</v>
      </c>
      <c r="F123" s="35"/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92.103285705250983</v>
      </c>
      <c r="G127" s="36">
        <f t="shared" ref="G127:G130" si="21">(G109*100)/$G$113</f>
        <v>92.091790940281498</v>
      </c>
    </row>
    <row r="128" spans="1:16">
      <c r="E128" s="7">
        <v>1</v>
      </c>
      <c r="F128" s="36">
        <f t="shared" si="20"/>
        <v>7.8967142947490245</v>
      </c>
      <c r="G128" s="36">
        <f t="shared" si="21"/>
        <v>7.9082090597184997</v>
      </c>
    </row>
    <row r="129" spans="5:7">
      <c r="E129" s="7">
        <v>2</v>
      </c>
      <c r="F129" s="36">
        <f t="shared" si="20"/>
        <v>0</v>
      </c>
      <c r="G129" s="36">
        <f t="shared" si="21"/>
        <v>0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0"/>
  <sheetViews>
    <sheetView topLeftCell="A91" workbookViewId="0">
      <selection activeCell="C121" sqref="C121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8" t="s">
        <v>35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236015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8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8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8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8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8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8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8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8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8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8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8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8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8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8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381326</v>
      </c>
      <c r="J22" s="5"/>
      <c r="K22" s="11">
        <v>9.75</v>
      </c>
      <c r="L22" s="2">
        <f t="shared" si="1"/>
        <v>351.22131578947369</v>
      </c>
      <c r="M22" s="2">
        <f t="shared" si="2"/>
        <v>30.104684210526315</v>
      </c>
      <c r="N22" s="2">
        <f t="shared" si="3"/>
        <v>0</v>
      </c>
      <c r="O22" s="2">
        <f t="shared" si="4"/>
        <v>0</v>
      </c>
      <c r="P22" s="12">
        <f t="shared" si="5"/>
        <v>381.32600000000002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7809305</v>
      </c>
      <c r="J23" s="5"/>
      <c r="K23" s="11">
        <v>10.25</v>
      </c>
      <c r="L23" s="2">
        <f t="shared" si="1"/>
        <v>6732.1594827586205</v>
      </c>
      <c r="M23" s="2">
        <f t="shared" si="2"/>
        <v>1077.1455172413794</v>
      </c>
      <c r="N23" s="2">
        <f t="shared" si="3"/>
        <v>0</v>
      </c>
      <c r="O23" s="2">
        <f t="shared" si="4"/>
        <v>0</v>
      </c>
      <c r="P23" s="12">
        <f t="shared" si="5"/>
        <v>7809.3050000000003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12189827</v>
      </c>
      <c r="J24" s="5"/>
      <c r="K24" s="11">
        <v>10.75</v>
      </c>
      <c r="L24" s="2">
        <f t="shared" si="1"/>
        <v>11622.858302325581</v>
      </c>
      <c r="M24" s="2">
        <f t="shared" si="2"/>
        <v>566.96869767441854</v>
      </c>
      <c r="N24" s="2">
        <f t="shared" si="3"/>
        <v>0</v>
      </c>
      <c r="O24" s="2">
        <f t="shared" si="4"/>
        <v>0</v>
      </c>
      <c r="P24" s="12">
        <f t="shared" si="5"/>
        <v>12189.826999999999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9712783</v>
      </c>
      <c r="J25" s="5"/>
      <c r="K25" s="11">
        <v>11.25</v>
      </c>
      <c r="L25" s="2">
        <f t="shared" si="1"/>
        <v>9250.2695238095221</v>
      </c>
      <c r="M25" s="2">
        <f t="shared" si="2"/>
        <v>462.51347619047613</v>
      </c>
      <c r="N25" s="2">
        <f t="shared" si="3"/>
        <v>0</v>
      </c>
      <c r="O25" s="2">
        <f t="shared" si="4"/>
        <v>0</v>
      </c>
      <c r="P25" s="12">
        <f t="shared" si="5"/>
        <v>9712.7829999999976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1525304</v>
      </c>
      <c r="J26" s="5"/>
      <c r="K26" s="11">
        <v>11.75</v>
      </c>
      <c r="L26" s="2">
        <f t="shared" si="1"/>
        <v>1300.994588235294</v>
      </c>
      <c r="M26" s="2">
        <f t="shared" si="2"/>
        <v>224.30941176470591</v>
      </c>
      <c r="N26" s="2">
        <f t="shared" si="3"/>
        <v>0</v>
      </c>
      <c r="O26" s="2">
        <f t="shared" si="4"/>
        <v>0</v>
      </c>
      <c r="P26" s="12">
        <f t="shared" si="5"/>
        <v>1525.3039999999999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381326</v>
      </c>
      <c r="J27" s="5"/>
      <c r="K27" s="11">
        <v>12.25</v>
      </c>
      <c r="L27" s="2">
        <f t="shared" si="1"/>
        <v>276.1326206896552</v>
      </c>
      <c r="M27" s="2">
        <f t="shared" si="2"/>
        <v>105.19337931034484</v>
      </c>
      <c r="N27" s="2">
        <f t="shared" si="3"/>
        <v>0</v>
      </c>
      <c r="O27" s="2">
        <f t="shared" si="4"/>
        <v>0</v>
      </c>
      <c r="P27" s="12">
        <f t="shared" si="5"/>
        <v>381.32600000000002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189087</v>
      </c>
      <c r="J28" s="5"/>
      <c r="K28" s="11">
        <v>12.75</v>
      </c>
      <c r="L28" s="2">
        <f t="shared" si="1"/>
        <v>113.45219999999999</v>
      </c>
      <c r="M28" s="2">
        <f t="shared" si="2"/>
        <v>75.634799999999998</v>
      </c>
      <c r="N28" s="2">
        <f t="shared" si="3"/>
        <v>0</v>
      </c>
      <c r="O28" s="2">
        <f t="shared" si="4"/>
        <v>0</v>
      </c>
      <c r="P28" s="12">
        <f t="shared" si="5"/>
        <v>189.08699999999999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0</v>
      </c>
      <c r="J29" s="5"/>
      <c r="K29" s="11">
        <v>13.25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2">
        <f t="shared" si="5"/>
        <v>0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0</v>
      </c>
      <c r="J30" s="5"/>
      <c r="K30" s="11">
        <v>13.75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2">
        <f t="shared" si="5"/>
        <v>0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0</v>
      </c>
      <c r="J31" s="5"/>
      <c r="K31" s="11">
        <v>14.25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2">
        <f t="shared" si="5"/>
        <v>0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32188958</v>
      </c>
      <c r="J47" s="2"/>
      <c r="K47" s="10" t="s">
        <v>7</v>
      </c>
      <c r="L47" s="20">
        <f>SUM(L10:L46)</f>
        <v>29647.088033608146</v>
      </c>
      <c r="M47" s="20">
        <f>SUM(M10:M46)</f>
        <v>2541.869966391851</v>
      </c>
      <c r="N47" s="20">
        <f>SUM(N10:N46)</f>
        <v>0</v>
      </c>
      <c r="O47" s="20">
        <f>SUM(O10:O46)</f>
        <v>0</v>
      </c>
      <c r="P47" s="20">
        <f>SUM(P10:P46)</f>
        <v>32188.957999999995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3424.4078289473687</v>
      </c>
      <c r="C71" s="2">
        <f t="shared" si="7"/>
        <v>293.5206710526316</v>
      </c>
      <c r="D71" s="2">
        <f t="shared" si="8"/>
        <v>0</v>
      </c>
      <c r="E71" s="2">
        <f t="shared" si="9"/>
        <v>0</v>
      </c>
      <c r="F71" s="12">
        <f t="shared" si="10"/>
        <v>3717.9285000000004</v>
      </c>
      <c r="G71" s="2"/>
      <c r="H71" s="11">
        <f t="shared" si="11"/>
        <v>5.216985103076933</v>
      </c>
      <c r="I71" s="2">
        <f t="shared" si="12"/>
        <v>1832.3163723567634</v>
      </c>
      <c r="J71" s="2">
        <f t="shared" si="13"/>
        <v>157.05568905915115</v>
      </c>
      <c r="K71" s="2">
        <f t="shared" si="14"/>
        <v>0</v>
      </c>
      <c r="L71" s="2">
        <f t="shared" si="15"/>
        <v>0</v>
      </c>
      <c r="M71" s="25">
        <f t="shared" si="16"/>
        <v>1989.3720614159145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69004.634698275855</v>
      </c>
      <c r="C72" s="2">
        <f t="shared" si="7"/>
        <v>11040.741551724139</v>
      </c>
      <c r="D72" s="2">
        <f t="shared" si="8"/>
        <v>0</v>
      </c>
      <c r="E72" s="2">
        <f t="shared" si="9"/>
        <v>0</v>
      </c>
      <c r="F72" s="12">
        <f t="shared" si="10"/>
        <v>80045.376250000001</v>
      </c>
      <c r="G72" s="2"/>
      <c r="H72" s="11">
        <f t="shared" si="11"/>
        <v>6.1025736488626166</v>
      </c>
      <c r="I72" s="2">
        <f t="shared" si="12"/>
        <v>41083.499059423339</v>
      </c>
      <c r="J72" s="2">
        <f t="shared" si="13"/>
        <v>6573.3598495077349</v>
      </c>
      <c r="K72" s="2">
        <f t="shared" si="14"/>
        <v>0</v>
      </c>
      <c r="L72" s="2">
        <f t="shared" si="15"/>
        <v>0</v>
      </c>
      <c r="M72" s="25">
        <f t="shared" si="16"/>
        <v>47656.85890893107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124945.72675</v>
      </c>
      <c r="C73" s="2">
        <f t="shared" si="7"/>
        <v>6094.9134999999997</v>
      </c>
      <c r="D73" s="2">
        <f t="shared" si="8"/>
        <v>0</v>
      </c>
      <c r="E73" s="2">
        <f t="shared" si="9"/>
        <v>0</v>
      </c>
      <c r="F73" s="12">
        <f t="shared" si="10"/>
        <v>131040.64025</v>
      </c>
      <c r="G73" s="2"/>
      <c r="H73" s="11">
        <f t="shared" si="11"/>
        <v>7.0853720701988241</v>
      </c>
      <c r="I73" s="2">
        <f t="shared" si="12"/>
        <v>82352.275591176192</v>
      </c>
      <c r="J73" s="2">
        <f t="shared" si="13"/>
        <v>4017.1841751793263</v>
      </c>
      <c r="K73" s="2">
        <f t="shared" si="14"/>
        <v>0</v>
      </c>
      <c r="L73" s="2">
        <f t="shared" si="15"/>
        <v>0</v>
      </c>
      <c r="M73" s="25">
        <f t="shared" si="16"/>
        <v>86369.459766355518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104065.53214285712</v>
      </c>
      <c r="C74" s="2">
        <f t="shared" si="7"/>
        <v>5203.2766071428568</v>
      </c>
      <c r="D74" s="2">
        <f t="shared" si="8"/>
        <v>0</v>
      </c>
      <c r="E74" s="2">
        <f t="shared" si="9"/>
        <v>0</v>
      </c>
      <c r="F74" s="12">
        <f t="shared" si="10"/>
        <v>109268.80874999998</v>
      </c>
      <c r="G74" s="2"/>
      <c r="H74" s="11">
        <f t="shared" si="11"/>
        <v>8.170780475614924</v>
      </c>
      <c r="I74" s="2">
        <f t="shared" si="12"/>
        <v>75581.9216193186</v>
      </c>
      <c r="J74" s="2">
        <f t="shared" si="13"/>
        <v>3779.0960809659305</v>
      </c>
      <c r="K74" s="2">
        <f t="shared" si="14"/>
        <v>0</v>
      </c>
      <c r="L74" s="2">
        <f t="shared" si="15"/>
        <v>0</v>
      </c>
      <c r="M74" s="25">
        <f t="shared" si="16"/>
        <v>79361.01770028453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15286.686411764706</v>
      </c>
      <c r="C75" s="2">
        <f t="shared" si="7"/>
        <v>2635.6355882352946</v>
      </c>
      <c r="D75" s="2">
        <f t="shared" si="8"/>
        <v>0</v>
      </c>
      <c r="E75" s="2">
        <f t="shared" si="9"/>
        <v>0</v>
      </c>
      <c r="F75" s="12">
        <f t="shared" si="10"/>
        <v>17922.322</v>
      </c>
      <c r="G75" s="2"/>
      <c r="H75" s="11">
        <f t="shared" si="11"/>
        <v>9.364233051873212</v>
      </c>
      <c r="I75" s="2">
        <f t="shared" si="12"/>
        <v>12182.816523461121</v>
      </c>
      <c r="J75" s="2">
        <f t="shared" si="13"/>
        <v>2100.4856074932968</v>
      </c>
      <c r="K75" s="2">
        <f t="shared" si="14"/>
        <v>0</v>
      </c>
      <c r="L75" s="2">
        <f t="shared" si="15"/>
        <v>0</v>
      </c>
      <c r="M75" s="25">
        <f t="shared" si="16"/>
        <v>14283.302130954416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3382.624603448276</v>
      </c>
      <c r="C76" s="2">
        <f t="shared" si="7"/>
        <v>1288.6188965517242</v>
      </c>
      <c r="D76" s="2">
        <f t="shared" si="8"/>
        <v>0</v>
      </c>
      <c r="E76" s="2">
        <f t="shared" si="9"/>
        <v>0</v>
      </c>
      <c r="F76" s="12">
        <f t="shared" si="10"/>
        <v>4671.2435000000005</v>
      </c>
      <c r="G76" s="2"/>
      <c r="H76" s="11">
        <f t="shared" si="11"/>
        <v>10.671196748437429</v>
      </c>
      <c r="I76" s="2">
        <f t="shared" si="12"/>
        <v>2946.6655240409546</v>
      </c>
      <c r="J76" s="2">
        <f t="shared" si="13"/>
        <v>1122.5392472536971</v>
      </c>
      <c r="K76" s="2">
        <f t="shared" si="14"/>
        <v>0</v>
      </c>
      <c r="L76" s="2">
        <f t="shared" si="15"/>
        <v>0</v>
      </c>
      <c r="M76" s="25">
        <f t="shared" si="16"/>
        <v>4069.2047712946514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1446.5155499999998</v>
      </c>
      <c r="C77" s="2">
        <f t="shared" si="7"/>
        <v>964.34370000000001</v>
      </c>
      <c r="D77" s="2">
        <f t="shared" si="8"/>
        <v>0</v>
      </c>
      <c r="E77" s="2">
        <f t="shared" si="9"/>
        <v>0</v>
      </c>
      <c r="F77" s="12">
        <f t="shared" si="10"/>
        <v>2410.85925</v>
      </c>
      <c r="G77" s="2"/>
      <c r="H77" s="11">
        <f t="shared" si="11"/>
        <v>12.09717006683282</v>
      </c>
      <c r="I77" s="2">
        <f t="shared" si="12"/>
        <v>1372.4505578563303</v>
      </c>
      <c r="J77" s="2">
        <f t="shared" si="13"/>
        <v>914.96703857088698</v>
      </c>
      <c r="K77" s="2">
        <f t="shared" si="14"/>
        <v>0</v>
      </c>
      <c r="L77" s="2">
        <f t="shared" si="15"/>
        <v>0</v>
      </c>
      <c r="M77" s="25">
        <f t="shared" si="16"/>
        <v>2287.4175964272172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1">
        <f t="shared" si="11"/>
        <v>13.647681942569514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5">
        <f t="shared" si="16"/>
        <v>0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1">
        <f t="shared" si="11"/>
        <v>15.328290709179525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5">
        <f t="shared" si="16"/>
        <v>0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1">
        <f t="shared" si="11"/>
        <v>17.144583135449192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5">
        <f t="shared" si="16"/>
        <v>0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321556.12798529334</v>
      </c>
      <c r="C96" s="20">
        <f>SUM(C59:C90)</f>
        <v>27521.050514706647</v>
      </c>
      <c r="D96" s="20">
        <f>SUM(D59:D90)</f>
        <v>0</v>
      </c>
      <c r="E96" s="20">
        <f>SUM(E59:E90)</f>
        <v>0</v>
      </c>
      <c r="F96" s="20">
        <f>SUM(F59:F90)</f>
        <v>349077.17849999992</v>
      </c>
      <c r="G96" s="12"/>
      <c r="H96" s="10" t="s">
        <v>7</v>
      </c>
      <c r="I96" s="20">
        <f>SUM(I59:I95)</f>
        <v>217351.9452476333</v>
      </c>
      <c r="J96" s="20">
        <f>SUM(J59:J95)</f>
        <v>18664.687688030026</v>
      </c>
      <c r="K96" s="20">
        <f>SUM(K59:K95)</f>
        <v>0</v>
      </c>
      <c r="L96" s="20">
        <f>SUM(L59:L95)</f>
        <v>0</v>
      </c>
      <c r="M96" s="20">
        <f>SUM(M59:M95)</f>
        <v>236016.63293566331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10.84612855133614</v>
      </c>
      <c r="C97" s="26">
        <f>IF(M47&gt;0,C96/M47,0)</f>
        <v>10.827088276971303</v>
      </c>
      <c r="D97" s="26">
        <f>IF(N47&gt;0,D96/N47,0)</f>
        <v>0</v>
      </c>
      <c r="E97" s="26">
        <f>IF(O47&gt;0,E96/O47,0)</f>
        <v>0</v>
      </c>
      <c r="F97" s="26">
        <f>IF(P47&gt;0,F96/P47,0)</f>
        <v>10.844624995316716</v>
      </c>
      <c r="G97" s="12"/>
      <c r="H97" s="8" t="s">
        <v>13</v>
      </c>
      <c r="I97" s="26">
        <f>IF(L47&gt;0,I96/L47,0)</f>
        <v>7.3313083902621941</v>
      </c>
      <c r="J97" s="26">
        <f>IF(M47&gt;0,J96/M47,0)</f>
        <v>7.3428963459229548</v>
      </c>
      <c r="K97" s="26">
        <f>IF(N47&gt;0,K96/N47,0)</f>
        <v>0</v>
      </c>
      <c r="L97" s="26">
        <f>IF(O47&gt;0,L96/O47,0)</f>
        <v>0</v>
      </c>
      <c r="M97" s="26">
        <f>IF(P47&gt;0,M96/P47,0)</f>
        <v>7.3322234579840497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29647.088033608146</v>
      </c>
      <c r="C109" s="30">
        <f>$B$97</f>
        <v>10.84612855133614</v>
      </c>
      <c r="D109" s="30">
        <f>$I$97</f>
        <v>7.3313083902621941</v>
      </c>
      <c r="E109" s="31">
        <f t="shared" ref="E109:E112" si="17">B109*D109</f>
        <v>217351.9452476333</v>
      </c>
      <c r="F109" s="5">
        <f t="shared" ref="F109:F112" si="18">B109/1000</f>
        <v>29.647088033608146</v>
      </c>
      <c r="G109" s="5">
        <f t="shared" ref="G109:G112" si="19">E109/1000</f>
        <v>217.3519452476333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2541.869966391851</v>
      </c>
      <c r="C110" s="30">
        <f>$C$97</f>
        <v>10.827088276971303</v>
      </c>
      <c r="D110" s="30">
        <f>$J$97</f>
        <v>7.3428963459229548</v>
      </c>
      <c r="E110" s="31">
        <f t="shared" si="17"/>
        <v>18664.687688030026</v>
      </c>
      <c r="F110" s="5">
        <f t="shared" si="18"/>
        <v>2.5418699663918511</v>
      </c>
      <c r="G110" s="5">
        <f t="shared" si="19"/>
        <v>18.664687688030025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 t="shared" si="17"/>
        <v>0</v>
      </c>
      <c r="F111" s="5">
        <f t="shared" si="18"/>
        <v>0</v>
      </c>
      <c r="G111" s="5">
        <f t="shared" si="19"/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32188.957999999999</v>
      </c>
      <c r="C113" s="30">
        <f>$F$97</f>
        <v>10.844624995316716</v>
      </c>
      <c r="D113" s="30">
        <f>$M$97</f>
        <v>7.3322234579840497</v>
      </c>
      <c r="E113" s="31">
        <f>SUM(E109:E112)</f>
        <v>236016.63293566334</v>
      </c>
      <c r="F113" s="5">
        <f>SUM(F109:F112)</f>
        <v>32.188958</v>
      </c>
      <c r="G113" s="5">
        <f>SUM(G109:G112)</f>
        <v>236.01663293566332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236015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0.99999308126870967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10.846128551336138</v>
      </c>
      <c r="E122" s="35">
        <v>10.827088276971301</v>
      </c>
      <c r="F122" s="35"/>
      <c r="G122" s="35"/>
    </row>
    <row r="123" spans="1:16">
      <c r="C123" s="7" t="s">
        <v>25</v>
      </c>
      <c r="D123" s="35">
        <v>0.46640317696857053</v>
      </c>
      <c r="E123" s="35">
        <v>0.67667827907087708</v>
      </c>
      <c r="F123" s="35"/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92.103285957899445</v>
      </c>
      <c r="G127" s="36">
        <f t="shared" ref="G127:G130" si="21">(G109*100)/$G$113</f>
        <v>92.091791389500116</v>
      </c>
    </row>
    <row r="128" spans="1:16">
      <c r="E128" s="7">
        <v>1</v>
      </c>
      <c r="F128" s="36">
        <f t="shared" si="20"/>
        <v>7.8967140421005588</v>
      </c>
      <c r="G128" s="36">
        <f t="shared" si="21"/>
        <v>7.9082086104998801</v>
      </c>
    </row>
    <row r="129" spans="5:7">
      <c r="E129" s="7">
        <v>2</v>
      </c>
      <c r="F129" s="36">
        <f t="shared" si="20"/>
        <v>0</v>
      </c>
      <c r="G129" s="36">
        <f t="shared" si="21"/>
        <v>0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0"/>
  <sheetViews>
    <sheetView topLeftCell="A103" workbookViewId="0">
      <selection activeCell="C121" sqref="C121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8" t="s">
        <v>36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</row>
    <row r="2" spans="1:16" ht="17.75" customHeight="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44037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s="7" customFormat="1" ht="11">
      <c r="A5" s="3" t="s">
        <v>3</v>
      </c>
      <c r="B5" s="50" t="s">
        <v>4</v>
      </c>
      <c r="C5" s="50"/>
      <c r="D5" s="50"/>
      <c r="E5" s="50"/>
      <c r="F5" s="50"/>
      <c r="G5" s="2"/>
      <c r="H5" s="3" t="s">
        <v>3</v>
      </c>
      <c r="I5" s="2"/>
      <c r="J5" s="2"/>
      <c r="K5" s="3" t="s">
        <v>3</v>
      </c>
      <c r="L5" s="49" t="s">
        <v>5</v>
      </c>
      <c r="M5" s="49"/>
      <c r="N5" s="49"/>
      <c r="O5" s="49"/>
      <c r="P5" s="49"/>
    </row>
    <row r="6" spans="1:16" s="7" customFormat="1" ht="11">
      <c r="A6" s="3" t="s">
        <v>6</v>
      </c>
      <c r="B6" s="8">
        <v>0</v>
      </c>
      <c r="C6" s="9">
        <v>1</v>
      </c>
      <c r="D6" s="9">
        <v>2</v>
      </c>
      <c r="E6" s="9">
        <v>3</v>
      </c>
      <c r="F6" s="10" t="s">
        <v>7</v>
      </c>
      <c r="G6" s="2"/>
      <c r="H6" s="3" t="s">
        <v>6</v>
      </c>
      <c r="I6" s="3" t="s">
        <v>8</v>
      </c>
      <c r="J6" s="2"/>
      <c r="K6" s="3" t="s">
        <v>6</v>
      </c>
      <c r="L6" s="8">
        <v>0</v>
      </c>
      <c r="M6" s="9">
        <v>1</v>
      </c>
      <c r="N6" s="9">
        <v>2</v>
      </c>
      <c r="O6" s="9">
        <v>3</v>
      </c>
      <c r="P6" s="10" t="s">
        <v>7</v>
      </c>
    </row>
    <row r="7" spans="1:16" s="7" customFormat="1" ht="11">
      <c r="A7" s="11">
        <v>2.25</v>
      </c>
      <c r="B7" s="6"/>
      <c r="C7" s="6"/>
      <c r="D7" s="6"/>
      <c r="E7" s="6"/>
      <c r="F7" s="12">
        <f t="shared" ref="F7:F46" si="0">SUM(B7:E7)</f>
        <v>0</v>
      </c>
      <c r="G7" s="2"/>
      <c r="H7" s="13">
        <v>2.25</v>
      </c>
      <c r="I7" s="14"/>
      <c r="J7" s="2"/>
      <c r="K7" s="11">
        <v>2.25</v>
      </c>
      <c r="L7" s="2">
        <f t="shared" ref="L7:L46" si="1">IF($F7&gt;0,($I7/1000)*(B7/$F7),0)</f>
        <v>0</v>
      </c>
      <c r="M7" s="2">
        <f t="shared" ref="M7:M46" si="2">IF($F7&gt;0,($I7/1000)*(C7/$F7),0)</f>
        <v>0</v>
      </c>
      <c r="N7" s="2">
        <f t="shared" ref="N7:N46" si="3">IF($F7&gt;0,($I7/1000)*(D7/$F7),0)</f>
        <v>0</v>
      </c>
      <c r="O7" s="2">
        <f t="shared" ref="O7:O46" si="4">IF($F7&gt;0,($I7/1000)*(E7/$F7),0)</f>
        <v>0</v>
      </c>
      <c r="P7" s="12">
        <f t="shared" ref="P7:P46" si="5">SUM(L7:O7)</f>
        <v>0</v>
      </c>
    </row>
    <row r="8" spans="1:16" s="7" customFormat="1" ht="11">
      <c r="A8" s="11">
        <v>2.75</v>
      </c>
      <c r="B8" s="6"/>
      <c r="C8" s="6"/>
      <c r="D8" s="6"/>
      <c r="E8" s="6"/>
      <c r="F8" s="12">
        <f t="shared" si="0"/>
        <v>0</v>
      </c>
      <c r="G8" s="2"/>
      <c r="H8" s="13">
        <v>2.75</v>
      </c>
      <c r="I8" s="14"/>
      <c r="J8" s="2"/>
      <c r="K8" s="11">
        <v>2.75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2">
        <f t="shared" si="5"/>
        <v>0</v>
      </c>
    </row>
    <row r="9" spans="1:16" s="7" customFormat="1" ht="11">
      <c r="A9" s="11">
        <v>3.25</v>
      </c>
      <c r="B9" s="6"/>
      <c r="C9" s="6"/>
      <c r="D9" s="6"/>
      <c r="E9" s="6"/>
      <c r="F9" s="12">
        <f t="shared" si="0"/>
        <v>0</v>
      </c>
      <c r="G9" s="2"/>
      <c r="H9" s="13">
        <v>3.25</v>
      </c>
      <c r="I9" s="14"/>
      <c r="J9" s="2"/>
      <c r="K9" s="11">
        <v>3.25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2">
        <f t="shared" si="5"/>
        <v>0</v>
      </c>
    </row>
    <row r="10" spans="1:16" s="7" customFormat="1" ht="11">
      <c r="A10" s="11">
        <v>3.75</v>
      </c>
      <c r="B10" s="6"/>
      <c r="C10" s="15"/>
      <c r="D10" s="15"/>
      <c r="E10" s="15"/>
      <c r="F10" s="12">
        <f t="shared" si="0"/>
        <v>0</v>
      </c>
      <c r="G10" s="2"/>
      <c r="H10" s="13">
        <v>3.75</v>
      </c>
      <c r="I10" s="16"/>
      <c r="J10" s="2"/>
      <c r="K10" s="11">
        <v>3.75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2">
        <f t="shared" si="5"/>
        <v>0</v>
      </c>
    </row>
    <row r="11" spans="1:16" s="7" customFormat="1" ht="11">
      <c r="A11" s="11">
        <v>4.25</v>
      </c>
      <c r="B11" s="6"/>
      <c r="C11" s="15"/>
      <c r="D11" s="15"/>
      <c r="E11" s="15"/>
      <c r="F11" s="12">
        <f t="shared" si="0"/>
        <v>0</v>
      </c>
      <c r="G11" s="2"/>
      <c r="H11" s="11">
        <v>4.25</v>
      </c>
      <c r="I11" s="16"/>
      <c r="J11" s="2"/>
      <c r="K11" s="11">
        <v>4.25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2">
        <f t="shared" si="5"/>
        <v>0</v>
      </c>
    </row>
    <row r="12" spans="1:16" s="7" customFormat="1" ht="11">
      <c r="A12" s="11">
        <v>4.75</v>
      </c>
      <c r="B12" s="6"/>
      <c r="C12" s="15"/>
      <c r="D12" s="15"/>
      <c r="E12" s="15"/>
      <c r="F12" s="12">
        <f t="shared" si="0"/>
        <v>0</v>
      </c>
      <c r="G12" s="2"/>
      <c r="H12" s="11">
        <v>4.75</v>
      </c>
      <c r="I12" s="16"/>
      <c r="J12" s="2"/>
      <c r="K12" s="11">
        <v>4.75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2">
        <f t="shared" si="5"/>
        <v>0</v>
      </c>
    </row>
    <row r="13" spans="1:16" s="7" customFormat="1" ht="11">
      <c r="A13" s="11">
        <v>5.25</v>
      </c>
      <c r="B13" s="17">
        <v>1</v>
      </c>
      <c r="C13" s="15"/>
      <c r="D13" s="15"/>
      <c r="E13" s="15"/>
      <c r="F13" s="12">
        <f t="shared" si="0"/>
        <v>1</v>
      </c>
      <c r="G13" s="2"/>
      <c r="H13" s="11">
        <v>5.25</v>
      </c>
      <c r="I13" s="16">
        <v>0</v>
      </c>
      <c r="J13" s="2"/>
      <c r="K13" s="11">
        <v>5.25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2">
        <f t="shared" si="5"/>
        <v>0</v>
      </c>
    </row>
    <row r="14" spans="1:16" s="7" customFormat="1" ht="11">
      <c r="A14" s="11">
        <v>5.75</v>
      </c>
      <c r="B14" s="17">
        <v>1</v>
      </c>
      <c r="C14" s="15"/>
      <c r="D14" s="15"/>
      <c r="E14" s="15"/>
      <c r="F14" s="12">
        <f t="shared" si="0"/>
        <v>1</v>
      </c>
      <c r="G14" s="2"/>
      <c r="H14" s="11">
        <v>5.75</v>
      </c>
      <c r="I14" s="16">
        <v>0</v>
      </c>
      <c r="J14" s="2"/>
      <c r="K14" s="11">
        <v>5.75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2">
        <f t="shared" si="5"/>
        <v>0</v>
      </c>
    </row>
    <row r="15" spans="1:16" s="7" customFormat="1" ht="11">
      <c r="A15" s="11">
        <v>6.25</v>
      </c>
      <c r="B15" s="17">
        <v>1</v>
      </c>
      <c r="C15" s="15"/>
      <c r="D15" s="15"/>
      <c r="E15" s="15"/>
      <c r="F15" s="12">
        <f t="shared" si="0"/>
        <v>1</v>
      </c>
      <c r="G15" s="2"/>
      <c r="H15" s="11">
        <v>6.25</v>
      </c>
      <c r="I15" s="16">
        <v>0</v>
      </c>
      <c r="J15" s="2"/>
      <c r="K15" s="11">
        <v>6.25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2">
        <f t="shared" si="5"/>
        <v>0</v>
      </c>
    </row>
    <row r="16" spans="1:16" s="7" customFormat="1" ht="11">
      <c r="A16" s="11">
        <v>6.75</v>
      </c>
      <c r="B16" s="17">
        <v>1</v>
      </c>
      <c r="C16" s="15"/>
      <c r="D16" s="15"/>
      <c r="E16" s="15"/>
      <c r="F16" s="12">
        <f t="shared" si="0"/>
        <v>1</v>
      </c>
      <c r="G16" s="2"/>
      <c r="H16" s="11">
        <v>6.75</v>
      </c>
      <c r="I16" s="16">
        <v>0</v>
      </c>
      <c r="J16" s="2"/>
      <c r="K16" s="11">
        <v>6.75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2">
        <f t="shared" si="5"/>
        <v>0</v>
      </c>
    </row>
    <row r="17" spans="1:16" s="7" customFormat="1" ht="11">
      <c r="A17" s="11">
        <v>7.25</v>
      </c>
      <c r="B17" s="17">
        <v>1</v>
      </c>
      <c r="C17" s="15"/>
      <c r="D17" s="15"/>
      <c r="E17" s="15"/>
      <c r="F17" s="12">
        <f t="shared" si="0"/>
        <v>1</v>
      </c>
      <c r="G17" s="2"/>
      <c r="H17" s="11">
        <v>7.25</v>
      </c>
      <c r="I17" s="18">
        <v>0</v>
      </c>
      <c r="J17" s="2"/>
      <c r="K17" s="11">
        <v>7.25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2">
        <f t="shared" si="5"/>
        <v>0</v>
      </c>
    </row>
    <row r="18" spans="1:16" s="7" customFormat="1" ht="11">
      <c r="A18" s="11">
        <v>7.75</v>
      </c>
      <c r="B18" s="17">
        <v>1</v>
      </c>
      <c r="C18" s="15"/>
      <c r="D18" s="15"/>
      <c r="E18" s="15"/>
      <c r="F18" s="12">
        <f t="shared" si="0"/>
        <v>1</v>
      </c>
      <c r="G18" s="2"/>
      <c r="H18" s="11">
        <v>7.75</v>
      </c>
      <c r="I18" s="18">
        <v>0</v>
      </c>
      <c r="J18" s="5"/>
      <c r="K18" s="11">
        <v>7.75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2">
        <f t="shared" si="5"/>
        <v>0</v>
      </c>
    </row>
    <row r="19" spans="1:16" s="7" customFormat="1" ht="11">
      <c r="A19" s="11">
        <v>8.25</v>
      </c>
      <c r="B19" s="17">
        <v>1</v>
      </c>
      <c r="C19" s="15"/>
      <c r="D19" s="15"/>
      <c r="E19" s="15"/>
      <c r="F19" s="12">
        <f t="shared" si="0"/>
        <v>1</v>
      </c>
      <c r="G19" s="2"/>
      <c r="H19" s="11">
        <v>8.25</v>
      </c>
      <c r="I19" s="18">
        <v>0</v>
      </c>
      <c r="J19" s="5"/>
      <c r="K19" s="11">
        <v>8.25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2">
        <f t="shared" si="5"/>
        <v>0</v>
      </c>
    </row>
    <row r="20" spans="1:16" s="7" customFormat="1" ht="11">
      <c r="A20" s="11">
        <v>8.75</v>
      </c>
      <c r="B20" s="17">
        <v>1</v>
      </c>
      <c r="C20" s="15"/>
      <c r="D20" s="15"/>
      <c r="E20" s="15"/>
      <c r="F20" s="12">
        <f t="shared" si="0"/>
        <v>1</v>
      </c>
      <c r="G20" s="2"/>
      <c r="H20" s="11">
        <v>8.75</v>
      </c>
      <c r="I20" s="18">
        <v>0</v>
      </c>
      <c r="J20" s="5"/>
      <c r="K20" s="11">
        <v>8.75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2">
        <f t="shared" si="5"/>
        <v>0</v>
      </c>
    </row>
    <row r="21" spans="1:16" s="7" customFormat="1" ht="11">
      <c r="A21" s="11">
        <v>9.25</v>
      </c>
      <c r="B21" s="15">
        <v>34</v>
      </c>
      <c r="C21" s="15"/>
      <c r="D21" s="15"/>
      <c r="E21" s="15"/>
      <c r="F21" s="12">
        <f t="shared" si="0"/>
        <v>34</v>
      </c>
      <c r="G21" s="2"/>
      <c r="H21" s="11">
        <v>9.25</v>
      </c>
      <c r="I21" s="18">
        <v>0</v>
      </c>
      <c r="J21" s="5"/>
      <c r="K21" s="11">
        <v>9.25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2">
        <f t="shared" si="5"/>
        <v>0</v>
      </c>
    </row>
    <row r="22" spans="1:16" s="7" customFormat="1" ht="11">
      <c r="A22" s="11">
        <v>9.75</v>
      </c>
      <c r="B22" s="15">
        <v>35</v>
      </c>
      <c r="C22" s="15">
        <v>3</v>
      </c>
      <c r="D22" s="15"/>
      <c r="E22" s="15"/>
      <c r="F22" s="12">
        <f t="shared" si="0"/>
        <v>38</v>
      </c>
      <c r="G22" s="2"/>
      <c r="H22" s="11">
        <v>9.75</v>
      </c>
      <c r="I22" s="18">
        <v>71150</v>
      </c>
      <c r="J22" s="5"/>
      <c r="K22" s="11">
        <v>9.75</v>
      </c>
      <c r="L22" s="2">
        <f t="shared" si="1"/>
        <v>65.53289473684211</v>
      </c>
      <c r="M22" s="2">
        <f t="shared" si="2"/>
        <v>5.617105263157895</v>
      </c>
      <c r="N22" s="2">
        <f t="shared" si="3"/>
        <v>0</v>
      </c>
      <c r="O22" s="2">
        <f t="shared" si="4"/>
        <v>0</v>
      </c>
      <c r="P22" s="12">
        <f t="shared" si="5"/>
        <v>71.150000000000006</v>
      </c>
    </row>
    <row r="23" spans="1:16" s="7" customFormat="1" ht="11">
      <c r="A23" s="11">
        <v>10.25</v>
      </c>
      <c r="B23" s="15">
        <v>25</v>
      </c>
      <c r="C23" s="15">
        <v>4</v>
      </c>
      <c r="D23" s="15"/>
      <c r="E23" s="15"/>
      <c r="F23" s="12">
        <f t="shared" si="0"/>
        <v>29</v>
      </c>
      <c r="G23" s="2"/>
      <c r="H23" s="11">
        <v>10.25</v>
      </c>
      <c r="I23" s="18">
        <v>1457101</v>
      </c>
      <c r="J23" s="5"/>
      <c r="K23" s="11">
        <v>10.25</v>
      </c>
      <c r="L23" s="2">
        <f t="shared" si="1"/>
        <v>1256.121551724138</v>
      </c>
      <c r="M23" s="2">
        <f t="shared" si="2"/>
        <v>200.97944827586207</v>
      </c>
      <c r="N23" s="2">
        <f t="shared" si="3"/>
        <v>0</v>
      </c>
      <c r="O23" s="2">
        <f t="shared" si="4"/>
        <v>0</v>
      </c>
      <c r="P23" s="12">
        <f t="shared" si="5"/>
        <v>1457.1010000000001</v>
      </c>
    </row>
    <row r="24" spans="1:16" s="7" customFormat="1" ht="11">
      <c r="A24" s="11">
        <v>10.75</v>
      </c>
      <c r="B24" s="15">
        <v>41</v>
      </c>
      <c r="C24" s="15">
        <v>2</v>
      </c>
      <c r="D24" s="15"/>
      <c r="E24" s="15"/>
      <c r="F24" s="12">
        <f t="shared" si="0"/>
        <v>43</v>
      </c>
      <c r="G24" s="2"/>
      <c r="H24" s="11">
        <v>10.75</v>
      </c>
      <c r="I24" s="18">
        <v>2274442</v>
      </c>
      <c r="J24" s="5"/>
      <c r="K24" s="11">
        <v>10.75</v>
      </c>
      <c r="L24" s="2">
        <f t="shared" si="1"/>
        <v>2168.654</v>
      </c>
      <c r="M24" s="2">
        <f t="shared" si="2"/>
        <v>105.788</v>
      </c>
      <c r="N24" s="2">
        <f t="shared" si="3"/>
        <v>0</v>
      </c>
      <c r="O24" s="2">
        <f t="shared" si="4"/>
        <v>0</v>
      </c>
      <c r="P24" s="12">
        <f t="shared" si="5"/>
        <v>2274.442</v>
      </c>
    </row>
    <row r="25" spans="1:16" s="7" customFormat="1" ht="11">
      <c r="A25" s="11">
        <v>11.25</v>
      </c>
      <c r="B25" s="15">
        <v>40</v>
      </c>
      <c r="C25" s="15">
        <v>2</v>
      </c>
      <c r="D25" s="15"/>
      <c r="E25" s="15"/>
      <c r="F25" s="12">
        <f t="shared" si="0"/>
        <v>42</v>
      </c>
      <c r="G25" s="2"/>
      <c r="H25" s="11">
        <v>11.25</v>
      </c>
      <c r="I25" s="18">
        <v>1812262</v>
      </c>
      <c r="J25" s="5"/>
      <c r="K25" s="11">
        <v>11.25</v>
      </c>
      <c r="L25" s="2">
        <f t="shared" si="1"/>
        <v>1725.9638095238095</v>
      </c>
      <c r="M25" s="2">
        <f t="shared" si="2"/>
        <v>86.29819047619047</v>
      </c>
      <c r="N25" s="2">
        <f t="shared" si="3"/>
        <v>0</v>
      </c>
      <c r="O25" s="2">
        <f t="shared" si="4"/>
        <v>0</v>
      </c>
      <c r="P25" s="12">
        <f t="shared" si="5"/>
        <v>1812.2619999999999</v>
      </c>
    </row>
    <row r="26" spans="1:16" s="7" customFormat="1" ht="11">
      <c r="A26" s="11">
        <v>11.75</v>
      </c>
      <c r="B26" s="15">
        <v>29</v>
      </c>
      <c r="C26" s="15">
        <v>5</v>
      </c>
      <c r="D26" s="15"/>
      <c r="E26" s="15"/>
      <c r="F26" s="12">
        <f t="shared" si="0"/>
        <v>34</v>
      </c>
      <c r="G26" s="5"/>
      <c r="H26" s="11">
        <v>11.75</v>
      </c>
      <c r="I26" s="18">
        <v>284599</v>
      </c>
      <c r="J26" s="5"/>
      <c r="K26" s="11">
        <v>11.75</v>
      </c>
      <c r="L26" s="2">
        <f t="shared" si="1"/>
        <v>242.74620588235291</v>
      </c>
      <c r="M26" s="2">
        <f t="shared" si="2"/>
        <v>41.852794117647058</v>
      </c>
      <c r="N26" s="2">
        <f t="shared" si="3"/>
        <v>0</v>
      </c>
      <c r="O26" s="2">
        <f t="shared" si="4"/>
        <v>0</v>
      </c>
      <c r="P26" s="12">
        <f t="shared" si="5"/>
        <v>284.59899999999999</v>
      </c>
    </row>
    <row r="27" spans="1:16" s="7" customFormat="1" ht="11">
      <c r="A27" s="11">
        <v>12.25</v>
      </c>
      <c r="B27" s="15">
        <v>21</v>
      </c>
      <c r="C27" s="15">
        <v>8</v>
      </c>
      <c r="D27" s="15"/>
      <c r="E27" s="15"/>
      <c r="F27" s="12">
        <f t="shared" si="0"/>
        <v>29</v>
      </c>
      <c r="G27" s="5"/>
      <c r="H27" s="11">
        <v>12.25</v>
      </c>
      <c r="I27" s="18">
        <v>71150</v>
      </c>
      <c r="J27" s="5"/>
      <c r="K27" s="11">
        <v>12.25</v>
      </c>
      <c r="L27" s="2">
        <f t="shared" si="1"/>
        <v>51.522413793103453</v>
      </c>
      <c r="M27" s="2">
        <f t="shared" si="2"/>
        <v>19.627586206896552</v>
      </c>
      <c r="N27" s="2">
        <f t="shared" si="3"/>
        <v>0</v>
      </c>
      <c r="O27" s="2">
        <f t="shared" si="4"/>
        <v>0</v>
      </c>
      <c r="P27" s="12">
        <f t="shared" si="5"/>
        <v>71.150000000000006</v>
      </c>
    </row>
    <row r="28" spans="1:16" s="7" customFormat="1" ht="11">
      <c r="A28" s="11">
        <v>12.75</v>
      </c>
      <c r="B28" s="15">
        <v>18</v>
      </c>
      <c r="C28" s="15">
        <v>12</v>
      </c>
      <c r="D28" s="15"/>
      <c r="E28" s="15"/>
      <c r="F28" s="12">
        <f t="shared" si="0"/>
        <v>30</v>
      </c>
      <c r="G28" s="5"/>
      <c r="H28" s="11">
        <v>12.75</v>
      </c>
      <c r="I28" s="18">
        <v>35281</v>
      </c>
      <c r="J28" s="5"/>
      <c r="K28" s="11">
        <v>12.75</v>
      </c>
      <c r="L28" s="2">
        <f t="shared" si="1"/>
        <v>21.168599999999998</v>
      </c>
      <c r="M28" s="2">
        <f t="shared" si="2"/>
        <v>14.112400000000001</v>
      </c>
      <c r="N28" s="2">
        <f t="shared" si="3"/>
        <v>0</v>
      </c>
      <c r="O28" s="2">
        <f t="shared" si="4"/>
        <v>0</v>
      </c>
      <c r="P28" s="12">
        <f t="shared" si="5"/>
        <v>35.280999999999999</v>
      </c>
    </row>
    <row r="29" spans="1:16" s="7" customFormat="1" ht="11">
      <c r="A29" s="11">
        <v>13.25</v>
      </c>
      <c r="B29" s="15">
        <v>6</v>
      </c>
      <c r="C29" s="15">
        <v>16</v>
      </c>
      <c r="D29" s="15">
        <v>1</v>
      </c>
      <c r="E29" s="15"/>
      <c r="F29" s="12">
        <f t="shared" si="0"/>
        <v>23</v>
      </c>
      <c r="G29" s="5"/>
      <c r="H29" s="11">
        <v>13.25</v>
      </c>
      <c r="I29" s="18">
        <v>0</v>
      </c>
      <c r="J29" s="5"/>
      <c r="K29" s="11">
        <v>13.25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2">
        <f t="shared" si="5"/>
        <v>0</v>
      </c>
    </row>
    <row r="30" spans="1:16" s="7" customFormat="1" ht="11">
      <c r="A30" s="11">
        <v>13.75</v>
      </c>
      <c r="B30" s="15">
        <v>3</v>
      </c>
      <c r="C30" s="15">
        <v>8</v>
      </c>
      <c r="D30" s="15"/>
      <c r="E30" s="15"/>
      <c r="F30" s="12">
        <f t="shared" si="0"/>
        <v>11</v>
      </c>
      <c r="G30" s="5"/>
      <c r="H30" s="11">
        <v>13.75</v>
      </c>
      <c r="I30" s="18">
        <v>0</v>
      </c>
      <c r="J30" s="5"/>
      <c r="K30" s="11">
        <v>13.75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2">
        <f t="shared" si="5"/>
        <v>0</v>
      </c>
    </row>
    <row r="31" spans="1:16" s="7" customFormat="1" ht="11">
      <c r="A31" s="11">
        <v>14.25</v>
      </c>
      <c r="B31" s="15">
        <v>2</v>
      </c>
      <c r="C31" s="15">
        <v>8</v>
      </c>
      <c r="D31" s="15"/>
      <c r="E31" s="15"/>
      <c r="F31" s="12">
        <f t="shared" si="0"/>
        <v>10</v>
      </c>
      <c r="G31" s="5"/>
      <c r="H31" s="11">
        <v>14.25</v>
      </c>
      <c r="I31" s="18">
        <v>0</v>
      </c>
      <c r="J31" s="5"/>
      <c r="K31" s="11">
        <v>14.25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2">
        <f t="shared" si="5"/>
        <v>0</v>
      </c>
    </row>
    <row r="32" spans="1:16" s="7" customFormat="1" ht="11">
      <c r="A32" s="11">
        <v>14.75</v>
      </c>
      <c r="B32" s="15">
        <v>1</v>
      </c>
      <c r="C32" s="15">
        <v>3</v>
      </c>
      <c r="D32" s="15">
        <v>2</v>
      </c>
      <c r="E32" s="15"/>
      <c r="F32" s="12">
        <f t="shared" si="0"/>
        <v>6</v>
      </c>
      <c r="G32" s="2"/>
      <c r="H32" s="11">
        <v>14.75</v>
      </c>
      <c r="I32" s="18">
        <v>0</v>
      </c>
      <c r="J32" s="5"/>
      <c r="K32" s="11">
        <v>14.75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2">
        <f t="shared" si="5"/>
        <v>0</v>
      </c>
    </row>
    <row r="33" spans="1:16" s="7" customFormat="1" ht="11">
      <c r="A33" s="11">
        <v>15.25</v>
      </c>
      <c r="B33" s="15"/>
      <c r="C33" s="15">
        <v>4</v>
      </c>
      <c r="D33" s="15">
        <v>2</v>
      </c>
      <c r="E33" s="15"/>
      <c r="F33" s="12">
        <f t="shared" si="0"/>
        <v>6</v>
      </c>
      <c r="G33" s="2"/>
      <c r="H33" s="11">
        <v>15.25</v>
      </c>
      <c r="I33" s="18">
        <v>0</v>
      </c>
      <c r="J33" s="5"/>
      <c r="K33" s="11">
        <v>15.25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2">
        <f t="shared" si="5"/>
        <v>0</v>
      </c>
    </row>
    <row r="34" spans="1:16" s="7" customFormat="1" ht="11">
      <c r="A34" s="11">
        <v>15.75</v>
      </c>
      <c r="B34" s="15"/>
      <c r="C34" s="15">
        <v>3</v>
      </c>
      <c r="D34" s="15">
        <v>3</v>
      </c>
      <c r="E34" s="15"/>
      <c r="F34" s="12">
        <f t="shared" si="0"/>
        <v>6</v>
      </c>
      <c r="G34" s="2"/>
      <c r="H34" s="11">
        <v>15.75</v>
      </c>
      <c r="I34" s="18">
        <v>0</v>
      </c>
      <c r="J34" s="5"/>
      <c r="K34" s="11">
        <v>15.75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2">
        <f t="shared" si="5"/>
        <v>0</v>
      </c>
    </row>
    <row r="35" spans="1:16" s="7" customFormat="1" ht="11">
      <c r="A35" s="11">
        <v>16.25</v>
      </c>
      <c r="B35" s="15"/>
      <c r="C35" s="15">
        <v>3</v>
      </c>
      <c r="D35" s="15">
        <v>1</v>
      </c>
      <c r="E35" s="15"/>
      <c r="F35" s="12">
        <f t="shared" si="0"/>
        <v>4</v>
      </c>
      <c r="G35" s="2"/>
      <c r="H35" s="11">
        <v>16.25</v>
      </c>
      <c r="I35" s="18">
        <v>0</v>
      </c>
      <c r="J35" s="5"/>
      <c r="K35" s="11">
        <v>16.25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2">
        <f t="shared" si="5"/>
        <v>0</v>
      </c>
    </row>
    <row r="36" spans="1:16" s="7" customFormat="1" ht="11">
      <c r="A36" s="11">
        <v>16.75</v>
      </c>
      <c r="B36" s="15"/>
      <c r="C36" s="15">
        <v>1</v>
      </c>
      <c r="D36" s="15"/>
      <c r="E36" s="15"/>
      <c r="F36" s="12">
        <f t="shared" si="0"/>
        <v>1</v>
      </c>
      <c r="G36" s="2"/>
      <c r="H36" s="11">
        <v>16.75</v>
      </c>
      <c r="I36" s="18"/>
      <c r="J36" s="19"/>
      <c r="K36" s="11">
        <v>16.75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2">
        <f t="shared" si="5"/>
        <v>0</v>
      </c>
    </row>
    <row r="37" spans="1:16" s="7" customFormat="1" ht="11">
      <c r="A37" s="11">
        <v>17.25</v>
      </c>
      <c r="B37" s="15"/>
      <c r="C37" s="15"/>
      <c r="D37" s="15"/>
      <c r="E37" s="15"/>
      <c r="F37" s="12">
        <f t="shared" si="0"/>
        <v>0</v>
      </c>
      <c r="G37" s="2"/>
      <c r="H37" s="11">
        <v>17.25</v>
      </c>
      <c r="I37" s="18"/>
      <c r="J37" s="19"/>
      <c r="K37" s="11">
        <v>17.25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2">
        <f t="shared" si="5"/>
        <v>0</v>
      </c>
    </row>
    <row r="38" spans="1:16" s="7" customFormat="1" ht="11">
      <c r="A38" s="11">
        <v>17.75</v>
      </c>
      <c r="B38" s="15"/>
      <c r="C38" s="15"/>
      <c r="D38" s="15"/>
      <c r="E38" s="15"/>
      <c r="F38" s="12">
        <f t="shared" si="0"/>
        <v>0</v>
      </c>
      <c r="G38" s="2"/>
      <c r="H38" s="11">
        <v>17.75</v>
      </c>
      <c r="I38" s="18"/>
      <c r="J38" s="19"/>
      <c r="K38" s="11">
        <v>17.75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2">
        <f t="shared" si="5"/>
        <v>0</v>
      </c>
    </row>
    <row r="39" spans="1:16" s="7" customFormat="1" ht="11">
      <c r="A39" s="11">
        <v>18.25</v>
      </c>
      <c r="B39" s="15"/>
      <c r="C39" s="15"/>
      <c r="D39" s="15"/>
      <c r="E39" s="15"/>
      <c r="F39" s="12">
        <f t="shared" si="0"/>
        <v>0</v>
      </c>
      <c r="G39" s="2"/>
      <c r="H39" s="11">
        <v>18.25</v>
      </c>
      <c r="I39" s="18"/>
      <c r="J39" s="2"/>
      <c r="K39" s="11">
        <v>18.25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2">
        <f t="shared" si="5"/>
        <v>0</v>
      </c>
    </row>
    <row r="40" spans="1:16" s="7" customFormat="1" ht="11">
      <c r="A40" s="11">
        <v>18.75</v>
      </c>
      <c r="B40" s="15"/>
      <c r="C40" s="15"/>
      <c r="D40" s="15"/>
      <c r="E40" s="15"/>
      <c r="F40" s="12">
        <f t="shared" si="0"/>
        <v>0</v>
      </c>
      <c r="G40" s="2"/>
      <c r="H40" s="11">
        <v>18.75</v>
      </c>
      <c r="I40" s="18"/>
      <c r="J40" s="2"/>
      <c r="K40" s="11">
        <v>18.75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2">
        <f t="shared" si="5"/>
        <v>0</v>
      </c>
    </row>
    <row r="41" spans="1:16" s="7" customFormat="1" ht="11">
      <c r="A41" s="11">
        <v>19.25</v>
      </c>
      <c r="B41" s="15"/>
      <c r="C41" s="15"/>
      <c r="D41" s="15"/>
      <c r="E41" s="15"/>
      <c r="F41" s="12">
        <f t="shared" si="0"/>
        <v>0</v>
      </c>
      <c r="G41" s="2"/>
      <c r="H41" s="11">
        <v>19.25</v>
      </c>
      <c r="I41" s="16"/>
      <c r="J41" s="2"/>
      <c r="K41" s="11">
        <v>19.25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2">
        <f t="shared" si="5"/>
        <v>0</v>
      </c>
    </row>
    <row r="42" spans="1:16" s="7" customFormat="1" ht="11">
      <c r="A42" s="11">
        <v>19.75</v>
      </c>
      <c r="B42" s="15"/>
      <c r="C42" s="15"/>
      <c r="D42" s="15"/>
      <c r="E42" s="15"/>
      <c r="F42" s="12">
        <f t="shared" si="0"/>
        <v>0</v>
      </c>
      <c r="G42" s="2"/>
      <c r="H42" s="11">
        <v>19.75</v>
      </c>
      <c r="I42" s="16"/>
      <c r="J42" s="2"/>
      <c r="K42" s="11">
        <v>19.75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2">
        <f t="shared" si="5"/>
        <v>0</v>
      </c>
    </row>
    <row r="43" spans="1:16" s="7" customFormat="1" ht="11">
      <c r="A43" s="11">
        <v>20.25</v>
      </c>
      <c r="B43" s="15"/>
      <c r="C43" s="15"/>
      <c r="D43" s="15"/>
      <c r="E43" s="15"/>
      <c r="F43" s="12">
        <f t="shared" si="0"/>
        <v>0</v>
      </c>
      <c r="G43" s="2"/>
      <c r="H43" s="11">
        <v>20.25</v>
      </c>
      <c r="I43" s="16"/>
      <c r="J43" s="2"/>
      <c r="K43" s="11">
        <v>20.25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2">
        <f t="shared" si="5"/>
        <v>0</v>
      </c>
    </row>
    <row r="44" spans="1:16" s="7" customFormat="1" ht="11">
      <c r="A44" s="11">
        <v>20.75</v>
      </c>
      <c r="B44" s="15"/>
      <c r="C44" s="15"/>
      <c r="D44" s="15"/>
      <c r="E44" s="15"/>
      <c r="F44" s="12">
        <f t="shared" si="0"/>
        <v>0</v>
      </c>
      <c r="G44" s="2"/>
      <c r="H44" s="11">
        <v>20.75</v>
      </c>
      <c r="I44" s="16"/>
      <c r="J44" s="2"/>
      <c r="K44" s="11">
        <v>20.75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12">
        <f t="shared" si="5"/>
        <v>0</v>
      </c>
    </row>
    <row r="45" spans="1:16" s="7" customFormat="1" ht="11">
      <c r="A45" s="11">
        <v>21.25</v>
      </c>
      <c r="B45" s="15"/>
      <c r="C45" s="15"/>
      <c r="D45" s="15"/>
      <c r="E45" s="15"/>
      <c r="F45" s="12">
        <f t="shared" si="0"/>
        <v>0</v>
      </c>
      <c r="G45" s="2"/>
      <c r="H45" s="11">
        <v>21.25</v>
      </c>
      <c r="I45" s="16"/>
      <c r="J45" s="2"/>
      <c r="K45" s="11">
        <v>21.25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12">
        <f t="shared" si="5"/>
        <v>0</v>
      </c>
    </row>
    <row r="46" spans="1:16" s="7" customFormat="1" ht="11">
      <c r="A46" s="11">
        <v>21.75</v>
      </c>
      <c r="B46" s="15"/>
      <c r="C46" s="15"/>
      <c r="D46" s="15"/>
      <c r="E46" s="15"/>
      <c r="F46" s="12">
        <f t="shared" si="0"/>
        <v>0</v>
      </c>
      <c r="G46" s="2"/>
      <c r="H46" s="11">
        <v>21.75</v>
      </c>
      <c r="I46" s="16"/>
      <c r="J46" s="2"/>
      <c r="K46" s="11">
        <v>21.75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12">
        <f t="shared" si="5"/>
        <v>0</v>
      </c>
    </row>
    <row r="47" spans="1:16" s="7" customFormat="1" ht="11">
      <c r="A47" s="10" t="s">
        <v>7</v>
      </c>
      <c r="B47" s="20">
        <f>SUM(B10:B46)</f>
        <v>263</v>
      </c>
      <c r="C47" s="20">
        <f>SUM(C10:C46)</f>
        <v>82</v>
      </c>
      <c r="D47" s="20">
        <f>SUM(D10:D46)</f>
        <v>9</v>
      </c>
      <c r="E47" s="20">
        <f>SUM(E10:E46)</f>
        <v>0</v>
      </c>
      <c r="F47" s="20">
        <f>SUM(F10:F46)</f>
        <v>354</v>
      </c>
      <c r="G47" s="21"/>
      <c r="H47" s="10" t="s">
        <v>7</v>
      </c>
      <c r="I47" s="5">
        <f>SUM(I10:I46)</f>
        <v>6005985</v>
      </c>
      <c r="J47" s="2"/>
      <c r="K47" s="10" t="s">
        <v>7</v>
      </c>
      <c r="L47" s="20">
        <f>SUM(L10:L46)</f>
        <v>5531.7094756602464</v>
      </c>
      <c r="M47" s="20">
        <f>SUM(M10:M46)</f>
        <v>474.27552433975404</v>
      </c>
      <c r="N47" s="20">
        <f>SUM(N10:N46)</f>
        <v>0</v>
      </c>
      <c r="O47" s="20">
        <f>SUM(O10:O46)</f>
        <v>0</v>
      </c>
      <c r="P47" s="20">
        <f>SUM(P10:P46)</f>
        <v>6005.9849999999997</v>
      </c>
    </row>
    <row r="48" spans="1:16" s="7" customFormat="1" ht="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7" customFormat="1" ht="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7" customFormat="1" ht="11">
      <c r="A50" s="22"/>
      <c r="B50" s="2"/>
      <c r="C50" s="2"/>
      <c r="D50" s="2"/>
      <c r="E50" s="2"/>
      <c r="F50" s="22"/>
      <c r="G50" s="2"/>
      <c r="H50" s="2"/>
      <c r="I50" s="2"/>
      <c r="J50" s="22"/>
      <c r="K50" s="2"/>
      <c r="L50" s="2"/>
      <c r="M50" s="2"/>
      <c r="N50" s="22"/>
      <c r="O50" s="2"/>
      <c r="P50" s="2"/>
    </row>
    <row r="51" spans="1:16" s="7" customFormat="1" ht="11">
      <c r="A51" s="2"/>
      <c r="B51" s="49" t="s">
        <v>9</v>
      </c>
      <c r="C51" s="49"/>
      <c r="D51" s="49"/>
      <c r="E51" s="2"/>
      <c r="F51" s="2"/>
      <c r="G51" s="5"/>
      <c r="H51" s="2"/>
      <c r="I51" s="49" t="s">
        <v>10</v>
      </c>
      <c r="J51" s="49"/>
      <c r="K51" s="49"/>
      <c r="L51" s="2"/>
      <c r="M51" s="2"/>
      <c r="N51" s="2"/>
      <c r="O51" s="2"/>
      <c r="P51" s="2"/>
    </row>
    <row r="52" spans="1:16" s="7" customFormat="1" ht="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7" customFormat="1" ht="11">
      <c r="A53" s="2"/>
      <c r="B53" s="2"/>
      <c r="C53" s="2"/>
      <c r="D53" s="2"/>
      <c r="E53" s="2"/>
      <c r="F53" s="2"/>
      <c r="G53" s="2"/>
      <c r="H53" s="18" t="s">
        <v>11</v>
      </c>
      <c r="I53" s="23">
        <v>4.137394E-3</v>
      </c>
      <c r="J53" s="18" t="s">
        <v>12</v>
      </c>
      <c r="K53" s="23">
        <v>3.1351650609999999</v>
      </c>
      <c r="L53" s="2"/>
      <c r="M53" s="2"/>
      <c r="N53" s="2"/>
      <c r="O53" s="2"/>
      <c r="P53" s="2"/>
    </row>
    <row r="54" spans="1:16" s="7" customFormat="1" ht="11">
      <c r="A54" s="3" t="s">
        <v>3</v>
      </c>
      <c r="B54" s="2"/>
      <c r="C54" s="2"/>
      <c r="D54" s="2"/>
      <c r="E54" s="2"/>
      <c r="F54" s="2"/>
      <c r="G54" s="2"/>
      <c r="H54" s="3" t="s">
        <v>3</v>
      </c>
      <c r="I54" s="2"/>
      <c r="J54" s="2"/>
      <c r="K54" s="2"/>
      <c r="L54" s="2"/>
      <c r="M54" s="2"/>
      <c r="N54" s="2"/>
      <c r="O54" s="2"/>
      <c r="P54" s="2"/>
    </row>
    <row r="55" spans="1:16" s="7" customFormat="1" ht="11">
      <c r="A55" s="3" t="s">
        <v>6</v>
      </c>
      <c r="B55" s="8">
        <v>0</v>
      </c>
      <c r="C55" s="9">
        <v>1</v>
      </c>
      <c r="D55" s="9">
        <v>2</v>
      </c>
      <c r="E55" s="9">
        <v>3</v>
      </c>
      <c r="F55" s="10" t="s">
        <v>7</v>
      </c>
      <c r="G55" s="2"/>
      <c r="H55" s="3" t="s">
        <v>6</v>
      </c>
      <c r="I55" s="8">
        <v>0</v>
      </c>
      <c r="J55" s="9">
        <v>1</v>
      </c>
      <c r="K55" s="9">
        <v>2</v>
      </c>
      <c r="L55" s="9">
        <v>3</v>
      </c>
      <c r="M55" s="24" t="s">
        <v>7</v>
      </c>
      <c r="N55" s="2"/>
      <c r="O55" s="2"/>
      <c r="P55" s="2"/>
    </row>
    <row r="56" spans="1:16" s="7" customFormat="1" ht="11">
      <c r="A56" s="11">
        <v>2.25</v>
      </c>
      <c r="B56" s="2">
        <f t="shared" ref="B56:B95" si="6">L7*($A56)</f>
        <v>0</v>
      </c>
      <c r="C56" s="2">
        <f t="shared" ref="C56:C95" si="7">M7*($A56)</f>
        <v>0</v>
      </c>
      <c r="D56" s="2">
        <f t="shared" ref="D56:D95" si="8">N7*($A56)</f>
        <v>0</v>
      </c>
      <c r="E56" s="2">
        <f t="shared" ref="E56:E95" si="9">O7*($A56)</f>
        <v>0</v>
      </c>
      <c r="F56" s="12">
        <f t="shared" ref="F56:F95" si="10">SUM(B56:E56)</f>
        <v>0</v>
      </c>
      <c r="G56" s="2"/>
      <c r="H56" s="11">
        <f t="shared" ref="H56:H95" si="11">$I$53*((A56)^$K$53)</f>
        <v>5.2586855960288982E-2</v>
      </c>
      <c r="I56" s="2">
        <f t="shared" ref="I56:I95" si="12">L7*$H56</f>
        <v>0</v>
      </c>
      <c r="J56" s="2">
        <f t="shared" ref="J56:J95" si="13">M7*$H56</f>
        <v>0</v>
      </c>
      <c r="K56" s="2">
        <f t="shared" ref="K56:K95" si="14">N7*$H56</f>
        <v>0</v>
      </c>
      <c r="L56" s="2">
        <f t="shared" ref="L56:L95" si="15">O7*$H56</f>
        <v>0</v>
      </c>
      <c r="M56" s="25">
        <f t="shared" ref="M56:M95" si="16">SUM(I56:L56)</f>
        <v>0</v>
      </c>
      <c r="N56" s="2"/>
      <c r="O56" s="2"/>
      <c r="P56" s="2"/>
    </row>
    <row r="57" spans="1:16" s="7" customFormat="1" ht="11">
      <c r="A57" s="11">
        <v>2.75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1">
        <f t="shared" si="11"/>
        <v>9.8652340256442331E-2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5">
        <f t="shared" si="16"/>
        <v>0</v>
      </c>
      <c r="N57" s="2"/>
      <c r="O57" s="2"/>
      <c r="P57" s="2"/>
    </row>
    <row r="58" spans="1:16" s="7" customFormat="1" ht="11">
      <c r="A58" s="11">
        <v>3.25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1">
        <f t="shared" si="11"/>
        <v>0.16655808118595486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5">
        <f t="shared" si="16"/>
        <v>0</v>
      </c>
      <c r="N58" s="2"/>
      <c r="O58" s="2"/>
      <c r="P58" s="2"/>
    </row>
    <row r="59" spans="1:16" s="7" customFormat="1" ht="11">
      <c r="A59" s="11">
        <v>3.75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1">
        <f t="shared" si="11"/>
        <v>0.26086130033367971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5">
        <f t="shared" si="16"/>
        <v>0</v>
      </c>
      <c r="N59" s="2"/>
      <c r="O59" s="2"/>
      <c r="P59" s="2"/>
    </row>
    <row r="60" spans="1:16" s="7" customFormat="1" ht="11">
      <c r="A60" s="11">
        <v>4.25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1">
        <f t="shared" si="11"/>
        <v>0.38621567712038957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5">
        <f t="shared" si="16"/>
        <v>0</v>
      </c>
      <c r="N60" s="2"/>
      <c r="O60" s="2"/>
      <c r="P60" s="2"/>
    </row>
    <row r="61" spans="1:16" s="7" customFormat="1" ht="11">
      <c r="A61" s="11">
        <v>4.75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1">
        <f t="shared" si="11"/>
        <v>0.54735998155128163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5">
        <f t="shared" si="16"/>
        <v>0</v>
      </c>
      <c r="N61" s="2"/>
      <c r="O61" s="2"/>
      <c r="P61" s="2"/>
    </row>
    <row r="62" spans="1:16" s="7" customFormat="1" ht="11">
      <c r="A62" s="11">
        <v>5.25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1">
        <f t="shared" si="11"/>
        <v>0.74910926194646843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5">
        <f t="shared" si="16"/>
        <v>0</v>
      </c>
      <c r="N62" s="2"/>
      <c r="O62" s="2"/>
      <c r="P62" s="2"/>
    </row>
    <row r="63" spans="1:16" s="7" customFormat="1" ht="11">
      <c r="A63" s="11">
        <v>5.75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1">
        <f t="shared" si="11"/>
        <v>0.99634779713766886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5">
        <f t="shared" si="16"/>
        <v>0</v>
      </c>
      <c r="N63" s="2"/>
      <c r="O63" s="2"/>
      <c r="P63" s="2"/>
    </row>
    <row r="64" spans="1:16" s="7" customFormat="1" ht="11">
      <c r="A64" s="11">
        <v>6.25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1">
        <f t="shared" si="11"/>
        <v>1.2940233214011738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5">
        <f t="shared" si="16"/>
        <v>0</v>
      </c>
      <c r="N64" s="2"/>
      <c r="O64" s="2"/>
      <c r="P64" s="2"/>
    </row>
    <row r="65" spans="1:16" s="7" customFormat="1" ht="11">
      <c r="A65" s="11">
        <v>6.75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1">
        <f t="shared" si="11"/>
        <v>1.6471421993399755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5">
        <f t="shared" si="16"/>
        <v>0</v>
      </c>
      <c r="N65" s="2"/>
      <c r="O65" s="2"/>
      <c r="P65" s="2"/>
    </row>
    <row r="66" spans="1:16" s="7" customFormat="1" ht="11">
      <c r="A66" s="11">
        <v>7.25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1">
        <f t="shared" si="11"/>
        <v>2.0607653296187425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5">
        <f t="shared" si="16"/>
        <v>0</v>
      </c>
      <c r="N66" s="2"/>
      <c r="O66" s="2"/>
      <c r="P66" s="2"/>
    </row>
    <row r="67" spans="1:16" s="7" customFormat="1" ht="11">
      <c r="A67" s="11">
        <v>7.75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1">
        <f t="shared" si="11"/>
        <v>2.5400046207863376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5">
        <f t="shared" si="16"/>
        <v>0</v>
      </c>
      <c r="N67" s="2"/>
      <c r="O67" s="2"/>
      <c r="P67" s="2"/>
    </row>
    <row r="68" spans="1:16" s="7" customFormat="1" ht="11">
      <c r="A68" s="11">
        <v>8.25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1">
        <f t="shared" si="11"/>
        <v>3.0900199248028781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5">
        <f t="shared" si="16"/>
        <v>0</v>
      </c>
      <c r="N68" s="2"/>
      <c r="O68" s="2"/>
      <c r="P68" s="2"/>
    </row>
    <row r="69" spans="1:16" s="7" customFormat="1" ht="11">
      <c r="A69" s="11">
        <v>8.75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1">
        <f t="shared" si="11"/>
        <v>3.7160163427706312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5">
        <f t="shared" si="16"/>
        <v>0</v>
      </c>
      <c r="N69" s="2"/>
      <c r="O69" s="2"/>
      <c r="P69" s="2"/>
    </row>
    <row r="70" spans="1:16" s="7" customFormat="1" ht="11">
      <c r="A70" s="11">
        <v>9.25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1">
        <f t="shared" si="11"/>
        <v>4.4232418376222657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5">
        <f t="shared" si="16"/>
        <v>0</v>
      </c>
      <c r="N70" s="2"/>
      <c r="O70" s="2"/>
      <c r="P70" s="2"/>
    </row>
    <row r="71" spans="1:16" s="7" customFormat="1" ht="11">
      <c r="A71" s="11">
        <v>9.75</v>
      </c>
      <c r="B71" s="2">
        <f t="shared" si="6"/>
        <v>638.94572368421052</v>
      </c>
      <c r="C71" s="2">
        <f t="shared" si="7"/>
        <v>54.766776315789478</v>
      </c>
      <c r="D71" s="2">
        <f t="shared" si="8"/>
        <v>0</v>
      </c>
      <c r="E71" s="2">
        <f t="shared" si="9"/>
        <v>0</v>
      </c>
      <c r="F71" s="12">
        <f t="shared" si="10"/>
        <v>693.71249999999998</v>
      </c>
      <c r="G71" s="2"/>
      <c r="H71" s="11">
        <f t="shared" si="11"/>
        <v>5.216985103076933</v>
      </c>
      <c r="I71" s="2">
        <f t="shared" si="12"/>
        <v>341.88413560361403</v>
      </c>
      <c r="J71" s="2">
        <f t="shared" si="13"/>
        <v>29.304354480309772</v>
      </c>
      <c r="K71" s="2">
        <f t="shared" si="14"/>
        <v>0</v>
      </c>
      <c r="L71" s="2">
        <f t="shared" si="15"/>
        <v>0</v>
      </c>
      <c r="M71" s="25">
        <f t="shared" si="16"/>
        <v>371.1884900839238</v>
      </c>
      <c r="N71" s="2"/>
      <c r="O71" s="2"/>
      <c r="P71" s="2"/>
    </row>
    <row r="72" spans="1:16" s="7" customFormat="1" ht="11">
      <c r="A72" s="11">
        <v>10.25</v>
      </c>
      <c r="B72" s="2">
        <f t="shared" si="6"/>
        <v>12875.245905172414</v>
      </c>
      <c r="C72" s="2">
        <f t="shared" si="7"/>
        <v>2060.0393448275863</v>
      </c>
      <c r="D72" s="2">
        <f t="shared" si="8"/>
        <v>0</v>
      </c>
      <c r="E72" s="2">
        <f t="shared" si="9"/>
        <v>0</v>
      </c>
      <c r="F72" s="12">
        <f t="shared" si="10"/>
        <v>14935.285250000001</v>
      </c>
      <c r="G72" s="2"/>
      <c r="H72" s="11">
        <f t="shared" si="11"/>
        <v>6.1025736488626166</v>
      </c>
      <c r="I72" s="2">
        <f t="shared" si="12"/>
        <v>7665.574281320145</v>
      </c>
      <c r="J72" s="2">
        <f t="shared" si="13"/>
        <v>1226.4918850112231</v>
      </c>
      <c r="K72" s="2">
        <f t="shared" si="14"/>
        <v>0</v>
      </c>
      <c r="L72" s="2">
        <f t="shared" si="15"/>
        <v>0</v>
      </c>
      <c r="M72" s="25">
        <f t="shared" si="16"/>
        <v>8892.0661663313676</v>
      </c>
      <c r="N72" s="2"/>
      <c r="O72" s="2"/>
      <c r="P72" s="2"/>
    </row>
    <row r="73" spans="1:16" s="7" customFormat="1" ht="11">
      <c r="A73" s="11">
        <v>10.75</v>
      </c>
      <c r="B73" s="2">
        <f t="shared" si="6"/>
        <v>23313.030500000001</v>
      </c>
      <c r="C73" s="2">
        <f t="shared" si="7"/>
        <v>1137.221</v>
      </c>
      <c r="D73" s="2">
        <f t="shared" si="8"/>
        <v>0</v>
      </c>
      <c r="E73" s="2">
        <f t="shared" si="9"/>
        <v>0</v>
      </c>
      <c r="F73" s="12">
        <f t="shared" si="10"/>
        <v>24450.251500000002</v>
      </c>
      <c r="G73" s="2"/>
      <c r="H73" s="11">
        <f t="shared" si="11"/>
        <v>7.0853720701988241</v>
      </c>
      <c r="I73" s="2">
        <f t="shared" si="12"/>
        <v>15365.720481524961</v>
      </c>
      <c r="J73" s="2">
        <f t="shared" si="13"/>
        <v>749.5473405621932</v>
      </c>
      <c r="K73" s="2">
        <f t="shared" si="14"/>
        <v>0</v>
      </c>
      <c r="L73" s="2">
        <f t="shared" si="15"/>
        <v>0</v>
      </c>
      <c r="M73" s="25">
        <f t="shared" si="16"/>
        <v>16115.267822087153</v>
      </c>
      <c r="N73" s="2"/>
      <c r="O73" s="2"/>
      <c r="P73" s="2"/>
    </row>
    <row r="74" spans="1:16" s="7" customFormat="1" ht="11">
      <c r="A74" s="11">
        <v>11.25</v>
      </c>
      <c r="B74" s="2">
        <f t="shared" si="6"/>
        <v>19417.092857142856</v>
      </c>
      <c r="C74" s="2">
        <f t="shared" si="7"/>
        <v>970.85464285714284</v>
      </c>
      <c r="D74" s="2">
        <f t="shared" si="8"/>
        <v>0</v>
      </c>
      <c r="E74" s="2">
        <f t="shared" si="9"/>
        <v>0</v>
      </c>
      <c r="F74" s="12">
        <f t="shared" si="10"/>
        <v>20387.947499999998</v>
      </c>
      <c r="G74" s="2"/>
      <c r="H74" s="11">
        <f t="shared" si="11"/>
        <v>8.170780475614924</v>
      </c>
      <c r="I74" s="2">
        <f t="shared" si="12"/>
        <v>14102.471396475097</v>
      </c>
      <c r="J74" s="2">
        <f t="shared" si="13"/>
        <v>705.12356982375491</v>
      </c>
      <c r="K74" s="2">
        <f t="shared" si="14"/>
        <v>0</v>
      </c>
      <c r="L74" s="2">
        <f t="shared" si="15"/>
        <v>0</v>
      </c>
      <c r="M74" s="25">
        <f t="shared" si="16"/>
        <v>14807.594966298851</v>
      </c>
      <c r="N74" s="2"/>
      <c r="O74" s="2"/>
      <c r="P74" s="2"/>
    </row>
    <row r="75" spans="1:16" s="7" customFormat="1" ht="11">
      <c r="A75" s="11">
        <v>11.75</v>
      </c>
      <c r="B75" s="2">
        <f t="shared" si="6"/>
        <v>2852.2679191176467</v>
      </c>
      <c r="C75" s="2">
        <f t="shared" si="7"/>
        <v>491.77033088235294</v>
      </c>
      <c r="D75" s="2">
        <f t="shared" si="8"/>
        <v>0</v>
      </c>
      <c r="E75" s="2">
        <f t="shared" si="9"/>
        <v>0</v>
      </c>
      <c r="F75" s="12">
        <f t="shared" si="10"/>
        <v>3344.0382499999996</v>
      </c>
      <c r="G75" s="2"/>
      <c r="H75" s="11">
        <f t="shared" si="11"/>
        <v>9.364233051873212</v>
      </c>
      <c r="I75" s="2">
        <f t="shared" si="12"/>
        <v>2273.1320443403488</v>
      </c>
      <c r="J75" s="2">
        <f t="shared" si="13"/>
        <v>391.9193179897153</v>
      </c>
      <c r="K75" s="2">
        <f t="shared" si="14"/>
        <v>0</v>
      </c>
      <c r="L75" s="2">
        <f t="shared" si="15"/>
        <v>0</v>
      </c>
      <c r="M75" s="25">
        <f t="shared" si="16"/>
        <v>2665.051362330064</v>
      </c>
      <c r="N75" s="2"/>
      <c r="O75" s="2"/>
      <c r="P75" s="2"/>
    </row>
    <row r="76" spans="1:16" s="7" customFormat="1" ht="11">
      <c r="A76" s="11">
        <v>12.25</v>
      </c>
      <c r="B76" s="2">
        <f t="shared" si="6"/>
        <v>631.14956896551735</v>
      </c>
      <c r="C76" s="2">
        <f t="shared" si="7"/>
        <v>240.43793103448277</v>
      </c>
      <c r="D76" s="2">
        <f t="shared" si="8"/>
        <v>0</v>
      </c>
      <c r="E76" s="2">
        <f t="shared" si="9"/>
        <v>0</v>
      </c>
      <c r="F76" s="12">
        <f t="shared" si="10"/>
        <v>871.58750000000009</v>
      </c>
      <c r="G76" s="2"/>
      <c r="H76" s="11">
        <f t="shared" si="11"/>
        <v>10.671196748437429</v>
      </c>
      <c r="I76" s="2">
        <f t="shared" si="12"/>
        <v>549.80581454061337</v>
      </c>
      <c r="J76" s="2">
        <f t="shared" si="13"/>
        <v>209.44983411070982</v>
      </c>
      <c r="K76" s="2">
        <f t="shared" si="14"/>
        <v>0</v>
      </c>
      <c r="L76" s="2">
        <f t="shared" si="15"/>
        <v>0</v>
      </c>
      <c r="M76" s="25">
        <f t="shared" si="16"/>
        <v>759.25564865132321</v>
      </c>
      <c r="N76" s="2"/>
      <c r="O76" s="2"/>
      <c r="P76" s="2"/>
    </row>
    <row r="77" spans="1:16" s="7" customFormat="1" ht="11">
      <c r="A77" s="11">
        <v>12.75</v>
      </c>
      <c r="B77" s="2">
        <f t="shared" si="6"/>
        <v>269.89964999999995</v>
      </c>
      <c r="C77" s="2">
        <f t="shared" si="7"/>
        <v>179.93310000000002</v>
      </c>
      <c r="D77" s="2">
        <f t="shared" si="8"/>
        <v>0</v>
      </c>
      <c r="E77" s="2">
        <f t="shared" si="9"/>
        <v>0</v>
      </c>
      <c r="F77" s="12">
        <f t="shared" si="10"/>
        <v>449.83274999999998</v>
      </c>
      <c r="G77" s="2"/>
      <c r="H77" s="11">
        <f t="shared" si="11"/>
        <v>12.09717006683282</v>
      </c>
      <c r="I77" s="2">
        <f t="shared" si="12"/>
        <v>256.08015427675724</v>
      </c>
      <c r="J77" s="2">
        <f t="shared" si="13"/>
        <v>170.7201028511715</v>
      </c>
      <c r="K77" s="2">
        <f t="shared" si="14"/>
        <v>0</v>
      </c>
      <c r="L77" s="2">
        <f t="shared" si="15"/>
        <v>0</v>
      </c>
      <c r="M77" s="25">
        <f t="shared" si="16"/>
        <v>426.80025712792872</v>
      </c>
      <c r="N77" s="2"/>
      <c r="O77" s="2"/>
      <c r="P77" s="2"/>
    </row>
    <row r="78" spans="1:16" s="7" customFormat="1" ht="11">
      <c r="A78" s="11">
        <v>13.25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1">
        <f t="shared" si="11"/>
        <v>13.647681942569514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5">
        <f t="shared" si="16"/>
        <v>0</v>
      </c>
      <c r="N78" s="2"/>
      <c r="O78" s="2"/>
      <c r="P78" s="2"/>
    </row>
    <row r="79" spans="1:16" s="7" customFormat="1" ht="11">
      <c r="A79" s="11">
        <v>13.75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1">
        <f t="shared" si="11"/>
        <v>15.328290709179525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5">
        <f t="shared" si="16"/>
        <v>0</v>
      </c>
      <c r="N79" s="2"/>
      <c r="O79" s="2"/>
      <c r="P79" s="2"/>
    </row>
    <row r="80" spans="1:16" s="7" customFormat="1" ht="11">
      <c r="A80" s="11">
        <v>14.25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1">
        <f t="shared" si="11"/>
        <v>17.144583135449192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5">
        <f t="shared" si="16"/>
        <v>0</v>
      </c>
      <c r="N80" s="2"/>
      <c r="O80" s="2"/>
      <c r="P80" s="2"/>
    </row>
    <row r="81" spans="1:16" s="7" customFormat="1" ht="11">
      <c r="A81" s="11">
        <v>14.75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1">
        <f t="shared" si="11"/>
        <v>19.102173528189592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5">
        <f t="shared" si="16"/>
        <v>0</v>
      </c>
      <c r="N81" s="2"/>
      <c r="O81" s="2"/>
      <c r="P81" s="2"/>
    </row>
    <row r="82" spans="1:16" s="7" customFormat="1" ht="11">
      <c r="A82" s="11">
        <v>15.25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1">
        <f t="shared" si="11"/>
        <v>21.206702893928675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5">
        <f t="shared" si="16"/>
        <v>0</v>
      </c>
      <c r="N82" s="2"/>
      <c r="O82" s="2"/>
      <c r="P82" s="2"/>
    </row>
    <row r="83" spans="1:16" s="7" customFormat="1" ht="11">
      <c r="A83" s="11">
        <v>15.75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1">
        <f t="shared" si="11"/>
        <v>23.463838153781712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5">
        <f t="shared" si="16"/>
        <v>0</v>
      </c>
      <c r="N83" s="2"/>
      <c r="O83" s="2"/>
      <c r="P83" s="2"/>
    </row>
    <row r="84" spans="1:16" s="7" customFormat="1" ht="11">
      <c r="A84" s="11">
        <v>16.25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1">
        <f t="shared" si="11"/>
        <v>25.879271406485607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5">
        <f t="shared" si="16"/>
        <v>0</v>
      </c>
      <c r="N84" s="2"/>
      <c r="O84" s="2"/>
      <c r="P84" s="2"/>
    </row>
    <row r="85" spans="1:16" s="7" customFormat="1" ht="11">
      <c r="A85" s="11">
        <v>16.75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1">
        <f t="shared" si="11"/>
        <v>28.458719235201464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5">
        <f t="shared" si="16"/>
        <v>0</v>
      </c>
      <c r="N85" s="2"/>
      <c r="O85" s="2"/>
      <c r="P85" s="2"/>
    </row>
    <row r="86" spans="1:16" s="7" customFormat="1" ht="11">
      <c r="A86" s="11">
        <v>17.25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1">
        <f t="shared" si="11"/>
        <v>31.207922054214013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5">
        <f t="shared" si="16"/>
        <v>0</v>
      </c>
      <c r="N86" s="2"/>
      <c r="O86" s="2"/>
      <c r="P86" s="2"/>
    </row>
    <row r="87" spans="1:16" s="7" customFormat="1" ht="11">
      <c r="A87" s="11">
        <v>17.75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1">
        <f t="shared" si="11"/>
        <v>34.132643492104727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5">
        <f t="shared" si="16"/>
        <v>0</v>
      </c>
      <c r="N87" s="2"/>
      <c r="O87" s="2"/>
      <c r="P87" s="2"/>
    </row>
    <row r="88" spans="1:16" s="7" customFormat="1" ht="11">
      <c r="A88" s="11">
        <v>18.25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1">
        <f t="shared" si="11"/>
        <v>37.238669808360825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5">
        <f t="shared" si="16"/>
        <v>0</v>
      </c>
      <c r="N88" s="2"/>
      <c r="O88" s="2"/>
      <c r="P88" s="2"/>
    </row>
    <row r="89" spans="1:16" s="7" customFormat="1" ht="11">
      <c r="A89" s="11">
        <v>18.75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1">
        <f t="shared" si="11"/>
        <v>40.53180934071257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5">
        <f t="shared" si="16"/>
        <v>0</v>
      </c>
      <c r="N89" s="2"/>
      <c r="O89" s="2"/>
      <c r="P89" s="2"/>
    </row>
    <row r="90" spans="1:16" s="7" customFormat="1" ht="11">
      <c r="A90" s="11">
        <v>19.25</v>
      </c>
      <c r="B90" s="2">
        <f t="shared" si="6"/>
        <v>0</v>
      </c>
      <c r="C90" s="2">
        <f t="shared" si="7"/>
        <v>0</v>
      </c>
      <c r="D90" s="2">
        <f t="shared" si="8"/>
        <v>0</v>
      </c>
      <c r="E90" s="2">
        <f t="shared" si="9"/>
        <v>0</v>
      </c>
      <c r="F90" s="12">
        <f t="shared" si="10"/>
        <v>0</v>
      </c>
      <c r="G90" s="2"/>
      <c r="H90" s="11">
        <f t="shared" si="11"/>
        <v>44.017891980782487</v>
      </c>
      <c r="I90" s="2">
        <f t="shared" si="12"/>
        <v>0</v>
      </c>
      <c r="J90" s="2">
        <f t="shared" si="13"/>
        <v>0</v>
      </c>
      <c r="K90" s="2">
        <f t="shared" si="14"/>
        <v>0</v>
      </c>
      <c r="L90" s="2">
        <f t="shared" si="15"/>
        <v>0</v>
      </c>
      <c r="M90" s="25">
        <f t="shared" si="16"/>
        <v>0</v>
      </c>
      <c r="N90" s="2"/>
      <c r="O90" s="2"/>
      <c r="P90" s="2"/>
    </row>
    <row r="91" spans="1:16" s="7" customFormat="1" ht="11">
      <c r="A91" s="11">
        <v>19.75</v>
      </c>
      <c r="B91" s="2">
        <f t="shared" si="6"/>
        <v>0</v>
      </c>
      <c r="C91" s="2">
        <f t="shared" si="7"/>
        <v>0</v>
      </c>
      <c r="D91" s="2">
        <f t="shared" si="8"/>
        <v>0</v>
      </c>
      <c r="E91" s="2">
        <f t="shared" si="9"/>
        <v>0</v>
      </c>
      <c r="F91" s="12">
        <f t="shared" si="10"/>
        <v>0</v>
      </c>
      <c r="G91" s="2"/>
      <c r="H91" s="11">
        <f t="shared" si="11"/>
        <v>47.702768675873926</v>
      </c>
      <c r="I91" s="2">
        <f t="shared" si="12"/>
        <v>0</v>
      </c>
      <c r="J91" s="2">
        <f t="shared" si="13"/>
        <v>0</v>
      </c>
      <c r="K91" s="2">
        <f t="shared" si="14"/>
        <v>0</v>
      </c>
      <c r="L91" s="2">
        <f t="shared" si="15"/>
        <v>0</v>
      </c>
      <c r="M91" s="25">
        <f t="shared" si="16"/>
        <v>0</v>
      </c>
      <c r="N91" s="2"/>
      <c r="O91" s="2"/>
      <c r="P91" s="2"/>
    </row>
    <row r="92" spans="1:16" s="7" customFormat="1" ht="11">
      <c r="A92" s="11">
        <v>20.25</v>
      </c>
      <c r="B92" s="2">
        <f t="shared" si="6"/>
        <v>0</v>
      </c>
      <c r="C92" s="2">
        <f t="shared" si="7"/>
        <v>0</v>
      </c>
      <c r="D92" s="2">
        <f t="shared" si="8"/>
        <v>0</v>
      </c>
      <c r="E92" s="2">
        <f t="shared" si="9"/>
        <v>0</v>
      </c>
      <c r="F92" s="12">
        <f t="shared" si="10"/>
        <v>0</v>
      </c>
      <c r="G92" s="2"/>
      <c r="H92" s="11">
        <f t="shared" si="11"/>
        <v>51.592310954952644</v>
      </c>
      <c r="I92" s="2">
        <f t="shared" si="12"/>
        <v>0</v>
      </c>
      <c r="J92" s="2">
        <f t="shared" si="13"/>
        <v>0</v>
      </c>
      <c r="K92" s="2">
        <f t="shared" si="14"/>
        <v>0</v>
      </c>
      <c r="L92" s="2">
        <f t="shared" si="15"/>
        <v>0</v>
      </c>
      <c r="M92" s="25">
        <f t="shared" si="16"/>
        <v>0</v>
      </c>
      <c r="N92" s="2"/>
      <c r="O92" s="2"/>
      <c r="P92" s="2"/>
    </row>
    <row r="93" spans="1:16" s="7" customFormat="1" ht="11">
      <c r="A93" s="11">
        <v>20.75</v>
      </c>
      <c r="B93" s="2">
        <f t="shared" si="6"/>
        <v>0</v>
      </c>
      <c r="C93" s="2">
        <f t="shared" si="7"/>
        <v>0</v>
      </c>
      <c r="D93" s="2">
        <f t="shared" si="8"/>
        <v>0</v>
      </c>
      <c r="E93" s="2">
        <f t="shared" si="9"/>
        <v>0</v>
      </c>
      <c r="F93" s="12">
        <f t="shared" si="10"/>
        <v>0</v>
      </c>
      <c r="G93" s="2"/>
      <c r="H93" s="11">
        <f t="shared" si="11"/>
        <v>55.692410477058338</v>
      </c>
      <c r="I93" s="2">
        <f t="shared" si="12"/>
        <v>0</v>
      </c>
      <c r="J93" s="2">
        <f t="shared" si="13"/>
        <v>0</v>
      </c>
      <c r="K93" s="2">
        <f t="shared" si="14"/>
        <v>0</v>
      </c>
      <c r="L93" s="2">
        <f t="shared" si="15"/>
        <v>0</v>
      </c>
      <c r="M93" s="25">
        <f t="shared" si="16"/>
        <v>0</v>
      </c>
      <c r="N93" s="2"/>
      <c r="O93" s="2"/>
      <c r="P93" s="2"/>
    </row>
    <row r="94" spans="1:16" s="7" customFormat="1" ht="11">
      <c r="A94" s="11">
        <v>21.25</v>
      </c>
      <c r="B94" s="2">
        <f t="shared" si="6"/>
        <v>0</v>
      </c>
      <c r="C94" s="2">
        <f t="shared" si="7"/>
        <v>0</v>
      </c>
      <c r="D94" s="2">
        <f t="shared" si="8"/>
        <v>0</v>
      </c>
      <c r="E94" s="2">
        <f t="shared" si="9"/>
        <v>0</v>
      </c>
      <c r="F94" s="12">
        <f t="shared" si="10"/>
        <v>0</v>
      </c>
      <c r="G94" s="2"/>
      <c r="H94" s="11">
        <f t="shared" si="11"/>
        <v>60.008978600559267</v>
      </c>
      <c r="I94" s="2">
        <f t="shared" si="12"/>
        <v>0</v>
      </c>
      <c r="J94" s="2">
        <f t="shared" si="13"/>
        <v>0</v>
      </c>
      <c r="K94" s="2">
        <f t="shared" si="14"/>
        <v>0</v>
      </c>
      <c r="L94" s="2">
        <f t="shared" si="15"/>
        <v>0</v>
      </c>
      <c r="M94" s="25">
        <f t="shared" si="16"/>
        <v>0</v>
      </c>
      <c r="N94" s="2"/>
      <c r="O94" s="2"/>
      <c r="P94" s="2"/>
    </row>
    <row r="95" spans="1:16" s="7" customFormat="1" ht="11">
      <c r="A95" s="11">
        <v>21.75</v>
      </c>
      <c r="B95" s="2">
        <f t="shared" si="6"/>
        <v>0</v>
      </c>
      <c r="C95" s="2">
        <f t="shared" si="7"/>
        <v>0</v>
      </c>
      <c r="D95" s="2">
        <f t="shared" si="8"/>
        <v>0</v>
      </c>
      <c r="E95" s="2">
        <f t="shared" si="9"/>
        <v>0</v>
      </c>
      <c r="F95" s="12">
        <f t="shared" si="10"/>
        <v>0</v>
      </c>
      <c r="G95" s="2"/>
      <c r="H95" s="11">
        <f t="shared" si="11"/>
        <v>64.547945971804197</v>
      </c>
      <c r="I95" s="2">
        <f t="shared" si="12"/>
        <v>0</v>
      </c>
      <c r="J95" s="2">
        <f t="shared" si="13"/>
        <v>0</v>
      </c>
      <c r="K95" s="2">
        <f t="shared" si="14"/>
        <v>0</v>
      </c>
      <c r="L95" s="2">
        <f t="shared" si="15"/>
        <v>0</v>
      </c>
      <c r="M95" s="25">
        <f t="shared" si="16"/>
        <v>0</v>
      </c>
      <c r="N95" s="2"/>
      <c r="O95" s="2"/>
      <c r="P95" s="2"/>
    </row>
    <row r="96" spans="1:16" s="7" customFormat="1" ht="11">
      <c r="A96" s="10" t="s">
        <v>7</v>
      </c>
      <c r="B96" s="20">
        <f>SUM(B59:B90)</f>
        <v>59997.632124082636</v>
      </c>
      <c r="C96" s="20">
        <f>SUM(C59:C90)</f>
        <v>5135.0231259173552</v>
      </c>
      <c r="D96" s="20">
        <f>SUM(D59:D90)</f>
        <v>0</v>
      </c>
      <c r="E96" s="20">
        <f>SUM(E59:E90)</f>
        <v>0</v>
      </c>
      <c r="F96" s="20">
        <f>SUM(F59:F90)</f>
        <v>65132.655250000003</v>
      </c>
      <c r="G96" s="12"/>
      <c r="H96" s="10" t="s">
        <v>7</v>
      </c>
      <c r="I96" s="20">
        <f>SUM(I59:I95)</f>
        <v>40554.668308081535</v>
      </c>
      <c r="J96" s="20">
        <f>SUM(J59:J95)</f>
        <v>3482.5564048290767</v>
      </c>
      <c r="K96" s="20">
        <f>SUM(K59:K95)</f>
        <v>0</v>
      </c>
      <c r="L96" s="20">
        <f>SUM(L59:L95)</f>
        <v>0</v>
      </c>
      <c r="M96" s="20">
        <f>SUM(M59:M95)</f>
        <v>44037.224712910611</v>
      </c>
      <c r="N96" s="2"/>
      <c r="O96" s="2"/>
      <c r="P96" s="2"/>
    </row>
    <row r="97" spans="1:16" s="7" customFormat="1" ht="11">
      <c r="A97" s="8" t="s">
        <v>13</v>
      </c>
      <c r="B97" s="26">
        <f>IF(L47&gt;0,B96/L47,0)</f>
        <v>10.846128559005988</v>
      </c>
      <c r="C97" s="26">
        <f>IF(M47&gt;0,C96/M47,0)</f>
        <v>10.827088606492811</v>
      </c>
      <c r="D97" s="26">
        <f>IF(N47&gt;0,D96/N47,0)</f>
        <v>0</v>
      </c>
      <c r="E97" s="26">
        <f>IF(O47&gt;0,E96/O47,0)</f>
        <v>0</v>
      </c>
      <c r="F97" s="26">
        <f>IF(P47&gt;0,F96/P47,0)</f>
        <v>10.844625028201037</v>
      </c>
      <c r="G97" s="12"/>
      <c r="H97" s="8" t="s">
        <v>13</v>
      </c>
      <c r="I97" s="26">
        <f>IF(L47&gt;0,I96/L47,0)</f>
        <v>7.3313084294328501</v>
      </c>
      <c r="J97" s="26">
        <f>IF(M47&gt;0,J96/M47,0)</f>
        <v>7.3428971686388307</v>
      </c>
      <c r="K97" s="26">
        <f>IF(N47&gt;0,K96/N47,0)</f>
        <v>0</v>
      </c>
      <c r="L97" s="26">
        <f>IF(O47&gt;0,L96/O47,0)</f>
        <v>0</v>
      </c>
      <c r="M97" s="26">
        <f>IF(P47&gt;0,M96/P47,0)</f>
        <v>7.3322235591515152</v>
      </c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 ht="12.75" customHeight="1">
      <c r="A102" s="47" t="s">
        <v>14</v>
      </c>
      <c r="B102" s="47"/>
      <c r="C102" s="47"/>
      <c r="D102" s="47"/>
      <c r="E102" s="47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 ht="12.75" customHeight="1">
      <c r="A103" s="47"/>
      <c r="B103" s="47"/>
      <c r="C103" s="47"/>
      <c r="D103" s="47"/>
      <c r="E103" s="47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7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spans="1:16">
      <c r="A106" s="46" t="s">
        <v>15</v>
      </c>
      <c r="B106" s="45" t="s">
        <v>16</v>
      </c>
      <c r="C106" s="45" t="s">
        <v>17</v>
      </c>
      <c r="D106" s="45" t="s">
        <v>18</v>
      </c>
      <c r="E106" s="45" t="s">
        <v>19</v>
      </c>
      <c r="F106" s="45" t="s">
        <v>20</v>
      </c>
      <c r="G106" s="46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spans="1:16">
      <c r="A107" s="46"/>
      <c r="B107" s="46"/>
      <c r="C107" s="46"/>
      <c r="D107" s="46"/>
      <c r="E107" s="45"/>
      <c r="F107" s="45"/>
      <c r="G107" s="46"/>
      <c r="H107" s="2"/>
      <c r="I107" s="2"/>
      <c r="J107" s="2"/>
      <c r="K107" s="2"/>
      <c r="L107" s="2"/>
      <c r="M107" s="2"/>
      <c r="N107" s="4"/>
      <c r="O107" s="4"/>
      <c r="P107" s="4"/>
    </row>
    <row r="108" spans="1:16">
      <c r="A108" s="2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spans="1:16">
      <c r="A109" s="28">
        <v>0</v>
      </c>
      <c r="B109" s="29">
        <f>L$47</f>
        <v>5531.7094756602464</v>
      </c>
      <c r="C109" s="30">
        <f>$B$97</f>
        <v>10.846128559005988</v>
      </c>
      <c r="D109" s="30">
        <f>$I$97</f>
        <v>7.3313084294328501</v>
      </c>
      <c r="E109" s="31">
        <f t="shared" ref="E109:E112" si="17">B109*D109</f>
        <v>40554.668308081535</v>
      </c>
      <c r="F109" s="5">
        <f t="shared" ref="F109:F112" si="18">B109/1000</f>
        <v>5.5317094756602465</v>
      </c>
      <c r="G109" s="5">
        <f t="shared" ref="G109:G112" si="19">E109/1000</f>
        <v>40.554668308081531</v>
      </c>
      <c r="H109" s="2"/>
      <c r="I109" s="2"/>
      <c r="J109" s="2"/>
      <c r="K109" s="2"/>
      <c r="L109" s="2"/>
      <c r="M109" s="2"/>
      <c r="N109" s="4"/>
      <c r="O109" s="4"/>
      <c r="P109" s="4"/>
    </row>
    <row r="110" spans="1:16">
      <c r="A110" s="28">
        <v>1</v>
      </c>
      <c r="B110" s="29">
        <f>M$47</f>
        <v>474.27552433975404</v>
      </c>
      <c r="C110" s="30">
        <f>$C$97</f>
        <v>10.827088606492811</v>
      </c>
      <c r="D110" s="30">
        <f>$J$97</f>
        <v>7.3428971686388307</v>
      </c>
      <c r="E110" s="31">
        <f t="shared" si="17"/>
        <v>3482.5564048290767</v>
      </c>
      <c r="F110" s="32">
        <f t="shared" si="18"/>
        <v>0.47427552433975406</v>
      </c>
      <c r="G110" s="5">
        <f t="shared" si="19"/>
        <v>3.4825564048290767</v>
      </c>
      <c r="H110" s="2"/>
      <c r="I110" s="2"/>
      <c r="J110" s="2"/>
      <c r="K110" s="2"/>
      <c r="L110" s="2"/>
      <c r="M110" s="2"/>
      <c r="N110" s="2"/>
      <c r="O110" s="2"/>
      <c r="P110" s="4"/>
    </row>
    <row r="111" spans="1:16">
      <c r="A111" s="28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 t="shared" si="17"/>
        <v>0</v>
      </c>
      <c r="F111" s="5">
        <f t="shared" si="18"/>
        <v>0</v>
      </c>
      <c r="G111" s="5">
        <f t="shared" si="19"/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spans="1:16">
      <c r="A112" s="28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 t="shared" si="17"/>
        <v>0</v>
      </c>
      <c r="F112" s="5">
        <f t="shared" si="18"/>
        <v>0</v>
      </c>
      <c r="G112" s="5">
        <f t="shared" si="19"/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spans="1:16">
      <c r="A113" s="28" t="s">
        <v>7</v>
      </c>
      <c r="B113" s="29">
        <f>SUM(B109:B112)</f>
        <v>6005.9850000000006</v>
      </c>
      <c r="C113" s="30">
        <f>$F$97</f>
        <v>10.844625028201037</v>
      </c>
      <c r="D113" s="30">
        <f>$M$97</f>
        <v>7.3322235591515152</v>
      </c>
      <c r="E113" s="31">
        <f>SUM(E109:E112)</f>
        <v>44037.224712910611</v>
      </c>
      <c r="F113" s="5">
        <f>SUM(F109:F112)</f>
        <v>6.0059850000000008</v>
      </c>
      <c r="G113" s="5">
        <f>SUM(G109:G112)</f>
        <v>44.037224712910607</v>
      </c>
      <c r="H113" s="2"/>
      <c r="I113" s="2"/>
      <c r="J113" s="2"/>
      <c r="K113" s="2"/>
      <c r="L113" s="2"/>
      <c r="M113" s="2"/>
      <c r="N113" s="2"/>
      <c r="O113" s="2"/>
      <c r="P113" s="4"/>
    </row>
    <row r="114" spans="1:16">
      <c r="A114" s="28" t="s">
        <v>2</v>
      </c>
      <c r="B114" s="29">
        <f>$I$3</f>
        <v>44037</v>
      </c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spans="1:16" ht="24">
      <c r="A115" s="34" t="s">
        <v>22</v>
      </c>
      <c r="B115" s="31">
        <f>IF(E113&gt;0,$I$3/E113,"")</f>
        <v>0.9999948972054421</v>
      </c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spans="1:16">
      <c r="C121" s="7" t="s">
        <v>23</v>
      </c>
      <c r="D121" s="7">
        <v>0</v>
      </c>
      <c r="E121" s="7">
        <v>1</v>
      </c>
      <c r="F121" s="7">
        <v>2</v>
      </c>
      <c r="G121" s="7">
        <v>3</v>
      </c>
    </row>
    <row r="122" spans="1:16">
      <c r="C122" s="7" t="s">
        <v>24</v>
      </c>
      <c r="D122" s="35">
        <v>10.846128559005988</v>
      </c>
      <c r="E122" s="35">
        <v>10.82708860649281</v>
      </c>
      <c r="F122" s="35"/>
      <c r="G122" s="35"/>
    </row>
    <row r="123" spans="1:16">
      <c r="C123" s="7" t="s">
        <v>25</v>
      </c>
      <c r="D123" s="35">
        <v>0.46643758774364219</v>
      </c>
      <c r="E123" s="35">
        <v>0.67725997089765977</v>
      </c>
      <c r="F123" s="35"/>
      <c r="G123" s="35"/>
    </row>
    <row r="126" spans="1:16">
      <c r="E126" s="35" t="s">
        <v>26</v>
      </c>
      <c r="F126" s="35" t="s">
        <v>27</v>
      </c>
      <c r="G126" s="7" t="s">
        <v>28</v>
      </c>
    </row>
    <row r="127" spans="1:16">
      <c r="E127" s="7">
        <v>0</v>
      </c>
      <c r="F127" s="36">
        <f t="shared" ref="F127:F130" si="20">(F109*100)/$F$113</f>
        <v>92.103284900982032</v>
      </c>
      <c r="G127" s="36">
        <f t="shared" ref="G127:G130" si="21">(G109*100)/$G$113</f>
        <v>92.091789554104039</v>
      </c>
    </row>
    <row r="128" spans="1:16">
      <c r="E128" s="7">
        <v>1</v>
      </c>
      <c r="F128" s="36">
        <f t="shared" si="20"/>
        <v>7.8967150990179631</v>
      </c>
      <c r="G128" s="36">
        <f t="shared" si="21"/>
        <v>7.9082104458959668</v>
      </c>
    </row>
    <row r="129" spans="5:7">
      <c r="E129" s="7">
        <v>2</v>
      </c>
      <c r="F129" s="36">
        <f t="shared" si="20"/>
        <v>0</v>
      </c>
      <c r="G129" s="36">
        <f t="shared" si="21"/>
        <v>0</v>
      </c>
    </row>
    <row r="130" spans="5:7">
      <c r="E130" s="7">
        <v>3</v>
      </c>
      <c r="F130" s="36">
        <f t="shared" si="20"/>
        <v>0</v>
      </c>
      <c r="G130" s="36">
        <f t="shared" si="21"/>
        <v>0</v>
      </c>
    </row>
  </sheetData>
  <sheetProtection selectLockedCells="1" selectUnlockedCells="1"/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5131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SPAIN</vt:lpstr>
      <vt:lpstr>PORTUGAL</vt:lpstr>
      <vt:lpstr>ALK_GENERAL_BOQUERON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maria jose zuñiga basualto</cp:lastModifiedBy>
  <cp:revision>22</cp:revision>
  <cp:lastPrinted>1601-01-01T00:00:00Z</cp:lastPrinted>
  <dcterms:created xsi:type="dcterms:W3CDTF">2017-03-31T08:13:36Z</dcterms:created>
  <dcterms:modified xsi:type="dcterms:W3CDTF">2024-06-07T09:12:35Z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