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OL01" sheetId="1" state="visible" r:id="rId2"/>
    <sheet name="POL02" sheetId="2" state="visible" r:id="rId3"/>
    <sheet name="POL03" sheetId="3" state="visible" r:id="rId4"/>
    <sheet name="POL04" sheetId="4" state="visible" r:id="rId5"/>
    <sheet name="POL05" sheetId="5" state="visible" r:id="rId6"/>
    <sheet name="POL06" sheetId="6" state="visible" r:id="rId7"/>
    <sheet name="POL07" sheetId="7" state="visible" r:id="rId8"/>
    <sheet name="POL08" sheetId="8" state="visible" r:id="rId9"/>
    <sheet name="POL09" sheetId="9" state="visible" r:id="rId10"/>
    <sheet name="SPAIN" sheetId="10" state="visible" r:id="rId11"/>
    <sheet name="PORTUGAL" sheetId="11" state="visible" r:id="rId12"/>
    <sheet name="ALK_GENERAL_BOQUERON" sheetId="12" state="visible" r:id="rId13"/>
    <sheet name="Hoja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<sst xmlns="http://schemas.openxmlformats.org/spreadsheetml/2006/main" count="591" uniqueCount="52">
  <si>
    <t xml:space="preserve">POLIGONO POL01</t>
  </si>
  <si>
    <t xml:space="preserve">DISTRIBUCION TALLAS</t>
  </si>
  <si>
    <t xml:space="preserve">CAPTURA</t>
  </si>
  <si>
    <t xml:space="preserve">TALLA</t>
  </si>
  <si>
    <t xml:space="preserve">CLAVE TALLA- EDAD (Nº)</t>
  </si>
  <si>
    <t xml:space="preserve">CAPTURAS POR TALLA Y EDAD</t>
  </si>
  <si>
    <t xml:space="preserve">(cm)</t>
  </si>
  <si>
    <t xml:space="preserve">TOTAL</t>
  </si>
  <si>
    <t xml:space="preserve">Nº</t>
  </si>
  <si>
    <t xml:space="preserve">CALCULO DE LAS TALLAS MEDIAS</t>
  </si>
  <si>
    <t xml:space="preserve">CALCULO DE LOS PESOS MEDIOS</t>
  </si>
  <si>
    <t xml:space="preserve">a=</t>
  </si>
  <si>
    <t xml:space="preserve">b=</t>
  </si>
  <si>
    <t xml:space="preserve">MEDIA</t>
  </si>
  <si>
    <t xml:space="preserve">BOQUERÓN 2022
 CAPTURAS POR EDAD</t>
  </si>
  <si>
    <t xml:space="preserve">EDAD</t>
  </si>
  <si>
    <r>
      <rPr>
        <b val="true"/>
        <sz val="8"/>
        <rFont val="MS Sans"/>
        <family val="2"/>
        <charset val="1"/>
      </rPr>
      <t xml:space="preserve">C (N) x10</t>
    </r>
    <r>
      <rPr>
        <b val="true"/>
        <vertAlign val="superscript"/>
        <sz val="11"/>
        <rFont val="MS Sans"/>
        <family val="2"/>
        <charset val="1"/>
      </rPr>
      <t xml:space="preserve">3</t>
    </r>
  </si>
  <si>
    <t xml:space="preserve">L (cm)</t>
  </si>
  <si>
    <t xml:space="preserve">W (g)</t>
  </si>
  <si>
    <t xml:space="preserve">SOP</t>
  </si>
  <si>
    <r>
      <rPr>
        <b val="true"/>
        <sz val="8"/>
        <rFont val="MS Sans"/>
        <family val="2"/>
        <charset val="1"/>
      </rPr>
      <t xml:space="preserve">N x10</t>
    </r>
    <r>
      <rPr>
        <b val="true"/>
        <vertAlign val="superscript"/>
        <sz val="8"/>
        <rFont val="MS Sans"/>
        <family val="0"/>
        <charset val="1"/>
      </rPr>
      <t xml:space="preserve">6</t>
    </r>
  </si>
  <si>
    <t xml:space="preserve">B (t)</t>
  </si>
  <si>
    <t xml:space="preserve">FACTOR
SOP</t>
  </si>
  <si>
    <t xml:space="preserve">Age</t>
  </si>
  <si>
    <t xml:space="preserve">Mean LT</t>
  </si>
  <si>
    <t xml:space="preserve">SD</t>
  </si>
  <si>
    <t xml:space="preserve">AGE</t>
  </si>
  <si>
    <t xml:space="preserve">N%</t>
  </si>
  <si>
    <t xml:space="preserve">B%</t>
  </si>
  <si>
    <t xml:space="preserve">POLIGONO POL02</t>
  </si>
  <si>
    <t xml:space="preserve">POLIGONO POL03</t>
  </si>
  <si>
    <t xml:space="preserve">POLIGONO POL04</t>
  </si>
  <si>
    <t xml:space="preserve">POLIGONO POL05</t>
  </si>
  <si>
    <t xml:space="preserve">POLIGONO POL06</t>
  </si>
  <si>
    <t xml:space="preserve">POLIGONO POL07</t>
  </si>
  <si>
    <t xml:space="preserve">POLIGONO POL08</t>
  </si>
  <si>
    <t xml:space="preserve">POLIGONO POL09</t>
  </si>
  <si>
    <t xml:space="preserve">SPAIN</t>
  </si>
  <si>
    <t xml:space="preserve">PORTUGAL</t>
  </si>
  <si>
    <t xml:space="preserve">GULF OF CADIZ</t>
  </si>
  <si>
    <t xml:space="preserve">Age 0</t>
  </si>
  <si>
    <t xml:space="preserve">N</t>
  </si>
  <si>
    <t xml:space="preserve">B</t>
  </si>
  <si>
    <t xml:space="preserve">PT</t>
  </si>
  <si>
    <t xml:space="preserve">ES</t>
  </si>
  <si>
    <t xml:space="preserve">Media</t>
  </si>
  <si>
    <t xml:space="preserve">Std</t>
  </si>
  <si>
    <t xml:space="preserve">total muestreo</t>
  </si>
  <si>
    <t xml:space="preserve">FREC.REL.</t>
  </si>
  <si>
    <t xml:space="preserve">FREC. ACUM.</t>
  </si>
  <si>
    <t xml:space="preserve">dif</t>
  </si>
  <si>
    <t xml:space="preserve">test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</si>
</sst>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General"/>
    <numFmt numFmtId="167" formatCode="#"/>
    <numFmt numFmtId="168" formatCode="0.0000000"/>
    <numFmt numFmtId="169" formatCode="0.000"/>
    <numFmt numFmtId="170" formatCode="0.0"/>
    <numFmt numFmtId="171" formatCode="0.00000"/>
    <numFmt numFmtId="172" formatCode="0.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  <font>
      <b val="true"/>
      <vertAlign val="superscript"/>
      <sz val="8"/>
      <name val="MS Sans"/>
      <family val="0"/>
      <charset val="1"/>
    </font>
    <font>
      <sz val="9"/>
      <color rgb="FF000000"/>
      <name val="Times New Roman"/>
      <family val="1"/>
    </font>
    <font>
      <sz val="9"/>
      <color rgb="FF000000"/>
      <name val="Calibri"/>
      <family val="0"/>
    </font>
    <font>
      <b val="true"/>
      <sz val="14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8"/>
      <name val="Times New Roman"/>
      <family val="1"/>
      <charset val="1"/>
    </font>
    <font>
      <b val="true"/>
      <sz val="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ardina-eval00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B050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POL01!$F$106:$F$107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POL01!$A$109:$A$112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POL01!$F$109:$F$112</c:f>
              <c:numCache>
                <c:formatCode>General</c:formatCode>
                <c:ptCount val="4"/>
                <c:pt idx="0">
                  <c:v>0.0888106333333333</c:v>
                </c:pt>
                <c:pt idx="1">
                  <c:v>1.37395195</c:v>
                </c:pt>
                <c:pt idx="2">
                  <c:v>0.731381416666667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43657116"/>
        <c:axId val="25937955"/>
      </c:barChart>
      <c:catAx>
        <c:axId val="43657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5937955"/>
        <c:crosses val="autoZero"/>
        <c:auto val="1"/>
        <c:lblAlgn val="ctr"/>
        <c:lblOffset val="100"/>
        <c:noMultiLvlLbl val="0"/>
      </c:catAx>
      <c:valAx>
        <c:axId val="25937955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657116"/>
        <c:crosses val="autoZero"/>
        <c:crossBetween val="between"/>
        <c:majorUnit val="1"/>
        <c:minorUnit val="1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9a S (ES)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SPAIN!$F$106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SPAIN!$A$109:$A$112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SPAIN!$F$109:$F$112</c:f>
              <c:numCache>
                <c:formatCode>General</c:formatCode>
                <c:ptCount val="4"/>
                <c:pt idx="0">
                  <c:v>1702.67124691554</c:v>
                </c:pt>
                <c:pt idx="1">
                  <c:v>122.572060084461</c:v>
                </c:pt>
                <c:pt idx="2">
                  <c:v>0.090392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74351855"/>
        <c:axId val="45928295"/>
      </c:barChart>
      <c:catAx>
        <c:axId val="7435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5928295"/>
        <c:crosses val="autoZero"/>
        <c:auto val="1"/>
        <c:lblAlgn val="ctr"/>
        <c:lblOffset val="100"/>
        <c:noMultiLvlLbl val="0"/>
      </c:catAx>
      <c:valAx>
        <c:axId val="45928295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351855"/>
        <c:crosses val="autoZero"/>
        <c:crossBetween val="between"/>
        <c:majorUnit val="400"/>
        <c:minorUnit val="20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9a S (ES)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SPAIN!$G$106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SPAIN!$A$109:$A$112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SPAIN!$G$109:$G$112</c:f>
              <c:numCache>
                <c:formatCode>General</c:formatCode>
                <c:ptCount val="4"/>
                <c:pt idx="0">
                  <c:v>10761.0654537138</c:v>
                </c:pt>
                <c:pt idx="1">
                  <c:v>956.672888244205</c:v>
                </c:pt>
                <c:pt idx="2">
                  <c:v>1.23364126615274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83338253"/>
        <c:axId val="98548889"/>
      </c:barChart>
      <c:catAx>
        <c:axId val="83338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8548889"/>
        <c:crosses val="autoZero"/>
        <c:auto val="1"/>
        <c:lblAlgn val="ctr"/>
        <c:lblOffset val="100"/>
        <c:noMultiLvlLbl val="0"/>
      </c:catAx>
      <c:valAx>
        <c:axId val="98548889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Fish biomass (t)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338253"/>
        <c:crosses val="autoZero"/>
        <c:crossBetween val="between"/>
        <c:majorUnit val="400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9a S (PT)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PORTUGAL!$F$106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PORTUGAL!$A$109:$A$112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PORTUGAL!$F$109:$F$112</c:f>
              <c:numCache>
                <c:formatCode>General</c:formatCode>
                <c:ptCount val="4"/>
                <c:pt idx="0">
                  <c:v>2.57389655450466</c:v>
                </c:pt>
                <c:pt idx="1">
                  <c:v>6.97329905056781</c:v>
                </c:pt>
                <c:pt idx="2">
                  <c:v>1.63918739492754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19448371"/>
        <c:axId val="57137791"/>
      </c:barChart>
      <c:catAx>
        <c:axId val="19448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7137791"/>
        <c:crosses val="autoZero"/>
        <c:auto val="1"/>
        <c:lblAlgn val="ctr"/>
        <c:lblOffset val="100"/>
        <c:noMultiLvlLbl val="0"/>
      </c:catAx>
      <c:valAx>
        <c:axId val="57137791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9448371"/>
        <c:crosses val="autoZero"/>
        <c:crossBetween val="between"/>
        <c:majorUnit val="2"/>
        <c:minorUnit val="1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9a S (PT)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PORTUGAL!$G$106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PORTUGAL!$A$109:$A$112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PORTUGAL!$G$109:$G$112</c:f>
              <c:numCache>
                <c:formatCode>General</c:formatCode>
                <c:ptCount val="4"/>
                <c:pt idx="0">
                  <c:v>35.4967327650074</c:v>
                </c:pt>
                <c:pt idx="1">
                  <c:v>122.399056191349</c:v>
                </c:pt>
                <c:pt idx="2">
                  <c:v>35.0899759511941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95202011"/>
        <c:axId val="86946268"/>
      </c:barChart>
      <c:catAx>
        <c:axId val="952020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6946268"/>
        <c:crosses val="autoZero"/>
        <c:auto val="1"/>
        <c:lblAlgn val="ctr"/>
        <c:lblOffset val="100"/>
        <c:noMultiLvlLbl val="0"/>
      </c:catAx>
      <c:valAx>
        <c:axId val="86946268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Fish biomass (t)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202011"/>
        <c:crosses val="autoZero"/>
        <c:crossBetween val="between"/>
        <c:majorUnit val="40"/>
        <c:minorUnit val="2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9a S (TOTAL ABUNDANCE)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ALK_GENERAL_BOQUERON!$F$106:$F$107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ALK_GENERAL_BOQUERON!$A$109:$A$112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ALK_GENERAL_BOQUERON!$F$109:$F$112</c:f>
              <c:numCache>
                <c:formatCode>General</c:formatCode>
                <c:ptCount val="4"/>
                <c:pt idx="0">
                  <c:v>1705.24514347004</c:v>
                </c:pt>
                <c:pt idx="1">
                  <c:v>129.545359135029</c:v>
                </c:pt>
                <c:pt idx="2">
                  <c:v>1.72957939492754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54692715"/>
        <c:axId val="5947425"/>
      </c:barChart>
      <c:catAx>
        <c:axId val="546927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947425"/>
        <c:crosses val="autoZero"/>
        <c:auto val="1"/>
        <c:lblAlgn val="ctr"/>
        <c:lblOffset val="100"/>
        <c:noMultiLvlLbl val="0"/>
      </c:catAx>
      <c:valAx>
        <c:axId val="5947425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4692715"/>
        <c:crosses val="autoZero"/>
        <c:crossBetween val="between"/>
        <c:majorUnit val="400"/>
        <c:minorUnit val="20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9a S (TOTAL BIOMASS)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ALK_GENERAL_BOQUERON!$G$106:$G$107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ALK_GENERAL_BOQUERON!$A$109:$A$112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ALK_GENERAL_BOQUERON!$G$109:$G$112</c:f>
              <c:numCache>
                <c:formatCode>General</c:formatCode>
                <c:ptCount val="4"/>
                <c:pt idx="0">
                  <c:v>10796.5621864788</c:v>
                </c:pt>
                <c:pt idx="1">
                  <c:v>1079.07194443555</c:v>
                </c:pt>
                <c:pt idx="2">
                  <c:v>36.3236172173469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72915448"/>
        <c:axId val="31756474"/>
      </c:barChart>
      <c:catAx>
        <c:axId val="72915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756474"/>
        <c:crosses val="autoZero"/>
        <c:auto val="1"/>
        <c:lblAlgn val="ctr"/>
        <c:lblOffset val="100"/>
        <c:noMultiLvlLbl val="0"/>
      </c:catAx>
      <c:valAx>
        <c:axId val="31756474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Fish biomass (t)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915448"/>
        <c:crosses val="autoZero"/>
        <c:crossBetween val="between"/>
        <c:majorUnit val="400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POL02!$F$106:$F$107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POL02!$A$109:$A$112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POL02!$F$109:$F$112</c:f>
              <c:numCache>
                <c:formatCode>General</c:formatCode>
                <c:ptCount val="4"/>
                <c:pt idx="0">
                  <c:v>1.73739308293581</c:v>
                </c:pt>
                <c:pt idx="1">
                  <c:v>5.09373869242651</c:v>
                </c:pt>
                <c:pt idx="2">
                  <c:v>0.894668224637681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18295451"/>
        <c:axId val="88552050"/>
      </c:barChart>
      <c:catAx>
        <c:axId val="182954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8552050"/>
        <c:crosses val="autoZero"/>
        <c:auto val="1"/>
        <c:lblAlgn val="ctr"/>
        <c:lblOffset val="100"/>
        <c:noMultiLvlLbl val="0"/>
      </c:catAx>
      <c:valAx>
        <c:axId val="88552050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8295451"/>
        <c:crosses val="autoZero"/>
        <c:crossBetween val="between"/>
        <c:majorUnit val="2"/>
        <c:minorUnit val="1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POL03!$F$106:$F$107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POL03!$A$109:$A$112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POL03!$F$109:$F$112</c:f>
              <c:numCache>
                <c:formatCode>General</c:formatCode>
                <c:ptCount val="4"/>
                <c:pt idx="0">
                  <c:v>0.74769283823552</c:v>
                </c:pt>
                <c:pt idx="1">
                  <c:v>0.505608408141291</c:v>
                </c:pt>
                <c:pt idx="2">
                  <c:v>0.0131377536231884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91716969"/>
        <c:axId val="80780409"/>
      </c:barChart>
      <c:catAx>
        <c:axId val="917169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0780409"/>
        <c:crosses val="autoZero"/>
        <c:auto val="1"/>
        <c:lblAlgn val="ctr"/>
        <c:lblOffset val="100"/>
        <c:noMultiLvlLbl val="0"/>
      </c:catAx>
      <c:valAx>
        <c:axId val="80780409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716969"/>
        <c:crosses val="autoZero"/>
        <c:crossBetween val="between"/>
        <c:majorUnit val="0.5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POL04!$F$106:$F$107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POL04!$A$109:$A$112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POL04!$F$109:$F$112</c:f>
              <c:numCache>
                <c:formatCode>General</c:formatCode>
                <c:ptCount val="4"/>
                <c:pt idx="0">
                  <c:v>155.992556530384</c:v>
                </c:pt>
                <c:pt idx="1">
                  <c:v>25.9910194696162</c:v>
                </c:pt>
                <c:pt idx="2">
                  <c:v>0.090392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66269017"/>
        <c:axId val="85395029"/>
      </c:barChart>
      <c:catAx>
        <c:axId val="66269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5395029"/>
        <c:crosses val="autoZero"/>
        <c:auto val="1"/>
        <c:lblAlgn val="ctr"/>
        <c:lblOffset val="100"/>
        <c:noMultiLvlLbl val="0"/>
      </c:catAx>
      <c:valAx>
        <c:axId val="85395029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6269017"/>
        <c:crosses val="autoZero"/>
        <c:crossBetween val="between"/>
        <c:majorUnit val="40"/>
        <c:min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POL05!$F$106:$F$107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POL05!$A$109:$A$112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POL05!$F$109:$F$112</c:f>
              <c:numCache>
                <c:formatCode>General</c:formatCode>
                <c:ptCount val="4"/>
                <c:pt idx="0">
                  <c:v>312.008957840444</c:v>
                </c:pt>
                <c:pt idx="1">
                  <c:v>20.1114231595555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47534990"/>
        <c:axId val="31978899"/>
      </c:barChart>
      <c:catAx>
        <c:axId val="475349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978899"/>
        <c:crosses val="autoZero"/>
        <c:auto val="1"/>
        <c:lblAlgn val="ctr"/>
        <c:lblOffset val="100"/>
        <c:noMultiLvlLbl val="0"/>
      </c:catAx>
      <c:valAx>
        <c:axId val="31978899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7534990"/>
        <c:crosses val="autoZero"/>
        <c:crossBetween val="between"/>
        <c:majorUnit val="100"/>
        <c:min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POL06!$F$106:$F$107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POL06!$A$109:$A$112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POL06!$F$109:$F$112</c:f>
              <c:numCache>
                <c:formatCode>General</c:formatCode>
                <c:ptCount val="4"/>
                <c:pt idx="0">
                  <c:v>404.389867128857</c:v>
                </c:pt>
                <c:pt idx="1">
                  <c:v>5.28341787114338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70603057"/>
        <c:axId val="53623012"/>
      </c:barChart>
      <c:catAx>
        <c:axId val="70603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3623012"/>
        <c:crosses val="autoZero"/>
        <c:auto val="1"/>
        <c:lblAlgn val="ctr"/>
        <c:lblOffset val="100"/>
        <c:noMultiLvlLbl val="0"/>
      </c:catAx>
      <c:valAx>
        <c:axId val="53623012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0603057"/>
        <c:crosses val="autoZero"/>
        <c:crossBetween val="between"/>
        <c:majorUnit val="100"/>
        <c:min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POL07!$F$106:$F$107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POL07!$A$109:$A$112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POL07!$F$109:$F$112</c:f>
              <c:numCache>
                <c:formatCode>General</c:formatCode>
                <c:ptCount val="4"/>
                <c:pt idx="0">
                  <c:v>795.101067906586</c:v>
                </c:pt>
                <c:pt idx="1">
                  <c:v>68.1700540934143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94974611"/>
        <c:axId val="61648021"/>
      </c:barChart>
      <c:catAx>
        <c:axId val="94974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648021"/>
        <c:crosses val="autoZero"/>
        <c:auto val="1"/>
        <c:lblAlgn val="ctr"/>
        <c:lblOffset val="100"/>
        <c:noMultiLvlLbl val="0"/>
      </c:catAx>
      <c:valAx>
        <c:axId val="61648021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974611"/>
        <c:crosses val="autoZero"/>
        <c:crossBetween val="between"/>
        <c:majorUnit val="200"/>
        <c:min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POL08!$F$106:$F$107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POL08!$A$109:$A$112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POL08!$F$109:$F$112</c:f>
              <c:numCache>
                <c:formatCode>General</c:formatCode>
                <c:ptCount val="4"/>
                <c:pt idx="0">
                  <c:v>29.6470880336081</c:v>
                </c:pt>
                <c:pt idx="1">
                  <c:v>2.54186996639185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7447966"/>
        <c:axId val="99117877"/>
      </c:barChart>
      <c:catAx>
        <c:axId val="7447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117877"/>
        <c:crosses val="autoZero"/>
        <c:auto val="1"/>
        <c:lblAlgn val="ctr"/>
        <c:lblOffset val="100"/>
        <c:noMultiLvlLbl val="0"/>
      </c:catAx>
      <c:valAx>
        <c:axId val="9911787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47966"/>
        <c:crosses val="autoZero"/>
        <c:crossBetween val="between"/>
        <c:majorUnit val="20"/>
        <c:min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lang="es-ES" sz="1400" spc="-1" strike="noStrike">
                <a:solidFill>
                  <a:srgbClr val="000000"/>
                </a:solidFill>
                <a:latin typeface="Calibri"/>
                <a:ea typeface="Calibri"/>
              </a:rPr>
              <a:t>POL 09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POL09!$F$106:$F$107</c:f>
              <c:strCache>
                <c:ptCount val="1"/>
                <c:pt idx="0">
                  <c:v>N x106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POL09!$A$109:$A$112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POL09!$F$109:$F$112</c:f>
              <c:numCache>
                <c:formatCode>General</c:formatCode>
                <c:ptCount val="4"/>
                <c:pt idx="0">
                  <c:v>5.53170947566025</c:v>
                </c:pt>
                <c:pt idx="1">
                  <c:v>0.474275524339754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0"/>
        <c:overlap val="0"/>
        <c:axId val="79418232"/>
        <c:axId val="2896525"/>
      </c:barChart>
      <c:catAx>
        <c:axId val="79418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Age group (years)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896525"/>
        <c:crosses val="autoZero"/>
        <c:auto val="1"/>
        <c:lblAlgn val="ctr"/>
        <c:lblOffset val="100"/>
        <c:noMultiLvlLbl val="0"/>
      </c:catAx>
      <c:valAx>
        <c:axId val="2896525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es-ES" sz="11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9418232"/>
        <c:crosses val="autoZero"/>
        <c:crossBetween val="between"/>
        <c:majorUnit val="2"/>
        <c:minorUnit val="1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104</xdr:row>
      <xdr:rowOff>0</xdr:rowOff>
    </xdr:from>
    <xdr:to>
      <xdr:col>14</xdr:col>
      <xdr:colOff>462600</xdr:colOff>
      <xdr:row>120</xdr:row>
      <xdr:rowOff>90720</xdr:rowOff>
    </xdr:to>
    <xdr:graphicFrame>
      <xdr:nvGraphicFramePr>
        <xdr:cNvPr id="0" name="1 Gráfico"/>
        <xdr:cNvGraphicFramePr/>
      </xdr:nvGraphicFramePr>
      <xdr:xfrm>
        <a:off x="6780240" y="15228360"/>
        <a:ext cx="424080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103</xdr:row>
      <xdr:rowOff>0</xdr:rowOff>
    </xdr:from>
    <xdr:to>
      <xdr:col>14</xdr:col>
      <xdr:colOff>290880</xdr:colOff>
      <xdr:row>119</xdr:row>
      <xdr:rowOff>90720</xdr:rowOff>
    </xdr:to>
    <xdr:graphicFrame>
      <xdr:nvGraphicFramePr>
        <xdr:cNvPr id="9" name="1 Gráfico"/>
        <xdr:cNvGraphicFramePr/>
      </xdr:nvGraphicFramePr>
      <xdr:xfrm>
        <a:off x="5251320" y="15066360"/>
        <a:ext cx="425196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103</xdr:row>
      <xdr:rowOff>0</xdr:rowOff>
    </xdr:from>
    <xdr:to>
      <xdr:col>21</xdr:col>
      <xdr:colOff>376560</xdr:colOff>
      <xdr:row>119</xdr:row>
      <xdr:rowOff>90720</xdr:rowOff>
    </xdr:to>
    <xdr:graphicFrame>
      <xdr:nvGraphicFramePr>
        <xdr:cNvPr id="10" name="2 Gráfico"/>
        <xdr:cNvGraphicFramePr/>
      </xdr:nvGraphicFramePr>
      <xdr:xfrm>
        <a:off x="9857520" y="1506636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104</xdr:row>
      <xdr:rowOff>0</xdr:rowOff>
    </xdr:from>
    <xdr:to>
      <xdr:col>15</xdr:col>
      <xdr:colOff>376560</xdr:colOff>
      <xdr:row>120</xdr:row>
      <xdr:rowOff>90720</xdr:rowOff>
    </xdr:to>
    <xdr:graphicFrame>
      <xdr:nvGraphicFramePr>
        <xdr:cNvPr id="11" name="1 Gráfico"/>
        <xdr:cNvGraphicFramePr/>
      </xdr:nvGraphicFramePr>
      <xdr:xfrm>
        <a:off x="5896440" y="1522836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104</xdr:row>
      <xdr:rowOff>0</xdr:rowOff>
    </xdr:from>
    <xdr:to>
      <xdr:col>22</xdr:col>
      <xdr:colOff>376560</xdr:colOff>
      <xdr:row>120</xdr:row>
      <xdr:rowOff>90720</xdr:rowOff>
    </xdr:to>
    <xdr:graphicFrame>
      <xdr:nvGraphicFramePr>
        <xdr:cNvPr id="12" name="2 Gráfico"/>
        <xdr:cNvGraphicFramePr/>
      </xdr:nvGraphicFramePr>
      <xdr:xfrm>
        <a:off x="10412640" y="15228360"/>
        <a:ext cx="424728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101</xdr:row>
      <xdr:rowOff>0</xdr:rowOff>
    </xdr:from>
    <xdr:to>
      <xdr:col>14</xdr:col>
      <xdr:colOff>319680</xdr:colOff>
      <xdr:row>117</xdr:row>
      <xdr:rowOff>91080</xdr:rowOff>
    </xdr:to>
    <xdr:graphicFrame>
      <xdr:nvGraphicFramePr>
        <xdr:cNvPr id="13" name="1 Gráfico"/>
        <xdr:cNvGraphicFramePr/>
      </xdr:nvGraphicFramePr>
      <xdr:xfrm>
        <a:off x="5251320" y="14742720"/>
        <a:ext cx="425160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101</xdr:row>
      <xdr:rowOff>0</xdr:rowOff>
    </xdr:from>
    <xdr:to>
      <xdr:col>21</xdr:col>
      <xdr:colOff>376560</xdr:colOff>
      <xdr:row>117</xdr:row>
      <xdr:rowOff>91080</xdr:rowOff>
    </xdr:to>
    <xdr:graphicFrame>
      <xdr:nvGraphicFramePr>
        <xdr:cNvPr id="14" name="2 Gráfico"/>
        <xdr:cNvGraphicFramePr/>
      </xdr:nvGraphicFramePr>
      <xdr:xfrm>
        <a:off x="9828360" y="1474272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104</xdr:row>
      <xdr:rowOff>0</xdr:rowOff>
    </xdr:from>
    <xdr:to>
      <xdr:col>15</xdr:col>
      <xdr:colOff>376560</xdr:colOff>
      <xdr:row>120</xdr:row>
      <xdr:rowOff>90720</xdr:rowOff>
    </xdr:to>
    <xdr:graphicFrame>
      <xdr:nvGraphicFramePr>
        <xdr:cNvPr id="1" name="1 Gráfico"/>
        <xdr:cNvGraphicFramePr/>
      </xdr:nvGraphicFramePr>
      <xdr:xfrm>
        <a:off x="5896440" y="1522836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105</xdr:row>
      <xdr:rowOff>0</xdr:rowOff>
    </xdr:from>
    <xdr:to>
      <xdr:col>15</xdr:col>
      <xdr:colOff>376560</xdr:colOff>
      <xdr:row>121</xdr:row>
      <xdr:rowOff>90720</xdr:rowOff>
    </xdr:to>
    <xdr:graphicFrame>
      <xdr:nvGraphicFramePr>
        <xdr:cNvPr id="2" name="1 Gráfico"/>
        <xdr:cNvGraphicFramePr/>
      </xdr:nvGraphicFramePr>
      <xdr:xfrm>
        <a:off x="5896440" y="1539036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102</xdr:row>
      <xdr:rowOff>0</xdr:rowOff>
    </xdr:from>
    <xdr:to>
      <xdr:col>15</xdr:col>
      <xdr:colOff>376560</xdr:colOff>
      <xdr:row>118</xdr:row>
      <xdr:rowOff>90720</xdr:rowOff>
    </xdr:to>
    <xdr:graphicFrame>
      <xdr:nvGraphicFramePr>
        <xdr:cNvPr id="3" name="1 Gráfico"/>
        <xdr:cNvGraphicFramePr/>
      </xdr:nvGraphicFramePr>
      <xdr:xfrm>
        <a:off x="5896440" y="14904720"/>
        <a:ext cx="4247640" cy="280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104</xdr:row>
      <xdr:rowOff>0</xdr:rowOff>
    </xdr:from>
    <xdr:to>
      <xdr:col>15</xdr:col>
      <xdr:colOff>376560</xdr:colOff>
      <xdr:row>120</xdr:row>
      <xdr:rowOff>90720</xdr:rowOff>
    </xdr:to>
    <xdr:graphicFrame>
      <xdr:nvGraphicFramePr>
        <xdr:cNvPr id="4" name="1 Gráfico"/>
        <xdr:cNvGraphicFramePr/>
      </xdr:nvGraphicFramePr>
      <xdr:xfrm>
        <a:off x="5896440" y="1522836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103</xdr:row>
      <xdr:rowOff>0</xdr:rowOff>
    </xdr:from>
    <xdr:to>
      <xdr:col>15</xdr:col>
      <xdr:colOff>376560</xdr:colOff>
      <xdr:row>119</xdr:row>
      <xdr:rowOff>90720</xdr:rowOff>
    </xdr:to>
    <xdr:graphicFrame>
      <xdr:nvGraphicFramePr>
        <xdr:cNvPr id="5" name="1 Gráfico"/>
        <xdr:cNvGraphicFramePr/>
      </xdr:nvGraphicFramePr>
      <xdr:xfrm>
        <a:off x="5986440" y="1506636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103</xdr:row>
      <xdr:rowOff>0</xdr:rowOff>
    </xdr:from>
    <xdr:to>
      <xdr:col>14</xdr:col>
      <xdr:colOff>290880</xdr:colOff>
      <xdr:row>119</xdr:row>
      <xdr:rowOff>90720</xdr:rowOff>
    </xdr:to>
    <xdr:graphicFrame>
      <xdr:nvGraphicFramePr>
        <xdr:cNvPr id="6" name="1 Gráfico"/>
        <xdr:cNvGraphicFramePr/>
      </xdr:nvGraphicFramePr>
      <xdr:xfrm>
        <a:off x="5251320" y="15066360"/>
        <a:ext cx="425196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104</xdr:row>
      <xdr:rowOff>0</xdr:rowOff>
    </xdr:from>
    <xdr:to>
      <xdr:col>15</xdr:col>
      <xdr:colOff>376560</xdr:colOff>
      <xdr:row>120</xdr:row>
      <xdr:rowOff>90720</xdr:rowOff>
    </xdr:to>
    <xdr:graphicFrame>
      <xdr:nvGraphicFramePr>
        <xdr:cNvPr id="7" name="1 Gráfico"/>
        <xdr:cNvGraphicFramePr/>
      </xdr:nvGraphicFramePr>
      <xdr:xfrm>
        <a:off x="5986440" y="15228360"/>
        <a:ext cx="424764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104</xdr:row>
      <xdr:rowOff>0</xdr:rowOff>
    </xdr:from>
    <xdr:to>
      <xdr:col>14</xdr:col>
      <xdr:colOff>290880</xdr:colOff>
      <xdr:row>120</xdr:row>
      <xdr:rowOff>90720</xdr:rowOff>
    </xdr:to>
    <xdr:graphicFrame>
      <xdr:nvGraphicFramePr>
        <xdr:cNvPr id="8" name="1 Gráfico"/>
        <xdr:cNvGraphicFramePr/>
      </xdr:nvGraphicFramePr>
      <xdr:xfrm>
        <a:off x="5251320" y="15228360"/>
        <a:ext cx="425196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125" activeCellId="1" sqref="1:1 D125"/>
    </sheetView>
  </sheetViews>
  <sheetFormatPr defaultColWidth="10.7226562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48161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17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17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17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0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17" t="n">
        <v>0</v>
      </c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0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17" t="n">
        <v>0</v>
      </c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0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17" t="n">
        <v>0</v>
      </c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0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17" t="n">
        <v>0</v>
      </c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0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17" t="n">
        <v>0</v>
      </c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0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17" t="n">
        <v>0</v>
      </c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0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17" t="n">
        <v>0</v>
      </c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0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17" t="n">
        <v>0</v>
      </c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0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0</v>
      </c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3" t="n">
        <f aca="false">SUM(L29:O29)</f>
        <v>0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0</v>
      </c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0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313449</v>
      </c>
      <c r="J31" s="5"/>
      <c r="K31" s="12" t="n">
        <v>14.25</v>
      </c>
      <c r="L31" s="2" t="n">
        <f aca="false">IF($F31&gt;0,($I31/1000)*(B31/$F31),0)</f>
        <v>62.6898</v>
      </c>
      <c r="M31" s="2" t="n">
        <f aca="false">IF($F31&gt;0,($I31/1000)*(C31/$F31),0)</f>
        <v>250.7592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313.449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156725</v>
      </c>
      <c r="J32" s="5"/>
      <c r="K32" s="12" t="n">
        <v>14.75</v>
      </c>
      <c r="L32" s="2" t="n">
        <f aca="false">IF($F32&gt;0,($I32/1000)*(B32/$F32),0)</f>
        <v>26.1208333333333</v>
      </c>
      <c r="M32" s="2" t="n">
        <f aca="false">IF($F32&gt;0,($I32/1000)*(C32/$F32),0)</f>
        <v>78.3625</v>
      </c>
      <c r="N32" s="2" t="n">
        <f aca="false">IF($F32&gt;0,($I32/1000)*(D32/$F32),0)</f>
        <v>52.2416666666667</v>
      </c>
      <c r="O32" s="2" t="n">
        <f aca="false">IF($F32&gt;0,($I32/1000)*(E32/$F32),0)</f>
        <v>0</v>
      </c>
      <c r="P32" s="13" t="n">
        <f aca="false">SUM(L32:O32)</f>
        <v>156.725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626898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417.932</v>
      </c>
      <c r="N33" s="2" t="n">
        <f aca="false">IF($F33&gt;0,($I33/1000)*(D33/$F33),0)</f>
        <v>208.966</v>
      </c>
      <c r="O33" s="2" t="n">
        <f aca="false">IF($F33&gt;0,($I33/1000)*(E33/$F33),0)</f>
        <v>0</v>
      </c>
      <c r="P33" s="13" t="n">
        <f aca="false">SUM(L33:O33)</f>
        <v>626.898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783623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391.8115</v>
      </c>
      <c r="N34" s="2" t="n">
        <f aca="false">IF($F34&gt;0,($I34/1000)*(D34/$F34),0)</f>
        <v>391.8115</v>
      </c>
      <c r="O34" s="2" t="n">
        <f aca="false">IF($F34&gt;0,($I34/1000)*(E34/$F34),0)</f>
        <v>0</v>
      </c>
      <c r="P34" s="13" t="n">
        <f aca="false">SUM(L34:O34)</f>
        <v>783.623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313449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235.08675</v>
      </c>
      <c r="N35" s="2" t="n">
        <f aca="false">IF($F35&gt;0,($I35/1000)*(D35/$F35),0)</f>
        <v>78.36225</v>
      </c>
      <c r="O35" s="2" t="n">
        <f aca="false">IF($F35&gt;0,($I35/1000)*(E35/$F35),0)</f>
        <v>0</v>
      </c>
      <c r="P35" s="13" t="n">
        <f aca="false">SUM(L35:O35)</f>
        <v>313.449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20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2194144</v>
      </c>
      <c r="J47" s="2"/>
      <c r="K47" s="22" t="s">
        <v>7</v>
      </c>
      <c r="L47" s="23" t="n">
        <f aca="false">SUM(L10:L46)</f>
        <v>88.8106333333333</v>
      </c>
      <c r="M47" s="23" t="n">
        <f aca="false">SUM(M10:M46)</f>
        <v>1373.95195</v>
      </c>
      <c r="N47" s="23" t="n">
        <f aca="false">SUM(N10:N46)</f>
        <v>731.381416666667</v>
      </c>
      <c r="O47" s="23" t="n">
        <f aca="false">SUM(O10:O46)</f>
        <v>0</v>
      </c>
      <c r="P47" s="23" t="n">
        <f aca="false">SUM(P10:P46)</f>
        <v>2194.144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0</v>
      </c>
      <c r="G69" s="2"/>
      <c r="H69" s="12" t="n">
        <f aca="false">$I$53*((A69)^$K$53)</f>
        <v>3.71601634277063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0</v>
      </c>
      <c r="G70" s="2"/>
      <c r="H70" s="12" t="n">
        <f aca="false">$I$53*((A70)^$K$53)</f>
        <v>4.42324183762226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0</v>
      </c>
      <c r="G71" s="2"/>
      <c r="H71" s="12" t="n">
        <f aca="false">$I$53*((A71)^$K$53)</f>
        <v>5.21698510307693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0</v>
      </c>
      <c r="G72" s="2"/>
      <c r="H72" s="12" t="n">
        <f aca="false">$I$53*((A72)^$K$53)</f>
        <v>6.10257364886262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0</v>
      </c>
      <c r="G73" s="2"/>
      <c r="H73" s="12" t="n">
        <f aca="false">$I$53*((A73)^$K$53)</f>
        <v>7.08537207019883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0</v>
      </c>
      <c r="G74" s="2"/>
      <c r="H74" s="12" t="n">
        <f aca="false">$I$53*((A74)^$K$53)</f>
        <v>8.17078047561492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0</v>
      </c>
      <c r="G75" s="2"/>
      <c r="H75" s="12" t="n">
        <f aca="false">$I$53*((A75)^$K$53)</f>
        <v>9.36423305187321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0</v>
      </c>
      <c r="G76" s="2"/>
      <c r="H76" s="12" t="n">
        <f aca="false">$I$53*((A76)^$K$53)</f>
        <v>10.6711967484374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0</v>
      </c>
      <c r="G77" s="2"/>
      <c r="H77" s="12" t="n">
        <f aca="false">$I$53*((A77)^$K$53)</f>
        <v>12.0971700668328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3" t="n">
        <f aca="false">SUM(B78:E78)</f>
        <v>0</v>
      </c>
      <c r="G78" s="2"/>
      <c r="H78" s="12" t="n">
        <f aca="false">$I$53*((A78)^$K$53)</f>
        <v>13.6476819425695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0</v>
      </c>
      <c r="G79" s="2"/>
      <c r="H79" s="12" t="n">
        <f aca="false">$I$53*((A79)^$K$53)</f>
        <v>15.3282907091795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893.32965</v>
      </c>
      <c r="C80" s="2" t="n">
        <f aca="false">M31*($A80)</f>
        <v>3573.3186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4466.64825</v>
      </c>
      <c r="G80" s="2"/>
      <c r="H80" s="12" t="n">
        <f aca="false">$I$53*((A80)^$K$53)</f>
        <v>17.1445831354492</v>
      </c>
      <c r="I80" s="2" t="n">
        <f aca="false">L31*$H80</f>
        <v>1074.79048784468</v>
      </c>
      <c r="J80" s="2" t="n">
        <f aca="false">M31*$H80</f>
        <v>4299.16195137873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5373.95243922342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385.282291666667</v>
      </c>
      <c r="C81" s="2" t="n">
        <f aca="false">M32*($A81)</f>
        <v>1155.846875</v>
      </c>
      <c r="D81" s="2" t="n">
        <f aca="false">N32*($A81)</f>
        <v>770.564583333333</v>
      </c>
      <c r="E81" s="2" t="n">
        <f aca="false">O32*($A81)</f>
        <v>0</v>
      </c>
      <c r="F81" s="13" t="n">
        <f aca="false">SUM(B81:E81)</f>
        <v>2311.69375</v>
      </c>
      <c r="G81" s="2"/>
      <c r="H81" s="12" t="n">
        <f aca="false">$I$53*((A81)^$K$53)</f>
        <v>19.1021735281896</v>
      </c>
      <c r="I81" s="2" t="n">
        <f aca="false">L32*$H81</f>
        <v>498.964691034252</v>
      </c>
      <c r="J81" s="2" t="n">
        <f aca="false">M32*$H81</f>
        <v>1496.89407310276</v>
      </c>
      <c r="K81" s="2" t="n">
        <f aca="false">N32*$H81</f>
        <v>997.929382068504</v>
      </c>
      <c r="L81" s="2" t="n">
        <f aca="false">O32*$H81</f>
        <v>0</v>
      </c>
      <c r="M81" s="29" t="n">
        <f aca="false">SUM(I81:L81)</f>
        <v>2993.78814620551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6373.463</v>
      </c>
      <c r="D82" s="2" t="n">
        <f aca="false">N33*($A82)</f>
        <v>3186.7315</v>
      </c>
      <c r="E82" s="2" t="n">
        <f aca="false">O33*($A82)</f>
        <v>0</v>
      </c>
      <c r="F82" s="13" t="n">
        <f aca="false">SUM(B82:E82)</f>
        <v>9560.1945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8862.9597538654</v>
      </c>
      <c r="K82" s="2" t="n">
        <f aca="false">N33*$H82</f>
        <v>4431.4798769327</v>
      </c>
      <c r="L82" s="2" t="n">
        <f aca="false">O33*$H82</f>
        <v>0</v>
      </c>
      <c r="M82" s="29" t="n">
        <f aca="false">SUM(I82:L82)</f>
        <v>13294.4396307981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6171.031125</v>
      </c>
      <c r="D83" s="2" t="n">
        <f aca="false">N34*($A83)</f>
        <v>6171.031125</v>
      </c>
      <c r="E83" s="2" t="n">
        <f aca="false">O34*($A83)</f>
        <v>0</v>
      </c>
      <c r="F83" s="13" t="n">
        <f aca="false">SUM(B83:E83)</f>
        <v>12342.06225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9193.40162279045</v>
      </c>
      <c r="K83" s="2" t="n">
        <f aca="false">N34*$H83</f>
        <v>9193.40162279045</v>
      </c>
      <c r="L83" s="2" t="n">
        <f aca="false">O34*$H83</f>
        <v>0</v>
      </c>
      <c r="M83" s="29" t="n">
        <f aca="false">SUM(I83:L83)</f>
        <v>18386.8032455809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3820.1596875</v>
      </c>
      <c r="D84" s="2" t="n">
        <f aca="false">N35*($A84)</f>
        <v>1273.3865625</v>
      </c>
      <c r="E84" s="2" t="n">
        <f aca="false">O35*($A84)</f>
        <v>0</v>
      </c>
      <c r="F84" s="13" t="n">
        <f aca="false">SUM(B84:E84)</f>
        <v>5093.54625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6083.87380731863</v>
      </c>
      <c r="K84" s="2" t="n">
        <f aca="false">N35*$H84</f>
        <v>2027.95793577288</v>
      </c>
      <c r="L84" s="2" t="n">
        <f aca="false">O35*$H84</f>
        <v>0</v>
      </c>
      <c r="M84" s="29" t="n">
        <f aca="false">SUM(I84:L84)</f>
        <v>8111.83174309151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1278.61194166667</v>
      </c>
      <c r="C96" s="23" t="n">
        <f aca="false">SUM(C59:C90)</f>
        <v>21093.8192875</v>
      </c>
      <c r="D96" s="23" t="n">
        <f aca="false">SUM(D59:D90)</f>
        <v>11401.7137708333</v>
      </c>
      <c r="E96" s="23" t="n">
        <f aca="false">SUM(E59:E90)</f>
        <v>0</v>
      </c>
      <c r="F96" s="23" t="n">
        <f aca="false">SUM(F59:F90)</f>
        <v>33774.145</v>
      </c>
      <c r="G96" s="13"/>
      <c r="H96" s="22" t="s">
        <v>7</v>
      </c>
      <c r="I96" s="23" t="n">
        <f aca="false">SUM(I59:I95)</f>
        <v>1573.75517887894</v>
      </c>
      <c r="J96" s="23" t="n">
        <f aca="false">SUM(J59:J95)</f>
        <v>29936.291208456</v>
      </c>
      <c r="K96" s="23" t="n">
        <f aca="false">SUM(K59:K95)</f>
        <v>16650.7688175645</v>
      </c>
      <c r="L96" s="23" t="n">
        <f aca="false">SUM(L59:L95)</f>
        <v>0</v>
      </c>
      <c r="M96" s="23" t="n">
        <f aca="false">SUM(M59:M95)</f>
        <v>48160.8152048994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14.3970591547033</v>
      </c>
      <c r="C97" s="30" t="n">
        <f aca="false">IF(M47&gt;0,C96/M47,0)</f>
        <v>15.3526615595982</v>
      </c>
      <c r="D97" s="30" t="n">
        <f aca="false">IF(N47&gt;0,D96/N47,0)</f>
        <v>15.5892855779651</v>
      </c>
      <c r="E97" s="30" t="n">
        <f aca="false">IF(O47&gt;0,E96/O47,0)</f>
        <v>0</v>
      </c>
      <c r="F97" s="30" t="n">
        <f aca="false">IF(P47&gt;0,F96/P47,0)</f>
        <v>15.3928570777488</v>
      </c>
      <c r="G97" s="13"/>
      <c r="H97" s="9" t="s">
        <v>13</v>
      </c>
      <c r="I97" s="30" t="n">
        <f aca="false">IF(L47&gt;0,I96/L47,0)</f>
        <v>17.7203463122727</v>
      </c>
      <c r="J97" s="30" t="n">
        <f aca="false">IF(M47&gt;0,J96/M47,0)</f>
        <v>21.7884557086992</v>
      </c>
      <c r="K97" s="30" t="n">
        <f aca="false">IF(N47&gt;0,K96/N47,0)</f>
        <v>22.7661907154434</v>
      </c>
      <c r="L97" s="30" t="n">
        <f aca="false">IF(O47&gt;0,L96/O47,0)</f>
        <v>0</v>
      </c>
      <c r="M97" s="30" t="n">
        <f aca="false">IF(P47&gt;0,M96/P47,0)</f>
        <v>21.9497057644801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88.8106333333333</v>
      </c>
      <c r="C109" s="37" t="n">
        <f aca="false">$B$97</f>
        <v>14.3970591547033</v>
      </c>
      <c r="D109" s="37" t="n">
        <f aca="false">$I$97</f>
        <v>17.7203463122727</v>
      </c>
      <c r="E109" s="38" t="n">
        <f aca="false">B109*D109</f>
        <v>1573.75517887894</v>
      </c>
      <c r="F109" s="39" t="n">
        <f aca="false">B109/1000</f>
        <v>0.0888106333333333</v>
      </c>
      <c r="G109" s="5" t="n">
        <f aca="false">E109/1000</f>
        <v>1.57375517887894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1373.95195</v>
      </c>
      <c r="C110" s="37" t="n">
        <f aca="false">$C$97</f>
        <v>15.3526615595982</v>
      </c>
      <c r="D110" s="37" t="n">
        <f aca="false">$J$97</f>
        <v>21.7884557086992</v>
      </c>
      <c r="E110" s="38" t="n">
        <f aca="false">B110*D110</f>
        <v>29936.291208456</v>
      </c>
      <c r="F110" s="5" t="n">
        <f aca="false">B110/1000</f>
        <v>1.37395195</v>
      </c>
      <c r="G110" s="5" t="n">
        <f aca="false">E110/1000</f>
        <v>29.936291208456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731.381416666667</v>
      </c>
      <c r="C111" s="37" t="n">
        <f aca="false">$D$97</f>
        <v>15.5892855779651</v>
      </c>
      <c r="D111" s="37" t="n">
        <f aca="false">$K$97</f>
        <v>22.7661907154434</v>
      </c>
      <c r="E111" s="38" t="n">
        <f aca="false">B111*D111</f>
        <v>16650.7688175645</v>
      </c>
      <c r="F111" s="5" t="n">
        <f aca="false">B111/1000</f>
        <v>0.731381416666667</v>
      </c>
      <c r="G111" s="5" t="n">
        <f aca="false">E111/1000</f>
        <v>16.6507688175645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40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2194.144</v>
      </c>
      <c r="C113" s="37" t="n">
        <f aca="false">$F$97</f>
        <v>15.3928570777488</v>
      </c>
      <c r="D113" s="37" t="n">
        <f aca="false">$M$97</f>
        <v>21.9497057644801</v>
      </c>
      <c r="E113" s="38" t="n">
        <f aca="false">SUM(E109:E112)</f>
        <v>48160.8152048994</v>
      </c>
      <c r="F113" s="5" t="n">
        <f aca="false">SUM(F109:F112)</f>
        <v>2.194144</v>
      </c>
      <c r="G113" s="5" t="n">
        <f aca="false">SUM(G109:G112)</f>
        <v>48.1608152048994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48161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1.00000383704262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14.3970591547033</v>
      </c>
      <c r="E122" s="42" t="n">
        <v>15.3526615595982</v>
      </c>
      <c r="F122" s="42" t="n">
        <v>15.5892855779651</v>
      </c>
      <c r="G122" s="42"/>
    </row>
    <row r="123" customFormat="false" ht="12.75" hidden="false" customHeight="false" outlineLevel="0" collapsed="false">
      <c r="C123" s="8" t="s">
        <v>25</v>
      </c>
      <c r="D123" s="42" t="n">
        <v>0.229116265689165</v>
      </c>
      <c r="E123" s="42" t="n">
        <v>0.654932229331317</v>
      </c>
      <c r="F123" s="42" t="n">
        <v>0.379487503535117</v>
      </c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4.0476210008702</v>
      </c>
      <c r="G127" s="43" t="n">
        <f aca="false">(G109*100)/$G$113</f>
        <v>3.26770876319975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62.6190418678081</v>
      </c>
      <c r="G128" s="43" t="n">
        <f aca="false">(G110*100)/$G$113</f>
        <v>62.1590209407638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33.3333371313217</v>
      </c>
      <c r="G129" s="43" t="n">
        <f aca="false">(G111*100)/$G$113</f>
        <v>34.5732702960365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F109" activeCellId="1" sqref="1:1 F109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  <col collapsed="false" customWidth="true" hidden="false" outlineLevel="0" max="9" min="9" style="0" width="10.42"/>
  </cols>
  <sheetData>
    <row r="1" customFormat="false" ht="20.25" hidden="false" customHeight="false" outlineLevel="0" collapsed="false">
      <c r="A1" s="1" t="s">
        <v>37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11718972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1996360</v>
      </c>
      <c r="J13" s="2"/>
      <c r="K13" s="12" t="n">
        <v>5.25</v>
      </c>
      <c r="L13" s="2" t="n">
        <f aca="false">IF($F13&gt;0,($I13/1000)*(B13/$F13),0)</f>
        <v>1996.36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1996.36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20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20" t="n">
        <v>9998578</v>
      </c>
      <c r="J19" s="5"/>
      <c r="K19" s="12" t="n">
        <v>8.25</v>
      </c>
      <c r="L19" s="2" t="n">
        <f aca="false">IF($F19&gt;0,($I19/1000)*(B19/$F19),0)</f>
        <v>9998.578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9998.578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20" t="n">
        <v>125553882</v>
      </c>
      <c r="J20" s="5"/>
      <c r="K20" s="12" t="n">
        <v>8.75</v>
      </c>
      <c r="L20" s="2" t="n">
        <f aca="false">IF($F20&gt;0,($I20/1000)*(B20/$F20),0)</f>
        <v>125553.882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125553.882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20" t="n">
        <v>346834529</v>
      </c>
      <c r="J21" s="5"/>
      <c r="K21" s="12" t="n">
        <v>9.25</v>
      </c>
      <c r="L21" s="2" t="n">
        <f aca="false">IF($F21&gt;0,($I21/1000)*(B21/$F21),0)</f>
        <v>346834.529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346834.529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166230528</v>
      </c>
      <c r="J22" s="5"/>
      <c r="K22" s="12" t="n">
        <v>9.75</v>
      </c>
      <c r="L22" s="2" t="n">
        <f aca="false">IF($F22&gt;0,($I22/1000)*(B22/$F22),0)</f>
        <v>153107.065263158</v>
      </c>
      <c r="M22" s="2" t="n">
        <f aca="false">IF($F22&gt;0,($I22/1000)*(C22/$F22),0)</f>
        <v>13123.4627368421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166230.528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305134782</v>
      </c>
      <c r="J23" s="5"/>
      <c r="K23" s="12" t="n">
        <v>10.25</v>
      </c>
      <c r="L23" s="2" t="n">
        <f aca="false">IF($F23&gt;0,($I23/1000)*(B23/$F23),0)</f>
        <v>263047.225862069</v>
      </c>
      <c r="M23" s="2" t="n">
        <f aca="false">IF($F23&gt;0,($I23/1000)*(C23/$F23),0)</f>
        <v>42087.556137931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305134.782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408343039</v>
      </c>
      <c r="J24" s="5"/>
      <c r="K24" s="12" t="n">
        <v>10.75</v>
      </c>
      <c r="L24" s="2" t="n">
        <f aca="false">IF($F24&gt;0,($I24/1000)*(B24/$F24),0)</f>
        <v>389350.339511628</v>
      </c>
      <c r="M24" s="2" t="n">
        <f aca="false">IF($F24&gt;0,($I24/1000)*(C24/$F24),0)</f>
        <v>18992.6994883721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408343.039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327559609</v>
      </c>
      <c r="J25" s="5"/>
      <c r="K25" s="12" t="n">
        <v>11.25</v>
      </c>
      <c r="L25" s="2" t="n">
        <f aca="false">IF($F25&gt;0,($I25/1000)*(B25/$F25),0)</f>
        <v>311961.532380952</v>
      </c>
      <c r="M25" s="2" t="n">
        <f aca="false">IF($F25&gt;0,($I25/1000)*(C25/$F25),0)</f>
        <v>15598.0766190476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327559.609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73436296</v>
      </c>
      <c r="J26" s="5"/>
      <c r="K26" s="12" t="n">
        <v>11.75</v>
      </c>
      <c r="L26" s="2" t="n">
        <f aca="false">IF($F26&gt;0,($I26/1000)*(B26/$F26),0)</f>
        <v>62636.8407058824</v>
      </c>
      <c r="M26" s="2" t="n">
        <f aca="false">IF($F26&gt;0,($I26/1000)*(C26/$F26),0)</f>
        <v>10799.4552941176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73436.296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36569194</v>
      </c>
      <c r="J27" s="5"/>
      <c r="K27" s="12" t="n">
        <v>12.25</v>
      </c>
      <c r="L27" s="2" t="n">
        <f aca="false">IF($F27&gt;0,($I27/1000)*(B27/$F27),0)</f>
        <v>26481.1404827586</v>
      </c>
      <c r="M27" s="2" t="n">
        <f aca="false">IF($F27&gt;0,($I27/1000)*(C27/$F27),0)</f>
        <v>10088.0535172414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36569.194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16424570</v>
      </c>
      <c r="J28" s="5"/>
      <c r="K28" s="12" t="n">
        <v>12.75</v>
      </c>
      <c r="L28" s="2" t="n">
        <f aca="false">IF($F28&gt;0,($I28/1000)*(B28/$F28),0)</f>
        <v>9854.742</v>
      </c>
      <c r="M28" s="2" t="n">
        <f aca="false">IF($F28&gt;0,($I28/1000)*(C28/$F28),0)</f>
        <v>6569.828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16424.57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2079016</v>
      </c>
      <c r="J29" s="5"/>
      <c r="K29" s="12" t="n">
        <v>13.25</v>
      </c>
      <c r="L29" s="2" t="n">
        <f aca="false">IF($F29&gt;0,($I29/1000)*(B29/$F29),0)</f>
        <v>542.352</v>
      </c>
      <c r="M29" s="2" t="n">
        <f aca="false">IF($F29&gt;0,($I29/1000)*(C29/$F29),0)</f>
        <v>1446.272</v>
      </c>
      <c r="N29" s="2" t="n">
        <f aca="false">IF($F29&gt;0,($I29/1000)*(D29/$F29),0)</f>
        <v>90.392</v>
      </c>
      <c r="O29" s="2" t="n">
        <f aca="false">IF($F29&gt;0,($I29/1000)*(E29/$F29),0)</f>
        <v>0</v>
      </c>
      <c r="P29" s="13" t="n">
        <f aca="false">SUM(L29:O29)</f>
        <v>2079.016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3739952</v>
      </c>
      <c r="J30" s="5"/>
      <c r="K30" s="12" t="n">
        <v>13.75</v>
      </c>
      <c r="L30" s="2" t="n">
        <f aca="false">IF($F30&gt;0,($I30/1000)*(B30/$F30),0)</f>
        <v>1019.98690909091</v>
      </c>
      <c r="M30" s="2" t="n">
        <f aca="false">IF($F30&gt;0,($I30/1000)*(C30/$F30),0)</f>
        <v>2719.96509090909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3739.952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1433364</v>
      </c>
      <c r="J31" s="5"/>
      <c r="K31" s="12" t="n">
        <v>14.25</v>
      </c>
      <c r="L31" s="2" t="n">
        <f aca="false">IF($F31&gt;0,($I31/1000)*(B31/$F31),0)</f>
        <v>286.6728</v>
      </c>
      <c r="M31" s="2" t="n">
        <f aca="false">IF($F31&gt;0,($I31/1000)*(C31/$F31),0)</f>
        <v>1146.6912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1433.364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0</v>
      </c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3" t="n">
        <f aca="false">SUM(L32:O32)</f>
        <v>0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1825333699</v>
      </c>
      <c r="J47" s="2"/>
      <c r="K47" s="22" t="s">
        <v>7</v>
      </c>
      <c r="L47" s="23" t="n">
        <f aca="false">SUM(L10:L46)</f>
        <v>1702671.24691554</v>
      </c>
      <c r="M47" s="23" t="n">
        <f aca="false">SUM(M10:M46)</f>
        <v>122572.060084461</v>
      </c>
      <c r="N47" s="23" t="n">
        <f aca="false">SUM(N10:N46)</f>
        <v>90.392</v>
      </c>
      <c r="O47" s="23" t="n">
        <f aca="false">SUM(O10:O46)</f>
        <v>0</v>
      </c>
      <c r="P47" s="23" t="n">
        <f aca="false">SUM(P10:P46)</f>
        <v>1825333.699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10480.89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10480.89</v>
      </c>
      <c r="G62" s="2"/>
      <c r="H62" s="12" t="n">
        <f aca="false">$I$53*((A62)^$K$53)</f>
        <v>0.749109261946469</v>
      </c>
      <c r="I62" s="2" t="n">
        <f aca="false">L13*$H62</f>
        <v>1495.49176617945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1495.49176617945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82488.2685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82488.2685</v>
      </c>
      <c r="G68" s="2"/>
      <c r="H68" s="12" t="n">
        <f aca="false">$I$53*((A68)^$K$53)</f>
        <v>3.09001992480288</v>
      </c>
      <c r="I68" s="2" t="n">
        <f aca="false">L19*$H68</f>
        <v>30895.8052396957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30895.8052396957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1098596.4675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1098596.4675</v>
      </c>
      <c r="G69" s="2"/>
      <c r="H69" s="12" t="n">
        <f aca="false">$I$53*((A69)^$K$53)</f>
        <v>3.71601634277063</v>
      </c>
      <c r="I69" s="2" t="n">
        <f aca="false">L20*$H69</f>
        <v>466560.277410295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466560.277410295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3208219.39325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3208219.39325</v>
      </c>
      <c r="G70" s="2"/>
      <c r="H70" s="12" t="n">
        <f aca="false">$I$53*((A70)^$K$53)</f>
        <v>4.42324183762226</v>
      </c>
      <c r="I70" s="2" t="n">
        <f aca="false">L21*$H70</f>
        <v>1534132.99940481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1534132.99940481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1492793.88631579</v>
      </c>
      <c r="C71" s="2" t="n">
        <f aca="false">M22*($A71)</f>
        <v>127953.761684211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1620747.648</v>
      </c>
      <c r="G71" s="2"/>
      <c r="H71" s="12" t="n">
        <f aca="false">$I$53*((A71)^$K$53)</f>
        <v>5.21698510307693</v>
      </c>
      <c r="I71" s="2" t="n">
        <f aca="false">L22*$H71</f>
        <v>798757.278653722</v>
      </c>
      <c r="J71" s="2" t="n">
        <f aca="false">M22*$H71</f>
        <v>68464.9095988905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867222.188252613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2696234.06508621</v>
      </c>
      <c r="C72" s="2" t="n">
        <f aca="false">M23*($A72)</f>
        <v>431397.450413793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3127631.5155</v>
      </c>
      <c r="G72" s="2"/>
      <c r="H72" s="12" t="n">
        <f aca="false">$I$53*((A72)^$K$53)</f>
        <v>6.10257364886262</v>
      </c>
      <c r="I72" s="2" t="n">
        <f aca="false">L23*$H72</f>
        <v>1605265.06895228</v>
      </c>
      <c r="J72" s="2" t="n">
        <f aca="false">M23*$H72</f>
        <v>256842.411032364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1862107.47998464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4185516.14975</v>
      </c>
      <c r="C73" s="2" t="n">
        <f aca="false">M24*($A73)</f>
        <v>204171.5195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4389687.66925</v>
      </c>
      <c r="G73" s="2"/>
      <c r="H73" s="12" t="n">
        <f aca="false">$I$53*((A73)^$K$53)</f>
        <v>7.08537207019883</v>
      </c>
      <c r="I73" s="2" t="n">
        <f aca="false">L24*$H73</f>
        <v>2758692.02109812</v>
      </c>
      <c r="J73" s="2" t="n">
        <f aca="false">M24*$H73</f>
        <v>134570.342492591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2893262.36359071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3509567.23928571</v>
      </c>
      <c r="C74" s="2" t="n">
        <f aca="false">M25*($A74)</f>
        <v>175478.361964286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3685045.60125</v>
      </c>
      <c r="G74" s="2"/>
      <c r="H74" s="12" t="n">
        <f aca="false">$I$53*((A74)^$K$53)</f>
        <v>8.17078047561492</v>
      </c>
      <c r="I74" s="2" t="n">
        <f aca="false">L25*$H74</f>
        <v>2548969.1979212</v>
      </c>
      <c r="J74" s="2" t="n">
        <f aca="false">M25*$H74</f>
        <v>127448.45989606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2676417.65781726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735982.878294118</v>
      </c>
      <c r="C75" s="2" t="n">
        <f aca="false">M26*($A75)</f>
        <v>126893.599705882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862876.478</v>
      </c>
      <c r="G75" s="2"/>
      <c r="H75" s="12" t="n">
        <f aca="false">$I$53*((A75)^$K$53)</f>
        <v>9.36423305187321</v>
      </c>
      <c r="I75" s="2" t="n">
        <f aca="false">L26*$H75</f>
        <v>586545.974002941</v>
      </c>
      <c r="J75" s="2" t="n">
        <f aca="false">M26*$H75</f>
        <v>101128.616207404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687674.590210344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324393.970913793</v>
      </c>
      <c r="C76" s="2" t="n">
        <f aca="false">M27*($A76)</f>
        <v>123578.655586207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447972.6265</v>
      </c>
      <c r="G76" s="2"/>
      <c r="H76" s="12" t="n">
        <f aca="false">$I$53*((A76)^$K$53)</f>
        <v>10.6711967484374</v>
      </c>
      <c r="I76" s="2" t="n">
        <f aca="false">L27*$H76</f>
        <v>282585.460214528</v>
      </c>
      <c r="J76" s="2" t="n">
        <f aca="false">M27*$H76</f>
        <v>107651.603891249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390237.064105777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125647.9605</v>
      </c>
      <c r="C77" s="2" t="n">
        <f aca="false">M28*($A77)</f>
        <v>83765.307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209413.2675</v>
      </c>
      <c r="G77" s="2"/>
      <c r="H77" s="12" t="n">
        <f aca="false">$I$53*((A77)^$K$53)</f>
        <v>12.0971700668328</v>
      </c>
      <c r="I77" s="2" t="n">
        <f aca="false">L28*$H77</f>
        <v>119214.48993876</v>
      </c>
      <c r="J77" s="2" t="n">
        <f aca="false">M28*$H77</f>
        <v>79476.3266258401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198690.8165646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7186.164</v>
      </c>
      <c r="C78" s="2" t="n">
        <f aca="false">M29*($A78)</f>
        <v>19163.104</v>
      </c>
      <c r="D78" s="2" t="n">
        <f aca="false">N29*($A78)</f>
        <v>1197.694</v>
      </c>
      <c r="E78" s="2" t="n">
        <f aca="false">O29*($A78)</f>
        <v>0</v>
      </c>
      <c r="F78" s="13" t="n">
        <f aca="false">SUM(B78:E78)</f>
        <v>27546.962</v>
      </c>
      <c r="G78" s="2"/>
      <c r="H78" s="12" t="n">
        <f aca="false">$I$53*((A78)^$K$53)</f>
        <v>13.6476819425695</v>
      </c>
      <c r="I78" s="2" t="n">
        <f aca="false">L29*$H78</f>
        <v>7401.84759691647</v>
      </c>
      <c r="J78" s="2" t="n">
        <f aca="false">M29*$H78</f>
        <v>19738.2602584439</v>
      </c>
      <c r="K78" s="2" t="n">
        <f aca="false">N29*$H78</f>
        <v>1233.64126615274</v>
      </c>
      <c r="L78" s="2" t="n">
        <f aca="false">O29*$H78</f>
        <v>0</v>
      </c>
      <c r="M78" s="29" t="n">
        <f aca="false">SUM(I78:L78)</f>
        <v>28373.7491215131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14024.82</v>
      </c>
      <c r="C79" s="2" t="n">
        <f aca="false">M30*($A79)</f>
        <v>37399.52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51424.34</v>
      </c>
      <c r="G79" s="2"/>
      <c r="H79" s="12" t="n">
        <f aca="false">$I$53*((A79)^$K$53)</f>
        <v>15.3282907091795</v>
      </c>
      <c r="I79" s="2" t="n">
        <f aca="false">L30*$H79</f>
        <v>15634.6558621029</v>
      </c>
      <c r="J79" s="2" t="n">
        <f aca="false">M30*$H79</f>
        <v>41692.4156322744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57327.0714943773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4085.0874</v>
      </c>
      <c r="C80" s="2" t="n">
        <f aca="false">M31*($A80)</f>
        <v>16340.3496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20425.437</v>
      </c>
      <c r="G80" s="2"/>
      <c r="H80" s="12" t="n">
        <f aca="false">$I$53*((A80)^$K$53)</f>
        <v>17.1445831354492</v>
      </c>
      <c r="I80" s="2" t="n">
        <f aca="false">L31*$H80</f>
        <v>4914.885652272</v>
      </c>
      <c r="J80" s="2" t="n">
        <f aca="false">M31*$H80</f>
        <v>19659.542609088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24574.42826136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3" t="n">
        <f aca="false">SUM(B81:E81)</f>
        <v>0</v>
      </c>
      <c r="G81" s="2"/>
      <c r="H81" s="12" t="n">
        <f aca="false">$I$53*((A81)^$K$53)</f>
        <v>19.1021735281896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17495217.2407956</v>
      </c>
      <c r="C96" s="23" t="n">
        <f aca="false">SUM(C59:C90)</f>
        <v>1346141.62945438</v>
      </c>
      <c r="D96" s="23" t="n">
        <f aca="false">SUM(D59:D90)</f>
        <v>1197.694</v>
      </c>
      <c r="E96" s="23" t="n">
        <f aca="false">SUM(E59:E90)</f>
        <v>0</v>
      </c>
      <c r="F96" s="23" t="n">
        <f aca="false">SUM(F59:F90)</f>
        <v>18842556.56425</v>
      </c>
      <c r="G96" s="13"/>
      <c r="H96" s="22" t="s">
        <v>7</v>
      </c>
      <c r="I96" s="23" t="n">
        <f aca="false">SUM(I59:I95)</f>
        <v>10761065.4537138</v>
      </c>
      <c r="J96" s="23" t="n">
        <f aca="false">SUM(J59:J95)</f>
        <v>956672.888244205</v>
      </c>
      <c r="K96" s="23" t="n">
        <f aca="false">SUM(K59:K95)</f>
        <v>1233.64126615274</v>
      </c>
      <c r="L96" s="23" t="n">
        <f aca="false">SUM(L59:L95)</f>
        <v>0</v>
      </c>
      <c r="M96" s="23" t="n">
        <f aca="false">SUM(M59:M95)</f>
        <v>11718971.9832242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10.2751586793334</v>
      </c>
      <c r="C97" s="30" t="n">
        <f aca="false">IF(M47&gt;0,C96/M47,0)</f>
        <v>10.9824508825812</v>
      </c>
      <c r="D97" s="30" t="n">
        <f aca="false">IF(N47&gt;0,D96/N47,0)</f>
        <v>13.25</v>
      </c>
      <c r="E97" s="30" t="n">
        <f aca="false">IF(O47&gt;0,E96/O47,0)</f>
        <v>0</v>
      </c>
      <c r="F97" s="30" t="n">
        <f aca="false">IF(P47&gt;0,F96/P47,0)</f>
        <v>10.322801016917</v>
      </c>
      <c r="G97" s="13"/>
      <c r="H97" s="9" t="s">
        <v>13</v>
      </c>
      <c r="I97" s="30" t="n">
        <f aca="false">IF(L47&gt;0,I96/L47,0)</f>
        <v>6.32010757990302</v>
      </c>
      <c r="J97" s="30" t="n">
        <f aca="false">IF(M47&gt;0,J96/M47,0)</f>
        <v>7.8049833508957</v>
      </c>
      <c r="K97" s="30" t="n">
        <f aca="false">IF(N47&gt;0,K96/N47,0)</f>
        <v>13.6476819425695</v>
      </c>
      <c r="L97" s="30" t="n">
        <f aca="false">IF(O47&gt;0,L96/O47,0)</f>
        <v>0</v>
      </c>
      <c r="M97" s="30" t="n">
        <f aca="false">IF(P47&gt;0,M96/P47,0)</f>
        <v>6.42018058925026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1702671.24691554</v>
      </c>
      <c r="C109" s="37" t="n">
        <f aca="false">$B$97</f>
        <v>10.2751586793334</v>
      </c>
      <c r="D109" s="37" t="n">
        <f aca="false">$I$97</f>
        <v>6.32010757990302</v>
      </c>
      <c r="E109" s="38" t="n">
        <f aca="false">B109*D109</f>
        <v>10761065.4537138</v>
      </c>
      <c r="F109" s="5" t="n">
        <f aca="false">B109/1000</f>
        <v>1702.67124691554</v>
      </c>
      <c r="G109" s="5" t="n">
        <f aca="false">E109/1000</f>
        <v>10761.0654537138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122572.060084461</v>
      </c>
      <c r="C110" s="37" t="n">
        <f aca="false">$C$97</f>
        <v>10.9824508825812</v>
      </c>
      <c r="D110" s="37" t="n">
        <f aca="false">$J$97</f>
        <v>7.8049833508957</v>
      </c>
      <c r="E110" s="38" t="n">
        <f aca="false">B110*D110</f>
        <v>956672.888244205</v>
      </c>
      <c r="F110" s="5" t="n">
        <f aca="false">B110/1000</f>
        <v>122.572060084461</v>
      </c>
      <c r="G110" s="5" t="n">
        <f aca="false">E110/1000</f>
        <v>956.672888244205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90.392</v>
      </c>
      <c r="C111" s="37" t="n">
        <f aca="false">$D$97</f>
        <v>13.25</v>
      </c>
      <c r="D111" s="37" t="n">
        <f aca="false">$K$97</f>
        <v>13.6476819425695</v>
      </c>
      <c r="E111" s="38" t="n">
        <f aca="false">B111*D111</f>
        <v>1233.64126615274</v>
      </c>
      <c r="F111" s="39" t="n">
        <f aca="false">B111/1000</f>
        <v>0.090392</v>
      </c>
      <c r="G111" s="5" t="n">
        <f aca="false">E111/1000</f>
        <v>1.23364126615274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1825333.699</v>
      </c>
      <c r="C113" s="37" t="n">
        <f aca="false">$F$97</f>
        <v>10.322801016917</v>
      </c>
      <c r="D113" s="37" t="n">
        <f aca="false">$M$97</f>
        <v>6.42018058925026</v>
      </c>
      <c r="E113" s="38" t="n">
        <f aca="false">SUM(E109:E112)</f>
        <v>11718971.9832242</v>
      </c>
      <c r="F113" s="5" t="n">
        <f aca="false">SUM(F109:F112)</f>
        <v>1825.333699</v>
      </c>
      <c r="G113" s="5" t="n">
        <f aca="false">SUM(G109:G112)</f>
        <v>11718.9719832242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11718972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1.00000000143151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10.2751586793334</v>
      </c>
      <c r="E122" s="42" t="n">
        <v>10.9824508825812</v>
      </c>
      <c r="F122" s="42" t="n">
        <v>13.25</v>
      </c>
      <c r="G122" s="42"/>
    </row>
    <row r="123" customFormat="false" ht="12.75" hidden="false" customHeight="false" outlineLevel="0" collapsed="false">
      <c r="C123" s="8" t="s">
        <v>25</v>
      </c>
      <c r="D123" s="42" t="n">
        <v>0.937392579659512</v>
      </c>
      <c r="E123" s="42" t="n">
        <v>1.02296194205464</v>
      </c>
      <c r="F123" s="42" t="n">
        <v>0</v>
      </c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93.2799984927873</v>
      </c>
      <c r="G127" s="43" t="n">
        <f aca="false">(G109*100)/$G$113</f>
        <v>91.8260191177041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6.71504942639318</v>
      </c>
      <c r="G128" s="43" t="n">
        <f aca="false">(G110*100)/$G$113</f>
        <v>8.16345400956408</v>
      </c>
    </row>
    <row r="129" customFormat="false" ht="12.75" hidden="false" customHeight="false" outlineLevel="0" collapsed="false">
      <c r="E129" s="8" t="n">
        <v>2</v>
      </c>
      <c r="F129" s="45" t="n">
        <f aca="false">(F111*100)/$F$113</f>
        <v>0.00495208081949732</v>
      </c>
      <c r="G129" s="42" t="n">
        <f aca="false">(G111*100)/$G$113</f>
        <v>0.0105268727318293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F109" activeCellId="1" sqref="1:1 F109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20.25" hidden="false" customHeight="false" outlineLevel="0" collapsed="false">
      <c r="A1" s="1" t="s">
        <v>38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192987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17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17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17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0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17" t="n">
        <v>0</v>
      </c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0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13331</v>
      </c>
      <c r="J22" s="5"/>
      <c r="K22" s="12" t="n">
        <v>9.75</v>
      </c>
      <c r="L22" s="2" t="n">
        <f aca="false">IF($F22&gt;0,($I22/1000)*(B22/$F22),0)</f>
        <v>12.2785526315789</v>
      </c>
      <c r="M22" s="2" t="n">
        <f aca="false">IF($F22&gt;0,($I22/1000)*(C22/$F22),0)</f>
        <v>1.05244736842105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13.331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0</v>
      </c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0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13331</v>
      </c>
      <c r="J24" s="5"/>
      <c r="K24" s="12" t="n">
        <v>10.75</v>
      </c>
      <c r="L24" s="2" t="n">
        <f aca="false">IF($F24&gt;0,($I24/1000)*(B24/$F24),0)</f>
        <v>12.7109534883721</v>
      </c>
      <c r="M24" s="2" t="n">
        <f aca="false">IF($F24&gt;0,($I24/1000)*(C24/$F24),0)</f>
        <v>0.620046511627907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13.331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26662</v>
      </c>
      <c r="J25" s="5"/>
      <c r="K25" s="12" t="n">
        <v>11.25</v>
      </c>
      <c r="L25" s="2" t="n">
        <f aca="false">IF($F25&gt;0,($I25/1000)*(B25/$F25),0)</f>
        <v>25.3923809523809</v>
      </c>
      <c r="M25" s="2" t="n">
        <f aca="false">IF($F25&gt;0,($I25/1000)*(C25/$F25),0)</f>
        <v>1.26961904761905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26.662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173302</v>
      </c>
      <c r="J26" s="5"/>
      <c r="K26" s="12" t="n">
        <v>11.75</v>
      </c>
      <c r="L26" s="2" t="n">
        <f aca="false">IF($F26&gt;0,($I26/1000)*(B26/$F26),0)</f>
        <v>147.816411764706</v>
      </c>
      <c r="M26" s="2" t="n">
        <f aca="false">IF($F26&gt;0,($I26/1000)*(C26/$F26),0)</f>
        <v>25.4855882352941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173.302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630419</v>
      </c>
      <c r="J27" s="5"/>
      <c r="K27" s="12" t="n">
        <v>12.25</v>
      </c>
      <c r="L27" s="2" t="n">
        <f aca="false">IF($F27&gt;0,($I27/1000)*(B27/$F27),0)</f>
        <v>456.510310344828</v>
      </c>
      <c r="M27" s="2" t="n">
        <f aca="false">IF($F27&gt;0,($I27/1000)*(C27/$F27),0)</f>
        <v>173.908689655172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630.419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670412</v>
      </c>
      <c r="J28" s="5"/>
      <c r="K28" s="12" t="n">
        <v>12.75</v>
      </c>
      <c r="L28" s="2" t="n">
        <f aca="false">IF($F28&gt;0,($I28/1000)*(B28/$F28),0)</f>
        <v>402.2472</v>
      </c>
      <c r="M28" s="2" t="n">
        <f aca="false">IF($F28&gt;0,($I28/1000)*(C28/$F28),0)</f>
        <v>268.1648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670.412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1982841</v>
      </c>
      <c r="J29" s="5"/>
      <c r="K29" s="12" t="n">
        <v>13.25</v>
      </c>
      <c r="L29" s="2" t="n">
        <f aca="false">IF($F29&gt;0,($I29/1000)*(B29/$F29),0)</f>
        <v>517.262869565217</v>
      </c>
      <c r="M29" s="2" t="n">
        <f aca="false">IF($F29&gt;0,($I29/1000)*(C29/$F29),0)</f>
        <v>1379.36765217391</v>
      </c>
      <c r="N29" s="2" t="n">
        <f aca="false">IF($F29&gt;0,($I29/1000)*(D29/$F29),0)</f>
        <v>86.2104782608696</v>
      </c>
      <c r="O29" s="2" t="n">
        <f aca="false">IF($F29&gt;0,($I29/1000)*(E29/$F29),0)</f>
        <v>0</v>
      </c>
      <c r="P29" s="13" t="n">
        <f aca="false">SUM(L29:O29)</f>
        <v>1982.841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1268571</v>
      </c>
      <c r="J30" s="5"/>
      <c r="K30" s="12" t="n">
        <v>13.75</v>
      </c>
      <c r="L30" s="2" t="n">
        <f aca="false">IF($F30&gt;0,($I30/1000)*(B30/$F30),0)</f>
        <v>345.973909090909</v>
      </c>
      <c r="M30" s="2" t="n">
        <f aca="false">IF($F30&gt;0,($I30/1000)*(C30/$F30),0)</f>
        <v>922.597090909091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1268.571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2136319</v>
      </c>
      <c r="J31" s="5"/>
      <c r="K31" s="12" t="n">
        <v>14.25</v>
      </c>
      <c r="L31" s="2" t="n">
        <f aca="false">IF($F31&gt;0,($I31/1000)*(B31/$F31),0)</f>
        <v>427.2638</v>
      </c>
      <c r="M31" s="2" t="n">
        <f aca="false">IF($F31&gt;0,($I31/1000)*(C31/$F31),0)</f>
        <v>1709.0552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2136.319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1358641</v>
      </c>
      <c r="J32" s="5"/>
      <c r="K32" s="12" t="n">
        <v>14.75</v>
      </c>
      <c r="L32" s="2" t="n">
        <f aca="false">IF($F32&gt;0,($I32/1000)*(B32/$F32),0)</f>
        <v>226.440166666667</v>
      </c>
      <c r="M32" s="2" t="n">
        <f aca="false">IF($F32&gt;0,($I32/1000)*(C32/$F32),0)</f>
        <v>679.3205</v>
      </c>
      <c r="N32" s="2" t="n">
        <f aca="false">IF($F32&gt;0,($I32/1000)*(D32/$F32),0)</f>
        <v>452.880333333333</v>
      </c>
      <c r="O32" s="2" t="n">
        <f aca="false">IF($F32&gt;0,($I32/1000)*(E32/$F32),0)</f>
        <v>0</v>
      </c>
      <c r="P32" s="13" t="n">
        <f aca="false">SUM(L32:O32)</f>
        <v>1358.641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1221190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814.126666666667</v>
      </c>
      <c r="N33" s="2" t="n">
        <f aca="false">IF($F33&gt;0,($I33/1000)*(D33/$F33),0)</f>
        <v>407.063333333333</v>
      </c>
      <c r="O33" s="2" t="n">
        <f aca="false">IF($F33&gt;0,($I33/1000)*(E33/$F33),0)</f>
        <v>0</v>
      </c>
      <c r="P33" s="13" t="n">
        <f aca="false">SUM(L33:O33)</f>
        <v>1221.19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1080769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540.3845</v>
      </c>
      <c r="N34" s="2" t="n">
        <f aca="false">IF($F34&gt;0,($I34/1000)*(D34/$F34),0)</f>
        <v>540.3845</v>
      </c>
      <c r="O34" s="2" t="n">
        <f aca="false">IF($F34&gt;0,($I34/1000)*(E34/$F34),0)</f>
        <v>0</v>
      </c>
      <c r="P34" s="13" t="n">
        <f aca="false">SUM(L34:O34)</f>
        <v>1080.769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610595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457.94625</v>
      </c>
      <c r="N35" s="2" t="n">
        <f aca="false">IF($F35&gt;0,($I35/1000)*(D35/$F35),0)</f>
        <v>152.64875</v>
      </c>
      <c r="O35" s="2" t="n">
        <f aca="false">IF($F35&gt;0,($I35/1000)*(E35/$F35),0)</f>
        <v>0</v>
      </c>
      <c r="P35" s="13" t="n">
        <f aca="false">SUM(L35:O35)</f>
        <v>610.595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11186383</v>
      </c>
      <c r="J47" s="2"/>
      <c r="K47" s="22" t="s">
        <v>7</v>
      </c>
      <c r="L47" s="23" t="n">
        <f aca="false">SUM(L10:L46)</f>
        <v>2573.89655450466</v>
      </c>
      <c r="M47" s="23" t="n">
        <f aca="false">SUM(M10:M46)</f>
        <v>6973.29905056781</v>
      </c>
      <c r="N47" s="23" t="n">
        <f aca="false">SUM(N10:N46)</f>
        <v>1639.18739492754</v>
      </c>
      <c r="O47" s="23" t="n">
        <f aca="false">SUM(O10:O46)</f>
        <v>0</v>
      </c>
      <c r="P47" s="23" t="n">
        <f aca="false">SUM(P10:P46)</f>
        <v>11186.383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0</v>
      </c>
      <c r="G69" s="2"/>
      <c r="H69" s="12" t="n">
        <f aca="false">$I$53*((A69)^$K$53)</f>
        <v>3.71601634277063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0</v>
      </c>
      <c r="G70" s="2"/>
      <c r="H70" s="12" t="n">
        <f aca="false">$I$53*((A70)^$K$53)</f>
        <v>4.42324183762226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119.715888157895</v>
      </c>
      <c r="C71" s="2" t="n">
        <f aca="false">M22*($A71)</f>
        <v>10.2613618421053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129.97725</v>
      </c>
      <c r="G71" s="2"/>
      <c r="H71" s="12" t="n">
        <f aca="false">$I$53*((A71)^$K$53)</f>
        <v>5.21698510307693</v>
      </c>
      <c r="I71" s="2" t="n">
        <f aca="false">L22*$H71</f>
        <v>64.0570261662934</v>
      </c>
      <c r="J71" s="2" t="n">
        <f aca="false">M22*$H71</f>
        <v>5.49060224282515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69.5476284091186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0</v>
      </c>
      <c r="G72" s="2"/>
      <c r="H72" s="12" t="n">
        <f aca="false">$I$53*((A72)^$K$53)</f>
        <v>6.10257364886262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136.64275</v>
      </c>
      <c r="C73" s="2" t="n">
        <f aca="false">M24*($A73)</f>
        <v>6.6655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143.30825</v>
      </c>
      <c r="G73" s="2"/>
      <c r="H73" s="12" t="n">
        <f aca="false">$I$53*((A73)^$K$53)</f>
        <v>7.08537207019883</v>
      </c>
      <c r="I73" s="2" t="n">
        <f aca="false">L24*$H73</f>
        <v>90.061834832108</v>
      </c>
      <c r="J73" s="2" t="n">
        <f aca="false">M24*$H73</f>
        <v>4.39326023571258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94.4550950678206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285.664285714286</v>
      </c>
      <c r="C74" s="2" t="n">
        <f aca="false">M25*($A74)</f>
        <v>14.2832142857143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299.9475</v>
      </c>
      <c r="G74" s="2"/>
      <c r="H74" s="12" t="n">
        <f aca="false">$I$53*((A74)^$K$53)</f>
        <v>8.17078047561492</v>
      </c>
      <c r="I74" s="2" t="n">
        <f aca="false">L25*$H74</f>
        <v>207.47557051509</v>
      </c>
      <c r="J74" s="2" t="n">
        <f aca="false">M25*$H74</f>
        <v>10.3737785257545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217.849349040845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1736.84283823529</v>
      </c>
      <c r="C75" s="2" t="n">
        <f aca="false">M26*($A75)</f>
        <v>299.455661764706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2036.2985</v>
      </c>
      <c r="G75" s="2"/>
      <c r="H75" s="12" t="n">
        <f aca="false">$I$53*((A75)^$K$53)</f>
        <v>9.36423305187321</v>
      </c>
      <c r="I75" s="2" t="n">
        <f aca="false">L26*$H75</f>
        <v>1384.18732865636</v>
      </c>
      <c r="J75" s="2" t="n">
        <f aca="false">M26*$H75</f>
        <v>238.652987699372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1622.84031635573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5592.25130172414</v>
      </c>
      <c r="C76" s="2" t="n">
        <f aca="false">M27*($A76)</f>
        <v>2130.38144827586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7722.63275</v>
      </c>
      <c r="G76" s="2"/>
      <c r="H76" s="12" t="n">
        <f aca="false">$I$53*((A76)^$K$53)</f>
        <v>10.6711967484374</v>
      </c>
      <c r="I76" s="2" t="n">
        <f aca="false">L27*$H76</f>
        <v>4871.51133937989</v>
      </c>
      <c r="J76" s="2" t="n">
        <f aca="false">M27*$H76</f>
        <v>1855.81384357329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6727.32518295317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5128.6518</v>
      </c>
      <c r="C77" s="2" t="n">
        <f aca="false">M28*($A77)</f>
        <v>3419.1012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8547.753</v>
      </c>
      <c r="G77" s="2"/>
      <c r="H77" s="12" t="n">
        <f aca="false">$I$53*((A77)^$K$53)</f>
        <v>12.0971700668328</v>
      </c>
      <c r="I77" s="2" t="n">
        <f aca="false">L28*$H77</f>
        <v>4866.05278730731</v>
      </c>
      <c r="J77" s="2" t="n">
        <f aca="false">M28*$H77</f>
        <v>3244.03519153821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8110.08797884552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6853.73302173913</v>
      </c>
      <c r="C78" s="2" t="n">
        <f aca="false">M29*($A78)</f>
        <v>18276.6213913043</v>
      </c>
      <c r="D78" s="2" t="n">
        <f aca="false">N29*($A78)</f>
        <v>1142.28883695652</v>
      </c>
      <c r="E78" s="2" t="n">
        <f aca="false">O29*($A78)</f>
        <v>0</v>
      </c>
      <c r="F78" s="13" t="n">
        <f aca="false">SUM(B78:E78)</f>
        <v>26272.64325</v>
      </c>
      <c r="G78" s="2"/>
      <c r="H78" s="12" t="n">
        <f aca="false">$I$53*((A78)^$K$53)</f>
        <v>13.6476819425695</v>
      </c>
      <c r="I78" s="2" t="n">
        <f aca="false">L29*$H78</f>
        <v>7059.43912452691</v>
      </c>
      <c r="J78" s="2" t="n">
        <f aca="false">M29*$H78</f>
        <v>18825.1709987384</v>
      </c>
      <c r="K78" s="2" t="n">
        <f aca="false">N29*$H78</f>
        <v>1176.57318742115</v>
      </c>
      <c r="L78" s="2" t="n">
        <f aca="false">O29*$H78</f>
        <v>0</v>
      </c>
      <c r="M78" s="29" t="n">
        <f aca="false">SUM(I78:L78)</f>
        <v>27061.1833106865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4757.14125</v>
      </c>
      <c r="C79" s="2" t="n">
        <f aca="false">M30*($A79)</f>
        <v>12685.71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17442.85125</v>
      </c>
      <c r="G79" s="2"/>
      <c r="H79" s="12" t="n">
        <f aca="false">$I$53*((A79)^$K$53)</f>
        <v>15.3282907091795</v>
      </c>
      <c r="I79" s="2" t="n">
        <f aca="false">L30*$H79</f>
        <v>5303.1886563367</v>
      </c>
      <c r="J79" s="2" t="n">
        <f aca="false">M30*$H79</f>
        <v>14141.8364168979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19445.0250732346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6088.50915</v>
      </c>
      <c r="C80" s="2" t="n">
        <f aca="false">M31*($A80)</f>
        <v>24354.0366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30442.54575</v>
      </c>
      <c r="G80" s="2"/>
      <c r="H80" s="12" t="n">
        <f aca="false">$I$53*((A80)^$K$53)</f>
        <v>17.1445831354492</v>
      </c>
      <c r="I80" s="2" t="n">
        <f aca="false">L31*$H80</f>
        <v>7325.25973986794</v>
      </c>
      <c r="J80" s="2" t="n">
        <f aca="false">M31*$H80</f>
        <v>29301.0389594718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36626.2986993397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3339.99245833333</v>
      </c>
      <c r="C81" s="2" t="n">
        <f aca="false">M32*($A81)</f>
        <v>10019.977375</v>
      </c>
      <c r="D81" s="2" t="n">
        <f aca="false">N32*($A81)</f>
        <v>6679.98491666667</v>
      </c>
      <c r="E81" s="2" t="n">
        <f aca="false">O32*($A81)</f>
        <v>0</v>
      </c>
      <c r="F81" s="13" t="n">
        <f aca="false">SUM(B81:E81)</f>
        <v>20039.95475</v>
      </c>
      <c r="G81" s="2"/>
      <c r="H81" s="12" t="n">
        <f aca="false">$I$53*((A81)^$K$53)</f>
        <v>19.1021735281896</v>
      </c>
      <c r="I81" s="2" t="n">
        <f aca="false">L32*$H81</f>
        <v>4325.49935741884</v>
      </c>
      <c r="J81" s="2" t="n">
        <f aca="false">M32*$H81</f>
        <v>12976.4980722565</v>
      </c>
      <c r="K81" s="2" t="n">
        <f aca="false">N32*$H81</f>
        <v>8650.99871483768</v>
      </c>
      <c r="L81" s="2" t="n">
        <f aca="false">O32*$H81</f>
        <v>0</v>
      </c>
      <c r="M81" s="29" t="n">
        <f aca="false">SUM(I81:L81)</f>
        <v>25952.996144513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12415.4316666667</v>
      </c>
      <c r="D82" s="2" t="n">
        <f aca="false">N33*($A82)</f>
        <v>6207.71583333333</v>
      </c>
      <c r="E82" s="2" t="n">
        <f aca="false">O33*($A82)</f>
        <v>0</v>
      </c>
      <c r="F82" s="13" t="n">
        <f aca="false">SUM(B82:E82)</f>
        <v>18623.1475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17264.9423380245</v>
      </c>
      <c r="K82" s="2" t="n">
        <f aca="false">N33*$H82</f>
        <v>8632.47116901226</v>
      </c>
      <c r="L82" s="2" t="n">
        <f aca="false">O33*$H82</f>
        <v>0</v>
      </c>
      <c r="M82" s="29" t="n">
        <f aca="false">SUM(I82:L82)</f>
        <v>25897.4135070368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8511.055875</v>
      </c>
      <c r="D83" s="2" t="n">
        <f aca="false">N34*($A83)</f>
        <v>8511.055875</v>
      </c>
      <c r="E83" s="2" t="n">
        <f aca="false">O34*($A83)</f>
        <v>0</v>
      </c>
      <c r="F83" s="13" t="n">
        <f aca="false">SUM(B83:E83)</f>
        <v>17022.11175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12679.4944488123</v>
      </c>
      <c r="K83" s="2" t="n">
        <f aca="false">N34*$H83</f>
        <v>12679.4944488123</v>
      </c>
      <c r="L83" s="2" t="n">
        <f aca="false">O34*$H83</f>
        <v>0</v>
      </c>
      <c r="M83" s="29" t="n">
        <f aca="false">SUM(I83:L83)</f>
        <v>25358.9888976245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7441.6265625</v>
      </c>
      <c r="D84" s="2" t="n">
        <f aca="false">N35*($A84)</f>
        <v>2480.5421875</v>
      </c>
      <c r="E84" s="2" t="n">
        <f aca="false">O35*($A84)</f>
        <v>0</v>
      </c>
      <c r="F84" s="13" t="n">
        <f aca="false">SUM(B84:E84)</f>
        <v>9922.16875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11851.3152933323</v>
      </c>
      <c r="K84" s="2" t="n">
        <f aca="false">N35*$H84</f>
        <v>3950.43843111077</v>
      </c>
      <c r="L84" s="2" t="n">
        <f aca="false">O35*$H84</f>
        <v>0</v>
      </c>
      <c r="M84" s="29" t="n">
        <f aca="false">SUM(I84:L84)</f>
        <v>15801.7537244431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34039.1447439041</v>
      </c>
      <c r="C96" s="23" t="n">
        <f aca="false">SUM(C59:C90)</f>
        <v>99584.6078566394</v>
      </c>
      <c r="D96" s="23" t="n">
        <f aca="false">SUM(D59:D90)</f>
        <v>25021.5876494565</v>
      </c>
      <c r="E96" s="23" t="n">
        <f aca="false">SUM(E59:E90)</f>
        <v>0</v>
      </c>
      <c r="F96" s="23" t="n">
        <f aca="false">SUM(F59:F90)</f>
        <v>158645.34025</v>
      </c>
      <c r="G96" s="13"/>
      <c r="H96" s="22" t="s">
        <v>7</v>
      </c>
      <c r="I96" s="23" t="n">
        <f aca="false">SUM(I59:I95)</f>
        <v>35496.7327650074</v>
      </c>
      <c r="J96" s="23" t="n">
        <f aca="false">SUM(J59:J95)</f>
        <v>122399.056191349</v>
      </c>
      <c r="K96" s="23" t="n">
        <f aca="false">SUM(K59:K95)</f>
        <v>35089.9759511941</v>
      </c>
      <c r="L96" s="23" t="n">
        <f aca="false">SUM(L59:L95)</f>
        <v>0</v>
      </c>
      <c r="M96" s="23" t="n">
        <f aca="false">SUM(M59:M95)</f>
        <v>192985.76490755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13.2247524417137</v>
      </c>
      <c r="C97" s="30" t="n">
        <f aca="false">IF(M47&gt;0,C96/M47,0)</f>
        <v>14.2808457136986</v>
      </c>
      <c r="D97" s="30" t="n">
        <f aca="false">IF(N47&gt;0,D96/N47,0)</f>
        <v>15.2646291247028</v>
      </c>
      <c r="E97" s="30" t="n">
        <f aca="false">IF(O47&gt;0,E96/O47,0)</f>
        <v>0</v>
      </c>
      <c r="F97" s="30" t="n">
        <f aca="false">IF(P47&gt;0,F96/P47,0)</f>
        <v>14.182005054717</v>
      </c>
      <c r="G97" s="13"/>
      <c r="H97" s="9" t="s">
        <v>13</v>
      </c>
      <c r="I97" s="30" t="n">
        <f aca="false">IF(L47&gt;0,I96/L47,0)</f>
        <v>13.7910487128488</v>
      </c>
      <c r="J97" s="30" t="n">
        <f aca="false">IF(M47&gt;0,J96/M47,0)</f>
        <v>17.5525322094687</v>
      </c>
      <c r="K97" s="30" t="n">
        <f aca="false">IF(N47&gt;0,K96/N47,0)</f>
        <v>21.4069337403277</v>
      </c>
      <c r="L97" s="30" t="n">
        <f aca="false">IF(O47&gt;0,L96/O47,0)</f>
        <v>0</v>
      </c>
      <c r="M97" s="30" t="n">
        <f aca="false">IF(P47&gt;0,M96/P47,0)</f>
        <v>17.2518467236059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2573.89655450466</v>
      </c>
      <c r="C109" s="37" t="n">
        <f aca="false">$B$97</f>
        <v>13.2247524417137</v>
      </c>
      <c r="D109" s="37" t="n">
        <f aca="false">$I$97</f>
        <v>13.7910487128488</v>
      </c>
      <c r="E109" s="38" t="n">
        <f aca="false">B109*D109</f>
        <v>35496.7327650074</v>
      </c>
      <c r="F109" s="5" t="n">
        <f aca="false">B109/1000</f>
        <v>2.57389655450466</v>
      </c>
      <c r="G109" s="5" t="n">
        <f aca="false">E109/1000</f>
        <v>35.4967327650074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6973.29905056781</v>
      </c>
      <c r="C110" s="37" t="n">
        <f aca="false">$C$97</f>
        <v>14.2808457136986</v>
      </c>
      <c r="D110" s="37" t="n">
        <f aca="false">$J$97</f>
        <v>17.5525322094687</v>
      </c>
      <c r="E110" s="38" t="n">
        <f aca="false">B110*D110</f>
        <v>122399.056191349</v>
      </c>
      <c r="F110" s="5" t="n">
        <f aca="false">B110/1000</f>
        <v>6.97329905056781</v>
      </c>
      <c r="G110" s="5" t="n">
        <f aca="false">E110/1000</f>
        <v>122.399056191349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1639.18739492754</v>
      </c>
      <c r="C111" s="37" t="n">
        <f aca="false">$D$97</f>
        <v>15.2646291247028</v>
      </c>
      <c r="D111" s="37" t="n">
        <f aca="false">$K$97</f>
        <v>21.4069337403277</v>
      </c>
      <c r="E111" s="38" t="n">
        <f aca="false">B111*D111</f>
        <v>35089.9759511941</v>
      </c>
      <c r="F111" s="5" t="n">
        <f aca="false">B111/1000</f>
        <v>1.63918739492754</v>
      </c>
      <c r="G111" s="5" t="n">
        <f aca="false">E111/1000</f>
        <v>35.0899759511941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11186.383</v>
      </c>
      <c r="C113" s="37" t="n">
        <f aca="false">$F$97</f>
        <v>14.182005054717</v>
      </c>
      <c r="D113" s="37" t="n">
        <f aca="false">$M$97</f>
        <v>17.2518467236059</v>
      </c>
      <c r="E113" s="38" t="n">
        <f aca="false">SUM(E109:E112)</f>
        <v>192985.76490755</v>
      </c>
      <c r="F113" s="5" t="n">
        <f aca="false">SUM(F109:F112)</f>
        <v>11.186383</v>
      </c>
      <c r="G113" s="5" t="n">
        <f aca="false">SUM(G109:G112)</f>
        <v>192.98576490755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192987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1.00000639991478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13.2247524417137</v>
      </c>
      <c r="E122" s="42" t="n">
        <v>14.2808457136985</v>
      </c>
      <c r="F122" s="42" t="n">
        <v>15.2646291247028</v>
      </c>
      <c r="G122" s="42"/>
    </row>
    <row r="123" customFormat="false" ht="12.75" hidden="false" customHeight="false" outlineLevel="0" collapsed="false">
      <c r="C123" s="8" t="s">
        <v>25</v>
      </c>
      <c r="D123" s="42" t="n">
        <v>0.933627382246054</v>
      </c>
      <c r="E123" s="42" t="n">
        <v>1.01150210636619</v>
      </c>
      <c r="F123" s="42" t="n">
        <v>0.674573438607027</v>
      </c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23.0091938967641</v>
      </c>
      <c r="G127" s="43" t="n">
        <f aca="false">(G109*100)/$G$113</f>
        <v>18.3934461601415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62.3373886855814</v>
      </c>
      <c r="G128" s="43" t="n">
        <f aca="false">(G110*100)/$G$113</f>
        <v>63.4238780513081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14.6534174176544</v>
      </c>
      <c r="G129" s="43" t="n">
        <f aca="false">(G111*100)/$G$113</f>
        <v>18.1826757885505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  <col collapsed="false" customWidth="true" hidden="false" outlineLevel="0" max="9" min="9" style="0" width="9.58"/>
    <col collapsed="false" customWidth="true" hidden="false" outlineLevel="0" max="11" min="11" style="0" width="9.58"/>
  </cols>
  <sheetData>
    <row r="1" customFormat="false" ht="20.25" hidden="false" customHeight="false" outlineLevel="0" collapsed="false">
      <c r="A1" s="1" t="s">
        <v>39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11911959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1996360</v>
      </c>
      <c r="J13" s="2"/>
      <c r="K13" s="12" t="n">
        <v>5.25</v>
      </c>
      <c r="L13" s="2" t="n">
        <f aca="false">IF($F13&gt;0,($I13/1000)*(B13/$F13),0)</f>
        <v>1996.36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1996.36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17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17" t="n">
        <v>9998578</v>
      </c>
      <c r="J19" s="5"/>
      <c r="K19" s="12" t="n">
        <v>8.25</v>
      </c>
      <c r="L19" s="2" t="n">
        <f aca="false">IF($F19&gt;0,($I19/1000)*(B19/$F19),0)</f>
        <v>9998.578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9998.578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17" t="n">
        <v>125553882</v>
      </c>
      <c r="J20" s="5"/>
      <c r="K20" s="12" t="n">
        <v>8.75</v>
      </c>
      <c r="L20" s="2" t="n">
        <f aca="false">IF($F20&gt;0,($I20/1000)*(B20/$F20),0)</f>
        <v>125553.882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125553.882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17" t="n">
        <v>346834529</v>
      </c>
      <c r="J21" s="5"/>
      <c r="K21" s="12" t="n">
        <v>9.25</v>
      </c>
      <c r="L21" s="2" t="n">
        <f aca="false">IF($F21&gt;0,($I21/1000)*(B21/$F21),0)</f>
        <v>346834.529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346834.529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17" t="n">
        <v>166243859</v>
      </c>
      <c r="J22" s="5"/>
      <c r="K22" s="12" t="n">
        <v>9.75</v>
      </c>
      <c r="L22" s="2" t="n">
        <f aca="false">IF($F22&gt;0,($I22/1000)*(B22/$F22),0)</f>
        <v>153119.343815789</v>
      </c>
      <c r="M22" s="2" t="n">
        <f aca="false">IF($F22&gt;0,($I22/1000)*(C22/$F22),0)</f>
        <v>13124.5151842105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166243.859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17" t="n">
        <v>305134782</v>
      </c>
      <c r="J23" s="5"/>
      <c r="K23" s="12" t="n">
        <v>10.25</v>
      </c>
      <c r="L23" s="2" t="n">
        <f aca="false">IF($F23&gt;0,($I23/1000)*(B23/$F23),0)</f>
        <v>263047.225862069</v>
      </c>
      <c r="M23" s="2" t="n">
        <f aca="false">IF($F23&gt;0,($I23/1000)*(C23/$F23),0)</f>
        <v>42087.556137931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305134.782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17" t="n">
        <v>408356370</v>
      </c>
      <c r="J24" s="5"/>
      <c r="K24" s="12" t="n">
        <v>10.75</v>
      </c>
      <c r="L24" s="2" t="n">
        <f aca="false">IF($F24&gt;0,($I24/1000)*(B24/$F24),0)</f>
        <v>389363.050465116</v>
      </c>
      <c r="M24" s="2" t="n">
        <f aca="false">IF($F24&gt;0,($I24/1000)*(C24/$F24),0)</f>
        <v>18993.3195348837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408356.37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17" t="n">
        <v>327586271</v>
      </c>
      <c r="J25" s="5"/>
      <c r="K25" s="12" t="n">
        <v>11.25</v>
      </c>
      <c r="L25" s="2" t="n">
        <f aca="false">IF($F25&gt;0,($I25/1000)*(B25/$F25),0)</f>
        <v>311986.924761905</v>
      </c>
      <c r="M25" s="2" t="n">
        <f aca="false">IF($F25&gt;0,($I25/1000)*(C25/$F25),0)</f>
        <v>15599.3462380952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327586.271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17" t="n">
        <v>73609598</v>
      </c>
      <c r="J26" s="5"/>
      <c r="K26" s="12" t="n">
        <v>11.75</v>
      </c>
      <c r="L26" s="2" t="n">
        <f aca="false">IF($F26&gt;0,($I26/1000)*(B26/$F26),0)</f>
        <v>62784.6571176471</v>
      </c>
      <c r="M26" s="2" t="n">
        <f aca="false">IF($F26&gt;0,($I26/1000)*(C26/$F26),0)</f>
        <v>10824.9408823529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73609.598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17" t="n">
        <v>37199613</v>
      </c>
      <c r="J27" s="5"/>
      <c r="K27" s="12" t="n">
        <v>12.25</v>
      </c>
      <c r="L27" s="2" t="n">
        <f aca="false">IF($F27&gt;0,($I27/1000)*(B27/$F27),0)</f>
        <v>26937.6507931034</v>
      </c>
      <c r="M27" s="2" t="n">
        <f aca="false">IF($F27&gt;0,($I27/1000)*(C27/$F27),0)</f>
        <v>10261.9622068966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37199.613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17" t="n">
        <v>17094982</v>
      </c>
      <c r="J28" s="5"/>
      <c r="K28" s="12" t="n">
        <v>12.75</v>
      </c>
      <c r="L28" s="2" t="n">
        <f aca="false">IF($F28&gt;0,($I28/1000)*(B28/$F28),0)</f>
        <v>10256.9892</v>
      </c>
      <c r="M28" s="2" t="n">
        <f aca="false">IF($F28&gt;0,($I28/1000)*(C28/$F28),0)</f>
        <v>6837.9928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17094.982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4061857</v>
      </c>
      <c r="J29" s="5"/>
      <c r="K29" s="12" t="n">
        <v>13.25</v>
      </c>
      <c r="L29" s="2" t="n">
        <f aca="false">IF($F29&gt;0,($I29/1000)*(B29/$F29),0)</f>
        <v>1059.61486956522</v>
      </c>
      <c r="M29" s="2" t="n">
        <f aca="false">IF($F29&gt;0,($I29/1000)*(C29/$F29),0)</f>
        <v>2825.63965217391</v>
      </c>
      <c r="N29" s="2" t="n">
        <f aca="false">IF($F29&gt;0,($I29/1000)*(D29/$F29),0)</f>
        <v>176.60247826087</v>
      </c>
      <c r="O29" s="2" t="n">
        <f aca="false">IF($F29&gt;0,($I29/1000)*(E29/$F29),0)</f>
        <v>0</v>
      </c>
      <c r="P29" s="13" t="n">
        <f aca="false">SUM(L29:O29)</f>
        <v>4061.857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5008523</v>
      </c>
      <c r="J30" s="5"/>
      <c r="K30" s="12" t="n">
        <v>13.75</v>
      </c>
      <c r="L30" s="2" t="n">
        <f aca="false">IF($F30&gt;0,($I30/1000)*(B30/$F30),0)</f>
        <v>1365.96081818182</v>
      </c>
      <c r="M30" s="2" t="n">
        <f aca="false">IF($F30&gt;0,($I30/1000)*(C30/$F30),0)</f>
        <v>3642.56218181818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5008.523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3569683</v>
      </c>
      <c r="J31" s="5"/>
      <c r="K31" s="12" t="n">
        <v>14.25</v>
      </c>
      <c r="L31" s="2" t="n">
        <f aca="false">IF($F31&gt;0,($I31/1000)*(B31/$F31),0)</f>
        <v>713.9366</v>
      </c>
      <c r="M31" s="2" t="n">
        <f aca="false">IF($F31&gt;0,($I31/1000)*(C31/$F31),0)</f>
        <v>2855.7464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3569.683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1358641</v>
      </c>
      <c r="J32" s="5"/>
      <c r="K32" s="12" t="n">
        <v>14.75</v>
      </c>
      <c r="L32" s="2" t="n">
        <f aca="false">IF($F32&gt;0,($I32/1000)*(B32/$F32),0)</f>
        <v>226.440166666667</v>
      </c>
      <c r="M32" s="2" t="n">
        <f aca="false">IF($F32&gt;0,($I32/1000)*(C32/$F32),0)</f>
        <v>679.3205</v>
      </c>
      <c r="N32" s="2" t="n">
        <f aca="false">IF($F32&gt;0,($I32/1000)*(D32/$F32),0)</f>
        <v>452.880333333333</v>
      </c>
      <c r="O32" s="2" t="n">
        <f aca="false">IF($F32&gt;0,($I32/1000)*(E32/$F32),0)</f>
        <v>0</v>
      </c>
      <c r="P32" s="13" t="n">
        <f aca="false">SUM(L32:O32)</f>
        <v>1358.641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1221190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814.126666666667</v>
      </c>
      <c r="N33" s="2" t="n">
        <f aca="false">IF($F33&gt;0,($I33/1000)*(D33/$F33),0)</f>
        <v>407.063333333333</v>
      </c>
      <c r="O33" s="2" t="n">
        <f aca="false">IF($F33&gt;0,($I33/1000)*(E33/$F33),0)</f>
        <v>0</v>
      </c>
      <c r="P33" s="13" t="n">
        <f aca="false">SUM(L33:O33)</f>
        <v>1221.19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1080769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540.3845</v>
      </c>
      <c r="N34" s="2" t="n">
        <f aca="false">IF($F34&gt;0,($I34/1000)*(D34/$F34),0)</f>
        <v>540.3845</v>
      </c>
      <c r="O34" s="2" t="n">
        <f aca="false">IF($F34&gt;0,($I34/1000)*(E34/$F34),0)</f>
        <v>0</v>
      </c>
      <c r="P34" s="13" t="n">
        <f aca="false">SUM(L34:O34)</f>
        <v>1080.769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610595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457.94625</v>
      </c>
      <c r="N35" s="2" t="n">
        <f aca="false">IF($F35&gt;0,($I35/1000)*(D35/$F35),0)</f>
        <v>152.64875</v>
      </c>
      <c r="O35" s="2" t="n">
        <f aca="false">IF($F35&gt;0,($I35/1000)*(E35/$F35),0)</f>
        <v>0</v>
      </c>
      <c r="P35" s="13" t="n">
        <f aca="false">SUM(L35:O35)</f>
        <v>610.595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1836520082</v>
      </c>
      <c r="J47" s="2"/>
      <c r="K47" s="22" t="s">
        <v>7</v>
      </c>
      <c r="L47" s="23" t="n">
        <f aca="false">SUM(L10:L46)</f>
        <v>1705245.14347004</v>
      </c>
      <c r="M47" s="23" t="n">
        <f aca="false">SUM(M10:M46)</f>
        <v>129545.359135029</v>
      </c>
      <c r="N47" s="23" t="n">
        <f aca="false">SUM(N10:N46)</f>
        <v>1729.57939492754</v>
      </c>
      <c r="O47" s="23" t="n">
        <f aca="false">SUM(O10:O46)</f>
        <v>0</v>
      </c>
      <c r="P47" s="23" t="n">
        <f aca="false">SUM(P10:P46)</f>
        <v>1836520.082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10480.89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10480.89</v>
      </c>
      <c r="G62" s="2"/>
      <c r="H62" s="12" t="n">
        <f aca="false">$I$53*((A62)^$K$53)</f>
        <v>0.749109261946469</v>
      </c>
      <c r="I62" s="2" t="n">
        <f aca="false">L13*$H62</f>
        <v>1495.49176617945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1495.49176617945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82488.2685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82488.2685</v>
      </c>
      <c r="G68" s="2"/>
      <c r="H68" s="12" t="n">
        <f aca="false">$I$53*((A68)^$K$53)</f>
        <v>3.09001992480288</v>
      </c>
      <c r="I68" s="2" t="n">
        <f aca="false">L19*$H68</f>
        <v>30895.8052396957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30895.8052396957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1098596.4675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1098596.4675</v>
      </c>
      <c r="G69" s="2"/>
      <c r="H69" s="12" t="n">
        <f aca="false">$I$53*((A69)^$K$53)</f>
        <v>3.71601634277063</v>
      </c>
      <c r="I69" s="2" t="n">
        <f aca="false">L20*$H69</f>
        <v>466560.277410295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466560.277410295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3208219.39325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3208219.39325</v>
      </c>
      <c r="G70" s="2"/>
      <c r="H70" s="12" t="n">
        <f aca="false">$I$53*((A70)^$K$53)</f>
        <v>4.42324183762226</v>
      </c>
      <c r="I70" s="2" t="n">
        <f aca="false">L21*$H70</f>
        <v>1534132.99940481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1534132.99940481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1492913.60220395</v>
      </c>
      <c r="C71" s="2" t="n">
        <f aca="false">M22*($A71)</f>
        <v>127964.023046053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1620877.62525</v>
      </c>
      <c r="G71" s="2"/>
      <c r="H71" s="12" t="n">
        <f aca="false">$I$53*((A71)^$K$53)</f>
        <v>5.21698510307693</v>
      </c>
      <c r="I71" s="2" t="n">
        <f aca="false">L22*$H71</f>
        <v>798821.335679888</v>
      </c>
      <c r="J71" s="2" t="n">
        <f aca="false">M22*$H71</f>
        <v>68470.4002011333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867291.735881022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2696234.06508621</v>
      </c>
      <c r="C72" s="2" t="n">
        <f aca="false">M23*($A72)</f>
        <v>431397.450413793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3127631.5155</v>
      </c>
      <c r="G72" s="2"/>
      <c r="H72" s="12" t="n">
        <f aca="false">$I$53*((A72)^$K$53)</f>
        <v>6.10257364886262</v>
      </c>
      <c r="I72" s="2" t="n">
        <f aca="false">L23*$H72</f>
        <v>1605265.06895228</v>
      </c>
      <c r="J72" s="2" t="n">
        <f aca="false">M23*$H72</f>
        <v>256842.411032364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1862107.47998464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4185652.7925</v>
      </c>
      <c r="C73" s="2" t="n">
        <f aca="false">M24*($A73)</f>
        <v>204178.185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4389830.9775</v>
      </c>
      <c r="G73" s="2"/>
      <c r="H73" s="12" t="n">
        <f aca="false">$I$53*((A73)^$K$53)</f>
        <v>7.08537207019883</v>
      </c>
      <c r="I73" s="2" t="n">
        <f aca="false">L24*$H73</f>
        <v>2758782.08293295</v>
      </c>
      <c r="J73" s="2" t="n">
        <f aca="false">M24*$H73</f>
        <v>134574.735752827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2893356.81868578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3509852.90357143</v>
      </c>
      <c r="C74" s="2" t="n">
        <f aca="false">M25*($A74)</f>
        <v>175492.645178571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3685345.54875</v>
      </c>
      <c r="G74" s="2"/>
      <c r="H74" s="12" t="n">
        <f aca="false">$I$53*((A74)^$K$53)</f>
        <v>8.17078047561492</v>
      </c>
      <c r="I74" s="2" t="n">
        <f aca="false">L25*$H74</f>
        <v>2549176.67349171</v>
      </c>
      <c r="J74" s="2" t="n">
        <f aca="false">M25*$H74</f>
        <v>127458.833674586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2676635.5071663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737719.721132353</v>
      </c>
      <c r="C75" s="2" t="n">
        <f aca="false">M26*($A75)</f>
        <v>127193.055367647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864912.7765</v>
      </c>
      <c r="G75" s="2"/>
      <c r="H75" s="12" t="n">
        <f aca="false">$I$53*((A75)^$K$53)</f>
        <v>9.36423305187321</v>
      </c>
      <c r="I75" s="2" t="n">
        <f aca="false">L26*$H75</f>
        <v>587930.161331597</v>
      </c>
      <c r="J75" s="2" t="n">
        <f aca="false">M26*$H75</f>
        <v>101367.269195103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689297.4305267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329986.222215517</v>
      </c>
      <c r="C76" s="2" t="n">
        <f aca="false">M27*($A76)</f>
        <v>125709.037034483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455695.25925</v>
      </c>
      <c r="G76" s="2"/>
      <c r="H76" s="12" t="n">
        <f aca="false">$I$53*((A76)^$K$53)</f>
        <v>10.6711967484374</v>
      </c>
      <c r="I76" s="2" t="n">
        <f aca="false">L27*$H76</f>
        <v>287456.971553908</v>
      </c>
      <c r="J76" s="2" t="n">
        <f aca="false">M27*$H76</f>
        <v>109507.417734822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396964.389288731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130776.6123</v>
      </c>
      <c r="C77" s="2" t="n">
        <f aca="false">M28*($A77)</f>
        <v>87184.4082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217961.0205</v>
      </c>
      <c r="G77" s="2"/>
      <c r="H77" s="12" t="n">
        <f aca="false">$I$53*((A77)^$K$53)</f>
        <v>12.0971700668328</v>
      </c>
      <c r="I77" s="2" t="n">
        <f aca="false">L28*$H77</f>
        <v>124080.542726067</v>
      </c>
      <c r="J77" s="2" t="n">
        <f aca="false">M28*$H77</f>
        <v>82720.3618173783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206800.904543446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14039.8970217391</v>
      </c>
      <c r="C78" s="2" t="n">
        <f aca="false">M29*($A78)</f>
        <v>37439.7253913043</v>
      </c>
      <c r="D78" s="2" t="n">
        <f aca="false">N29*($A78)</f>
        <v>2339.98283695652</v>
      </c>
      <c r="E78" s="2" t="n">
        <f aca="false">O29*($A78)</f>
        <v>0</v>
      </c>
      <c r="F78" s="13" t="n">
        <f aca="false">SUM(B78:E78)</f>
        <v>53819.60525</v>
      </c>
      <c r="G78" s="2"/>
      <c r="H78" s="12" t="n">
        <f aca="false">$I$53*((A78)^$K$53)</f>
        <v>13.6476819425695</v>
      </c>
      <c r="I78" s="2" t="n">
        <f aca="false">L29*$H78</f>
        <v>14461.2867214434</v>
      </c>
      <c r="J78" s="2" t="n">
        <f aca="false">M29*$H78</f>
        <v>38563.4312571824</v>
      </c>
      <c r="K78" s="2" t="n">
        <f aca="false">N29*$H78</f>
        <v>2410.2144535739</v>
      </c>
      <c r="L78" s="2" t="n">
        <f aca="false">O29*$H78</f>
        <v>0</v>
      </c>
      <c r="M78" s="29" t="n">
        <f aca="false">SUM(I78:L78)</f>
        <v>55434.9324321996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18781.96125</v>
      </c>
      <c r="C79" s="2" t="n">
        <f aca="false">M30*($A79)</f>
        <v>50085.23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68867.19125</v>
      </c>
      <c r="G79" s="2"/>
      <c r="H79" s="12" t="n">
        <f aca="false">$I$53*((A79)^$K$53)</f>
        <v>15.3282907091795</v>
      </c>
      <c r="I79" s="2" t="n">
        <f aca="false">L30*$H79</f>
        <v>20937.8445184396</v>
      </c>
      <c r="J79" s="2" t="n">
        <f aca="false">M30*$H79</f>
        <v>55834.2520491723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76772.0965676119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10173.59655</v>
      </c>
      <c r="C80" s="2" t="n">
        <f aca="false">M31*($A80)</f>
        <v>40694.3862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50867.98275</v>
      </c>
      <c r="G80" s="2"/>
      <c r="H80" s="12" t="n">
        <f aca="false">$I$53*((A80)^$K$53)</f>
        <v>17.1445831354492</v>
      </c>
      <c r="I80" s="2" t="n">
        <f aca="false">L31*$H80</f>
        <v>12240.1453921399</v>
      </c>
      <c r="J80" s="2" t="n">
        <f aca="false">M31*$H80</f>
        <v>48960.5815685598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61200.7269606997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3339.99245833333</v>
      </c>
      <c r="C81" s="2" t="n">
        <f aca="false">M32*($A81)</f>
        <v>10019.977375</v>
      </c>
      <c r="D81" s="2" t="n">
        <f aca="false">N32*($A81)</f>
        <v>6679.98491666667</v>
      </c>
      <c r="E81" s="2" t="n">
        <f aca="false">O32*($A81)</f>
        <v>0</v>
      </c>
      <c r="F81" s="13" t="n">
        <f aca="false">SUM(B81:E81)</f>
        <v>20039.95475</v>
      </c>
      <c r="G81" s="2"/>
      <c r="H81" s="12" t="n">
        <f aca="false">$I$53*((A81)^$K$53)</f>
        <v>19.1021735281896</v>
      </c>
      <c r="I81" s="2" t="n">
        <f aca="false">L32*$H81</f>
        <v>4325.49935741884</v>
      </c>
      <c r="J81" s="2" t="n">
        <f aca="false">M32*$H81</f>
        <v>12976.4980722565</v>
      </c>
      <c r="K81" s="2" t="n">
        <f aca="false">N32*$H81</f>
        <v>8650.99871483768</v>
      </c>
      <c r="L81" s="2" t="n">
        <f aca="false">O32*$H81</f>
        <v>0</v>
      </c>
      <c r="M81" s="29" t="n">
        <f aca="false">SUM(I81:L81)</f>
        <v>25952.996144513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12415.4316666667</v>
      </c>
      <c r="D82" s="2" t="n">
        <f aca="false">N33*($A82)</f>
        <v>6207.71583333333</v>
      </c>
      <c r="E82" s="2" t="n">
        <f aca="false">O33*($A82)</f>
        <v>0</v>
      </c>
      <c r="F82" s="13" t="n">
        <f aca="false">SUM(B82:E82)</f>
        <v>18623.1475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17264.9423380245</v>
      </c>
      <c r="K82" s="2" t="n">
        <f aca="false">N33*$H82</f>
        <v>8632.47116901226</v>
      </c>
      <c r="L82" s="2" t="n">
        <f aca="false">O33*$H82</f>
        <v>0</v>
      </c>
      <c r="M82" s="29" t="n">
        <f aca="false">SUM(I82:L82)</f>
        <v>25897.4135070368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8511.055875</v>
      </c>
      <c r="D83" s="2" t="n">
        <f aca="false">N34*($A83)</f>
        <v>8511.055875</v>
      </c>
      <c r="E83" s="2" t="n">
        <f aca="false">O34*($A83)</f>
        <v>0</v>
      </c>
      <c r="F83" s="13" t="n">
        <f aca="false">SUM(B83:E83)</f>
        <v>17022.11175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12679.4944488123</v>
      </c>
      <c r="K83" s="2" t="n">
        <f aca="false">N34*$H83</f>
        <v>12679.4944488123</v>
      </c>
      <c r="L83" s="2" t="n">
        <f aca="false">O34*$H83</f>
        <v>0</v>
      </c>
      <c r="M83" s="29" t="n">
        <f aca="false">SUM(I83:L83)</f>
        <v>25358.9888976245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7441.6265625</v>
      </c>
      <c r="D84" s="2" t="n">
        <f aca="false">N35*($A84)</f>
        <v>2480.5421875</v>
      </c>
      <c r="E84" s="2" t="n">
        <f aca="false">O35*($A84)</f>
        <v>0</v>
      </c>
      <c r="F84" s="13" t="n">
        <f aca="false">SUM(B84:E84)</f>
        <v>9922.16875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11851.3152933323</v>
      </c>
      <c r="K84" s="2" t="n">
        <f aca="false">N35*$H84</f>
        <v>3950.43843111077</v>
      </c>
      <c r="L84" s="2" t="n">
        <f aca="false">O35*$H84</f>
        <v>0</v>
      </c>
      <c r="M84" s="29" t="n">
        <f aca="false">SUM(I84:L84)</f>
        <v>15801.7537244431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17529256.3855395</v>
      </c>
      <c r="C96" s="23" t="n">
        <f aca="false">SUM(C59:C90)</f>
        <v>1445726.23731102</v>
      </c>
      <c r="D96" s="23" t="n">
        <f aca="false">SUM(D59:D90)</f>
        <v>26219.2816494565</v>
      </c>
      <c r="E96" s="23" t="n">
        <f aca="false">SUM(E59:E90)</f>
        <v>0</v>
      </c>
      <c r="F96" s="23" t="n">
        <f aca="false">SUM(F59:F90)</f>
        <v>19001201.9045</v>
      </c>
      <c r="G96" s="13"/>
      <c r="H96" s="22" t="s">
        <v>7</v>
      </c>
      <c r="I96" s="23" t="n">
        <f aca="false">SUM(I59:I95)</f>
        <v>10796562.1864788</v>
      </c>
      <c r="J96" s="23" t="n">
        <f aca="false">SUM(J59:J95)</f>
        <v>1079071.94443555</v>
      </c>
      <c r="K96" s="23" t="n">
        <f aca="false">SUM(K59:K95)</f>
        <v>36323.6172173469</v>
      </c>
      <c r="L96" s="23" t="n">
        <f aca="false">SUM(L59:L95)</f>
        <v>0</v>
      </c>
      <c r="M96" s="23" t="n">
        <f aca="false">SUM(M59:M95)</f>
        <v>11911957.7481317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10.2796107953539</v>
      </c>
      <c r="C97" s="30" t="n">
        <f aca="false">IF(M47&gt;0,C96/M47,0)</f>
        <v>11.1600002266704</v>
      </c>
      <c r="D97" s="30" t="n">
        <f aca="false">IF(N47&gt;0,D96/N47,0)</f>
        <v>15.159339736789</v>
      </c>
      <c r="E97" s="30" t="n">
        <f aca="false">IF(O47&gt;0,E96/O47,0)</f>
        <v>0</v>
      </c>
      <c r="F97" s="30" t="n">
        <f aca="false">IF(P47&gt;0,F96/P47,0)</f>
        <v>10.3463077211807</v>
      </c>
      <c r="G97" s="13"/>
      <c r="H97" s="9" t="s">
        <v>13</v>
      </c>
      <c r="I97" s="30" t="n">
        <f aca="false">IF(L47&gt;0,I96/L47,0)</f>
        <v>6.33138421641163</v>
      </c>
      <c r="J97" s="30" t="n">
        <f aca="false">IF(M47&gt;0,J96/M47,0)</f>
        <v>8.32968430239795</v>
      </c>
      <c r="K97" s="30" t="n">
        <f aca="false">IF(N47&gt;0,K96/N47,0)</f>
        <v>21.0014164853465</v>
      </c>
      <c r="L97" s="30" t="n">
        <f aca="false">IF(O47&gt;0,L96/O47,0)</f>
        <v>0</v>
      </c>
      <c r="M97" s="30" t="n">
        <f aca="false">IF(P47&gt;0,M96/P47,0)</f>
        <v>6.48615708855163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1705245.14347004</v>
      </c>
      <c r="C109" s="37" t="n">
        <f aca="false">$B$97</f>
        <v>10.2796107953539</v>
      </c>
      <c r="D109" s="37" t="n">
        <f aca="false">$I$97</f>
        <v>6.33138421641163</v>
      </c>
      <c r="E109" s="38" t="n">
        <f aca="false">B109*D109</f>
        <v>10796562.1864788</v>
      </c>
      <c r="F109" s="5" t="n">
        <f aca="false">B109/1000</f>
        <v>1705.24514347004</v>
      </c>
      <c r="G109" s="5" t="n">
        <f aca="false">E109/1000</f>
        <v>10796.5621864788</v>
      </c>
      <c r="H109" s="5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129545.359135029</v>
      </c>
      <c r="C110" s="37" t="n">
        <f aca="false">$C$97</f>
        <v>11.1600002266704</v>
      </c>
      <c r="D110" s="37" t="n">
        <f aca="false">$J$97</f>
        <v>8.32968430239795</v>
      </c>
      <c r="E110" s="38" t="n">
        <f aca="false">B110*D110</f>
        <v>1079071.94443555</v>
      </c>
      <c r="F110" s="5" t="n">
        <f aca="false">B110/1000</f>
        <v>129.545359135029</v>
      </c>
      <c r="G110" s="5" t="n">
        <f aca="false">E110/1000</f>
        <v>1079.07194443555</v>
      </c>
      <c r="H110" s="5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1729.57939492754</v>
      </c>
      <c r="C111" s="37" t="n">
        <f aca="false">$D$97</f>
        <v>15.159339736789</v>
      </c>
      <c r="D111" s="37" t="n">
        <f aca="false">$K$97</f>
        <v>21.0014164853465</v>
      </c>
      <c r="E111" s="38" t="n">
        <f aca="false">B111*D111</f>
        <v>36323.6172173469</v>
      </c>
      <c r="F111" s="5" t="n">
        <f aca="false">B111/1000</f>
        <v>1.72957939492754</v>
      </c>
      <c r="G111" s="5" t="n">
        <f aca="false">E111/1000</f>
        <v>36.3236172173469</v>
      </c>
      <c r="H111" s="5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1836520.082</v>
      </c>
      <c r="C113" s="37" t="n">
        <f aca="false">$F$97</f>
        <v>10.3463077211807</v>
      </c>
      <c r="D113" s="37" t="n">
        <f aca="false">$M$97</f>
        <v>6.48615708855163</v>
      </c>
      <c r="E113" s="38" t="n">
        <f aca="false">SUM(E109:E112)</f>
        <v>11911957.7481317</v>
      </c>
      <c r="F113" s="5" t="n">
        <f aca="false">SUM(F109:F112)</f>
        <v>1836.520082</v>
      </c>
      <c r="G113" s="5" t="n">
        <f aca="false">SUM(G109:G112)</f>
        <v>11911.9577481317</v>
      </c>
      <c r="H113" s="5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11911959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1.00000010509341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10.2796107953539</v>
      </c>
      <c r="E122" s="42" t="n">
        <v>11.1600002266704</v>
      </c>
      <c r="F122" s="42" t="n">
        <v>15.159339736789</v>
      </c>
      <c r="G122" s="42"/>
    </row>
    <row r="123" customFormat="false" ht="12.75" hidden="false" customHeight="false" outlineLevel="0" collapsed="false">
      <c r="C123" s="8" t="s">
        <v>25</v>
      </c>
      <c r="D123" s="42" t="n">
        <v>0.944354712948375</v>
      </c>
      <c r="E123" s="42" t="n">
        <v>1.26463297860455</v>
      </c>
      <c r="F123" s="42" t="n">
        <v>0.795237763314318</v>
      </c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92.8519736965252</v>
      </c>
      <c r="G127" s="43" t="n">
        <f aca="false">(G109*100)/$G$113</f>
        <v>90.6363371560159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7.05384931015575</v>
      </c>
      <c r="G128" s="43" t="n">
        <f aca="false">(G110*100)/$G$113</f>
        <v>9.05872877701229</v>
      </c>
    </row>
    <row r="129" customFormat="false" ht="12.75" hidden="false" customHeight="false" outlineLevel="0" collapsed="false">
      <c r="E129" s="8" t="n">
        <v>2</v>
      </c>
      <c r="F129" s="44" t="n">
        <f aca="false">(F111*100)/$F$113</f>
        <v>0.0941769933190165</v>
      </c>
      <c r="G129" s="44" t="n">
        <f aca="false">(G111*100)/$G$113</f>
        <v>0.304934066971853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  <row r="133" customFormat="false" ht="12.75" hidden="false" customHeight="false" outlineLevel="0" collapsed="false">
      <c r="E133" s="0" t="s">
        <v>40</v>
      </c>
      <c r="F133" s="0" t="s">
        <v>41</v>
      </c>
      <c r="G133" s="0" t="s">
        <v>42</v>
      </c>
      <c r="H133" s="42" t="s">
        <v>27</v>
      </c>
      <c r="I133" s="8" t="s">
        <v>28</v>
      </c>
    </row>
    <row r="134" customFormat="false" ht="12.75" hidden="false" customHeight="false" outlineLevel="0" collapsed="false">
      <c r="E134" s="0" t="s">
        <v>43</v>
      </c>
      <c r="F134" s="0" t="n">
        <v>2.57389655450466</v>
      </c>
      <c r="G134" s="0" t="n">
        <v>35.4967327650074</v>
      </c>
      <c r="H134" s="46" t="n">
        <f aca="false">(F134*100)/$F$136</f>
        <v>0.150939972728318</v>
      </c>
      <c r="I134" s="46" t="n">
        <f aca="false">(G134*100)/$G$136</f>
        <v>0.328778106881671</v>
      </c>
    </row>
    <row r="135" customFormat="false" ht="12.75" hidden="false" customHeight="false" outlineLevel="0" collapsed="false">
      <c r="E135" s="0" t="s">
        <v>44</v>
      </c>
      <c r="F135" s="0" t="n">
        <v>1702.67124691554</v>
      </c>
      <c r="G135" s="0" t="n">
        <v>10761.0654537138</v>
      </c>
      <c r="H135" s="46" t="n">
        <f aca="false">(F135*100)/$F$136</f>
        <v>99.8490600272717</v>
      </c>
      <c r="I135" s="46" t="n">
        <f aca="false">(G135*100)/$G$136</f>
        <v>99.6712218931183</v>
      </c>
    </row>
    <row r="136" customFormat="false" ht="12.75" hidden="false" customHeight="false" outlineLevel="0" collapsed="false">
      <c r="E136" s="0" t="s">
        <v>7</v>
      </c>
      <c r="F136" s="0" t="n">
        <v>1705.24514347004</v>
      </c>
      <c r="G136" s="0" t="n">
        <v>10796.5621864788</v>
      </c>
      <c r="H136" s="0" t="n">
        <f aca="false">(F136*100)/$F$136</f>
        <v>100</v>
      </c>
      <c r="I136" s="46" t="n">
        <f aca="false">(G136*100)/$G$136</f>
        <v>100</v>
      </c>
    </row>
    <row r="1048576" customFormat="false" ht="12.8" hidden="false" customHeight="false" outlineLevel="0" collapsed="false"/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5" activeCellId="1" sqref="1:1 N35"/>
    </sheetView>
  </sheetViews>
  <sheetFormatPr defaultColWidth="9.72265625" defaultRowHeight="11.25" zeroHeight="false" outlineLevelRow="0" outlineLevelCol="0"/>
  <cols>
    <col collapsed="false" customWidth="true" hidden="false" outlineLevel="0" max="1" min="1" style="47" width="11.42"/>
    <col collapsed="false" customWidth="false" hidden="false" outlineLevel="0" max="2" min="2" style="47" width="9.71"/>
    <col collapsed="false" customWidth="true" hidden="false" outlineLevel="0" max="3" min="3" style="47" width="10"/>
    <col collapsed="false" customWidth="false" hidden="false" outlineLevel="0" max="256" min="4" style="47" width="9.71"/>
    <col collapsed="false" customWidth="true" hidden="false" outlineLevel="0" max="257" min="257" style="47" width="11.42"/>
    <col collapsed="false" customWidth="false" hidden="false" outlineLevel="0" max="512" min="258" style="47" width="9.71"/>
    <col collapsed="false" customWidth="true" hidden="false" outlineLevel="0" max="513" min="513" style="47" width="11.42"/>
    <col collapsed="false" customWidth="false" hidden="false" outlineLevel="0" max="768" min="514" style="47" width="9.71"/>
    <col collapsed="false" customWidth="true" hidden="false" outlineLevel="0" max="769" min="769" style="47" width="11.42"/>
    <col collapsed="false" customWidth="false" hidden="false" outlineLevel="0" max="1024" min="770" style="47" width="9.71"/>
  </cols>
  <sheetData>
    <row r="1" customFormat="false" ht="11.25" hidden="false" customHeight="false" outlineLevel="0" collapsed="false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</row>
    <row r="2" customFormat="false" ht="11.25" hidden="false" customHeight="false" outlineLevel="0" collapsed="false">
      <c r="A2" s="47" t="s">
        <v>45</v>
      </c>
      <c r="B2" s="49" t="e">
        <f aca="false">0.25+SUMPRODUCT($A4:$A43,B4:B43)/B44</f>
        <v>#DIV/0!</v>
      </c>
      <c r="C2" s="49" t="e">
        <f aca="false">0.25+SUMPRODUCT($A4:$A43,C4:C43)/C44</f>
        <v>#DIV/0!</v>
      </c>
      <c r="D2" s="49" t="e">
        <f aca="false">0.25+SUMPRODUCT($A4:$A43,D4:D43)/D44</f>
        <v>#DIV/0!</v>
      </c>
      <c r="E2" s="49" t="e">
        <f aca="false">0.25+SUMPRODUCT($A4:$A43,E4:E43)/E44</f>
        <v>#DIV/0!</v>
      </c>
      <c r="F2" s="49" t="e">
        <f aca="false">0.25+SUMPRODUCT($A4:$A43,F4:F43)/F44</f>
        <v>#DIV/0!</v>
      </c>
      <c r="G2" s="49" t="e">
        <f aca="false">0.25+SUMPRODUCT($A4:$A43,G4:G43)/G44</f>
        <v>#DIV/0!</v>
      </c>
      <c r="H2" s="49" t="e">
        <f aca="false">0.25+SUMPRODUCT($A4:$A43,H4:H43)/H44</f>
        <v>#DIV/0!</v>
      </c>
      <c r="I2" s="49" t="e">
        <f aca="false">0.25+SUMPRODUCT($A4:$A43,I4:I43)/I44</f>
        <v>#DIV/0!</v>
      </c>
      <c r="J2" s="49" t="e">
        <f aca="false">0.25+SUMPRODUCT($A4:$A43,J4:J43)/J44</f>
        <v>#DIV/0!</v>
      </c>
      <c r="K2" s="49" t="e">
        <f aca="false">0.25+SUMPRODUCT($A4:$A43,K4:K43)/K44</f>
        <v>#DIV/0!</v>
      </c>
    </row>
    <row r="3" customFormat="false" ht="11.25" hidden="false" customHeight="false" outlineLevel="0" collapsed="false">
      <c r="A3" s="47" t="s">
        <v>46</v>
      </c>
      <c r="B3" s="49" t="e">
        <f aca="false">((SUMPRODUCT($A4:$A43,$A4:$A43,B4:B43)-(B44*(B2-0.25)^2))/(B44-1))^0.5</f>
        <v>#DIV/0!</v>
      </c>
      <c r="C3" s="49" t="e">
        <f aca="false">((SUMPRODUCT($A4:$A43,$A4:$A43,C4:C43)-(C44*(C2-0.25)^2))/(C44-1))^0.5</f>
        <v>#DIV/0!</v>
      </c>
      <c r="D3" s="49" t="e">
        <f aca="false">((SUMPRODUCT($A4:$A43,$A4:$A43,D4:D43)-(D44*(D2-0.25)^2))/(D44-1))^0.5</f>
        <v>#DIV/0!</v>
      </c>
      <c r="E3" s="49" t="e">
        <f aca="false">((SUMPRODUCT($A4:$A43,$A4:$A43,E4:E43)-(E44*(E2-0.25)^2))/(E44-1))^0.5</f>
        <v>#DIV/0!</v>
      </c>
      <c r="F3" s="49" t="e">
        <f aca="false">((SUMPRODUCT($A4:$A43,$A4:$A43,F4:F43)-(F44*(F2-0.25)^2))/(F44-1))^0.5</f>
        <v>#DIV/0!</v>
      </c>
      <c r="G3" s="49" t="e">
        <f aca="false">((SUMPRODUCT($A4:$A43,$A4:$A43,G4:G43)-(G44*(G2-0.25)^2))/(G44-1))^0.5</f>
        <v>#DIV/0!</v>
      </c>
      <c r="H3" s="49" t="e">
        <f aca="false">((SUMPRODUCT($A4:$A43,$A4:$A43,H4:H43)-(H44*(H2-0.25)^2))/(H44-1))^0.5</f>
        <v>#DIV/0!</v>
      </c>
      <c r="I3" s="49" t="e">
        <f aca="false">((SUMPRODUCT($A4:$A43,$A4:$A43,I4:I43)-(I44*(I2-0.25)^2))/(I44-1))^0.5</f>
        <v>#DIV/0!</v>
      </c>
      <c r="J3" s="49" t="e">
        <f aca="false">((SUMPRODUCT($A4:$A43,$A4:$A43,J4:J43)-(J44*(J2-0.25)^2))/(J44-1))^0.5</f>
        <v>#DIV/0!</v>
      </c>
      <c r="K3" s="49" t="e">
        <f aca="false">((SUMPRODUCT($A4:$A43,$A4:$A43,K4:K43)-(K44*(K2-0.25)^2))/(K44-1))^0.5</f>
        <v>#DIV/0!</v>
      </c>
    </row>
    <row r="4" customFormat="false" ht="12.75" hidden="false" customHeight="false" outlineLevel="0" collapsed="false">
      <c r="A4" s="50" t="n">
        <v>2</v>
      </c>
      <c r="B4" s="5" t="n">
        <v>0</v>
      </c>
      <c r="C4" s="51" t="n">
        <v>0</v>
      </c>
      <c r="D4" s="51" t="n">
        <v>0</v>
      </c>
      <c r="E4" s="51" t="n">
        <v>0</v>
      </c>
      <c r="F4" s="47" t="n">
        <v>0</v>
      </c>
      <c r="G4" s="47" t="n">
        <v>0</v>
      </c>
      <c r="H4" s="47" t="n">
        <f aca="false">D4*1000</f>
        <v>0</v>
      </c>
      <c r="I4" s="47" t="n">
        <v>0</v>
      </c>
      <c r="J4" s="47" t="n">
        <v>0</v>
      </c>
      <c r="K4" s="47" t="n">
        <v>0</v>
      </c>
    </row>
    <row r="5" customFormat="false" ht="12.75" hidden="false" customHeight="false" outlineLevel="0" collapsed="false">
      <c r="A5" s="50" t="n">
        <v>2.5</v>
      </c>
      <c r="B5" s="5" t="n">
        <v>0</v>
      </c>
      <c r="C5" s="51" t="n">
        <v>0</v>
      </c>
      <c r="D5" s="51" t="n">
        <v>0</v>
      </c>
      <c r="E5" s="51" t="n">
        <v>0</v>
      </c>
      <c r="F5" s="47" t="n">
        <v>0</v>
      </c>
      <c r="G5" s="47" t="n">
        <v>0</v>
      </c>
      <c r="H5" s="47" t="n">
        <f aca="false">D5*1000</f>
        <v>0</v>
      </c>
      <c r="I5" s="47" t="n">
        <v>0</v>
      </c>
      <c r="J5" s="47" t="n">
        <v>0</v>
      </c>
      <c r="K5" s="47" t="n">
        <v>0</v>
      </c>
    </row>
    <row r="6" customFormat="false" ht="12.75" hidden="false" customHeight="false" outlineLevel="0" collapsed="false">
      <c r="A6" s="50" t="n">
        <v>3</v>
      </c>
      <c r="B6" s="5" t="n">
        <v>0</v>
      </c>
      <c r="C6" s="51" t="n">
        <v>0</v>
      </c>
      <c r="D6" s="51" t="n">
        <v>0</v>
      </c>
      <c r="E6" s="51" t="n">
        <v>0</v>
      </c>
      <c r="F6" s="47" t="n">
        <v>0</v>
      </c>
      <c r="G6" s="47" t="n">
        <v>0</v>
      </c>
      <c r="H6" s="47" t="n">
        <f aca="false">D6*1000</f>
        <v>0</v>
      </c>
      <c r="I6" s="47" t="n">
        <v>0</v>
      </c>
      <c r="J6" s="47" t="n">
        <v>0</v>
      </c>
      <c r="K6" s="47" t="n">
        <v>0</v>
      </c>
    </row>
    <row r="7" customFormat="false" ht="12.75" hidden="false" customHeight="false" outlineLevel="0" collapsed="false">
      <c r="A7" s="50" t="n">
        <v>3.5</v>
      </c>
      <c r="B7" s="5" t="n">
        <v>0</v>
      </c>
      <c r="C7" s="51" t="n">
        <v>0</v>
      </c>
      <c r="D7" s="51" t="n">
        <v>0</v>
      </c>
      <c r="E7" s="51" t="n">
        <v>0</v>
      </c>
      <c r="F7" s="47" t="n">
        <v>0</v>
      </c>
      <c r="G7" s="47" t="n">
        <v>0</v>
      </c>
      <c r="H7" s="47" t="n">
        <f aca="false">D7*1000</f>
        <v>0</v>
      </c>
      <c r="I7" s="47" t="n">
        <v>0</v>
      </c>
      <c r="J7" s="47" t="n">
        <v>0</v>
      </c>
      <c r="K7" s="47" t="n">
        <v>0</v>
      </c>
    </row>
    <row r="8" customFormat="false" ht="12.75" hidden="false" customHeight="false" outlineLevel="0" collapsed="false">
      <c r="A8" s="50" t="n">
        <v>4</v>
      </c>
      <c r="B8" s="5" t="n">
        <v>0</v>
      </c>
      <c r="C8" s="51" t="n">
        <v>0</v>
      </c>
      <c r="D8" s="51" t="n">
        <v>0</v>
      </c>
      <c r="E8" s="51" t="n">
        <v>0</v>
      </c>
      <c r="F8" s="47" t="n">
        <v>0</v>
      </c>
      <c r="G8" s="47" t="n">
        <v>0</v>
      </c>
      <c r="H8" s="47" t="n">
        <f aca="false">D8*1000</f>
        <v>0</v>
      </c>
      <c r="I8" s="47" t="n">
        <v>0</v>
      </c>
      <c r="J8" s="47" t="n">
        <v>0</v>
      </c>
      <c r="K8" s="47" t="n">
        <v>0</v>
      </c>
    </row>
    <row r="9" customFormat="false" ht="12.75" hidden="false" customHeight="false" outlineLevel="0" collapsed="false">
      <c r="A9" s="50" t="n">
        <v>4.5</v>
      </c>
      <c r="B9" s="5" t="n">
        <v>0</v>
      </c>
      <c r="C9" s="51" t="n">
        <v>0</v>
      </c>
      <c r="D9" s="51" t="n">
        <v>0</v>
      </c>
      <c r="E9" s="51" t="n">
        <v>0</v>
      </c>
      <c r="F9" s="47" t="n">
        <v>0</v>
      </c>
      <c r="G9" s="47" t="n">
        <v>0</v>
      </c>
      <c r="H9" s="47" t="n">
        <f aca="false">D9*1000</f>
        <v>0</v>
      </c>
      <c r="I9" s="47" t="n">
        <v>0</v>
      </c>
      <c r="J9" s="47" t="n">
        <v>0</v>
      </c>
      <c r="K9" s="47" t="n">
        <v>0</v>
      </c>
    </row>
    <row r="10" customFormat="false" ht="12.75" hidden="false" customHeight="false" outlineLevel="0" collapsed="false">
      <c r="A10" s="50" t="n">
        <v>5</v>
      </c>
      <c r="B10" s="5" t="n">
        <v>0</v>
      </c>
      <c r="C10" s="51" t="n">
        <v>0</v>
      </c>
      <c r="D10" s="51" t="n">
        <v>0</v>
      </c>
      <c r="E10" s="51" t="n">
        <v>0</v>
      </c>
      <c r="F10" s="47" t="n">
        <v>0</v>
      </c>
      <c r="G10" s="47" t="n">
        <v>0</v>
      </c>
      <c r="H10" s="47" t="n">
        <f aca="false">D10*1000</f>
        <v>0</v>
      </c>
      <c r="I10" s="47" t="n">
        <v>0</v>
      </c>
      <c r="J10" s="47" t="n">
        <v>0</v>
      </c>
      <c r="K10" s="47" t="n">
        <v>0</v>
      </c>
    </row>
    <row r="11" customFormat="false" ht="12.75" hidden="false" customHeight="false" outlineLevel="0" collapsed="false">
      <c r="A11" s="50" t="n">
        <v>5.5</v>
      </c>
      <c r="B11" s="5" t="n">
        <v>0</v>
      </c>
      <c r="C11" s="51" t="n">
        <v>0</v>
      </c>
      <c r="D11" s="51" t="n">
        <v>0</v>
      </c>
      <c r="E11" s="51" t="n">
        <v>0</v>
      </c>
      <c r="F11" s="47" t="n">
        <v>0</v>
      </c>
      <c r="G11" s="47" t="n">
        <v>0</v>
      </c>
      <c r="H11" s="47" t="n">
        <f aca="false">D11*1000</f>
        <v>0</v>
      </c>
      <c r="I11" s="47" t="n">
        <v>0</v>
      </c>
      <c r="J11" s="47" t="n">
        <v>0</v>
      </c>
      <c r="K11" s="47" t="n">
        <v>0</v>
      </c>
    </row>
    <row r="12" customFormat="false" ht="12.75" hidden="false" customHeight="false" outlineLevel="0" collapsed="false">
      <c r="A12" s="50" t="n">
        <v>6</v>
      </c>
      <c r="B12" s="5" t="n">
        <v>0</v>
      </c>
      <c r="C12" s="51" t="n">
        <v>0</v>
      </c>
      <c r="D12" s="51" t="n">
        <v>0</v>
      </c>
      <c r="E12" s="51" t="n">
        <v>0</v>
      </c>
      <c r="F12" s="47" t="n">
        <v>0</v>
      </c>
      <c r="G12" s="47" t="n">
        <v>0</v>
      </c>
      <c r="H12" s="47" t="n">
        <v>0</v>
      </c>
      <c r="I12" s="47" t="n">
        <v>0</v>
      </c>
      <c r="J12" s="47" t="n">
        <v>0</v>
      </c>
      <c r="K12" s="47" t="n">
        <v>0</v>
      </c>
    </row>
    <row r="13" customFormat="false" ht="12.75" hidden="false" customHeight="false" outlineLevel="0" collapsed="false">
      <c r="A13" s="50" t="n">
        <v>6.5</v>
      </c>
      <c r="B13" s="5" t="n">
        <v>0</v>
      </c>
      <c r="C13" s="51" t="n">
        <v>0</v>
      </c>
      <c r="D13" s="51" t="n">
        <v>0</v>
      </c>
      <c r="E13" s="51" t="n">
        <v>0</v>
      </c>
      <c r="F13" s="47" t="n">
        <v>0</v>
      </c>
      <c r="G13" s="47" t="n">
        <v>0</v>
      </c>
      <c r="H13" s="47" t="n">
        <v>0</v>
      </c>
      <c r="I13" s="47" t="n">
        <v>0</v>
      </c>
      <c r="J13" s="47" t="n">
        <v>0</v>
      </c>
      <c r="K13" s="47" t="n">
        <v>0</v>
      </c>
    </row>
    <row r="14" customFormat="false" ht="12.75" hidden="false" customHeight="false" outlineLevel="0" collapsed="false">
      <c r="A14" s="50" t="n">
        <v>7</v>
      </c>
      <c r="B14" s="5" t="n">
        <v>0</v>
      </c>
      <c r="C14" s="51" t="n">
        <v>0</v>
      </c>
      <c r="D14" s="51" t="n">
        <v>0</v>
      </c>
      <c r="E14" s="51" t="n">
        <v>0</v>
      </c>
      <c r="F14" s="47" t="n">
        <v>0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</row>
    <row r="15" customFormat="false" ht="12.75" hidden="false" customHeight="false" outlineLevel="0" collapsed="false">
      <c r="A15" s="50" t="n">
        <v>7.5</v>
      </c>
      <c r="B15" s="5" t="n">
        <v>0</v>
      </c>
      <c r="C15" s="51" t="n">
        <v>0</v>
      </c>
      <c r="D15" s="51" t="n">
        <v>0</v>
      </c>
      <c r="E15" s="51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</row>
    <row r="16" customFormat="false" ht="12.75" hidden="false" customHeight="false" outlineLevel="0" collapsed="false">
      <c r="A16" s="50" t="n">
        <v>8</v>
      </c>
      <c r="B16" s="5" t="n">
        <v>0</v>
      </c>
      <c r="C16" s="51" t="n">
        <v>0</v>
      </c>
      <c r="D16" s="51" t="n">
        <v>0</v>
      </c>
      <c r="E16" s="51" t="n">
        <v>0</v>
      </c>
      <c r="F16" s="47" t="n">
        <v>0</v>
      </c>
      <c r="G16" s="47" t="n">
        <v>0</v>
      </c>
      <c r="H16" s="47" t="n">
        <v>0</v>
      </c>
      <c r="I16" s="47" t="n">
        <v>0</v>
      </c>
      <c r="J16" s="47" t="n">
        <v>0</v>
      </c>
      <c r="K16" s="47" t="n">
        <v>0</v>
      </c>
    </row>
    <row r="17" customFormat="false" ht="12.75" hidden="false" customHeight="false" outlineLevel="0" collapsed="false">
      <c r="A17" s="50" t="n">
        <v>8.5</v>
      </c>
      <c r="B17" s="5" t="n">
        <v>0</v>
      </c>
      <c r="C17" s="51" t="n">
        <v>0</v>
      </c>
      <c r="D17" s="51" t="n">
        <v>0</v>
      </c>
      <c r="E17" s="51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</row>
    <row r="18" customFormat="false" ht="12.75" hidden="false" customHeight="false" outlineLevel="0" collapsed="false">
      <c r="A18" s="50" t="n">
        <v>9</v>
      </c>
      <c r="B18" s="5" t="n">
        <v>0</v>
      </c>
      <c r="C18" s="51" t="n">
        <v>0</v>
      </c>
      <c r="D18" s="51" t="n">
        <v>0</v>
      </c>
      <c r="E18" s="51" t="n">
        <v>0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</row>
    <row r="19" customFormat="false" ht="12.75" hidden="false" customHeight="false" outlineLevel="0" collapsed="false">
      <c r="A19" s="50" t="n">
        <v>9.5</v>
      </c>
      <c r="B19" s="5" t="n">
        <v>0</v>
      </c>
      <c r="C19" s="51" t="n">
        <v>0</v>
      </c>
      <c r="D19" s="51" t="n">
        <v>0</v>
      </c>
      <c r="E19" s="51" t="n">
        <v>0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</row>
    <row r="20" customFormat="false" ht="12.75" hidden="false" customHeight="false" outlineLevel="0" collapsed="false">
      <c r="A20" s="50" t="n">
        <v>10</v>
      </c>
      <c r="B20" s="5" t="n">
        <v>0</v>
      </c>
      <c r="C20" s="51" t="n">
        <v>0</v>
      </c>
      <c r="D20" s="51" t="n">
        <v>0</v>
      </c>
      <c r="E20" s="51" t="n">
        <v>0</v>
      </c>
      <c r="F20" s="47" t="n">
        <v>0</v>
      </c>
      <c r="G20" s="47" t="n">
        <v>0</v>
      </c>
      <c r="H20" s="47" t="n">
        <v>0</v>
      </c>
      <c r="I20" s="47" t="n">
        <v>0</v>
      </c>
      <c r="J20" s="47" t="n">
        <v>0</v>
      </c>
      <c r="K20" s="47" t="n">
        <v>0</v>
      </c>
    </row>
    <row r="21" customFormat="false" ht="12.75" hidden="false" customHeight="false" outlineLevel="0" collapsed="false">
      <c r="A21" s="50" t="n">
        <v>10.5</v>
      </c>
      <c r="B21" s="5" t="n">
        <v>0</v>
      </c>
      <c r="C21" s="51" t="n">
        <v>0</v>
      </c>
      <c r="D21" s="51" t="n">
        <v>0</v>
      </c>
      <c r="E21" s="51" t="n">
        <v>0</v>
      </c>
      <c r="F21" s="47" t="n">
        <v>0</v>
      </c>
      <c r="G21" s="47" t="n">
        <v>0</v>
      </c>
      <c r="H21" s="47" t="n">
        <v>0</v>
      </c>
      <c r="I21" s="47" t="n">
        <v>0</v>
      </c>
      <c r="J21" s="47" t="n">
        <v>0</v>
      </c>
      <c r="K21" s="47" t="n">
        <v>0</v>
      </c>
    </row>
    <row r="22" customFormat="false" ht="12.75" hidden="false" customHeight="false" outlineLevel="0" collapsed="false">
      <c r="A22" s="50" t="n">
        <v>11</v>
      </c>
      <c r="B22" s="5" t="n">
        <v>0</v>
      </c>
      <c r="C22" s="51" t="n">
        <v>0</v>
      </c>
      <c r="D22" s="51" t="n">
        <v>0</v>
      </c>
      <c r="E22" s="51" t="n">
        <v>0</v>
      </c>
      <c r="F22" s="47" t="n">
        <v>0</v>
      </c>
      <c r="G22" s="47" t="n">
        <v>0</v>
      </c>
      <c r="H22" s="47" t="n">
        <v>0</v>
      </c>
      <c r="I22" s="47" t="n">
        <v>0</v>
      </c>
      <c r="J22" s="47" t="n">
        <v>0</v>
      </c>
      <c r="K22" s="47" t="n">
        <v>0</v>
      </c>
    </row>
    <row r="23" customFormat="false" ht="12.75" hidden="false" customHeight="false" outlineLevel="0" collapsed="false">
      <c r="A23" s="50" t="n">
        <v>11.5</v>
      </c>
      <c r="B23" s="5" t="n">
        <v>0</v>
      </c>
      <c r="C23" s="51" t="n">
        <v>0</v>
      </c>
      <c r="D23" s="51" t="n">
        <v>0</v>
      </c>
      <c r="E23" s="51" t="n">
        <v>0</v>
      </c>
      <c r="F23" s="47" t="n">
        <v>0</v>
      </c>
      <c r="G23" s="47" t="n">
        <v>0</v>
      </c>
      <c r="H23" s="47" t="n">
        <v>0</v>
      </c>
      <c r="I23" s="47" t="n">
        <v>0</v>
      </c>
      <c r="J23" s="47" t="n">
        <v>0</v>
      </c>
      <c r="K23" s="47" t="n">
        <v>0</v>
      </c>
    </row>
    <row r="24" customFormat="false" ht="12.75" hidden="false" customHeight="false" outlineLevel="0" collapsed="false">
      <c r="A24" s="50" t="n">
        <v>12</v>
      </c>
      <c r="B24" s="5" t="n">
        <v>0</v>
      </c>
      <c r="C24" s="51" t="n">
        <v>0</v>
      </c>
      <c r="D24" s="51" t="n">
        <v>0</v>
      </c>
      <c r="E24" s="51" t="n">
        <v>0</v>
      </c>
      <c r="F24" s="47" t="n">
        <v>0</v>
      </c>
      <c r="G24" s="47" t="n">
        <v>0</v>
      </c>
      <c r="H24" s="47" t="n">
        <v>0</v>
      </c>
      <c r="I24" s="47" t="n">
        <v>0</v>
      </c>
      <c r="J24" s="47" t="n">
        <v>0</v>
      </c>
      <c r="K24" s="47" t="n">
        <v>0</v>
      </c>
    </row>
    <row r="25" customFormat="false" ht="12.75" hidden="false" customHeight="false" outlineLevel="0" collapsed="false">
      <c r="A25" s="50" t="n">
        <v>12.5</v>
      </c>
      <c r="B25" s="5" t="n">
        <v>0</v>
      </c>
      <c r="C25" s="51" t="n">
        <v>0</v>
      </c>
      <c r="D25" s="51" t="n">
        <v>0</v>
      </c>
      <c r="E25" s="51" t="n">
        <v>0</v>
      </c>
      <c r="F25" s="47" t="n">
        <v>0</v>
      </c>
      <c r="G25" s="47" t="n">
        <v>0</v>
      </c>
      <c r="H25" s="47" t="n">
        <v>0</v>
      </c>
      <c r="I25" s="47" t="n">
        <v>0</v>
      </c>
      <c r="J25" s="47" t="n">
        <v>0</v>
      </c>
      <c r="K25" s="47" t="n">
        <v>0</v>
      </c>
    </row>
    <row r="26" customFormat="false" ht="12.75" hidden="false" customHeight="false" outlineLevel="0" collapsed="false">
      <c r="A26" s="50" t="n">
        <v>13</v>
      </c>
      <c r="B26" s="5" t="n">
        <v>0</v>
      </c>
      <c r="C26" s="51" t="n">
        <v>0</v>
      </c>
      <c r="D26" s="51" t="n">
        <v>0</v>
      </c>
      <c r="E26" s="51" t="n">
        <v>0</v>
      </c>
      <c r="F26" s="47" t="n">
        <v>0</v>
      </c>
      <c r="G26" s="47" t="n">
        <v>0</v>
      </c>
      <c r="H26" s="47" t="n">
        <v>0</v>
      </c>
      <c r="I26" s="47" t="n">
        <v>0</v>
      </c>
      <c r="J26" s="47" t="n">
        <v>0</v>
      </c>
      <c r="K26" s="47" t="n">
        <v>0</v>
      </c>
    </row>
    <row r="27" customFormat="false" ht="12.75" hidden="false" customHeight="false" outlineLevel="0" collapsed="false">
      <c r="A27" s="50" t="n">
        <v>13.5</v>
      </c>
      <c r="B27" s="5" t="n">
        <v>0</v>
      </c>
      <c r="C27" s="51" t="n">
        <v>0</v>
      </c>
      <c r="D27" s="51" t="n">
        <v>0</v>
      </c>
      <c r="E27" s="51" t="n">
        <v>0</v>
      </c>
      <c r="F27" s="47" t="n">
        <v>0</v>
      </c>
      <c r="G27" s="47" t="n">
        <v>0</v>
      </c>
      <c r="H27" s="47" t="n">
        <v>0</v>
      </c>
      <c r="I27" s="47" t="n">
        <v>0</v>
      </c>
      <c r="J27" s="47" t="n">
        <v>0</v>
      </c>
      <c r="K27" s="47" t="n">
        <v>0</v>
      </c>
    </row>
    <row r="28" customFormat="false" ht="12.75" hidden="false" customHeight="false" outlineLevel="0" collapsed="false">
      <c r="A28" s="50" t="n">
        <v>14</v>
      </c>
      <c r="B28" s="5" t="n">
        <v>0</v>
      </c>
      <c r="C28" s="51" t="n">
        <v>0</v>
      </c>
      <c r="D28" s="51" t="n">
        <v>0</v>
      </c>
      <c r="E28" s="51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0</v>
      </c>
    </row>
    <row r="29" customFormat="false" ht="12.75" hidden="false" customHeight="false" outlineLevel="0" collapsed="false">
      <c r="A29" s="50" t="n">
        <v>14.5</v>
      </c>
      <c r="B29" s="5" t="n">
        <v>0</v>
      </c>
      <c r="C29" s="51" t="n">
        <v>0</v>
      </c>
      <c r="D29" s="51" t="n">
        <v>0</v>
      </c>
      <c r="E29" s="51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</row>
    <row r="30" customFormat="false" ht="12.75" hidden="false" customHeight="false" outlineLevel="0" collapsed="false">
      <c r="A30" s="50" t="n">
        <v>15</v>
      </c>
      <c r="B30" s="5" t="n">
        <v>0</v>
      </c>
      <c r="C30" s="51" t="n">
        <v>0</v>
      </c>
      <c r="D30" s="51" t="n">
        <v>0</v>
      </c>
      <c r="E30" s="51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</row>
    <row r="31" customFormat="false" ht="12.75" hidden="false" customHeight="false" outlineLevel="0" collapsed="false">
      <c r="A31" s="50" t="n">
        <v>15.5</v>
      </c>
      <c r="B31" s="5" t="n">
        <v>0</v>
      </c>
      <c r="C31" s="51" t="n">
        <v>0</v>
      </c>
      <c r="D31" s="51" t="n">
        <v>0</v>
      </c>
      <c r="E31" s="51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</row>
    <row r="32" customFormat="false" ht="12.75" hidden="false" customHeight="false" outlineLevel="0" collapsed="false">
      <c r="A32" s="50" t="n">
        <v>16</v>
      </c>
      <c r="B32" s="5" t="n">
        <v>0</v>
      </c>
      <c r="C32" s="51" t="n">
        <v>0</v>
      </c>
      <c r="D32" s="51" t="n">
        <v>0</v>
      </c>
      <c r="E32" s="51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</row>
    <row r="33" customFormat="false" ht="12.75" hidden="false" customHeight="false" outlineLevel="0" collapsed="false">
      <c r="A33" s="50" t="n">
        <v>16.5</v>
      </c>
      <c r="B33" s="5" t="n">
        <v>0</v>
      </c>
      <c r="C33" s="51" t="n">
        <v>0</v>
      </c>
      <c r="D33" s="51" t="n">
        <v>0</v>
      </c>
      <c r="E33" s="51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</row>
    <row r="34" customFormat="false" ht="12.75" hidden="false" customHeight="false" outlineLevel="0" collapsed="false">
      <c r="A34" s="50" t="n">
        <v>17</v>
      </c>
      <c r="B34" s="5" t="n">
        <v>0</v>
      </c>
      <c r="C34" s="51" t="n">
        <v>0</v>
      </c>
      <c r="D34" s="51" t="n">
        <v>0</v>
      </c>
      <c r="E34" s="51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</row>
    <row r="35" customFormat="false" ht="12.75" hidden="false" customHeight="false" outlineLevel="0" collapsed="false">
      <c r="A35" s="50" t="n">
        <v>17.5</v>
      </c>
      <c r="B35" s="5" t="n">
        <v>0</v>
      </c>
      <c r="C35" s="51" t="n">
        <v>0</v>
      </c>
      <c r="D35" s="51" t="n">
        <v>0</v>
      </c>
      <c r="E35" s="51" t="n">
        <v>0</v>
      </c>
      <c r="F35" s="47" t="n">
        <v>0</v>
      </c>
      <c r="G35" s="47" t="n">
        <v>0</v>
      </c>
      <c r="H35" s="47" t="n">
        <v>0</v>
      </c>
      <c r="I35" s="47" t="n">
        <v>0</v>
      </c>
      <c r="J35" s="47" t="n">
        <v>0</v>
      </c>
      <c r="K35" s="47" t="n">
        <v>0</v>
      </c>
    </row>
    <row r="36" customFormat="false" ht="12.75" hidden="false" customHeight="false" outlineLevel="0" collapsed="false">
      <c r="A36" s="50" t="n">
        <v>18</v>
      </c>
      <c r="B36" s="5" t="n">
        <v>0</v>
      </c>
      <c r="C36" s="51" t="n">
        <v>0</v>
      </c>
      <c r="D36" s="51" t="n">
        <v>0</v>
      </c>
      <c r="E36" s="51" t="n">
        <v>0</v>
      </c>
      <c r="F36" s="47" t="n">
        <v>0</v>
      </c>
      <c r="G36" s="47" t="n">
        <v>0</v>
      </c>
      <c r="H36" s="47" t="n">
        <v>0</v>
      </c>
      <c r="I36" s="47" t="n">
        <v>0</v>
      </c>
      <c r="J36" s="47" t="n">
        <v>0</v>
      </c>
      <c r="K36" s="47" t="n">
        <v>0</v>
      </c>
    </row>
    <row r="37" customFormat="false" ht="12.75" hidden="false" customHeight="false" outlineLevel="0" collapsed="false">
      <c r="A37" s="50" t="n">
        <v>18.5</v>
      </c>
      <c r="B37" s="5" t="n">
        <v>0</v>
      </c>
      <c r="C37" s="51" t="n">
        <v>0</v>
      </c>
      <c r="D37" s="51" t="n">
        <v>0</v>
      </c>
      <c r="E37" s="51" t="n">
        <v>0</v>
      </c>
      <c r="F37" s="47" t="n">
        <v>0</v>
      </c>
      <c r="G37" s="47" t="n">
        <v>0</v>
      </c>
      <c r="H37" s="47" t="n">
        <v>0</v>
      </c>
      <c r="I37" s="47" t="n">
        <v>0</v>
      </c>
      <c r="J37" s="47" t="n">
        <v>0</v>
      </c>
      <c r="K37" s="47" t="n">
        <v>0</v>
      </c>
    </row>
    <row r="38" customFormat="false" ht="12.75" hidden="false" customHeight="false" outlineLevel="0" collapsed="false">
      <c r="A38" s="50" t="n">
        <v>19</v>
      </c>
      <c r="B38" s="5" t="n">
        <v>0</v>
      </c>
      <c r="C38" s="51" t="n">
        <v>0</v>
      </c>
      <c r="D38" s="51" t="n">
        <v>0</v>
      </c>
      <c r="E38" s="51" t="n">
        <v>0</v>
      </c>
      <c r="F38" s="47" t="n">
        <v>0</v>
      </c>
      <c r="G38" s="47" t="n">
        <v>0</v>
      </c>
      <c r="H38" s="47" t="n">
        <v>0</v>
      </c>
      <c r="I38" s="47" t="n">
        <v>0</v>
      </c>
      <c r="J38" s="47" t="n">
        <v>0</v>
      </c>
      <c r="K38" s="47" t="n">
        <v>0</v>
      </c>
    </row>
    <row r="39" customFormat="false" ht="12.75" hidden="false" customHeight="false" outlineLevel="0" collapsed="false">
      <c r="A39" s="50" t="n">
        <v>19.5</v>
      </c>
      <c r="B39" s="5" t="n">
        <v>0</v>
      </c>
      <c r="C39" s="51" t="n">
        <v>0</v>
      </c>
      <c r="D39" s="51" t="n">
        <v>0</v>
      </c>
      <c r="E39" s="51" t="n">
        <v>0</v>
      </c>
      <c r="F39" s="47" t="n">
        <v>0</v>
      </c>
      <c r="G39" s="47" t="n">
        <v>0</v>
      </c>
      <c r="H39" s="47" t="n">
        <v>0</v>
      </c>
      <c r="I39" s="47" t="n">
        <v>0</v>
      </c>
      <c r="J39" s="47" t="n">
        <v>0</v>
      </c>
      <c r="K39" s="47" t="n">
        <v>0</v>
      </c>
    </row>
    <row r="40" customFormat="false" ht="12.75" hidden="false" customHeight="false" outlineLevel="0" collapsed="false">
      <c r="A40" s="50" t="n">
        <v>20</v>
      </c>
      <c r="B40" s="5" t="n">
        <v>0</v>
      </c>
      <c r="C40" s="51" t="n">
        <v>0</v>
      </c>
      <c r="D40" s="51" t="n">
        <v>0</v>
      </c>
      <c r="E40" s="51" t="n">
        <v>0</v>
      </c>
      <c r="F40" s="47" t="n">
        <v>0</v>
      </c>
      <c r="G40" s="47" t="n">
        <v>0</v>
      </c>
      <c r="H40" s="47" t="n">
        <v>0</v>
      </c>
      <c r="I40" s="47" t="n">
        <v>0</v>
      </c>
      <c r="J40" s="47" t="n">
        <v>0</v>
      </c>
      <c r="K40" s="47" t="n">
        <v>0</v>
      </c>
    </row>
    <row r="41" customFormat="false" ht="12.75" hidden="false" customHeight="false" outlineLevel="0" collapsed="false">
      <c r="A41" s="50" t="n">
        <v>20.5</v>
      </c>
      <c r="B41" s="5" t="n">
        <v>0</v>
      </c>
      <c r="C41" s="51" t="n">
        <v>0</v>
      </c>
      <c r="D41" s="51" t="n">
        <v>0</v>
      </c>
      <c r="E41" s="51" t="n">
        <v>0</v>
      </c>
      <c r="F41" s="47" t="n">
        <v>0</v>
      </c>
      <c r="G41" s="47" t="n">
        <v>0</v>
      </c>
      <c r="H41" s="47" t="n">
        <v>0</v>
      </c>
      <c r="I41" s="47" t="n">
        <v>0</v>
      </c>
      <c r="J41" s="47" t="n">
        <v>0</v>
      </c>
      <c r="K41" s="47" t="n">
        <v>0</v>
      </c>
    </row>
    <row r="42" customFormat="false" ht="12.75" hidden="false" customHeight="false" outlineLevel="0" collapsed="false">
      <c r="A42" s="50" t="n">
        <v>21</v>
      </c>
      <c r="B42" s="5" t="n">
        <v>0</v>
      </c>
      <c r="C42" s="51" t="n">
        <v>0</v>
      </c>
      <c r="D42" s="51" t="n">
        <v>0</v>
      </c>
      <c r="E42" s="51" t="n">
        <v>0</v>
      </c>
      <c r="F42" s="47" t="n">
        <v>0</v>
      </c>
      <c r="G42" s="47" t="n">
        <v>0</v>
      </c>
      <c r="H42" s="47" t="n">
        <v>0</v>
      </c>
      <c r="I42" s="47" t="n">
        <v>0</v>
      </c>
      <c r="J42" s="47" t="n">
        <v>0</v>
      </c>
      <c r="K42" s="47" t="n">
        <v>0</v>
      </c>
    </row>
    <row r="43" customFormat="false" ht="12.75" hidden="false" customHeight="false" outlineLevel="0" collapsed="false">
      <c r="A43" s="50" t="n">
        <v>21.5</v>
      </c>
      <c r="B43" s="5" t="n">
        <v>0</v>
      </c>
      <c r="C43" s="51" t="n">
        <v>0</v>
      </c>
      <c r="D43" s="51" t="n">
        <v>0</v>
      </c>
      <c r="E43" s="51" t="n">
        <v>0</v>
      </c>
      <c r="F43" s="47" t="n">
        <v>0</v>
      </c>
      <c r="G43" s="47" t="n">
        <v>0</v>
      </c>
      <c r="H43" s="47" t="n">
        <v>0</v>
      </c>
      <c r="I43" s="47" t="n">
        <v>0</v>
      </c>
      <c r="J43" s="47" t="n">
        <v>0</v>
      </c>
      <c r="K43" s="47" t="n">
        <v>0</v>
      </c>
    </row>
    <row r="44" customFormat="false" ht="11.25" hidden="false" customHeight="false" outlineLevel="0" collapsed="false">
      <c r="A44" s="47" t="s">
        <v>47</v>
      </c>
      <c r="B44" s="47" t="n">
        <f aca="false">SUM(B8:B43)</f>
        <v>0</v>
      </c>
      <c r="C44" s="47" t="n">
        <f aca="false">SUM(C8:C43)</f>
        <v>0</v>
      </c>
      <c r="D44" s="47" t="n">
        <f aca="false">SUM(D8:D43)</f>
        <v>0</v>
      </c>
      <c r="E44" s="47" t="n">
        <f aca="false">SUM(E8:E43)</f>
        <v>0</v>
      </c>
      <c r="F44" s="47" t="n">
        <f aca="false">SUM(F8:F43)</f>
        <v>0</v>
      </c>
      <c r="G44" s="47" t="n">
        <f aca="false">SUM(G8:G43)</f>
        <v>0</v>
      </c>
      <c r="H44" s="47" t="n">
        <f aca="false">SUM(H8:H43)</f>
        <v>0</v>
      </c>
      <c r="I44" s="47" t="n">
        <f aca="false">SUM(I8:I43)</f>
        <v>0</v>
      </c>
      <c r="J44" s="47" t="n">
        <f aca="false">SUM(J8:J43)</f>
        <v>0</v>
      </c>
      <c r="K44" s="47" t="n">
        <f aca="false">SUM(K8:K43)</f>
        <v>0</v>
      </c>
    </row>
    <row r="45" customFormat="false" ht="11.25" hidden="false" customHeight="false" outlineLevel="0" collapsed="false">
      <c r="A45" s="52" t="s">
        <v>48</v>
      </c>
    </row>
    <row r="46" customFormat="false" ht="12.75" hidden="false" customHeight="false" outlineLevel="0" collapsed="false">
      <c r="A46" s="50" t="n">
        <v>4</v>
      </c>
      <c r="B46" s="47" t="e">
        <f aca="false">B8/B$44</f>
        <v>#DIV/0!</v>
      </c>
    </row>
    <row r="47" customFormat="false" ht="12.75" hidden="false" customHeight="false" outlineLevel="0" collapsed="false">
      <c r="A47" s="50" t="n">
        <v>4.5</v>
      </c>
      <c r="B47" s="47" t="e">
        <f aca="false">B9/B$44</f>
        <v>#DIV/0!</v>
      </c>
    </row>
    <row r="48" customFormat="false" ht="12.75" hidden="false" customHeight="false" outlineLevel="0" collapsed="false">
      <c r="A48" s="50" t="n">
        <v>5</v>
      </c>
      <c r="B48" s="47" t="e">
        <f aca="false">B10/B$44</f>
        <v>#DIV/0!</v>
      </c>
    </row>
    <row r="49" customFormat="false" ht="12.75" hidden="false" customHeight="false" outlineLevel="0" collapsed="false">
      <c r="A49" s="50" t="n">
        <v>5.5</v>
      </c>
      <c r="B49" s="47" t="e">
        <f aca="false">B11/B$44</f>
        <v>#DIV/0!</v>
      </c>
    </row>
    <row r="50" customFormat="false" ht="12.75" hidden="false" customHeight="false" outlineLevel="0" collapsed="false">
      <c r="A50" s="50" t="n">
        <v>6</v>
      </c>
      <c r="B50" s="47" t="e">
        <f aca="false">B12/B$44</f>
        <v>#DIV/0!</v>
      </c>
    </row>
    <row r="51" customFormat="false" ht="12.75" hidden="false" customHeight="false" outlineLevel="0" collapsed="false">
      <c r="A51" s="50" t="n">
        <v>6.5</v>
      </c>
      <c r="B51" s="47" t="e">
        <f aca="false">B13/B$44</f>
        <v>#DIV/0!</v>
      </c>
    </row>
    <row r="52" customFormat="false" ht="12.75" hidden="false" customHeight="false" outlineLevel="0" collapsed="false">
      <c r="A52" s="50" t="n">
        <v>7</v>
      </c>
      <c r="B52" s="47" t="e">
        <f aca="false">B14/B$44</f>
        <v>#DIV/0!</v>
      </c>
    </row>
    <row r="53" customFormat="false" ht="12.75" hidden="false" customHeight="false" outlineLevel="0" collapsed="false">
      <c r="A53" s="50" t="n">
        <v>7.5</v>
      </c>
      <c r="B53" s="47" t="e">
        <f aca="false">B15/B$44</f>
        <v>#DIV/0!</v>
      </c>
    </row>
    <row r="54" customFormat="false" ht="12.75" hidden="false" customHeight="false" outlineLevel="0" collapsed="false">
      <c r="A54" s="50" t="n">
        <v>8</v>
      </c>
      <c r="B54" s="47" t="e">
        <f aca="false">B16/B$44</f>
        <v>#DIV/0!</v>
      </c>
    </row>
    <row r="55" customFormat="false" ht="12.75" hidden="false" customHeight="false" outlineLevel="0" collapsed="false">
      <c r="A55" s="50" t="n">
        <v>8.5</v>
      </c>
      <c r="B55" s="47" t="e">
        <f aca="false">B17/B$44</f>
        <v>#DIV/0!</v>
      </c>
    </row>
    <row r="56" customFormat="false" ht="12.75" hidden="false" customHeight="false" outlineLevel="0" collapsed="false">
      <c r="A56" s="50" t="n">
        <v>9</v>
      </c>
      <c r="B56" s="47" t="e">
        <f aca="false">B18/B$44</f>
        <v>#DIV/0!</v>
      </c>
    </row>
    <row r="57" customFormat="false" ht="12.75" hidden="false" customHeight="false" outlineLevel="0" collapsed="false">
      <c r="A57" s="50" t="n">
        <v>9.5</v>
      </c>
      <c r="B57" s="47" t="e">
        <f aca="false">B19/B$44</f>
        <v>#DIV/0!</v>
      </c>
    </row>
    <row r="58" customFormat="false" ht="12.75" hidden="false" customHeight="false" outlineLevel="0" collapsed="false">
      <c r="A58" s="50" t="n">
        <v>10</v>
      </c>
      <c r="B58" s="47" t="e">
        <f aca="false">B20/B$44</f>
        <v>#DIV/0!</v>
      </c>
    </row>
    <row r="59" customFormat="false" ht="12.75" hidden="false" customHeight="false" outlineLevel="0" collapsed="false">
      <c r="A59" s="50" t="n">
        <v>10.5</v>
      </c>
      <c r="B59" s="47" t="e">
        <f aca="false">B21/B$44</f>
        <v>#DIV/0!</v>
      </c>
    </row>
    <row r="60" customFormat="false" ht="12.75" hidden="false" customHeight="false" outlineLevel="0" collapsed="false">
      <c r="A60" s="50" t="n">
        <v>11</v>
      </c>
      <c r="B60" s="47" t="e">
        <f aca="false">B22/B$44</f>
        <v>#DIV/0!</v>
      </c>
    </row>
    <row r="61" customFormat="false" ht="12.75" hidden="false" customHeight="false" outlineLevel="0" collapsed="false">
      <c r="A61" s="50" t="n">
        <v>11.5</v>
      </c>
      <c r="B61" s="47" t="e">
        <f aca="false">B23/B$44</f>
        <v>#DIV/0!</v>
      </c>
    </row>
    <row r="62" customFormat="false" ht="12.75" hidden="false" customHeight="false" outlineLevel="0" collapsed="false">
      <c r="A62" s="50" t="n">
        <v>12</v>
      </c>
      <c r="B62" s="47" t="e">
        <f aca="false">B24/B$44</f>
        <v>#DIV/0!</v>
      </c>
    </row>
    <row r="63" customFormat="false" ht="12.75" hidden="false" customHeight="false" outlineLevel="0" collapsed="false">
      <c r="A63" s="50" t="n">
        <v>12.5</v>
      </c>
      <c r="B63" s="47" t="e">
        <f aca="false">B25/B$44</f>
        <v>#DIV/0!</v>
      </c>
    </row>
    <row r="64" customFormat="false" ht="12.75" hidden="false" customHeight="false" outlineLevel="0" collapsed="false">
      <c r="A64" s="50" t="n">
        <v>13</v>
      </c>
      <c r="B64" s="47" t="e">
        <f aca="false">B26/B$44</f>
        <v>#DIV/0!</v>
      </c>
    </row>
    <row r="65" customFormat="false" ht="12.75" hidden="false" customHeight="false" outlineLevel="0" collapsed="false">
      <c r="A65" s="50" t="n">
        <v>13.5</v>
      </c>
      <c r="B65" s="47" t="e">
        <f aca="false">B27/B$44</f>
        <v>#DIV/0!</v>
      </c>
    </row>
    <row r="66" customFormat="false" ht="12.75" hidden="false" customHeight="false" outlineLevel="0" collapsed="false">
      <c r="A66" s="50" t="n">
        <v>14</v>
      </c>
      <c r="B66" s="47" t="e">
        <f aca="false">B28/B$44</f>
        <v>#DIV/0!</v>
      </c>
    </row>
    <row r="67" customFormat="false" ht="12.75" hidden="false" customHeight="false" outlineLevel="0" collapsed="false">
      <c r="A67" s="50" t="n">
        <v>14.5</v>
      </c>
      <c r="B67" s="47" t="e">
        <f aca="false">B29/B$44</f>
        <v>#DIV/0!</v>
      </c>
    </row>
    <row r="68" customFormat="false" ht="12.75" hidden="false" customHeight="false" outlineLevel="0" collapsed="false">
      <c r="A68" s="50" t="n">
        <v>15</v>
      </c>
      <c r="B68" s="47" t="e">
        <f aca="false">B30/B$44</f>
        <v>#DIV/0!</v>
      </c>
    </row>
    <row r="69" customFormat="false" ht="12.75" hidden="false" customHeight="false" outlineLevel="0" collapsed="false">
      <c r="A69" s="50" t="n">
        <v>15.5</v>
      </c>
      <c r="B69" s="47" t="e">
        <f aca="false">B31/B$44</f>
        <v>#DIV/0!</v>
      </c>
    </row>
    <row r="70" customFormat="false" ht="12.75" hidden="false" customHeight="false" outlineLevel="0" collapsed="false">
      <c r="A70" s="50" t="n">
        <v>16</v>
      </c>
      <c r="B70" s="47" t="e">
        <f aca="false">B32/B$44</f>
        <v>#DIV/0!</v>
      </c>
    </row>
    <row r="71" customFormat="false" ht="12.75" hidden="false" customHeight="false" outlineLevel="0" collapsed="false">
      <c r="A71" s="50" t="n">
        <v>16.5</v>
      </c>
      <c r="B71" s="47" t="e">
        <f aca="false">B33/B$44</f>
        <v>#DIV/0!</v>
      </c>
    </row>
    <row r="72" customFormat="false" ht="12.75" hidden="false" customHeight="false" outlineLevel="0" collapsed="false">
      <c r="A72" s="50" t="n">
        <v>17</v>
      </c>
      <c r="B72" s="47" t="e">
        <f aca="false">B34/B$44</f>
        <v>#DIV/0!</v>
      </c>
    </row>
    <row r="73" customFormat="false" ht="12.75" hidden="false" customHeight="false" outlineLevel="0" collapsed="false">
      <c r="A73" s="50" t="n">
        <v>17.5</v>
      </c>
      <c r="B73" s="47" t="e">
        <f aca="false">B35/B$44</f>
        <v>#DIV/0!</v>
      </c>
    </row>
    <row r="74" customFormat="false" ht="12.75" hidden="false" customHeight="false" outlineLevel="0" collapsed="false">
      <c r="A74" s="50" t="n">
        <v>18</v>
      </c>
      <c r="B74" s="47" t="e">
        <f aca="false">B36/B$44</f>
        <v>#DIV/0!</v>
      </c>
    </row>
    <row r="75" customFormat="false" ht="11.25" hidden="false" customHeight="false" outlineLevel="0" collapsed="false">
      <c r="A75" s="52" t="s">
        <v>49</v>
      </c>
    </row>
    <row r="76" customFormat="false" ht="12.75" hidden="false" customHeight="false" outlineLevel="0" collapsed="false">
      <c r="A76" s="50" t="n">
        <v>4</v>
      </c>
      <c r="B76" s="47" t="e">
        <f aca="false">B46</f>
        <v>#DIV/0!</v>
      </c>
    </row>
    <row r="77" customFormat="false" ht="12.75" hidden="false" customHeight="false" outlineLevel="0" collapsed="false">
      <c r="A77" s="50" t="n">
        <v>4.5</v>
      </c>
      <c r="B77" s="47" t="e">
        <f aca="false">B47+B76</f>
        <v>#DIV/0!</v>
      </c>
    </row>
    <row r="78" customFormat="false" ht="12.75" hidden="false" customHeight="false" outlineLevel="0" collapsed="false">
      <c r="A78" s="50" t="n">
        <v>5</v>
      </c>
      <c r="B78" s="47" t="e">
        <f aca="false">B48+B77</f>
        <v>#DIV/0!</v>
      </c>
    </row>
    <row r="79" customFormat="false" ht="12.75" hidden="false" customHeight="false" outlineLevel="0" collapsed="false">
      <c r="A79" s="50" t="n">
        <v>5.5</v>
      </c>
      <c r="B79" s="47" t="e">
        <f aca="false">B49+B78</f>
        <v>#DIV/0!</v>
      </c>
    </row>
    <row r="80" customFormat="false" ht="12.75" hidden="false" customHeight="false" outlineLevel="0" collapsed="false">
      <c r="A80" s="50" t="n">
        <v>6</v>
      </c>
      <c r="B80" s="47" t="e">
        <f aca="false">B50+B79</f>
        <v>#DIV/0!</v>
      </c>
    </row>
    <row r="81" customFormat="false" ht="12.75" hidden="false" customHeight="false" outlineLevel="0" collapsed="false">
      <c r="A81" s="50" t="n">
        <v>6.5</v>
      </c>
      <c r="B81" s="47" t="e">
        <f aca="false">B51+B80</f>
        <v>#DIV/0!</v>
      </c>
    </row>
    <row r="82" customFormat="false" ht="12.75" hidden="false" customHeight="false" outlineLevel="0" collapsed="false">
      <c r="A82" s="50" t="n">
        <v>7</v>
      </c>
      <c r="B82" s="47" t="e">
        <f aca="false">B52+B81</f>
        <v>#DIV/0!</v>
      </c>
    </row>
    <row r="83" customFormat="false" ht="12.75" hidden="false" customHeight="false" outlineLevel="0" collapsed="false">
      <c r="A83" s="50" t="n">
        <v>7.5</v>
      </c>
      <c r="B83" s="47" t="e">
        <f aca="false">B53+B82</f>
        <v>#DIV/0!</v>
      </c>
    </row>
    <row r="84" customFormat="false" ht="12.75" hidden="false" customHeight="false" outlineLevel="0" collapsed="false">
      <c r="A84" s="50" t="n">
        <v>8</v>
      </c>
      <c r="B84" s="47" t="e">
        <f aca="false">B54+B83</f>
        <v>#DIV/0!</v>
      </c>
    </row>
    <row r="85" customFormat="false" ht="12.75" hidden="false" customHeight="false" outlineLevel="0" collapsed="false">
      <c r="A85" s="50" t="n">
        <v>8.5</v>
      </c>
      <c r="B85" s="47" t="e">
        <f aca="false">B55+B84</f>
        <v>#DIV/0!</v>
      </c>
    </row>
    <row r="86" customFormat="false" ht="12.75" hidden="false" customHeight="false" outlineLevel="0" collapsed="false">
      <c r="A86" s="50" t="n">
        <v>9</v>
      </c>
      <c r="B86" s="47" t="e">
        <f aca="false">B56+B85</f>
        <v>#DIV/0!</v>
      </c>
    </row>
    <row r="87" customFormat="false" ht="12.75" hidden="false" customHeight="false" outlineLevel="0" collapsed="false">
      <c r="A87" s="50" t="n">
        <v>9.5</v>
      </c>
      <c r="B87" s="47" t="e">
        <f aca="false">B57+B86</f>
        <v>#DIV/0!</v>
      </c>
    </row>
    <row r="88" customFormat="false" ht="12.75" hidden="false" customHeight="false" outlineLevel="0" collapsed="false">
      <c r="A88" s="50" t="n">
        <v>10</v>
      </c>
      <c r="B88" s="47" t="e">
        <f aca="false">B58+B87</f>
        <v>#DIV/0!</v>
      </c>
    </row>
    <row r="89" customFormat="false" ht="12.75" hidden="false" customHeight="false" outlineLevel="0" collapsed="false">
      <c r="A89" s="50" t="n">
        <v>10.5</v>
      </c>
      <c r="B89" s="47" t="e">
        <f aca="false">B59+B88</f>
        <v>#DIV/0!</v>
      </c>
    </row>
    <row r="90" customFormat="false" ht="12.75" hidden="false" customHeight="false" outlineLevel="0" collapsed="false">
      <c r="A90" s="50" t="n">
        <v>11</v>
      </c>
      <c r="B90" s="47" t="e">
        <f aca="false">B60+B89</f>
        <v>#DIV/0!</v>
      </c>
    </row>
    <row r="91" customFormat="false" ht="12.75" hidden="false" customHeight="false" outlineLevel="0" collapsed="false">
      <c r="A91" s="50" t="n">
        <v>11.5</v>
      </c>
      <c r="B91" s="47" t="e">
        <f aca="false">B61+B90</f>
        <v>#DIV/0!</v>
      </c>
    </row>
    <row r="92" customFormat="false" ht="12.75" hidden="false" customHeight="false" outlineLevel="0" collapsed="false">
      <c r="A92" s="50" t="n">
        <v>12</v>
      </c>
      <c r="B92" s="47" t="e">
        <f aca="false">B62+B91</f>
        <v>#DIV/0!</v>
      </c>
    </row>
    <row r="93" customFormat="false" ht="12.75" hidden="false" customHeight="false" outlineLevel="0" collapsed="false">
      <c r="A93" s="50" t="n">
        <v>12.5</v>
      </c>
      <c r="B93" s="47" t="e">
        <f aca="false">B63+B92</f>
        <v>#DIV/0!</v>
      </c>
    </row>
    <row r="94" customFormat="false" ht="12.75" hidden="false" customHeight="false" outlineLevel="0" collapsed="false">
      <c r="A94" s="50" t="n">
        <v>13</v>
      </c>
      <c r="B94" s="47" t="e">
        <f aca="false">B64+B93</f>
        <v>#DIV/0!</v>
      </c>
    </row>
    <row r="95" customFormat="false" ht="12.75" hidden="false" customHeight="false" outlineLevel="0" collapsed="false">
      <c r="A95" s="50" t="n">
        <v>13.5</v>
      </c>
      <c r="B95" s="47" t="e">
        <f aca="false">B65+B94</f>
        <v>#DIV/0!</v>
      </c>
    </row>
    <row r="96" customFormat="false" ht="12.75" hidden="false" customHeight="false" outlineLevel="0" collapsed="false">
      <c r="A96" s="50" t="n">
        <v>14</v>
      </c>
      <c r="B96" s="47" t="e">
        <f aca="false">B66+B95</f>
        <v>#DIV/0!</v>
      </c>
    </row>
    <row r="97" customFormat="false" ht="12.75" hidden="false" customHeight="false" outlineLevel="0" collapsed="false">
      <c r="A97" s="50" t="n">
        <v>14.5</v>
      </c>
      <c r="B97" s="47" t="e">
        <f aca="false">B67+B96</f>
        <v>#DIV/0!</v>
      </c>
    </row>
    <row r="98" customFormat="false" ht="12.75" hidden="false" customHeight="false" outlineLevel="0" collapsed="false">
      <c r="A98" s="50" t="n">
        <v>15</v>
      </c>
      <c r="B98" s="47" t="e">
        <f aca="false">B68+B97</f>
        <v>#DIV/0!</v>
      </c>
    </row>
    <row r="99" customFormat="false" ht="12.75" hidden="false" customHeight="false" outlineLevel="0" collapsed="false">
      <c r="A99" s="50" t="n">
        <v>15.5</v>
      </c>
      <c r="B99" s="47" t="e">
        <f aca="false">B69+B98</f>
        <v>#DIV/0!</v>
      </c>
    </row>
    <row r="100" customFormat="false" ht="12.75" hidden="false" customHeight="false" outlineLevel="0" collapsed="false">
      <c r="A100" s="50" t="n">
        <v>16</v>
      </c>
      <c r="B100" s="47" t="e">
        <f aca="false">B70+B99</f>
        <v>#DIV/0!</v>
      </c>
    </row>
    <row r="101" customFormat="false" ht="12.75" hidden="false" customHeight="false" outlineLevel="0" collapsed="false">
      <c r="A101" s="50" t="n">
        <v>16.5</v>
      </c>
      <c r="B101" s="47" t="e">
        <f aca="false">B71+B100</f>
        <v>#DIV/0!</v>
      </c>
    </row>
    <row r="102" customFormat="false" ht="12.75" hidden="false" customHeight="false" outlineLevel="0" collapsed="false">
      <c r="A102" s="50" t="n">
        <v>17</v>
      </c>
      <c r="B102" s="47" t="e">
        <f aca="false">B72+B101</f>
        <v>#DIV/0!</v>
      </c>
    </row>
    <row r="103" customFormat="false" ht="12.75" hidden="false" customHeight="false" outlineLevel="0" collapsed="false">
      <c r="A103" s="50" t="n">
        <v>17.5</v>
      </c>
      <c r="B103" s="47" t="e">
        <f aca="false">B73+B102</f>
        <v>#DIV/0!</v>
      </c>
    </row>
    <row r="104" customFormat="false" ht="12.75" hidden="false" customHeight="false" outlineLevel="0" collapsed="false">
      <c r="A104" s="50" t="n">
        <v>18</v>
      </c>
      <c r="B104" s="47" t="e">
        <f aca="false">B74+B103</f>
        <v>#DIV/0!</v>
      </c>
    </row>
    <row r="106" customFormat="false" ht="12.75" hidden="false" customHeight="false" outlineLevel="0" collapsed="false">
      <c r="A106" s="50" t="n">
        <v>4</v>
      </c>
      <c r="B106" s="47" t="e">
        <f aca="false">ABS(#REF!-B76)</f>
        <v>#REF!</v>
      </c>
    </row>
    <row r="107" customFormat="false" ht="12.75" hidden="false" customHeight="false" outlineLevel="0" collapsed="false">
      <c r="A107" s="50" t="n">
        <v>4.5</v>
      </c>
      <c r="B107" s="47" t="e">
        <f aca="false">ABS(#REF!-B77)</f>
        <v>#REF!</v>
      </c>
    </row>
    <row r="108" customFormat="false" ht="12.75" hidden="false" customHeight="false" outlineLevel="0" collapsed="false">
      <c r="A108" s="50" t="n">
        <v>5</v>
      </c>
      <c r="B108" s="47" t="e">
        <f aca="false">ABS(#REF!-B78)</f>
        <v>#REF!</v>
      </c>
    </row>
    <row r="109" customFormat="false" ht="12.75" hidden="false" customHeight="false" outlineLevel="0" collapsed="false">
      <c r="A109" s="50" t="n">
        <v>5.5</v>
      </c>
      <c r="B109" s="47" t="e">
        <f aca="false">ABS(#REF!-B79)</f>
        <v>#REF!</v>
      </c>
    </row>
    <row r="110" customFormat="false" ht="12.75" hidden="false" customHeight="false" outlineLevel="0" collapsed="false">
      <c r="A110" s="50" t="n">
        <v>6</v>
      </c>
      <c r="B110" s="47" t="e">
        <f aca="false">ABS(#REF!-B80)</f>
        <v>#REF!</v>
      </c>
    </row>
    <row r="111" customFormat="false" ht="12.75" hidden="false" customHeight="false" outlineLevel="0" collapsed="false">
      <c r="A111" s="50" t="n">
        <v>6.5</v>
      </c>
      <c r="B111" s="47" t="e">
        <f aca="false">ABS(#REF!-B81)</f>
        <v>#REF!</v>
      </c>
    </row>
    <row r="112" customFormat="false" ht="12.75" hidden="false" customHeight="false" outlineLevel="0" collapsed="false">
      <c r="A112" s="50" t="n">
        <v>7</v>
      </c>
      <c r="B112" s="47" t="e">
        <f aca="false">ABS(#REF!-B82)</f>
        <v>#REF!</v>
      </c>
    </row>
    <row r="113" customFormat="false" ht="12.75" hidden="false" customHeight="false" outlineLevel="0" collapsed="false">
      <c r="A113" s="50" t="n">
        <v>7.5</v>
      </c>
      <c r="B113" s="47" t="e">
        <f aca="false">ABS(#REF!-B83)</f>
        <v>#REF!</v>
      </c>
    </row>
    <row r="114" customFormat="false" ht="12.75" hidden="false" customHeight="false" outlineLevel="0" collapsed="false">
      <c r="A114" s="50" t="n">
        <v>8</v>
      </c>
      <c r="B114" s="47" t="e">
        <f aca="false">ABS(#REF!-B84)</f>
        <v>#REF!</v>
      </c>
    </row>
    <row r="115" customFormat="false" ht="12.75" hidden="false" customHeight="false" outlineLevel="0" collapsed="false">
      <c r="A115" s="50" t="n">
        <v>8.5</v>
      </c>
      <c r="B115" s="47" t="e">
        <f aca="false">ABS(#REF!-B85)</f>
        <v>#REF!</v>
      </c>
    </row>
    <row r="116" customFormat="false" ht="12.75" hidden="false" customHeight="false" outlineLevel="0" collapsed="false">
      <c r="A116" s="50" t="n">
        <v>9</v>
      </c>
      <c r="B116" s="47" t="e">
        <f aca="false">ABS(#REF!-B86)</f>
        <v>#REF!</v>
      </c>
    </row>
    <row r="117" customFormat="false" ht="12.75" hidden="false" customHeight="false" outlineLevel="0" collapsed="false">
      <c r="A117" s="50" t="n">
        <v>9.5</v>
      </c>
      <c r="B117" s="47" t="e">
        <f aca="false">ABS(#REF!-B87)</f>
        <v>#REF!</v>
      </c>
    </row>
    <row r="118" customFormat="false" ht="12.75" hidden="false" customHeight="false" outlineLevel="0" collapsed="false">
      <c r="A118" s="50" t="n">
        <v>10</v>
      </c>
      <c r="B118" s="47" t="e">
        <f aca="false">ABS(#REF!-B88)</f>
        <v>#REF!</v>
      </c>
    </row>
    <row r="119" customFormat="false" ht="12.75" hidden="false" customHeight="false" outlineLevel="0" collapsed="false">
      <c r="A119" s="50" t="n">
        <v>10.5</v>
      </c>
      <c r="B119" s="47" t="e">
        <f aca="false">ABS(#REF!-B89)</f>
        <v>#REF!</v>
      </c>
    </row>
    <row r="120" customFormat="false" ht="12.75" hidden="false" customHeight="false" outlineLevel="0" collapsed="false">
      <c r="A120" s="50" t="n">
        <v>11</v>
      </c>
      <c r="B120" s="47" t="e">
        <f aca="false">ABS(#REF!-B90)</f>
        <v>#REF!</v>
      </c>
    </row>
    <row r="121" customFormat="false" ht="12.75" hidden="false" customHeight="false" outlineLevel="0" collapsed="false">
      <c r="A121" s="50" t="n">
        <v>11.5</v>
      </c>
      <c r="B121" s="47" t="e">
        <f aca="false">ABS(#REF!-B91)</f>
        <v>#REF!</v>
      </c>
    </row>
    <row r="122" customFormat="false" ht="12.75" hidden="false" customHeight="false" outlineLevel="0" collapsed="false">
      <c r="A122" s="50" t="n">
        <v>12</v>
      </c>
      <c r="B122" s="47" t="e">
        <f aca="false">ABS(#REF!-B92)</f>
        <v>#REF!</v>
      </c>
    </row>
    <row r="123" customFormat="false" ht="12.75" hidden="false" customHeight="false" outlineLevel="0" collapsed="false">
      <c r="A123" s="50" t="n">
        <v>12.5</v>
      </c>
      <c r="B123" s="47" t="e">
        <f aca="false">ABS(#REF!-B93)</f>
        <v>#REF!</v>
      </c>
    </row>
    <row r="124" customFormat="false" ht="12.75" hidden="false" customHeight="false" outlineLevel="0" collapsed="false">
      <c r="A124" s="50" t="n">
        <v>13</v>
      </c>
      <c r="B124" s="47" t="e">
        <f aca="false">ABS(#REF!-B94)</f>
        <v>#REF!</v>
      </c>
    </row>
    <row r="125" customFormat="false" ht="12.75" hidden="false" customHeight="false" outlineLevel="0" collapsed="false">
      <c r="A125" s="50" t="n">
        <v>13.5</v>
      </c>
      <c r="B125" s="47" t="e">
        <f aca="false">ABS(#REF!-B95)</f>
        <v>#REF!</v>
      </c>
    </row>
    <row r="126" customFormat="false" ht="12.75" hidden="false" customHeight="false" outlineLevel="0" collapsed="false">
      <c r="A126" s="50" t="n">
        <v>14</v>
      </c>
      <c r="B126" s="47" t="e">
        <f aca="false">ABS(#REF!-B96)</f>
        <v>#REF!</v>
      </c>
    </row>
    <row r="127" customFormat="false" ht="12.75" hidden="false" customHeight="false" outlineLevel="0" collapsed="false">
      <c r="A127" s="50" t="n">
        <v>14.5</v>
      </c>
      <c r="B127" s="47" t="e">
        <f aca="false">ABS(#REF!-B97)</f>
        <v>#REF!</v>
      </c>
    </row>
    <row r="128" customFormat="false" ht="12.75" hidden="false" customHeight="false" outlineLevel="0" collapsed="false">
      <c r="A128" s="50" t="n">
        <v>15</v>
      </c>
      <c r="B128" s="47" t="e">
        <f aca="false">ABS(#REF!-B98)</f>
        <v>#REF!</v>
      </c>
    </row>
    <row r="129" customFormat="false" ht="12.75" hidden="false" customHeight="false" outlineLevel="0" collapsed="false">
      <c r="A129" s="50" t="n">
        <v>15.5</v>
      </c>
      <c r="B129" s="47" t="e">
        <f aca="false">ABS(#REF!-B99)</f>
        <v>#REF!</v>
      </c>
    </row>
    <row r="130" customFormat="false" ht="12.75" hidden="false" customHeight="false" outlineLevel="0" collapsed="false">
      <c r="A130" s="50" t="n">
        <v>16</v>
      </c>
      <c r="B130" s="47" t="e">
        <f aca="false">ABS(#REF!-B100)</f>
        <v>#REF!</v>
      </c>
    </row>
    <row r="131" customFormat="false" ht="12.75" hidden="false" customHeight="false" outlineLevel="0" collapsed="false">
      <c r="A131" s="50" t="n">
        <v>16.5</v>
      </c>
      <c r="B131" s="47" t="e">
        <f aca="false">ABS(#REF!-B101)</f>
        <v>#REF!</v>
      </c>
    </row>
    <row r="132" customFormat="false" ht="12.75" hidden="false" customHeight="false" outlineLevel="0" collapsed="false">
      <c r="A132" s="50" t="n">
        <v>17</v>
      </c>
      <c r="B132" s="47" t="e">
        <f aca="false">ABS(#REF!-B102)</f>
        <v>#REF!</v>
      </c>
    </row>
    <row r="133" customFormat="false" ht="12.75" hidden="false" customHeight="false" outlineLevel="0" collapsed="false">
      <c r="A133" s="50" t="n">
        <v>17.5</v>
      </c>
      <c r="B133" s="47" t="e">
        <f aca="false">ABS(#REF!-B103)</f>
        <v>#REF!</v>
      </c>
    </row>
    <row r="134" customFormat="false" ht="12.75" hidden="false" customHeight="false" outlineLevel="0" collapsed="false">
      <c r="A134" s="50" t="n">
        <v>18</v>
      </c>
      <c r="B134" s="47" t="e">
        <f aca="false">ABS(#REF!-B104)</f>
        <v>#REF!</v>
      </c>
    </row>
    <row r="135" customFormat="false" ht="11.25" hidden="false" customHeight="false" outlineLevel="0" collapsed="false">
      <c r="A135" s="53" t="s">
        <v>50</v>
      </c>
      <c r="B135" s="47" t="e">
        <f aca="false">MAX(B106:B134)</f>
        <v>#REF!</v>
      </c>
    </row>
    <row r="136" customFormat="false" ht="11.25" hidden="false" customHeight="false" outlineLevel="0" collapsed="false">
      <c r="A136" s="53" t="s">
        <v>51</v>
      </c>
      <c r="B136" s="47" t="e">
        <f aca="false">1.95*((#REF!+B44)/(#REF!*B44))^0.5</f>
        <v>#REF!</v>
      </c>
    </row>
    <row r="137" customFormat="false" ht="11.25" hidden="false" customHeight="false" outlineLevel="0" collapsed="false">
      <c r="B137" s="47" t="e">
        <f aca="false">IF(B136&gt;B135,CONCATENATE("ns (",ROUND(B135,2),")"),CONCATENATE("s** (",ROUND(B135,2),")"))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C122" activeCellId="1" sqref="1:1 C122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20.25" hidden="false" customHeight="false" outlineLevel="0" collapsed="false">
      <c r="A1" s="1" t="s">
        <v>29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129854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17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17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17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0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17" t="n">
        <v>0</v>
      </c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0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17" t="n">
        <v>0</v>
      </c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0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17" t="n">
        <v>0</v>
      </c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0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17" t="n">
        <v>0</v>
      </c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0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17" t="n">
        <v>0</v>
      </c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0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17" t="n">
        <v>0</v>
      </c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0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297146</v>
      </c>
      <c r="J27" s="5"/>
      <c r="K27" s="12" t="n">
        <v>12.25</v>
      </c>
      <c r="L27" s="2" t="n">
        <f aca="false">IF($F27&gt;0,($I27/1000)*(B27/$F27),0)</f>
        <v>215.174689655172</v>
      </c>
      <c r="M27" s="2" t="n">
        <f aca="false">IF($F27&gt;0,($I27/1000)*(C27/$F27),0)</f>
        <v>81.9713103448276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297.146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297146</v>
      </c>
      <c r="J28" s="5"/>
      <c r="K28" s="12" t="n">
        <v>12.75</v>
      </c>
      <c r="L28" s="2" t="n">
        <f aca="false">IF($F28&gt;0,($I28/1000)*(B28/$F28),0)</f>
        <v>178.2876</v>
      </c>
      <c r="M28" s="2" t="n">
        <f aca="false">IF($F28&gt;0,($I28/1000)*(C28/$F28),0)</f>
        <v>118.8584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297.146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1782877</v>
      </c>
      <c r="J29" s="5"/>
      <c r="K29" s="12" t="n">
        <v>13.25</v>
      </c>
      <c r="L29" s="2" t="n">
        <f aca="false">IF($F29&gt;0,($I29/1000)*(B29/$F29),0)</f>
        <v>465.098347826087</v>
      </c>
      <c r="M29" s="2" t="n">
        <f aca="false">IF($F29&gt;0,($I29/1000)*(C29/$F29),0)</f>
        <v>1240.26226086957</v>
      </c>
      <c r="N29" s="2" t="n">
        <f aca="false">IF($F29&gt;0,($I29/1000)*(D29/$F29),0)</f>
        <v>77.5163913043478</v>
      </c>
      <c r="O29" s="2" t="n">
        <f aca="false">IF($F29&gt;0,($I29/1000)*(E29/$F29),0)</f>
        <v>0</v>
      </c>
      <c r="P29" s="13" t="n">
        <f aca="false">SUM(L29:O29)</f>
        <v>1782.877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1188585</v>
      </c>
      <c r="J30" s="5"/>
      <c r="K30" s="12" t="n">
        <v>13.75</v>
      </c>
      <c r="L30" s="2" t="n">
        <f aca="false">IF($F30&gt;0,($I30/1000)*(B30/$F30),0)</f>
        <v>324.159545454545</v>
      </c>
      <c r="M30" s="2" t="n">
        <f aca="false">IF($F30&gt;0,($I30/1000)*(C30/$F30),0)</f>
        <v>864.425454545455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1188.585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1782877</v>
      </c>
      <c r="J31" s="5"/>
      <c r="K31" s="12" t="n">
        <v>14.25</v>
      </c>
      <c r="L31" s="2" t="n">
        <f aca="false">IF($F31&gt;0,($I31/1000)*(B31/$F31),0)</f>
        <v>356.5754</v>
      </c>
      <c r="M31" s="2" t="n">
        <f aca="false">IF($F31&gt;0,($I31/1000)*(C31/$F31),0)</f>
        <v>1426.3016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1782.877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1188585</v>
      </c>
      <c r="J32" s="5"/>
      <c r="K32" s="12" t="n">
        <v>14.75</v>
      </c>
      <c r="L32" s="2" t="n">
        <f aca="false">IF($F32&gt;0,($I32/1000)*(B32/$F32),0)</f>
        <v>198.0975</v>
      </c>
      <c r="M32" s="2" t="n">
        <f aca="false">IF($F32&gt;0,($I32/1000)*(C32/$F32),0)</f>
        <v>594.2925</v>
      </c>
      <c r="N32" s="2" t="n">
        <f aca="false">IF($F32&gt;0,($I32/1000)*(D32/$F32),0)</f>
        <v>396.195</v>
      </c>
      <c r="O32" s="2" t="n">
        <f aca="false">IF($F32&gt;0,($I32/1000)*(E32/$F32),0)</f>
        <v>0</v>
      </c>
      <c r="P32" s="13" t="n">
        <f aca="false">SUM(L32:O32)</f>
        <v>1188.585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594292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396.194666666667</v>
      </c>
      <c r="N33" s="2" t="n">
        <f aca="false">IF($F33&gt;0,($I33/1000)*(D33/$F33),0)</f>
        <v>198.097333333333</v>
      </c>
      <c r="O33" s="2" t="n">
        <f aca="false">IF($F33&gt;0,($I33/1000)*(E33/$F33),0)</f>
        <v>0</v>
      </c>
      <c r="P33" s="13" t="n">
        <f aca="false">SUM(L33:O33)</f>
        <v>594.292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297146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148.573</v>
      </c>
      <c r="N34" s="2" t="n">
        <f aca="false">IF($F34&gt;0,($I34/1000)*(D34/$F34),0)</f>
        <v>148.573</v>
      </c>
      <c r="O34" s="2" t="n">
        <f aca="false">IF($F34&gt;0,($I34/1000)*(E34/$F34),0)</f>
        <v>0</v>
      </c>
      <c r="P34" s="13" t="n">
        <f aca="false">SUM(L34:O34)</f>
        <v>297.146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297146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222.8595</v>
      </c>
      <c r="N35" s="2" t="n">
        <f aca="false">IF($F35&gt;0,($I35/1000)*(D35/$F35),0)</f>
        <v>74.2865</v>
      </c>
      <c r="O35" s="2" t="n">
        <f aca="false">IF($F35&gt;0,($I35/1000)*(E35/$F35),0)</f>
        <v>0</v>
      </c>
      <c r="P35" s="13" t="n">
        <f aca="false">SUM(L35:O35)</f>
        <v>297.146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20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7725800</v>
      </c>
      <c r="J47" s="2"/>
      <c r="K47" s="22" t="s">
        <v>7</v>
      </c>
      <c r="L47" s="23" t="n">
        <f aca="false">SUM(L10:L46)</f>
        <v>1737.39308293581</v>
      </c>
      <c r="M47" s="23" t="n">
        <f aca="false">SUM(M10:M46)</f>
        <v>5093.73869242651</v>
      </c>
      <c r="N47" s="23" t="n">
        <f aca="false">SUM(N10:N46)</f>
        <v>894.668224637681</v>
      </c>
      <c r="O47" s="23" t="n">
        <f aca="false">SUM(O10:O46)</f>
        <v>0</v>
      </c>
      <c r="P47" s="23" t="n">
        <f aca="false">SUM(P10:P46)</f>
        <v>7725.8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0</v>
      </c>
      <c r="G69" s="2"/>
      <c r="H69" s="12" t="n">
        <f aca="false">$I$53*((A69)^$K$53)</f>
        <v>3.71601634277063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0</v>
      </c>
      <c r="G70" s="2"/>
      <c r="H70" s="12" t="n">
        <f aca="false">$I$53*((A70)^$K$53)</f>
        <v>4.42324183762226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0</v>
      </c>
      <c r="G71" s="2"/>
      <c r="H71" s="12" t="n">
        <f aca="false">$I$53*((A71)^$K$53)</f>
        <v>5.21698510307693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0</v>
      </c>
      <c r="G72" s="2"/>
      <c r="H72" s="12" t="n">
        <f aca="false">$I$53*((A72)^$K$53)</f>
        <v>6.10257364886262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0</v>
      </c>
      <c r="G73" s="2"/>
      <c r="H73" s="12" t="n">
        <f aca="false">$I$53*((A73)^$K$53)</f>
        <v>7.08537207019883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0</v>
      </c>
      <c r="G74" s="2"/>
      <c r="H74" s="12" t="n">
        <f aca="false">$I$53*((A74)^$K$53)</f>
        <v>8.17078047561492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0</v>
      </c>
      <c r="G75" s="2"/>
      <c r="H75" s="12" t="n">
        <f aca="false">$I$53*((A75)^$K$53)</f>
        <v>9.36423305187321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2635.88994827586</v>
      </c>
      <c r="C76" s="2" t="n">
        <f aca="false">M27*($A76)</f>
        <v>1004.14855172414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3640.0385</v>
      </c>
      <c r="G76" s="2"/>
      <c r="H76" s="12" t="n">
        <f aca="false">$I$53*((A76)^$K$53)</f>
        <v>10.6711967484374</v>
      </c>
      <c r="I76" s="2" t="n">
        <f aca="false">L27*$H76</f>
        <v>2296.17144859431</v>
      </c>
      <c r="J76" s="2" t="n">
        <f aca="false">M27*$H76</f>
        <v>874.731980416879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3170.90342901119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2273.1669</v>
      </c>
      <c r="C77" s="2" t="n">
        <f aca="false">M28*($A77)</f>
        <v>1515.4446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3788.6115</v>
      </c>
      <c r="G77" s="2"/>
      <c r="H77" s="12" t="n">
        <f aca="false">$I$53*((A77)^$K$53)</f>
        <v>12.0971700668328</v>
      </c>
      <c r="I77" s="2" t="n">
        <f aca="false">L28*$H77</f>
        <v>2156.77541800746</v>
      </c>
      <c r="J77" s="2" t="n">
        <f aca="false">M28*$H77</f>
        <v>1437.85027867164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3594.6256966791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6162.55310869565</v>
      </c>
      <c r="C78" s="2" t="n">
        <f aca="false">M29*($A78)</f>
        <v>16433.4749565217</v>
      </c>
      <c r="D78" s="2" t="n">
        <f aca="false">N29*($A78)</f>
        <v>1027.09218478261</v>
      </c>
      <c r="E78" s="2" t="n">
        <f aca="false">O29*($A78)</f>
        <v>0</v>
      </c>
      <c r="F78" s="13" t="n">
        <f aca="false">SUM(B78:E78)</f>
        <v>23623.12025</v>
      </c>
      <c r="G78" s="2"/>
      <c r="H78" s="12" t="n">
        <f aca="false">$I$53*((A78)^$K$53)</f>
        <v>13.6476819425695</v>
      </c>
      <c r="I78" s="2" t="n">
        <f aca="false">L29*$H78</f>
        <v>6347.51432314501</v>
      </c>
      <c r="J78" s="2" t="n">
        <f aca="false">M29*$H78</f>
        <v>16926.70486172</v>
      </c>
      <c r="K78" s="2" t="n">
        <f aca="false">N29*$H78</f>
        <v>1057.9190538575</v>
      </c>
      <c r="L78" s="2" t="n">
        <f aca="false">O29*$H78</f>
        <v>0</v>
      </c>
      <c r="M78" s="29" t="n">
        <f aca="false">SUM(I78:L78)</f>
        <v>24332.1382387225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4457.19375</v>
      </c>
      <c r="C79" s="2" t="n">
        <f aca="false">M30*($A79)</f>
        <v>11885.85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16343.04375</v>
      </c>
      <c r="G79" s="2"/>
      <c r="H79" s="12" t="n">
        <f aca="false">$I$53*((A79)^$K$53)</f>
        <v>15.3282907091795</v>
      </c>
      <c r="I79" s="2" t="n">
        <f aca="false">L30*$H79</f>
        <v>4968.81174888276</v>
      </c>
      <c r="J79" s="2" t="n">
        <f aca="false">M30*$H79</f>
        <v>13250.1646636874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18218.9764125701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5081.19945</v>
      </c>
      <c r="C80" s="2" t="n">
        <f aca="false">M31*($A80)</f>
        <v>20324.7978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25405.99725</v>
      </c>
      <c r="G80" s="2"/>
      <c r="H80" s="12" t="n">
        <f aca="false">$I$53*((A80)^$K$53)</f>
        <v>17.1445831354492</v>
      </c>
      <c r="I80" s="2" t="n">
        <f aca="false">L31*$H80</f>
        <v>6113.33658935605</v>
      </c>
      <c r="J80" s="2" t="n">
        <f aca="false">M31*$H80</f>
        <v>24453.3463574242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30566.6829467803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2921.938125</v>
      </c>
      <c r="C81" s="2" t="n">
        <f aca="false">M32*($A81)</f>
        <v>8765.814375</v>
      </c>
      <c r="D81" s="2" t="n">
        <f aca="false">N32*($A81)</f>
        <v>5843.87625</v>
      </c>
      <c r="E81" s="2" t="n">
        <f aca="false">O32*($A81)</f>
        <v>0</v>
      </c>
      <c r="F81" s="13" t="n">
        <f aca="false">SUM(B81:E81)</f>
        <v>17531.62875</v>
      </c>
      <c r="G81" s="2"/>
      <c r="H81" s="12" t="n">
        <f aca="false">$I$53*((A81)^$K$53)</f>
        <v>19.1021735281896</v>
      </c>
      <c r="I81" s="2" t="n">
        <f aca="false">L32*$H81</f>
        <v>3784.09282050054</v>
      </c>
      <c r="J81" s="2" t="n">
        <f aca="false">M32*$H81</f>
        <v>11352.2784615016</v>
      </c>
      <c r="K81" s="2" t="n">
        <f aca="false">N32*$H81</f>
        <v>7568.18564100107</v>
      </c>
      <c r="L81" s="2" t="n">
        <f aca="false">O32*$H81</f>
        <v>0</v>
      </c>
      <c r="M81" s="29" t="n">
        <f aca="false">SUM(I81:L81)</f>
        <v>22704.5569230032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6041.96866666667</v>
      </c>
      <c r="D82" s="2" t="n">
        <f aca="false">N33*($A82)</f>
        <v>3020.98433333333</v>
      </c>
      <c r="E82" s="2" t="n">
        <f aca="false">O33*($A82)</f>
        <v>0</v>
      </c>
      <c r="F82" s="13" t="n">
        <f aca="false">SUM(B82:E82)</f>
        <v>9062.953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8401.98258415911</v>
      </c>
      <c r="K82" s="2" t="n">
        <f aca="false">N33*$H82</f>
        <v>4200.99129207955</v>
      </c>
      <c r="L82" s="2" t="n">
        <f aca="false">O33*$H82</f>
        <v>0</v>
      </c>
      <c r="M82" s="29" t="n">
        <f aca="false">SUM(I82:L82)</f>
        <v>12602.9738762387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2340.02475</v>
      </c>
      <c r="D83" s="2" t="n">
        <f aca="false">N34*($A83)</f>
        <v>2340.02475</v>
      </c>
      <c r="E83" s="2" t="n">
        <f aca="false">O34*($A83)</f>
        <v>0</v>
      </c>
      <c r="F83" s="13" t="n">
        <f aca="false">SUM(B83:E83)</f>
        <v>4680.0495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3486.09282602181</v>
      </c>
      <c r="K83" s="2" t="n">
        <f aca="false">N34*$H83</f>
        <v>3486.09282602181</v>
      </c>
      <c r="L83" s="2" t="n">
        <f aca="false">O34*$H83</f>
        <v>0</v>
      </c>
      <c r="M83" s="29" t="n">
        <f aca="false">SUM(I83:L83)</f>
        <v>6972.18565204362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3621.466875</v>
      </c>
      <c r="D84" s="2" t="n">
        <f aca="false">N35*($A84)</f>
        <v>1207.155625</v>
      </c>
      <c r="E84" s="2" t="n">
        <f aca="false">O35*($A84)</f>
        <v>0</v>
      </c>
      <c r="F84" s="13" t="n">
        <f aca="false">SUM(B84:E84)</f>
        <v>4828.6225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5767.44148601368</v>
      </c>
      <c r="K84" s="2" t="n">
        <f aca="false">N35*$H84</f>
        <v>1922.48049533789</v>
      </c>
      <c r="L84" s="2" t="n">
        <f aca="false">O35*$H84</f>
        <v>0</v>
      </c>
      <c r="M84" s="29" t="n">
        <f aca="false">SUM(I84:L84)</f>
        <v>7689.92198135158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23531.9412819715</v>
      </c>
      <c r="C96" s="23" t="n">
        <f aca="false">SUM(C59:C90)</f>
        <v>71932.9905749125</v>
      </c>
      <c r="D96" s="23" t="n">
        <f aca="false">SUM(D59:D90)</f>
        <v>13439.1331431159</v>
      </c>
      <c r="E96" s="23" t="n">
        <f aca="false">SUM(E59:E90)</f>
        <v>0</v>
      </c>
      <c r="F96" s="23" t="n">
        <f aca="false">SUM(F59:F90)</f>
        <v>108904.065</v>
      </c>
      <c r="G96" s="13"/>
      <c r="H96" s="22" t="s">
        <v>7</v>
      </c>
      <c r="I96" s="23" t="n">
        <f aca="false">SUM(I59:I95)</f>
        <v>25666.7023484861</v>
      </c>
      <c r="J96" s="23" t="n">
        <f aca="false">SUM(J59:J95)</f>
        <v>85950.5934996163</v>
      </c>
      <c r="K96" s="23" t="n">
        <f aca="false">SUM(K59:K95)</f>
        <v>18235.6693082978</v>
      </c>
      <c r="L96" s="23" t="n">
        <f aca="false">SUM(L59:L95)</f>
        <v>0</v>
      </c>
      <c r="M96" s="23" t="n">
        <f aca="false">SUM(M59:M95)</f>
        <v>129852.9651564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13.5443967822226</v>
      </c>
      <c r="C97" s="30" t="n">
        <f aca="false">IF(M47&gt;0,C96/M47,0)</f>
        <v>14.1218454495642</v>
      </c>
      <c r="D97" s="30" t="n">
        <f aca="false">IF(N47&gt;0,D96/N47,0)</f>
        <v>15.0213596202754</v>
      </c>
      <c r="E97" s="30" t="n">
        <f aca="false">IF(O47&gt;0,E96/O47,0)</f>
        <v>0</v>
      </c>
      <c r="F97" s="30" t="n">
        <f aca="false">IF(P47&gt;0,F96/P47,0)</f>
        <v>14.0961537963706</v>
      </c>
      <c r="G97" s="13"/>
      <c r="H97" s="9" t="s">
        <v>13</v>
      </c>
      <c r="I97" s="30" t="n">
        <f aca="false">IF(L47&gt;0,I96/L47,0)</f>
        <v>14.773111853948</v>
      </c>
      <c r="J97" s="30" t="n">
        <f aca="false">IF(M47&gt;0,J96/M47,0)</f>
        <v>16.8737736051144</v>
      </c>
      <c r="K97" s="30" t="n">
        <f aca="false">IF(N47&gt;0,K96/N47,0)</f>
        <v>20.3826053123579</v>
      </c>
      <c r="L97" s="30" t="n">
        <f aca="false">IF(O47&gt;0,L96/O47,0)</f>
        <v>0</v>
      </c>
      <c r="M97" s="30" t="n">
        <f aca="false">IF(P47&gt;0,M96/P47,0)</f>
        <v>16.8077047239639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1737.39308293581</v>
      </c>
      <c r="C109" s="37" t="n">
        <f aca="false">$B$97</f>
        <v>13.5443967822226</v>
      </c>
      <c r="D109" s="37" t="n">
        <f aca="false">$I$97</f>
        <v>14.773111853948</v>
      </c>
      <c r="E109" s="38" t="n">
        <f aca="false">B109*D109</f>
        <v>25666.7023484861</v>
      </c>
      <c r="F109" s="5" t="n">
        <f aca="false">B109/1000</f>
        <v>1.73739308293581</v>
      </c>
      <c r="G109" s="5" t="n">
        <f aca="false">E109/1000</f>
        <v>25.6667023484861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5093.73869242651</v>
      </c>
      <c r="C110" s="37" t="n">
        <f aca="false">$C$97</f>
        <v>14.1218454495642</v>
      </c>
      <c r="D110" s="37" t="n">
        <f aca="false">$J$97</f>
        <v>16.8737736051144</v>
      </c>
      <c r="E110" s="38" t="n">
        <f aca="false">B110*D110</f>
        <v>85950.5934996163</v>
      </c>
      <c r="F110" s="5" t="n">
        <f aca="false">B110/1000</f>
        <v>5.09373869242651</v>
      </c>
      <c r="G110" s="5" t="n">
        <f aca="false">E110/1000</f>
        <v>85.9505934996163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894.668224637681</v>
      </c>
      <c r="C111" s="37" t="n">
        <f aca="false">$D$97</f>
        <v>15.0213596202754</v>
      </c>
      <c r="D111" s="37" t="n">
        <f aca="false">$K$97</f>
        <v>20.3826053123579</v>
      </c>
      <c r="E111" s="38" t="n">
        <f aca="false">B111*D111</f>
        <v>18235.6693082978</v>
      </c>
      <c r="F111" s="5" t="n">
        <f aca="false">B111/1000</f>
        <v>0.894668224637681</v>
      </c>
      <c r="G111" s="5" t="n">
        <f aca="false">E111/1000</f>
        <v>18.2356693082978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7725.8</v>
      </c>
      <c r="C113" s="37" t="n">
        <f aca="false">$F$97</f>
        <v>14.0961537963706</v>
      </c>
      <c r="D113" s="37" t="n">
        <f aca="false">$M$97</f>
        <v>16.8077047239639</v>
      </c>
      <c r="E113" s="38" t="n">
        <f aca="false">SUM(E109:E112)</f>
        <v>129852.9651564</v>
      </c>
      <c r="F113" s="5" t="n">
        <f aca="false">SUM(F109:F112)</f>
        <v>7.7258</v>
      </c>
      <c r="G113" s="5" t="n">
        <f aca="false">SUM(G109:G112)</f>
        <v>129.8529651564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129854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1.00000796934901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13.5443967822226</v>
      </c>
      <c r="E122" s="42" t="n">
        <v>14.1218454495642</v>
      </c>
      <c r="F122" s="42" t="n">
        <v>15.0213596202754</v>
      </c>
      <c r="G122" s="42"/>
    </row>
    <row r="123" customFormat="false" ht="12.75" hidden="false" customHeight="false" outlineLevel="0" collapsed="false">
      <c r="C123" s="8" t="s">
        <v>25</v>
      </c>
      <c r="D123" s="42" t="n">
        <v>0.756034722824606</v>
      </c>
      <c r="E123" s="42" t="n">
        <v>0.856789868644836</v>
      </c>
      <c r="F123" s="42" t="n">
        <v>0.728110775611357</v>
      </c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22.4881964707319</v>
      </c>
      <c r="G127" s="43" t="n">
        <f aca="false">(G109*100)/$G$113</f>
        <v>19.7659732433311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65.9315370890589</v>
      </c>
      <c r="G128" s="43" t="n">
        <f aca="false">(G110*100)/$G$113</f>
        <v>66.1907053074174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11.5802664402092</v>
      </c>
      <c r="G129" s="43" t="n">
        <f aca="false">(G111*100)/$G$113</f>
        <v>14.0433214492515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C122" activeCellId="1" sqref="1:1 C122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20.25" hidden="false" customHeight="false" outlineLevel="0" collapsed="false">
      <c r="A1" s="1" t="s">
        <v>30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14972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17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17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17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0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17" t="n">
        <v>0</v>
      </c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0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17" t="n">
        <v>13331</v>
      </c>
      <c r="J22" s="5"/>
      <c r="K22" s="12" t="n">
        <v>9.75</v>
      </c>
      <c r="L22" s="2" t="n">
        <f aca="false">IF($F22&gt;0,($I22/1000)*(B22/$F22),0)</f>
        <v>12.2785526315789</v>
      </c>
      <c r="M22" s="2" t="n">
        <f aca="false">IF($F22&gt;0,($I22/1000)*(C22/$F22),0)</f>
        <v>1.05244736842105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13.331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0</v>
      </c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0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13331</v>
      </c>
      <c r="J24" s="5"/>
      <c r="K24" s="12" t="n">
        <v>10.75</v>
      </c>
      <c r="L24" s="2" t="n">
        <f aca="false">IF($F24&gt;0,($I24/1000)*(B24/$F24),0)</f>
        <v>12.7109534883721</v>
      </c>
      <c r="M24" s="2" t="n">
        <f aca="false">IF($F24&gt;0,($I24/1000)*(C24/$F24),0)</f>
        <v>0.620046511627907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13.331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26662</v>
      </c>
      <c r="J25" s="5"/>
      <c r="K25" s="12" t="n">
        <v>11.25</v>
      </c>
      <c r="L25" s="2" t="n">
        <f aca="false">IF($F25&gt;0,($I25/1000)*(B25/$F25),0)</f>
        <v>25.3923809523809</v>
      </c>
      <c r="M25" s="2" t="n">
        <f aca="false">IF($F25&gt;0,($I25/1000)*(C25/$F25),0)</f>
        <v>1.26961904761905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26.662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173302</v>
      </c>
      <c r="J26" s="5"/>
      <c r="K26" s="12" t="n">
        <v>11.75</v>
      </c>
      <c r="L26" s="2" t="n">
        <f aca="false">IF($F26&gt;0,($I26/1000)*(B26/$F26),0)</f>
        <v>147.816411764706</v>
      </c>
      <c r="M26" s="2" t="n">
        <f aca="false">IF($F26&gt;0,($I26/1000)*(C26/$F26),0)</f>
        <v>25.4855882352941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173.302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333273</v>
      </c>
      <c r="J27" s="5"/>
      <c r="K27" s="12" t="n">
        <v>12.25</v>
      </c>
      <c r="L27" s="2" t="n">
        <f aca="false">IF($F27&gt;0,($I27/1000)*(B27/$F27),0)</f>
        <v>241.335620689655</v>
      </c>
      <c r="M27" s="2" t="n">
        <f aca="false">IF($F27&gt;0,($I27/1000)*(C27/$F27),0)</f>
        <v>91.9373793103448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333.273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373266</v>
      </c>
      <c r="J28" s="5"/>
      <c r="K28" s="12" t="n">
        <v>12.75</v>
      </c>
      <c r="L28" s="2" t="n">
        <f aca="false">IF($F28&gt;0,($I28/1000)*(B28/$F28),0)</f>
        <v>223.9596</v>
      </c>
      <c r="M28" s="2" t="n">
        <f aca="false">IF($F28&gt;0,($I28/1000)*(C28/$F28),0)</f>
        <v>149.3064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373.266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199964</v>
      </c>
      <c r="J29" s="5"/>
      <c r="K29" s="12" t="n">
        <v>13.25</v>
      </c>
      <c r="L29" s="2" t="n">
        <f aca="false">IF($F29&gt;0,($I29/1000)*(B29/$F29),0)</f>
        <v>52.1645217391304</v>
      </c>
      <c r="M29" s="2" t="n">
        <f aca="false">IF($F29&gt;0,($I29/1000)*(C29/$F29),0)</f>
        <v>139.105391304348</v>
      </c>
      <c r="N29" s="2" t="n">
        <f aca="false">IF($F29&gt;0,($I29/1000)*(D29/$F29),0)</f>
        <v>8.69408695652174</v>
      </c>
      <c r="O29" s="2" t="n">
        <f aca="false">IF($F29&gt;0,($I29/1000)*(E29/$F29),0)</f>
        <v>0</v>
      </c>
      <c r="P29" s="13" t="n">
        <f aca="false">SUM(L29:O29)</f>
        <v>199.964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79986</v>
      </c>
      <c r="J30" s="5"/>
      <c r="K30" s="12" t="n">
        <v>13.75</v>
      </c>
      <c r="L30" s="2" t="n">
        <f aca="false">IF($F30&gt;0,($I30/1000)*(B30/$F30),0)</f>
        <v>21.8143636363636</v>
      </c>
      <c r="M30" s="2" t="n">
        <f aca="false">IF($F30&gt;0,($I30/1000)*(C30/$F30),0)</f>
        <v>58.1716363636364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79.986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39993</v>
      </c>
      <c r="J31" s="5"/>
      <c r="K31" s="12" t="n">
        <v>14.25</v>
      </c>
      <c r="L31" s="2" t="n">
        <f aca="false">IF($F31&gt;0,($I31/1000)*(B31/$F31),0)</f>
        <v>7.9986</v>
      </c>
      <c r="M31" s="2" t="n">
        <f aca="false">IF($F31&gt;0,($I31/1000)*(C31/$F31),0)</f>
        <v>31.9944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39.993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13331</v>
      </c>
      <c r="J32" s="5"/>
      <c r="K32" s="12" t="n">
        <v>14.75</v>
      </c>
      <c r="L32" s="2" t="n">
        <f aca="false">IF($F32&gt;0,($I32/1000)*(B32/$F32),0)</f>
        <v>2.22183333333333</v>
      </c>
      <c r="M32" s="2" t="n">
        <f aca="false">IF($F32&gt;0,($I32/1000)*(C32/$F32),0)</f>
        <v>6.6655</v>
      </c>
      <c r="N32" s="2" t="n">
        <f aca="false">IF($F32&gt;0,($I32/1000)*(D32/$F32),0)</f>
        <v>4.44366666666667</v>
      </c>
      <c r="O32" s="2" t="n">
        <f aca="false">IF($F32&gt;0,($I32/1000)*(E32/$F32),0)</f>
        <v>0</v>
      </c>
      <c r="P32" s="13" t="n">
        <f aca="false">SUM(L32:O32)</f>
        <v>13.331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1266439</v>
      </c>
      <c r="J47" s="2"/>
      <c r="K47" s="22" t="s">
        <v>7</v>
      </c>
      <c r="L47" s="23" t="n">
        <f aca="false">SUM(L10:L46)</f>
        <v>747.69283823552</v>
      </c>
      <c r="M47" s="23" t="n">
        <f aca="false">SUM(M10:M46)</f>
        <v>505.608408141291</v>
      </c>
      <c r="N47" s="23" t="n">
        <f aca="false">SUM(N10:N46)</f>
        <v>13.1377536231884</v>
      </c>
      <c r="O47" s="23" t="n">
        <f aca="false">SUM(O10:O46)</f>
        <v>0</v>
      </c>
      <c r="P47" s="23" t="n">
        <f aca="false">SUM(P10:P46)</f>
        <v>1266.439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0</v>
      </c>
      <c r="G69" s="2"/>
      <c r="H69" s="12" t="n">
        <f aca="false">$I$53*((A69)^$K$53)</f>
        <v>3.71601634277063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0</v>
      </c>
      <c r="G70" s="2"/>
      <c r="H70" s="12" t="n">
        <f aca="false">$I$53*((A70)^$K$53)</f>
        <v>4.42324183762226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119.715888157895</v>
      </c>
      <c r="C71" s="2" t="n">
        <f aca="false">M22*($A71)</f>
        <v>10.2613618421053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129.97725</v>
      </c>
      <c r="G71" s="2"/>
      <c r="H71" s="12" t="n">
        <f aca="false">$I$53*((A71)^$K$53)</f>
        <v>5.21698510307693</v>
      </c>
      <c r="I71" s="2" t="n">
        <f aca="false">L22*$H71</f>
        <v>64.0570261662934</v>
      </c>
      <c r="J71" s="2" t="n">
        <f aca="false">M22*$H71</f>
        <v>5.49060224282515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69.5476284091186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0</v>
      </c>
      <c r="G72" s="2"/>
      <c r="H72" s="12" t="n">
        <f aca="false">$I$53*((A72)^$K$53)</f>
        <v>6.10257364886262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136.64275</v>
      </c>
      <c r="C73" s="2" t="n">
        <f aca="false">M24*($A73)</f>
        <v>6.6655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143.30825</v>
      </c>
      <c r="G73" s="2"/>
      <c r="H73" s="12" t="n">
        <f aca="false">$I$53*((A73)^$K$53)</f>
        <v>7.08537207019883</v>
      </c>
      <c r="I73" s="2" t="n">
        <f aca="false">L24*$H73</f>
        <v>90.061834832108</v>
      </c>
      <c r="J73" s="2" t="n">
        <f aca="false">M24*$H73</f>
        <v>4.39326023571258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94.4550950678206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285.664285714286</v>
      </c>
      <c r="C74" s="2" t="n">
        <f aca="false">M25*($A74)</f>
        <v>14.2832142857143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299.9475</v>
      </c>
      <c r="G74" s="2"/>
      <c r="H74" s="12" t="n">
        <f aca="false">$I$53*((A74)^$K$53)</f>
        <v>8.17078047561492</v>
      </c>
      <c r="I74" s="2" t="n">
        <f aca="false">L25*$H74</f>
        <v>207.47557051509</v>
      </c>
      <c r="J74" s="2" t="n">
        <f aca="false">M25*$H74</f>
        <v>10.3737785257545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217.849349040845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1736.84283823529</v>
      </c>
      <c r="C75" s="2" t="n">
        <f aca="false">M26*($A75)</f>
        <v>299.455661764706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2036.2985</v>
      </c>
      <c r="G75" s="2"/>
      <c r="H75" s="12" t="n">
        <f aca="false">$I$53*((A75)^$K$53)</f>
        <v>9.36423305187321</v>
      </c>
      <c r="I75" s="2" t="n">
        <f aca="false">L26*$H75</f>
        <v>1384.18732865636</v>
      </c>
      <c r="J75" s="2" t="n">
        <f aca="false">M26*$H75</f>
        <v>238.652987699372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1622.84031635573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2956.36135344828</v>
      </c>
      <c r="C76" s="2" t="n">
        <f aca="false">M27*($A76)</f>
        <v>1126.23289655172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4082.59425</v>
      </c>
      <c r="G76" s="2"/>
      <c r="H76" s="12" t="n">
        <f aca="false">$I$53*((A76)^$K$53)</f>
        <v>10.6711967484374</v>
      </c>
      <c r="I76" s="2" t="n">
        <f aca="false">L27*$H76</f>
        <v>2575.33989078558</v>
      </c>
      <c r="J76" s="2" t="n">
        <f aca="false">M27*$H76</f>
        <v>981.08186315641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3556.42175394199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2855.4849</v>
      </c>
      <c r="C77" s="2" t="n">
        <f aca="false">M28*($A77)</f>
        <v>1903.6566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4759.1415</v>
      </c>
      <c r="G77" s="2"/>
      <c r="H77" s="12" t="n">
        <f aca="false">$I$53*((A77)^$K$53)</f>
        <v>12.0971700668328</v>
      </c>
      <c r="I77" s="2" t="n">
        <f aca="false">L28*$H77</f>
        <v>2709.27736929985</v>
      </c>
      <c r="J77" s="2" t="n">
        <f aca="false">M28*$H77</f>
        <v>1806.18491286657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4515.46228216642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691.179913043478</v>
      </c>
      <c r="C78" s="2" t="n">
        <f aca="false">M29*($A78)</f>
        <v>1843.14643478261</v>
      </c>
      <c r="D78" s="2" t="n">
        <f aca="false">N29*($A78)</f>
        <v>115.196652173913</v>
      </c>
      <c r="E78" s="2" t="n">
        <f aca="false">O29*($A78)</f>
        <v>0</v>
      </c>
      <c r="F78" s="13" t="n">
        <f aca="false">SUM(B78:E78)</f>
        <v>2649.523</v>
      </c>
      <c r="G78" s="2"/>
      <c r="H78" s="12" t="n">
        <f aca="false">$I$53*((A78)^$K$53)</f>
        <v>13.6476819425695</v>
      </c>
      <c r="I78" s="2" t="n">
        <f aca="false">L29*$H78</f>
        <v>711.924801381906</v>
      </c>
      <c r="J78" s="2" t="n">
        <f aca="false">M29*$H78</f>
        <v>1898.46613701842</v>
      </c>
      <c r="K78" s="2" t="n">
        <f aca="false">N29*$H78</f>
        <v>118.654133563651</v>
      </c>
      <c r="L78" s="2" t="n">
        <f aca="false">O29*$H78</f>
        <v>0</v>
      </c>
      <c r="M78" s="29" t="n">
        <f aca="false">SUM(I78:L78)</f>
        <v>2729.04507196397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299.9475</v>
      </c>
      <c r="C79" s="2" t="n">
        <f aca="false">M30*($A79)</f>
        <v>799.86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1099.8075</v>
      </c>
      <c r="G79" s="2"/>
      <c r="H79" s="12" t="n">
        <f aca="false">$I$53*((A79)^$K$53)</f>
        <v>15.3282907091795</v>
      </c>
      <c r="I79" s="2" t="n">
        <f aca="false">L30*$H79</f>
        <v>334.376907453936</v>
      </c>
      <c r="J79" s="2" t="n">
        <f aca="false">M30*$H79</f>
        <v>891.671753210496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1226.04866066443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113.98005</v>
      </c>
      <c r="C80" s="2" t="n">
        <f aca="false">M31*($A80)</f>
        <v>455.9202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569.90025</v>
      </c>
      <c r="G80" s="2"/>
      <c r="H80" s="12" t="n">
        <f aca="false">$I$53*((A80)^$K$53)</f>
        <v>17.1445831354492</v>
      </c>
      <c r="I80" s="2" t="n">
        <f aca="false">L31*$H80</f>
        <v>137.132662667204</v>
      </c>
      <c r="J80" s="2" t="n">
        <f aca="false">M31*$H80</f>
        <v>548.530650668816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685.66331333602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32.7720416666667</v>
      </c>
      <c r="C81" s="2" t="n">
        <f aca="false">M32*($A81)</f>
        <v>98.316125</v>
      </c>
      <c r="D81" s="2" t="n">
        <f aca="false">N32*($A81)</f>
        <v>65.5440833333333</v>
      </c>
      <c r="E81" s="2" t="n">
        <f aca="false">O32*($A81)</f>
        <v>0</v>
      </c>
      <c r="F81" s="13" t="n">
        <f aca="false">SUM(B81:E81)</f>
        <v>196.63225</v>
      </c>
      <c r="G81" s="2"/>
      <c r="H81" s="12" t="n">
        <f aca="false">$I$53*((A81)^$K$53)</f>
        <v>19.1021735281896</v>
      </c>
      <c r="I81" s="2" t="n">
        <f aca="false">L32*$H81</f>
        <v>42.4418458840492</v>
      </c>
      <c r="J81" s="2" t="n">
        <f aca="false">M32*$H81</f>
        <v>127.325537652148</v>
      </c>
      <c r="K81" s="2" t="n">
        <f aca="false">N32*$H81</f>
        <v>84.8836917680984</v>
      </c>
      <c r="L81" s="2" t="n">
        <f aca="false">O32*$H81</f>
        <v>0</v>
      </c>
      <c r="M81" s="29" t="n">
        <f aca="false">SUM(I81:L81)</f>
        <v>254.651075304295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9228.59152026589</v>
      </c>
      <c r="C96" s="23" t="n">
        <f aca="false">SUM(C59:C90)</f>
        <v>6557.79799422686</v>
      </c>
      <c r="D96" s="23" t="n">
        <f aca="false">SUM(D59:D90)</f>
        <v>180.740735507246</v>
      </c>
      <c r="E96" s="23" t="n">
        <f aca="false">SUM(E59:E90)</f>
        <v>0</v>
      </c>
      <c r="F96" s="23" t="n">
        <f aca="false">SUM(F59:F90)</f>
        <v>15967.13025</v>
      </c>
      <c r="G96" s="13"/>
      <c r="H96" s="22" t="s">
        <v>7</v>
      </c>
      <c r="I96" s="23" t="n">
        <f aca="false">SUM(I59:I95)</f>
        <v>8256.27523764238</v>
      </c>
      <c r="J96" s="23" t="n">
        <f aca="false">SUM(J59:J95)</f>
        <v>6512.17148327652</v>
      </c>
      <c r="K96" s="23" t="n">
        <f aca="false">SUM(K59:K95)</f>
        <v>203.537825331749</v>
      </c>
      <c r="L96" s="23" t="n">
        <f aca="false">SUM(L59:L95)</f>
        <v>0</v>
      </c>
      <c r="M96" s="23" t="n">
        <f aca="false">SUM(M59:M95)</f>
        <v>14971.9845462506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12.3427576784665</v>
      </c>
      <c r="C97" s="30" t="n">
        <f aca="false">IF(M47&gt;0,C96/M47,0)</f>
        <v>12.9701126180526</v>
      </c>
      <c r="D97" s="30" t="n">
        <f aca="false">IF(N47&gt;0,D96/N47,0)</f>
        <v>13.7573546202172</v>
      </c>
      <c r="E97" s="30" t="n">
        <f aca="false">IF(O47&gt;0,E96/O47,0)</f>
        <v>0</v>
      </c>
      <c r="F97" s="30" t="n">
        <f aca="false">IF(P47&gt;0,F96/P47,0)</f>
        <v>12.6078952480143</v>
      </c>
      <c r="G97" s="13"/>
      <c r="H97" s="9" t="s">
        <v>13</v>
      </c>
      <c r="I97" s="30" t="n">
        <f aca="false">IF(L47&gt;0,I96/L47,0)</f>
        <v>11.0423355894733</v>
      </c>
      <c r="J97" s="30" t="n">
        <f aca="false">IF(M47&gt;0,J96/M47,0)</f>
        <v>12.8798718107091</v>
      </c>
      <c r="K97" s="30" t="n">
        <f aca="false">IF(N47&gt;0,K96/N47,0)</f>
        <v>15.4925896138363</v>
      </c>
      <c r="L97" s="30" t="n">
        <f aca="false">IF(O47&gt;0,L96/O47,0)</f>
        <v>0</v>
      </c>
      <c r="M97" s="30" t="n">
        <f aca="false">IF(P47&gt;0,M96/P47,0)</f>
        <v>11.8221126688697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747.69283823552</v>
      </c>
      <c r="C109" s="37" t="n">
        <f aca="false">$B$97</f>
        <v>12.3427576784665</v>
      </c>
      <c r="D109" s="37" t="n">
        <f aca="false">$I$97</f>
        <v>11.0423355894733</v>
      </c>
      <c r="E109" s="38" t="n">
        <f aca="false">B109*D109</f>
        <v>8256.27523764238</v>
      </c>
      <c r="F109" s="5" t="n">
        <f aca="false">B109/1000</f>
        <v>0.74769283823552</v>
      </c>
      <c r="G109" s="5" t="n">
        <f aca="false">E109/1000</f>
        <v>8.25627523764238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505.608408141291</v>
      </c>
      <c r="C110" s="37" t="n">
        <f aca="false">$C$97</f>
        <v>12.9701126180526</v>
      </c>
      <c r="D110" s="37" t="n">
        <f aca="false">$J$97</f>
        <v>12.8798718107091</v>
      </c>
      <c r="E110" s="38" t="n">
        <f aca="false">B110*D110</f>
        <v>6512.17148327652</v>
      </c>
      <c r="F110" s="5" t="n">
        <f aca="false">B110/1000</f>
        <v>0.505608408141291</v>
      </c>
      <c r="G110" s="5" t="n">
        <f aca="false">E110/1000</f>
        <v>6.51217148327652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13.1377536231884</v>
      </c>
      <c r="C111" s="37" t="n">
        <f aca="false">$D$97</f>
        <v>13.7573546202172</v>
      </c>
      <c r="D111" s="37" t="n">
        <f aca="false">$K$97</f>
        <v>15.4925896138363</v>
      </c>
      <c r="E111" s="38" t="n">
        <f aca="false">B111*D111</f>
        <v>203.537825331749</v>
      </c>
      <c r="F111" s="40" t="n">
        <f aca="false">B111/1000</f>
        <v>0.0131377536231884</v>
      </c>
      <c r="G111" s="5" t="n">
        <f aca="false">E111/1000</f>
        <v>0.203537825331749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1266.439</v>
      </c>
      <c r="C113" s="37" t="n">
        <f aca="false">$F$97</f>
        <v>12.6078952480143</v>
      </c>
      <c r="D113" s="37" t="n">
        <f aca="false">$M$97</f>
        <v>11.8221126688697</v>
      </c>
      <c r="E113" s="38" t="n">
        <f aca="false">SUM(E109:E112)</f>
        <v>14971.9845462506</v>
      </c>
      <c r="F113" s="5" t="n">
        <f aca="false">SUM(F109:F112)</f>
        <v>1.266439</v>
      </c>
      <c r="G113" s="5" t="n">
        <f aca="false">SUM(G109:G112)</f>
        <v>14.9719845462506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14972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1.00000103217775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12.3427576784665</v>
      </c>
      <c r="E122" s="42" t="n">
        <v>12.9701126180526</v>
      </c>
      <c r="F122" s="42" t="n">
        <v>13.7573546202172</v>
      </c>
      <c r="G122" s="42"/>
    </row>
    <row r="123" customFormat="false" ht="12.75" hidden="false" customHeight="false" outlineLevel="0" collapsed="false">
      <c r="C123" s="8" t="s">
        <v>25</v>
      </c>
      <c r="D123" s="42" t="n">
        <v>0.698556008241945</v>
      </c>
      <c r="E123" s="42" t="n">
        <v>0.675685859151535</v>
      </c>
      <c r="F123" s="42" t="n">
        <v>0.738319383359371</v>
      </c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59.0389934482056</v>
      </c>
      <c r="G127" s="43" t="n">
        <f aca="false">(G109*100)/$G$113</f>
        <v>55.1448287442292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39.9236290213181</v>
      </c>
      <c r="G128" s="43" t="n">
        <f aca="false">(G110*100)/$G$113</f>
        <v>43.4957133649148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1.03737753047627</v>
      </c>
      <c r="G129" s="43" t="n">
        <f aca="false">(G111*100)/$G$113</f>
        <v>1.35945789085603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122" activeCellId="1" sqref="1:1 C122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20.25" hidden="false" customHeight="false" outlineLevel="0" collapsed="false">
      <c r="A1" s="1" t="s">
        <v>31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1540525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17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17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17" t="n">
        <v>477788</v>
      </c>
      <c r="J20" s="5"/>
      <c r="K20" s="12" t="n">
        <v>8.75</v>
      </c>
      <c r="L20" s="2" t="n">
        <f aca="false">IF($F20&gt;0,($I20/1000)*(B20/$F20),0)</f>
        <v>477.788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477.788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20" t="n">
        <v>1911152</v>
      </c>
      <c r="J21" s="5"/>
      <c r="K21" s="12" t="n">
        <v>9.25</v>
      </c>
      <c r="L21" s="2" t="n">
        <f aca="false">IF($F21&gt;0,($I21/1000)*(B21/$F21),0)</f>
        <v>1911.152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1911.152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4982497</v>
      </c>
      <c r="J22" s="5"/>
      <c r="K22" s="12" t="n">
        <v>9.75</v>
      </c>
      <c r="L22" s="2" t="n">
        <f aca="false">IF($F22&gt;0,($I22/1000)*(B22/$F22),0)</f>
        <v>4589.14197368421</v>
      </c>
      <c r="M22" s="2" t="n">
        <f aca="false">IF($F22&gt;0,($I22/1000)*(C22/$F22),0)</f>
        <v>393.355026315789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4982.497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21221293</v>
      </c>
      <c r="J23" s="5"/>
      <c r="K23" s="12" t="n">
        <v>10.25</v>
      </c>
      <c r="L23" s="2" t="n">
        <f aca="false">IF($F23&gt;0,($I23/1000)*(B23/$F23),0)</f>
        <v>18294.2181034483</v>
      </c>
      <c r="M23" s="2" t="n">
        <f aca="false">IF($F23&gt;0,($I23/1000)*(C23/$F23),0)</f>
        <v>2927.07489655172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21221.293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44938656</v>
      </c>
      <c r="J24" s="5"/>
      <c r="K24" s="12" t="n">
        <v>10.75</v>
      </c>
      <c r="L24" s="2" t="n">
        <f aca="false">IF($F24&gt;0,($I24/1000)*(B24/$F24),0)</f>
        <v>42848.4859534884</v>
      </c>
      <c r="M24" s="2" t="n">
        <f aca="false">IF($F24&gt;0,($I24/1000)*(C24/$F24),0)</f>
        <v>2090.17004651163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44938.656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42695685</v>
      </c>
      <c r="J25" s="5"/>
      <c r="K25" s="12" t="n">
        <v>11.25</v>
      </c>
      <c r="L25" s="2" t="n">
        <f aca="false">IF($F25&gt;0,($I25/1000)*(B25/$F25),0)</f>
        <v>40662.5571428571</v>
      </c>
      <c r="M25" s="2" t="n">
        <f aca="false">IF($F25&gt;0,($I25/1000)*(C25/$F25),0)</f>
        <v>2033.12785714286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42695.685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27061879</v>
      </c>
      <c r="J26" s="5"/>
      <c r="K26" s="12" t="n">
        <v>11.75</v>
      </c>
      <c r="L26" s="2" t="n">
        <f aca="false">IF($F26&gt;0,($I26/1000)*(B26/$F26),0)</f>
        <v>23082.1909117647</v>
      </c>
      <c r="M26" s="2" t="n">
        <f aca="false">IF($F26&gt;0,($I26/1000)*(C26/$F26),0)</f>
        <v>3979.68808823529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27061.879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22232389</v>
      </c>
      <c r="J27" s="5"/>
      <c r="K27" s="12" t="n">
        <v>12.25</v>
      </c>
      <c r="L27" s="2" t="n">
        <f aca="false">IF($F27&gt;0,($I27/1000)*(B27/$F27),0)</f>
        <v>16099.3161724138</v>
      </c>
      <c r="M27" s="2" t="n">
        <f aca="false">IF($F27&gt;0,($I27/1000)*(C27/$F27),0)</f>
        <v>6133.07282758621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22232.389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11129097</v>
      </c>
      <c r="J28" s="5"/>
      <c r="K28" s="12" t="n">
        <v>12.75</v>
      </c>
      <c r="L28" s="2" t="n">
        <f aca="false">IF($F28&gt;0,($I28/1000)*(B28/$F28),0)</f>
        <v>6677.4582</v>
      </c>
      <c r="M28" s="2" t="n">
        <f aca="false">IF($F28&gt;0,($I28/1000)*(C28/$F28),0)</f>
        <v>4451.6388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11129.097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2079016</v>
      </c>
      <c r="J29" s="5"/>
      <c r="K29" s="12" t="n">
        <v>13.25</v>
      </c>
      <c r="L29" s="2" t="n">
        <f aca="false">IF($F29&gt;0,($I29/1000)*(B29/$F29),0)</f>
        <v>542.352</v>
      </c>
      <c r="M29" s="2" t="n">
        <f aca="false">IF($F29&gt;0,($I29/1000)*(C29/$F29),0)</f>
        <v>1446.272</v>
      </c>
      <c r="N29" s="2" t="n">
        <f aca="false">IF($F29&gt;0,($I29/1000)*(D29/$F29),0)</f>
        <v>90.392</v>
      </c>
      <c r="O29" s="2" t="n">
        <f aca="false">IF($F29&gt;0,($I29/1000)*(E29/$F29),0)</f>
        <v>0</v>
      </c>
      <c r="P29" s="13" t="n">
        <f aca="false">SUM(L29:O29)</f>
        <v>2079.016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1911152</v>
      </c>
      <c r="J30" s="5"/>
      <c r="K30" s="12" t="n">
        <v>13.75</v>
      </c>
      <c r="L30" s="2" t="n">
        <f aca="false">IF($F30&gt;0,($I30/1000)*(B30/$F30),0)</f>
        <v>521.223272727273</v>
      </c>
      <c r="M30" s="2" t="n">
        <f aca="false">IF($F30&gt;0,($I30/1000)*(C30/$F30),0)</f>
        <v>1389.92872727273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1911.152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1433364</v>
      </c>
      <c r="J31" s="5"/>
      <c r="K31" s="12" t="n">
        <v>14.25</v>
      </c>
      <c r="L31" s="2" t="n">
        <f aca="false">IF($F31&gt;0,($I31/1000)*(B31/$F31),0)</f>
        <v>286.6728</v>
      </c>
      <c r="M31" s="2" t="n">
        <f aca="false">IF($F31&gt;0,($I31/1000)*(C31/$F31),0)</f>
        <v>1146.6912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1433.364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0</v>
      </c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3" t="n">
        <f aca="false">SUM(L32:O32)</f>
        <v>0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182073968</v>
      </c>
      <c r="J47" s="2"/>
      <c r="K47" s="22" t="s">
        <v>7</v>
      </c>
      <c r="L47" s="23" t="n">
        <f aca="false">SUM(L10:L46)</f>
        <v>155992.556530384</v>
      </c>
      <c r="M47" s="23" t="n">
        <f aca="false">SUM(M10:M46)</f>
        <v>25991.0194696162</v>
      </c>
      <c r="N47" s="23" t="n">
        <f aca="false">SUM(N10:N46)</f>
        <v>90.392</v>
      </c>
      <c r="O47" s="23" t="n">
        <f aca="false">SUM(O10:O46)</f>
        <v>0</v>
      </c>
      <c r="P47" s="23" t="n">
        <f aca="false">SUM(P10:P46)</f>
        <v>182073.968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4180.645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4180.645</v>
      </c>
      <c r="G69" s="2"/>
      <c r="H69" s="12" t="n">
        <f aca="false">$I$53*((A69)^$K$53)</f>
        <v>3.71601634277063</v>
      </c>
      <c r="I69" s="2" t="n">
        <f aca="false">L20*$H69</f>
        <v>1775.46801637969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1775.46801637969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17678.156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17678.156</v>
      </c>
      <c r="G70" s="2"/>
      <c r="H70" s="12" t="n">
        <f aca="false">$I$53*((A70)^$K$53)</f>
        <v>4.42324183762226</v>
      </c>
      <c r="I70" s="2" t="n">
        <f aca="false">L21*$H70</f>
        <v>8453.48748445546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8453.48748445546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44744.1342434211</v>
      </c>
      <c r="C71" s="2" t="n">
        <f aca="false">M22*($A71)</f>
        <v>3835.21150657895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48579.34575</v>
      </c>
      <c r="G71" s="2"/>
      <c r="H71" s="12" t="n">
        <f aca="false">$I$53*((A71)^$K$53)</f>
        <v>5.21698510307693</v>
      </c>
      <c r="I71" s="2" t="n">
        <f aca="false">L22*$H71</f>
        <v>23941.4853126156</v>
      </c>
      <c r="J71" s="2" t="n">
        <f aca="false">M22*$H71</f>
        <v>2052.12731250991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25993.6126251255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187515.735560345</v>
      </c>
      <c r="C72" s="2" t="n">
        <f aca="false">M23*($A72)</f>
        <v>30002.5176896552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217518.25325</v>
      </c>
      <c r="G72" s="2"/>
      <c r="H72" s="12" t="n">
        <f aca="false">$I$53*((A72)^$K$53)</f>
        <v>6.10257364886262</v>
      </c>
      <c r="I72" s="2" t="n">
        <f aca="false">L23*$H72</f>
        <v>111641.813324649</v>
      </c>
      <c r="J72" s="2" t="n">
        <f aca="false">M23*$H72</f>
        <v>17862.6901319438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129504.503456593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460621.224</v>
      </c>
      <c r="C73" s="2" t="n">
        <f aca="false">M24*($A73)</f>
        <v>22469.328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483090.552</v>
      </c>
      <c r="G73" s="2"/>
      <c r="H73" s="12" t="n">
        <f aca="false">$I$53*((A73)^$K$53)</f>
        <v>7.08537207019883</v>
      </c>
      <c r="I73" s="2" t="n">
        <f aca="false">L24*$H73</f>
        <v>303597.465625153</v>
      </c>
      <c r="J73" s="2" t="n">
        <f aca="false">M24*$H73</f>
        <v>14809.6324695197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318407.098094673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457453.767857143</v>
      </c>
      <c r="C74" s="2" t="n">
        <f aca="false">M25*($A74)</f>
        <v>22872.6883928571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480326.45625</v>
      </c>
      <c r="G74" s="2"/>
      <c r="H74" s="12" t="n">
        <f aca="false">$I$53*((A74)^$K$53)</f>
        <v>8.17078047561492</v>
      </c>
      <c r="I74" s="2" t="n">
        <f aca="false">L25*$H74</f>
        <v>332244.827991433</v>
      </c>
      <c r="J74" s="2" t="n">
        <f aca="false">M25*$H74</f>
        <v>16612.2413995716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348857.069391005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271215.743213235</v>
      </c>
      <c r="C75" s="2" t="n">
        <f aca="false">M26*($A75)</f>
        <v>46761.3350367647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317977.07825</v>
      </c>
      <c r="G75" s="2"/>
      <c r="H75" s="12" t="n">
        <f aca="false">$I$53*((A75)^$K$53)</f>
        <v>9.36423305187321</v>
      </c>
      <c r="I75" s="2" t="n">
        <f aca="false">L26*$H75</f>
        <v>216147.015045594</v>
      </c>
      <c r="J75" s="2" t="n">
        <f aca="false">M26*$H75</f>
        <v>37266.726731999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253413.741777593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197216.623112069</v>
      </c>
      <c r="C76" s="2" t="n">
        <f aca="false">M27*($A76)</f>
        <v>75130.142137931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272346.76525</v>
      </c>
      <c r="G76" s="2"/>
      <c r="H76" s="12" t="n">
        <f aca="false">$I$53*((A76)^$K$53)</f>
        <v>10.6711967484374</v>
      </c>
      <c r="I76" s="2" t="n">
        <f aca="false">L27*$H76</f>
        <v>171798.970391128</v>
      </c>
      <c r="J76" s="2" t="n">
        <f aca="false">M27*$H76</f>
        <v>65447.2268156679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237246.197206796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85137.59205</v>
      </c>
      <c r="C77" s="2" t="n">
        <f aca="false">M28*($A77)</f>
        <v>56758.3947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141895.98675</v>
      </c>
      <c r="G77" s="2"/>
      <c r="H77" s="12" t="n">
        <f aca="false">$I$53*((A77)^$K$53)</f>
        <v>12.0971700668328</v>
      </c>
      <c r="I77" s="2" t="n">
        <f aca="false">L28*$H77</f>
        <v>80778.3474595673</v>
      </c>
      <c r="J77" s="2" t="n">
        <f aca="false">M28*$H77</f>
        <v>53852.2316397116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134630.579099279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7186.164</v>
      </c>
      <c r="C78" s="2" t="n">
        <f aca="false">M29*($A78)</f>
        <v>19163.104</v>
      </c>
      <c r="D78" s="2" t="n">
        <f aca="false">N29*($A78)</f>
        <v>1197.694</v>
      </c>
      <c r="E78" s="2" t="n">
        <f aca="false">O29*($A78)</f>
        <v>0</v>
      </c>
      <c r="F78" s="13" t="n">
        <f aca="false">SUM(B78:E78)</f>
        <v>27546.962</v>
      </c>
      <c r="G78" s="2"/>
      <c r="H78" s="12" t="n">
        <f aca="false">$I$53*((A78)^$K$53)</f>
        <v>13.6476819425695</v>
      </c>
      <c r="I78" s="2" t="n">
        <f aca="false">L29*$H78</f>
        <v>7401.84759691647</v>
      </c>
      <c r="J78" s="2" t="n">
        <f aca="false">M29*$H78</f>
        <v>19738.2602584439</v>
      </c>
      <c r="K78" s="2" t="n">
        <f aca="false">N29*$H78</f>
        <v>1233.64126615274</v>
      </c>
      <c r="L78" s="2" t="n">
        <f aca="false">O29*$H78</f>
        <v>0</v>
      </c>
      <c r="M78" s="29" t="n">
        <f aca="false">SUM(I78:L78)</f>
        <v>28373.7491215131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7166.82</v>
      </c>
      <c r="C79" s="2" t="n">
        <f aca="false">M30*($A79)</f>
        <v>19111.52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26278.34</v>
      </c>
      <c r="G79" s="2"/>
      <c r="H79" s="12" t="n">
        <f aca="false">$I$53*((A79)^$K$53)</f>
        <v>15.3282907091795</v>
      </c>
      <c r="I79" s="2" t="n">
        <f aca="false">L30*$H79</f>
        <v>7989.46184875359</v>
      </c>
      <c r="J79" s="2" t="n">
        <f aca="false">M30*$H79</f>
        <v>21305.2315966762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29294.6934454298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4085.0874</v>
      </c>
      <c r="C80" s="2" t="n">
        <f aca="false">M31*($A80)</f>
        <v>16340.3496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20425.437</v>
      </c>
      <c r="G80" s="2"/>
      <c r="H80" s="12" t="n">
        <f aca="false">$I$53*((A80)^$K$53)</f>
        <v>17.1445831354492</v>
      </c>
      <c r="I80" s="2" t="n">
        <f aca="false">L31*$H80</f>
        <v>4914.885652272</v>
      </c>
      <c r="J80" s="2" t="n">
        <f aca="false">M31*$H80</f>
        <v>19659.542609088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24574.42826136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3" t="n">
        <f aca="false">SUM(B81:E81)</f>
        <v>0</v>
      </c>
      <c r="G81" s="2"/>
      <c r="H81" s="12" t="n">
        <f aca="false">$I$53*((A81)^$K$53)</f>
        <v>19.1021735281896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1744201.69243621</v>
      </c>
      <c r="C96" s="23" t="n">
        <f aca="false">SUM(C59:C90)</f>
        <v>312444.591063787</v>
      </c>
      <c r="D96" s="23" t="n">
        <f aca="false">SUM(D59:D90)</f>
        <v>1197.694</v>
      </c>
      <c r="E96" s="23" t="n">
        <f aca="false">SUM(E59:E90)</f>
        <v>0</v>
      </c>
      <c r="F96" s="23" t="n">
        <f aca="false">SUM(F59:F90)</f>
        <v>2057843.9775</v>
      </c>
      <c r="G96" s="13"/>
      <c r="H96" s="22" t="s">
        <v>7</v>
      </c>
      <c r="I96" s="23" t="n">
        <f aca="false">SUM(I59:I95)</f>
        <v>1270685.07574892</v>
      </c>
      <c r="J96" s="23" t="n">
        <f aca="false">SUM(J59:J95)</f>
        <v>268605.910965132</v>
      </c>
      <c r="K96" s="23" t="n">
        <f aca="false">SUM(K59:K95)</f>
        <v>1233.64126615274</v>
      </c>
      <c r="L96" s="23" t="n">
        <f aca="false">SUM(L59:L95)</f>
        <v>0</v>
      </c>
      <c r="M96" s="23" t="n">
        <f aca="false">SUM(M59:M95)</f>
        <v>1540524.6279802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11.1813135910525</v>
      </c>
      <c r="C97" s="30" t="n">
        <f aca="false">IF(M47&gt;0,C96/M47,0)</f>
        <v>12.0212518569746</v>
      </c>
      <c r="D97" s="30" t="n">
        <f aca="false">IF(N47&gt;0,D96/N47,0)</f>
        <v>13.25</v>
      </c>
      <c r="E97" s="30" t="n">
        <f aca="false">IF(O47&gt;0,E96/O47,0)</f>
        <v>0</v>
      </c>
      <c r="F97" s="30" t="n">
        <f aca="false">IF(P47&gt;0,F96/P47,0)</f>
        <v>11.3022416114971</v>
      </c>
      <c r="G97" s="13"/>
      <c r="H97" s="9" t="s">
        <v>13</v>
      </c>
      <c r="I97" s="30" t="n">
        <f aca="false">IF(L47&gt;0,I96/L47,0)</f>
        <v>8.14580582568642</v>
      </c>
      <c r="J97" s="30" t="n">
        <f aca="false">IF(M47&gt;0,J96/M47,0)</f>
        <v>10.3345661865682</v>
      </c>
      <c r="K97" s="30" t="n">
        <f aca="false">IF(N47&gt;0,K96/N47,0)</f>
        <v>13.6476819425695</v>
      </c>
      <c r="L97" s="30" t="n">
        <f aca="false">IF(O47&gt;0,L96/O47,0)</f>
        <v>0</v>
      </c>
      <c r="M97" s="30" t="n">
        <f aca="false">IF(P47&gt;0,M96/P47,0)</f>
        <v>8.4609823408704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155992.556530384</v>
      </c>
      <c r="C109" s="37" t="n">
        <f aca="false">$B$97</f>
        <v>11.1813135910525</v>
      </c>
      <c r="D109" s="37" t="n">
        <f aca="false">$I$97</f>
        <v>8.14580582568642</v>
      </c>
      <c r="E109" s="38" t="n">
        <f aca="false">B109*D109</f>
        <v>1270685.07574892</v>
      </c>
      <c r="F109" s="5" t="n">
        <f aca="false">B109/1000</f>
        <v>155.992556530384</v>
      </c>
      <c r="G109" s="5" t="n">
        <f aca="false">E109/1000</f>
        <v>1270.68507574892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25991.0194696162</v>
      </c>
      <c r="C110" s="37" t="n">
        <f aca="false">$C$97</f>
        <v>12.0212518569746</v>
      </c>
      <c r="D110" s="37" t="n">
        <f aca="false">$J$97</f>
        <v>10.3345661865682</v>
      </c>
      <c r="E110" s="38" t="n">
        <f aca="false">B110*D110</f>
        <v>268605.910965132</v>
      </c>
      <c r="F110" s="5" t="n">
        <f aca="false">B110/1000</f>
        <v>25.9910194696162</v>
      </c>
      <c r="G110" s="5" t="n">
        <f aca="false">E110/1000</f>
        <v>268.605910965132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90.392</v>
      </c>
      <c r="C111" s="37" t="n">
        <f aca="false">$D$97</f>
        <v>13.25</v>
      </c>
      <c r="D111" s="37" t="n">
        <f aca="false">$K$97</f>
        <v>13.6476819425695</v>
      </c>
      <c r="E111" s="38" t="n">
        <f aca="false">B111*D111</f>
        <v>1233.64126615274</v>
      </c>
      <c r="F111" s="39" t="n">
        <f aca="false">B111/1000</f>
        <v>0.090392</v>
      </c>
      <c r="G111" s="5" t="n">
        <f aca="false">E111/1000</f>
        <v>1.23364126615274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182073.968</v>
      </c>
      <c r="C113" s="37" t="n">
        <f aca="false">$F$97</f>
        <v>11.3022416114971</v>
      </c>
      <c r="D113" s="37" t="n">
        <f aca="false">$M$97</f>
        <v>8.4609823408704</v>
      </c>
      <c r="E113" s="38" t="n">
        <f aca="false">SUM(E109:E112)</f>
        <v>1540524.6279802</v>
      </c>
      <c r="F113" s="5" t="n">
        <f aca="false">SUM(F109:F112)</f>
        <v>182.073968</v>
      </c>
      <c r="G113" s="5" t="n">
        <f aca="false">SUM(G109:G112)</f>
        <v>1540.5246279802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1540525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1.00000024148903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11.1813135910525</v>
      </c>
      <c r="E122" s="42" t="n">
        <v>12.0212518569746</v>
      </c>
      <c r="F122" s="42" t="n">
        <v>13.25</v>
      </c>
      <c r="G122" s="42"/>
    </row>
    <row r="123" customFormat="false" ht="12.75" hidden="false" customHeight="false" outlineLevel="0" collapsed="false">
      <c r="C123" s="8" t="s">
        <v>25</v>
      </c>
      <c r="D123" s="42" t="n">
        <v>0.776799380252974</v>
      </c>
      <c r="E123" s="42" t="n">
        <v>1.08880351315953</v>
      </c>
      <c r="F123" s="42" t="n">
        <v>0</v>
      </c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85.6753759166625</v>
      </c>
      <c r="G127" s="43" t="n">
        <f aca="false">(G109*100)/$G$113</f>
        <v>82.483918313914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14.2749783261802</v>
      </c>
      <c r="G128" s="43" t="n">
        <f aca="false">(G110*100)/$G$113</f>
        <v>17.4360023907767</v>
      </c>
    </row>
    <row r="129" customFormat="false" ht="12.75" hidden="false" customHeight="false" outlineLevel="0" collapsed="false">
      <c r="E129" s="8" t="n">
        <v>2</v>
      </c>
      <c r="F129" s="42" t="n">
        <f aca="false">(F111*100)/$F$113</f>
        <v>0.0496457571573329</v>
      </c>
      <c r="G129" s="44" t="n">
        <f aca="false">(G111*100)/$G$113</f>
        <v>0.0800792953092988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122" activeCellId="1" sqref="1:1 C122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20.25" hidden="false" customHeight="false" outlineLevel="0" collapsed="false">
      <c r="A1" s="1" t="s">
        <v>32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1802621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17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20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20" t="n">
        <v>9169758</v>
      </c>
      <c r="J20" s="5"/>
      <c r="K20" s="12" t="n">
        <v>8.75</v>
      </c>
      <c r="L20" s="2" t="n">
        <f aca="false">IF($F20&gt;0,($I20/1000)*(B20/$F20),0)</f>
        <v>9169.758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9169.758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20" t="n">
        <v>121112923</v>
      </c>
      <c r="J21" s="5"/>
      <c r="K21" s="12" t="n">
        <v>9.25</v>
      </c>
      <c r="L21" s="2" t="n">
        <f aca="false">IF($F21&gt;0,($I21/1000)*(B21/$F21),0)</f>
        <v>121112.923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121112.923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104602208</v>
      </c>
      <c r="J22" s="5"/>
      <c r="K22" s="12" t="n">
        <v>9.75</v>
      </c>
      <c r="L22" s="2" t="n">
        <f aca="false">IF($F22&gt;0,($I22/1000)*(B22/$F22),0)</f>
        <v>96344.1389473684</v>
      </c>
      <c r="M22" s="2" t="n">
        <f aca="false">IF($F22&gt;0,($I22/1000)*(C22/$F22),0)</f>
        <v>8258.06905263158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104602.208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53215504</v>
      </c>
      <c r="J23" s="5"/>
      <c r="K23" s="12" t="n">
        <v>10.25</v>
      </c>
      <c r="L23" s="2" t="n">
        <f aca="false">IF($F23&gt;0,($I23/1000)*(B23/$F23),0)</f>
        <v>45875.4344827586</v>
      </c>
      <c r="M23" s="2" t="n">
        <f aca="false">IF($F23&gt;0,($I23/1000)*(C23/$F23),0)</f>
        <v>7340.06951724138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53215.504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22022873</v>
      </c>
      <c r="J24" s="5"/>
      <c r="K24" s="12" t="n">
        <v>10.75</v>
      </c>
      <c r="L24" s="2" t="n">
        <f aca="false">IF($F24&gt;0,($I24/1000)*(B24/$F24),0)</f>
        <v>20998.5533255814</v>
      </c>
      <c r="M24" s="2" t="n">
        <f aca="false">IF($F24&gt;0,($I24/1000)*(C24/$F24),0)</f>
        <v>1024.3196744186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22022.873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12853115</v>
      </c>
      <c r="J25" s="5"/>
      <c r="K25" s="12" t="n">
        <v>11.25</v>
      </c>
      <c r="L25" s="2" t="n">
        <f aca="false">IF($F25&gt;0,($I25/1000)*(B25/$F25),0)</f>
        <v>12241.0619047619</v>
      </c>
      <c r="M25" s="2" t="n">
        <f aca="false">IF($F25&gt;0,($I25/1000)*(C25/$F25),0)</f>
        <v>612.053095238095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12853.115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3657600</v>
      </c>
      <c r="J26" s="5"/>
      <c r="K26" s="12" t="n">
        <v>11.75</v>
      </c>
      <c r="L26" s="2" t="n">
        <f aca="false">IF($F26&gt;0,($I26/1000)*(B26/$F26),0)</f>
        <v>3119.71764705882</v>
      </c>
      <c r="M26" s="2" t="n">
        <f aca="false">IF($F26&gt;0,($I26/1000)*(C26/$F26),0)</f>
        <v>537.882352941177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3657.6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3657600</v>
      </c>
      <c r="J27" s="5"/>
      <c r="K27" s="12" t="n">
        <v>12.25</v>
      </c>
      <c r="L27" s="2" t="n">
        <f aca="false">IF($F27&gt;0,($I27/1000)*(B27/$F27),0)</f>
        <v>2648.60689655172</v>
      </c>
      <c r="M27" s="2" t="n">
        <f aca="false">IF($F27&gt;0,($I27/1000)*(C27/$F27),0)</f>
        <v>1008.99310344828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3657.6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0</v>
      </c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0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0</v>
      </c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3" t="n">
        <f aca="false">SUM(L29:O29)</f>
        <v>0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1828800</v>
      </c>
      <c r="J30" s="5"/>
      <c r="K30" s="12" t="n">
        <v>13.75</v>
      </c>
      <c r="L30" s="2" t="n">
        <f aca="false">IF($F30&gt;0,($I30/1000)*(B30/$F30),0)</f>
        <v>498.763636363636</v>
      </c>
      <c r="M30" s="2" t="n">
        <f aca="false">IF($F30&gt;0,($I30/1000)*(C30/$F30),0)</f>
        <v>1330.03636363636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1828.8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0</v>
      </c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0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0</v>
      </c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3" t="n">
        <f aca="false">SUM(L32:O32)</f>
        <v>0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332120381</v>
      </c>
      <c r="J47" s="2"/>
      <c r="K47" s="22" t="s">
        <v>7</v>
      </c>
      <c r="L47" s="23" t="n">
        <f aca="false">SUM(L10:L46)</f>
        <v>312008.957840445</v>
      </c>
      <c r="M47" s="23" t="n">
        <f aca="false">SUM(M10:M46)</f>
        <v>20111.4231595555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332120.381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80235.3825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80235.3825</v>
      </c>
      <c r="G69" s="2"/>
      <c r="H69" s="12" t="n">
        <f aca="false">$I$53*((A69)^$K$53)</f>
        <v>3.71601634277063</v>
      </c>
      <c r="I69" s="2" t="n">
        <f aca="false">L20*$H69</f>
        <v>34074.9705872517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34074.9705872517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1120294.53775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1120294.53775</v>
      </c>
      <c r="G70" s="2"/>
      <c r="H70" s="12" t="n">
        <f aca="false">$I$53*((A70)^$K$53)</f>
        <v>4.42324183762226</v>
      </c>
      <c r="I70" s="2" t="n">
        <f aca="false">L21*$H70</f>
        <v>535711.748090324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535711.748090324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939355.354736842</v>
      </c>
      <c r="C71" s="2" t="n">
        <f aca="false">M22*($A71)</f>
        <v>80516.1732631579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1019871.528</v>
      </c>
      <c r="G71" s="2"/>
      <c r="H71" s="12" t="n">
        <f aca="false">$I$53*((A71)^$K$53)</f>
        <v>5.21698510307693</v>
      </c>
      <c r="I71" s="2" t="n">
        <f aca="false">L22*$H71</f>
        <v>502625.937657195</v>
      </c>
      <c r="J71" s="2" t="n">
        <f aca="false">M22*$H71</f>
        <v>43082.2232277596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545708.160884954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470223.203448276</v>
      </c>
      <c r="C72" s="2" t="n">
        <f aca="false">M23*($A72)</f>
        <v>75235.7125517241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545458.916</v>
      </c>
      <c r="G72" s="2"/>
      <c r="H72" s="12" t="n">
        <f aca="false">$I$53*((A72)^$K$53)</f>
        <v>6.10257364886262</v>
      </c>
      <c r="I72" s="2" t="n">
        <f aca="false">L23*$H72</f>
        <v>279958.217604606</v>
      </c>
      <c r="J72" s="2" t="n">
        <f aca="false">M23*$H72</f>
        <v>44793.314816737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324751.532421343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225734.44825</v>
      </c>
      <c r="C73" s="2" t="n">
        <f aca="false">M24*($A73)</f>
        <v>11011.4365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236745.88475</v>
      </c>
      <c r="G73" s="2"/>
      <c r="H73" s="12" t="n">
        <f aca="false">$I$53*((A73)^$K$53)</f>
        <v>7.08537207019883</v>
      </c>
      <c r="I73" s="2" t="n">
        <f aca="false">L24*$H73</f>
        <v>148782.563247655</v>
      </c>
      <c r="J73" s="2" t="n">
        <f aca="false">M24*$H73</f>
        <v>7257.68601208074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156040.249259736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137711.946428571</v>
      </c>
      <c r="C74" s="2" t="n">
        <f aca="false">M25*($A74)</f>
        <v>6885.59732142857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144597.54375</v>
      </c>
      <c r="G74" s="2"/>
      <c r="H74" s="12" t="n">
        <f aca="false">$I$53*((A74)^$K$53)</f>
        <v>8.17078047561492</v>
      </c>
      <c r="I74" s="2" t="n">
        <f aca="false">L25*$H74</f>
        <v>100019.029612222</v>
      </c>
      <c r="J74" s="2" t="n">
        <f aca="false">M25*$H74</f>
        <v>5000.95148061111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105019.981092833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36656.6823529412</v>
      </c>
      <c r="C75" s="2" t="n">
        <f aca="false">M26*($A75)</f>
        <v>6320.11764705882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42976.8</v>
      </c>
      <c r="G75" s="2"/>
      <c r="H75" s="12" t="n">
        <f aca="false">$I$53*((A75)^$K$53)</f>
        <v>9.36423305187321</v>
      </c>
      <c r="I75" s="2" t="n">
        <f aca="false">L26*$H75</f>
        <v>29213.7631031003</v>
      </c>
      <c r="J75" s="2" t="n">
        <f aca="false">M26*$H75</f>
        <v>5036.8557074311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34250.6188105314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32445.4344827586</v>
      </c>
      <c r="C76" s="2" t="n">
        <f aca="false">M27*($A76)</f>
        <v>12360.1655172414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44805.6</v>
      </c>
      <c r="G76" s="2"/>
      <c r="H76" s="12" t="n">
        <f aca="false">$I$53*((A76)^$K$53)</f>
        <v>10.6711967484374</v>
      </c>
      <c r="I76" s="2" t="n">
        <f aca="false">L27*$H76</f>
        <v>28263.8053023717</v>
      </c>
      <c r="J76" s="2" t="n">
        <f aca="false">M27*$H76</f>
        <v>10767.163924713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39030.9692270847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0</v>
      </c>
      <c r="G77" s="2"/>
      <c r="H77" s="12" t="n">
        <f aca="false">$I$53*((A77)^$K$53)</f>
        <v>12.0971700668328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3" t="n">
        <f aca="false">SUM(B78:E78)</f>
        <v>0</v>
      </c>
      <c r="G78" s="2"/>
      <c r="H78" s="12" t="n">
        <f aca="false">$I$53*((A78)^$K$53)</f>
        <v>13.6476819425695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6858</v>
      </c>
      <c r="C79" s="2" t="n">
        <f aca="false">M30*($A79)</f>
        <v>18288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25146</v>
      </c>
      <c r="G79" s="2"/>
      <c r="H79" s="12" t="n">
        <f aca="false">$I$53*((A79)^$K$53)</f>
        <v>15.3282907091795</v>
      </c>
      <c r="I79" s="2" t="n">
        <f aca="false">L30*$H79</f>
        <v>7645.19401334931</v>
      </c>
      <c r="J79" s="2" t="n">
        <f aca="false">M30*$H79</f>
        <v>20387.1840355982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28032.3780489475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0</v>
      </c>
      <c r="G80" s="2"/>
      <c r="H80" s="12" t="n">
        <f aca="false">$I$53*((A80)^$K$53)</f>
        <v>17.1445831354492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3" t="n">
        <f aca="false">SUM(B81:E81)</f>
        <v>0</v>
      </c>
      <c r="G81" s="2"/>
      <c r="H81" s="12" t="n">
        <f aca="false">$I$53*((A81)^$K$53)</f>
        <v>19.1021735281896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3049514.98994939</v>
      </c>
      <c r="C96" s="23" t="n">
        <f aca="false">SUM(C59:C90)</f>
        <v>210617.202800611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3260132.19275</v>
      </c>
      <c r="G96" s="13"/>
      <c r="H96" s="22" t="s">
        <v>7</v>
      </c>
      <c r="I96" s="23" t="n">
        <f aca="false">SUM(I59:I95)</f>
        <v>1666295.22921808</v>
      </c>
      <c r="J96" s="23" t="n">
        <f aca="false">SUM(J59:J95)</f>
        <v>136325.379204931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1802620.60842301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9.77380589024259</v>
      </c>
      <c r="C97" s="30" t="n">
        <f aca="false">IF(M47&gt;0,C96/M47,0)</f>
        <v>10.4725160984215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9.8161160207449</v>
      </c>
      <c r="G97" s="13"/>
      <c r="H97" s="9" t="s">
        <v>13</v>
      </c>
      <c r="I97" s="30" t="n">
        <f aca="false">IF(L47&gt;0,I96/L47,0)</f>
        <v>5.34053650494928</v>
      </c>
      <c r="J97" s="30" t="n">
        <f aca="false">IF(M47&gt;0,J96/M47,0)</f>
        <v>6.77850483893572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5.42761212966032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312008.957840445</v>
      </c>
      <c r="C109" s="37" t="n">
        <f aca="false">$B$97</f>
        <v>9.77380589024259</v>
      </c>
      <c r="D109" s="37" t="n">
        <f aca="false">$I$97</f>
        <v>5.34053650494928</v>
      </c>
      <c r="E109" s="38" t="n">
        <f aca="false">B109*D109</f>
        <v>1666295.22921808</v>
      </c>
      <c r="F109" s="5" t="n">
        <f aca="false">B109/1000</f>
        <v>312.008957840444</v>
      </c>
      <c r="G109" s="5" t="n">
        <f aca="false">E109/1000</f>
        <v>1666.29522921808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20111.4231595555</v>
      </c>
      <c r="C110" s="37" t="n">
        <f aca="false">$C$97</f>
        <v>10.4725160984215</v>
      </c>
      <c r="D110" s="37" t="n">
        <f aca="false">$J$97</f>
        <v>6.77850483893572</v>
      </c>
      <c r="E110" s="38" t="n">
        <f aca="false">B110*D110</f>
        <v>136325.379204931</v>
      </c>
      <c r="F110" s="5" t="n">
        <f aca="false">B110/1000</f>
        <v>20.1114231595555</v>
      </c>
      <c r="G110" s="5" t="n">
        <f aca="false">E110/1000</f>
        <v>136.325379204931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5" t="n">
        <f aca="false">B111/1000</f>
        <v>0</v>
      </c>
      <c r="G111" s="5" t="n">
        <f aca="false">E111/1000</f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332120.381</v>
      </c>
      <c r="C113" s="37" t="n">
        <f aca="false">$F$97</f>
        <v>9.8161160207449</v>
      </c>
      <c r="D113" s="37" t="n">
        <f aca="false">$M$97</f>
        <v>5.42761212966032</v>
      </c>
      <c r="E113" s="38" t="n">
        <f aca="false">SUM(E109:E112)</f>
        <v>1802620.60842301</v>
      </c>
      <c r="F113" s="5" t="n">
        <f aca="false">SUM(F109:F112)</f>
        <v>332.120381</v>
      </c>
      <c r="G113" s="5" t="n">
        <f aca="false">SUM(G109:G112)</f>
        <v>1802.62060842301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1802621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1.00000021722652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9.77380589024259</v>
      </c>
      <c r="E122" s="42" t="n">
        <v>10.4725160984215</v>
      </c>
      <c r="F122" s="42"/>
      <c r="G122" s="42"/>
    </row>
    <row r="123" customFormat="false" ht="12.75" hidden="false" customHeight="false" outlineLevel="0" collapsed="false">
      <c r="C123" s="8" t="s">
        <v>25</v>
      </c>
      <c r="D123" s="42" t="n">
        <v>0.660929739958483</v>
      </c>
      <c r="E123" s="42" t="n">
        <v>1.08044238871076</v>
      </c>
      <c r="F123" s="42"/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93.9445380921818</v>
      </c>
      <c r="G127" s="43" t="n">
        <f aca="false">(G109*100)/$G$113</f>
        <v>92.4373781943948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6.05546190781814</v>
      </c>
      <c r="G128" s="43" t="n">
        <f aca="false">(G110*100)/$G$113</f>
        <v>7.56262180560516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0</v>
      </c>
      <c r="G129" s="43" t="n">
        <f aca="false">(G111*100)/$G$113</f>
        <v>0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121" activeCellId="1" sqref="1:1 C121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  <col collapsed="false" customWidth="true" hidden="false" outlineLevel="0" max="9" min="9" style="0" width="10.42"/>
  </cols>
  <sheetData>
    <row r="1" customFormat="false" ht="20.25" hidden="false" customHeight="false" outlineLevel="0" collapsed="false">
      <c r="A1" s="1" t="s">
        <v>33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1766076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1996360</v>
      </c>
      <c r="J13" s="2"/>
      <c r="K13" s="12" t="n">
        <v>5.25</v>
      </c>
      <c r="L13" s="2" t="n">
        <f aca="false">IF($F13&gt;0,($I13/1000)*(B13/$F13),0)</f>
        <v>1996.36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1996.36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20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20" t="n">
        <v>9998578</v>
      </c>
      <c r="J19" s="5"/>
      <c r="K19" s="12" t="n">
        <v>8.25</v>
      </c>
      <c r="L19" s="2" t="n">
        <f aca="false">IF($F19&gt;0,($I19/1000)*(B19/$F19),0)</f>
        <v>9998.578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9998.578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20" t="n">
        <v>115906336</v>
      </c>
      <c r="J20" s="5"/>
      <c r="K20" s="12" t="n">
        <v>8.75</v>
      </c>
      <c r="L20" s="2" t="n">
        <f aca="false">IF($F20&gt;0,($I20/1000)*(B20/$F20),0)</f>
        <v>115906.336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115906.336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20" t="n">
        <v>223810454</v>
      </c>
      <c r="J21" s="5"/>
      <c r="K21" s="12" t="n">
        <v>9.25</v>
      </c>
      <c r="L21" s="2" t="n">
        <f aca="false">IF($F21&gt;0,($I21/1000)*(B21/$F21),0)</f>
        <v>223810.454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223810.454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45966618</v>
      </c>
      <c r="J22" s="5"/>
      <c r="K22" s="12" t="n">
        <v>9.75</v>
      </c>
      <c r="L22" s="2" t="n">
        <f aca="false">IF($F22&gt;0,($I22/1000)*(B22/$F22),0)</f>
        <v>42337.6744736842</v>
      </c>
      <c r="M22" s="2" t="n">
        <f aca="false">IF($F22&gt;0,($I22/1000)*(C22/$F22),0)</f>
        <v>3628.94352631579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45966.618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11994939</v>
      </c>
      <c r="J23" s="5"/>
      <c r="K23" s="12" t="n">
        <v>10.25</v>
      </c>
      <c r="L23" s="2" t="n">
        <f aca="false">IF($F23&gt;0,($I23/1000)*(B23/$F23),0)</f>
        <v>10340.4646551724</v>
      </c>
      <c r="M23" s="2" t="n">
        <f aca="false">IF($F23&gt;0,($I23/1000)*(C23/$F23),0)</f>
        <v>1654.47434482759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11994.939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0</v>
      </c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0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0</v>
      </c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0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0</v>
      </c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0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0</v>
      </c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0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0</v>
      </c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0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0</v>
      </c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3" t="n">
        <f aca="false">SUM(L29:O29)</f>
        <v>0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0</v>
      </c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0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0</v>
      </c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0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0</v>
      </c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3" t="n">
        <f aca="false">SUM(L32:O32)</f>
        <v>0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409673285</v>
      </c>
      <c r="J47" s="2"/>
      <c r="K47" s="22" t="s">
        <v>7</v>
      </c>
      <c r="L47" s="23" t="n">
        <f aca="false">SUM(L10:L46)</f>
        <v>404389.867128857</v>
      </c>
      <c r="M47" s="23" t="n">
        <f aca="false">SUM(M10:M46)</f>
        <v>5283.41787114338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409673.285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10480.89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10480.89</v>
      </c>
      <c r="G62" s="2"/>
      <c r="H62" s="12" t="n">
        <f aca="false">$I$53*((A62)^$K$53)</f>
        <v>0.749109261946469</v>
      </c>
      <c r="I62" s="2" t="n">
        <f aca="false">L13*$H62</f>
        <v>1495.49176617945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1495.49176617945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82488.2685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82488.2685</v>
      </c>
      <c r="G68" s="2"/>
      <c r="H68" s="12" t="n">
        <f aca="false">$I$53*((A68)^$K$53)</f>
        <v>3.09001992480288</v>
      </c>
      <c r="I68" s="2" t="n">
        <f aca="false">L19*$H68</f>
        <v>30895.8052396957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30895.8052396957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1014180.44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1014180.44</v>
      </c>
      <c r="G69" s="2"/>
      <c r="H69" s="12" t="n">
        <f aca="false">$I$53*((A69)^$K$53)</f>
        <v>3.71601634277063</v>
      </c>
      <c r="I69" s="2" t="n">
        <f aca="false">L20*$H69</f>
        <v>430709.838806664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430709.838806664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2070246.6995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2070246.6995</v>
      </c>
      <c r="G70" s="2"/>
      <c r="H70" s="12" t="n">
        <f aca="false">$I$53*((A70)^$K$53)</f>
        <v>4.42324183762226</v>
      </c>
      <c r="I70" s="2" t="n">
        <f aca="false">L21*$H70</f>
        <v>989967.763830033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989967.763830033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412792.326118421</v>
      </c>
      <c r="C71" s="2" t="n">
        <f aca="false">M22*($A71)</f>
        <v>35382.1993815789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448174.5255</v>
      </c>
      <c r="G71" s="2"/>
      <c r="H71" s="12" t="n">
        <f aca="false">$I$53*((A71)^$K$53)</f>
        <v>5.21698510307693</v>
      </c>
      <c r="I71" s="2" t="n">
        <f aca="false">L22*$H71</f>
        <v>220875.017028131</v>
      </c>
      <c r="J71" s="2" t="n">
        <f aca="false">M22*$H71</f>
        <v>18932.1443166969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239807.161344828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105989.762715517</v>
      </c>
      <c r="C72" s="2" t="n">
        <f aca="false">M23*($A72)</f>
        <v>16958.3620344828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122948.12475</v>
      </c>
      <c r="G72" s="2"/>
      <c r="H72" s="12" t="n">
        <f aca="false">$I$53*((A72)^$K$53)</f>
        <v>6.10257364886262</v>
      </c>
      <c r="I72" s="2" t="n">
        <f aca="false">L23*$H72</f>
        <v>63103.4471216504</v>
      </c>
      <c r="J72" s="2" t="n">
        <f aca="false">M23*$H72</f>
        <v>10096.5515394641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73199.9986611145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0</v>
      </c>
      <c r="G73" s="2"/>
      <c r="H73" s="12" t="n">
        <f aca="false">$I$53*((A73)^$K$53)</f>
        <v>7.08537207019883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0</v>
      </c>
      <c r="G74" s="2"/>
      <c r="H74" s="12" t="n">
        <f aca="false">$I$53*((A74)^$K$53)</f>
        <v>8.17078047561492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0</v>
      </c>
      <c r="G75" s="2"/>
      <c r="H75" s="12" t="n">
        <f aca="false">$I$53*((A75)^$K$53)</f>
        <v>9.36423305187321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0</v>
      </c>
      <c r="G76" s="2"/>
      <c r="H76" s="12" t="n">
        <f aca="false">$I$53*((A76)^$K$53)</f>
        <v>10.6711967484374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0</v>
      </c>
      <c r="G77" s="2"/>
      <c r="H77" s="12" t="n">
        <f aca="false">$I$53*((A77)^$K$53)</f>
        <v>12.0971700668328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3" t="n">
        <f aca="false">SUM(B78:E78)</f>
        <v>0</v>
      </c>
      <c r="G78" s="2"/>
      <c r="H78" s="12" t="n">
        <f aca="false">$I$53*((A78)^$K$53)</f>
        <v>13.6476819425695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0</v>
      </c>
      <c r="G79" s="2"/>
      <c r="H79" s="12" t="n">
        <f aca="false">$I$53*((A79)^$K$53)</f>
        <v>15.3282907091795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0</v>
      </c>
      <c r="G80" s="2"/>
      <c r="H80" s="12" t="n">
        <f aca="false">$I$53*((A80)^$K$53)</f>
        <v>17.1445831354492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3" t="n">
        <f aca="false">SUM(B81:E81)</f>
        <v>0</v>
      </c>
      <c r="G81" s="2"/>
      <c r="H81" s="12" t="n">
        <f aca="false">$I$53*((A81)^$K$53)</f>
        <v>19.1021735281896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3696178.38683394</v>
      </c>
      <c r="C96" s="23" t="n">
        <f aca="false">SUM(C59:C90)</f>
        <v>52340.5614160617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3748518.94825</v>
      </c>
      <c r="G96" s="13"/>
      <c r="H96" s="22" t="s">
        <v>7</v>
      </c>
      <c r="I96" s="23" t="n">
        <f aca="false">SUM(I59:I95)</f>
        <v>1737047.36379235</v>
      </c>
      <c r="J96" s="23" t="n">
        <f aca="false">SUM(J59:J95)</f>
        <v>29028.695856161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1766076.05964852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9.14013601052019</v>
      </c>
      <c r="C97" s="30" t="n">
        <f aca="false">IF(M47&gt;0,C96/M47,0)</f>
        <v>9.90657235384162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9.15002048095472</v>
      </c>
      <c r="G97" s="13"/>
      <c r="H97" s="9" t="s">
        <v>13</v>
      </c>
      <c r="I97" s="30" t="n">
        <f aca="false">IF(L47&gt;0,I96/L47,0)</f>
        <v>4.29547697652586</v>
      </c>
      <c r="J97" s="30" t="n">
        <f aca="false">IF(M47&gt;0,J96/M47,0)</f>
        <v>5.49430246937461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4.31093782365749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404389.867128857</v>
      </c>
      <c r="C109" s="37" t="n">
        <f aca="false">$B$97</f>
        <v>9.14013601052019</v>
      </c>
      <c r="D109" s="37" t="n">
        <f aca="false">$I$97</f>
        <v>4.29547697652586</v>
      </c>
      <c r="E109" s="38" t="n">
        <f aca="false">B109*D109</f>
        <v>1737047.36379235</v>
      </c>
      <c r="F109" s="5" t="n">
        <f aca="false">B109/1000</f>
        <v>404.389867128857</v>
      </c>
      <c r="G109" s="5" t="n">
        <f aca="false">E109/1000</f>
        <v>1737.04736379235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5283.41787114338</v>
      </c>
      <c r="C110" s="37" t="n">
        <f aca="false">$C$97</f>
        <v>9.90657235384162</v>
      </c>
      <c r="D110" s="37" t="n">
        <f aca="false">$J$97</f>
        <v>5.49430246937461</v>
      </c>
      <c r="E110" s="38" t="n">
        <f aca="false">B110*D110</f>
        <v>29028.695856161</v>
      </c>
      <c r="F110" s="5" t="n">
        <f aca="false">B110/1000</f>
        <v>5.28341787114338</v>
      </c>
      <c r="G110" s="5" t="n">
        <f aca="false">E110/1000</f>
        <v>29.028695856161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5" t="n">
        <f aca="false">B111/1000</f>
        <v>0</v>
      </c>
      <c r="G111" s="5" t="n">
        <f aca="false">E111/1000</f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409673.285</v>
      </c>
      <c r="C113" s="37" t="n">
        <f aca="false">$F$97</f>
        <v>9.15002048095472</v>
      </c>
      <c r="D113" s="37" t="n">
        <f aca="false">$M$97</f>
        <v>4.31093782365749</v>
      </c>
      <c r="E113" s="38" t="n">
        <f aca="false">SUM(E109:E112)</f>
        <v>1766076.05964852</v>
      </c>
      <c r="F113" s="5" t="n">
        <f aca="false">SUM(F109:F112)</f>
        <v>409.673285</v>
      </c>
      <c r="G113" s="5" t="n">
        <f aca="false">SUM(G109:G112)</f>
        <v>1766.07605964852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1766076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0.999999966225398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9.14013601052019</v>
      </c>
      <c r="E122" s="42" t="n">
        <v>9.90657235384162</v>
      </c>
      <c r="F122" s="42"/>
      <c r="G122" s="42"/>
    </row>
    <row r="123" customFormat="false" ht="12.75" hidden="false" customHeight="false" outlineLevel="0" collapsed="false">
      <c r="C123" s="8" t="s">
        <v>25</v>
      </c>
      <c r="D123" s="42" t="n">
        <v>0.463726718701508</v>
      </c>
      <c r="E123" s="42" t="n">
        <v>0.231908288393257</v>
      </c>
      <c r="F123" s="42"/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98.7103338038888</v>
      </c>
      <c r="G127" s="43" t="n">
        <f aca="false">(G109*100)/$G$113</f>
        <v>98.3563167793612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1.28966619611122</v>
      </c>
      <c r="G128" s="43" t="n">
        <f aca="false">(G110*100)/$G$113</f>
        <v>1.64368322063877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0</v>
      </c>
      <c r="G129" s="43" t="n">
        <f aca="false">(G111*100)/$G$113</f>
        <v>0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121" activeCellId="1" sqref="1:1 C121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  <col collapsed="false" customWidth="true" hidden="false" outlineLevel="0" max="9" min="9" style="0" width="10.42"/>
  </cols>
  <sheetData>
    <row r="1" customFormat="false" ht="20.25" hidden="false" customHeight="false" outlineLevel="0" collapsed="false">
      <c r="A1" s="1" t="s">
        <v>34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6329698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17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20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20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20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0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20" t="n">
        <v>0</v>
      </c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0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10226729</v>
      </c>
      <c r="J22" s="5"/>
      <c r="K22" s="12" t="n">
        <v>9.75</v>
      </c>
      <c r="L22" s="2" t="n">
        <f aca="false">IF($F22&gt;0,($I22/1000)*(B22/$F22),0)</f>
        <v>9419.35565789474</v>
      </c>
      <c r="M22" s="2" t="n">
        <f aca="false">IF($F22&gt;0,($I22/1000)*(C22/$F22),0)</f>
        <v>807.373342105263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10226.729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209436640</v>
      </c>
      <c r="J23" s="5"/>
      <c r="K23" s="12" t="n">
        <v>10.25</v>
      </c>
      <c r="L23" s="2" t="n">
        <f aca="false">IF($F23&gt;0,($I23/1000)*(B23/$F23),0)</f>
        <v>180548.827586207</v>
      </c>
      <c r="M23" s="2" t="n">
        <f aca="false">IF($F23&gt;0,($I23/1000)*(C23/$F23),0)</f>
        <v>28887.8124137931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209436.64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326917241</v>
      </c>
      <c r="J24" s="5"/>
      <c r="K24" s="12" t="n">
        <v>10.75</v>
      </c>
      <c r="L24" s="2" t="n">
        <f aca="false">IF($F24&gt;0,($I24/1000)*(B24/$F24),0)</f>
        <v>311711.787930232</v>
      </c>
      <c r="M24" s="2" t="n">
        <f aca="false">IF($F24&gt;0,($I24/1000)*(C24/$F24),0)</f>
        <v>15205.4530697674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326917.241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260485764</v>
      </c>
      <c r="J25" s="5"/>
      <c r="K25" s="12" t="n">
        <v>11.25</v>
      </c>
      <c r="L25" s="2" t="n">
        <f aca="false">IF($F25&gt;0,($I25/1000)*(B25/$F25),0)</f>
        <v>248081.68</v>
      </c>
      <c r="M25" s="2" t="n">
        <f aca="false">IF($F25&gt;0,($I25/1000)*(C25/$F25),0)</f>
        <v>12404.084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260485.764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40906914</v>
      </c>
      <c r="J26" s="5"/>
      <c r="K26" s="12" t="n">
        <v>11.75</v>
      </c>
      <c r="L26" s="2" t="n">
        <f aca="false">IF($F26&gt;0,($I26/1000)*(B26/$F26),0)</f>
        <v>34891.1913529412</v>
      </c>
      <c r="M26" s="2" t="n">
        <f aca="false">IF($F26&gt;0,($I26/1000)*(C26/$F26),0)</f>
        <v>6015.72264705882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40906.914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10226729</v>
      </c>
      <c r="J27" s="5"/>
      <c r="K27" s="12" t="n">
        <v>12.25</v>
      </c>
      <c r="L27" s="2" t="n">
        <f aca="false">IF($F27&gt;0,($I27/1000)*(B27/$F27),0)</f>
        <v>7405.56237931034</v>
      </c>
      <c r="M27" s="2" t="n">
        <f aca="false">IF($F27&gt;0,($I27/1000)*(C27/$F27),0)</f>
        <v>2821.16662068965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10226.729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5071105</v>
      </c>
      <c r="J28" s="5"/>
      <c r="K28" s="12" t="n">
        <v>12.75</v>
      </c>
      <c r="L28" s="2" t="n">
        <f aca="false">IF($F28&gt;0,($I28/1000)*(B28/$F28),0)</f>
        <v>3042.663</v>
      </c>
      <c r="M28" s="2" t="n">
        <f aca="false">IF($F28&gt;0,($I28/1000)*(C28/$F28),0)</f>
        <v>2028.442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5071.105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0</v>
      </c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3" t="n">
        <f aca="false">SUM(L29:O29)</f>
        <v>0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0</v>
      </c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0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0</v>
      </c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0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0</v>
      </c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3" t="n">
        <f aca="false">SUM(L32:O32)</f>
        <v>0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863271122</v>
      </c>
      <c r="J47" s="2"/>
      <c r="K47" s="22" t="s">
        <v>7</v>
      </c>
      <c r="L47" s="23" t="n">
        <f aca="false">SUM(L10:L46)</f>
        <v>795101.067906586</v>
      </c>
      <c r="M47" s="23" t="n">
        <f aca="false">SUM(M10:M46)</f>
        <v>68170.0540934143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863271.122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0</v>
      </c>
      <c r="G69" s="2"/>
      <c r="H69" s="12" t="n">
        <f aca="false">$I$53*((A69)^$K$53)</f>
        <v>3.71601634277063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0</v>
      </c>
      <c r="G70" s="2"/>
      <c r="H70" s="12" t="n">
        <f aca="false">$I$53*((A70)^$K$53)</f>
        <v>4.42324183762226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91838.7176644737</v>
      </c>
      <c r="C71" s="2" t="n">
        <f aca="false">M22*($A71)</f>
        <v>7871.89008552631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99710.60775</v>
      </c>
      <c r="G71" s="2"/>
      <c r="H71" s="12" t="n">
        <f aca="false">$I$53*((A71)^$K$53)</f>
        <v>5.21698510307693</v>
      </c>
      <c r="I71" s="2" t="n">
        <f aca="false">L22*$H71</f>
        <v>49140.6381478202</v>
      </c>
      <c r="J71" s="2" t="n">
        <f aca="false">M22*$H71</f>
        <v>4212.05469838459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53352.6928462048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1850625.48275862</v>
      </c>
      <c r="C72" s="2" t="n">
        <f aca="false">M23*($A72)</f>
        <v>296100.077241379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2146725.56</v>
      </c>
      <c r="G72" s="2"/>
      <c r="H72" s="12" t="n">
        <f aca="false">$I$53*((A72)^$K$53)</f>
        <v>6.10257364886262</v>
      </c>
      <c r="I72" s="2" t="n">
        <f aca="false">L23*$H72</f>
        <v>1101812.51756063</v>
      </c>
      <c r="J72" s="2" t="n">
        <f aca="false">M23*$H72</f>
        <v>176290.0028097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1278102.52037033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3350901.72025</v>
      </c>
      <c r="C73" s="2" t="n">
        <f aca="false">M24*($A73)</f>
        <v>163458.6205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3514360.34075</v>
      </c>
      <c r="G73" s="2"/>
      <c r="H73" s="12" t="n">
        <f aca="false">$I$53*((A73)^$K$53)</f>
        <v>7.08537207019883</v>
      </c>
      <c r="I73" s="2" t="n">
        <f aca="false">L24*$H73</f>
        <v>2208593.99615261</v>
      </c>
      <c r="J73" s="2" t="n">
        <f aca="false">M24*$H73</f>
        <v>107736.292495249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2316330.28864786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2790918.9</v>
      </c>
      <c r="C74" s="2" t="n">
        <f aca="false">M25*($A74)</f>
        <v>139545.945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2930464.845</v>
      </c>
      <c r="G74" s="2"/>
      <c r="H74" s="12" t="n">
        <f aca="false">$I$53*((A74)^$K$53)</f>
        <v>8.17078047561492</v>
      </c>
      <c r="I74" s="2" t="n">
        <f aca="false">L25*$H74</f>
        <v>2027020.94730175</v>
      </c>
      <c r="J74" s="2" t="n">
        <f aca="false">M25*$H74</f>
        <v>101351.047365087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2128371.99466683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409971.498397059</v>
      </c>
      <c r="C75" s="2" t="n">
        <f aca="false">M26*($A75)</f>
        <v>70684.7411029412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480656.2395</v>
      </c>
      <c r="G75" s="2"/>
      <c r="H75" s="12" t="n">
        <f aca="false">$I$53*((A75)^$K$53)</f>
        <v>9.36423305187321</v>
      </c>
      <c r="I75" s="2" t="n">
        <f aca="false">L26*$H75</f>
        <v>326729.247286444</v>
      </c>
      <c r="J75" s="2" t="n">
        <f aca="false">M26*$H75</f>
        <v>56332.6288424904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383061.876128935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90718.1391465517</v>
      </c>
      <c r="C76" s="2" t="n">
        <f aca="false">M27*($A76)</f>
        <v>34559.2911034483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125277.43025</v>
      </c>
      <c r="G76" s="2"/>
      <c r="H76" s="12" t="n">
        <f aca="false">$I$53*((A76)^$K$53)</f>
        <v>10.6711967484374</v>
      </c>
      <c r="I76" s="2" t="n">
        <f aca="false">L27*$H76</f>
        <v>79026.2131824471</v>
      </c>
      <c r="J76" s="2" t="n">
        <f aca="false">M27*$H76</f>
        <v>30105.2240695036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109131.437251951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38793.95325</v>
      </c>
      <c r="C77" s="2" t="n">
        <f aca="false">M28*($A77)</f>
        <v>25862.6355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64656.58875</v>
      </c>
      <c r="G77" s="2"/>
      <c r="H77" s="12" t="n">
        <f aca="false">$I$53*((A77)^$K$53)</f>
        <v>12.0971700668328</v>
      </c>
      <c r="I77" s="2" t="n">
        <f aca="false">L28*$H77</f>
        <v>36807.6117670597</v>
      </c>
      <c r="J77" s="2" t="n">
        <f aca="false">M28*$H77</f>
        <v>24538.4078447065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61346.0196117662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3" t="n">
        <f aca="false">SUM(B78:E78)</f>
        <v>0</v>
      </c>
      <c r="G78" s="2"/>
      <c r="H78" s="12" t="n">
        <f aca="false">$I$53*((A78)^$K$53)</f>
        <v>13.6476819425695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0</v>
      </c>
      <c r="G79" s="2"/>
      <c r="H79" s="12" t="n">
        <f aca="false">$I$53*((A79)^$K$53)</f>
        <v>15.3282907091795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0</v>
      </c>
      <c r="G80" s="2"/>
      <c r="H80" s="12" t="n">
        <f aca="false">$I$53*((A80)^$K$53)</f>
        <v>17.1445831354492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3" t="n">
        <f aca="false">SUM(B81:E81)</f>
        <v>0</v>
      </c>
      <c r="G81" s="2"/>
      <c r="H81" s="12" t="n">
        <f aca="false">$I$53*((A81)^$K$53)</f>
        <v>19.1021735281896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8623768.4114667</v>
      </c>
      <c r="C96" s="23" t="n">
        <f aca="false">SUM(C59:C90)</f>
        <v>738083.200533295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9361851.612</v>
      </c>
      <c r="G96" s="13"/>
      <c r="H96" s="22" t="s">
        <v>7</v>
      </c>
      <c r="I96" s="23" t="n">
        <f aca="false">SUM(I59:I95)</f>
        <v>5829131.17139876</v>
      </c>
      <c r="J96" s="23" t="n">
        <f aca="false">SUM(J59:J95)</f>
        <v>500565.658125122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6329696.82952388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10.8461285735311</v>
      </c>
      <c r="C97" s="30" t="n">
        <f aca="false">IF(M47&gt;0,C96/M47,0)</f>
        <v>10.8270883799196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10.8446250238404</v>
      </c>
      <c r="G97" s="13"/>
      <c r="H97" s="9" t="s">
        <v>13</v>
      </c>
      <c r="I97" s="30" t="n">
        <f aca="false">IF(L47&gt;0,I96/L47,0)</f>
        <v>7.33130844201508</v>
      </c>
      <c r="J97" s="30" t="n">
        <f aca="false">IF(M47&gt;0,J96/M47,0)</f>
        <v>7.3428965956106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7.33222352539655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795101.067906586</v>
      </c>
      <c r="C109" s="37" t="n">
        <f aca="false">$B$97</f>
        <v>10.8461285735311</v>
      </c>
      <c r="D109" s="37" t="n">
        <f aca="false">$I$97</f>
        <v>7.33130844201508</v>
      </c>
      <c r="E109" s="38" t="n">
        <f aca="false">B109*D109</f>
        <v>5829131.17139876</v>
      </c>
      <c r="F109" s="5" t="n">
        <f aca="false">B109/1000</f>
        <v>795.101067906586</v>
      </c>
      <c r="G109" s="5" t="n">
        <f aca="false">E109/1000</f>
        <v>5829.13117139876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68170.0540934143</v>
      </c>
      <c r="C110" s="37" t="n">
        <f aca="false">$C$97</f>
        <v>10.8270883799196</v>
      </c>
      <c r="D110" s="37" t="n">
        <f aca="false">$J$97</f>
        <v>7.3428965956106</v>
      </c>
      <c r="E110" s="38" t="n">
        <f aca="false">B110*D110</f>
        <v>500565.658125122</v>
      </c>
      <c r="F110" s="5" t="n">
        <f aca="false">B110/1000</f>
        <v>68.1700540934143</v>
      </c>
      <c r="G110" s="5" t="n">
        <f aca="false">E110/1000</f>
        <v>500.565658125122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5" t="n">
        <f aca="false">B111/1000</f>
        <v>0</v>
      </c>
      <c r="G111" s="5" t="n">
        <f aca="false">E111/1000</f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863271.122</v>
      </c>
      <c r="C113" s="37" t="n">
        <f aca="false">$F$97</f>
        <v>10.8446250238404</v>
      </c>
      <c r="D113" s="37" t="n">
        <f aca="false">$M$97</f>
        <v>7.33222352539655</v>
      </c>
      <c r="E113" s="38" t="n">
        <f aca="false">SUM(E109:E112)</f>
        <v>6329696.82952388</v>
      </c>
      <c r="F113" s="5" t="n">
        <f aca="false">SUM(F109:F112)</f>
        <v>863.271122</v>
      </c>
      <c r="G113" s="5" t="n">
        <f aca="false">SUM(G109:G112)</f>
        <v>6329.69682952388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6329698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1.0000001849182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10.8461285735311</v>
      </c>
      <c r="E122" s="42" t="n">
        <v>10.8270883799196</v>
      </c>
      <c r="F122" s="42"/>
      <c r="G122" s="42"/>
    </row>
    <row r="123" customFormat="false" ht="12.75" hidden="false" customHeight="false" outlineLevel="0" collapsed="false">
      <c r="C123" s="8" t="s">
        <v>25</v>
      </c>
      <c r="D123" s="42" t="n">
        <v>0.466395628555218</v>
      </c>
      <c r="E123" s="42" t="n">
        <v>0.676550233996894</v>
      </c>
      <c r="F123" s="42"/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92.103285705251</v>
      </c>
      <c r="G127" s="43" t="n">
        <f aca="false">(G109*100)/$G$113</f>
        <v>92.0917909402815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7.89671429474902</v>
      </c>
      <c r="G128" s="43" t="n">
        <f aca="false">(G110*100)/$G$113</f>
        <v>7.9082090597185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0</v>
      </c>
      <c r="G129" s="43" t="n">
        <f aca="false">(G111*100)/$G$113</f>
        <v>0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121" activeCellId="1" sqref="1:1 C121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  <col collapsed="false" customWidth="true" hidden="false" outlineLevel="0" max="9" min="9" style="0" width="10.42"/>
  </cols>
  <sheetData>
    <row r="1" customFormat="false" ht="20.25" hidden="false" customHeight="false" outlineLevel="0" collapsed="false">
      <c r="A1" s="1" t="s">
        <v>35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236015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20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20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20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20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20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20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20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20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20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20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20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20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20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20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0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20" t="n">
        <v>0</v>
      </c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0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381326</v>
      </c>
      <c r="J22" s="5"/>
      <c r="K22" s="12" t="n">
        <v>9.75</v>
      </c>
      <c r="L22" s="2" t="n">
        <f aca="false">IF($F22&gt;0,($I22/1000)*(B22/$F22),0)</f>
        <v>351.221315789474</v>
      </c>
      <c r="M22" s="2" t="n">
        <f aca="false">IF($F22&gt;0,($I22/1000)*(C22/$F22),0)</f>
        <v>30.1046842105263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381.326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7809305</v>
      </c>
      <c r="J23" s="5"/>
      <c r="K23" s="12" t="n">
        <v>10.25</v>
      </c>
      <c r="L23" s="2" t="n">
        <f aca="false">IF($F23&gt;0,($I23/1000)*(B23/$F23),0)</f>
        <v>6732.15948275862</v>
      </c>
      <c r="M23" s="2" t="n">
        <f aca="false">IF($F23&gt;0,($I23/1000)*(C23/$F23),0)</f>
        <v>1077.14551724138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7809.305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12189827</v>
      </c>
      <c r="J24" s="5"/>
      <c r="K24" s="12" t="n">
        <v>10.75</v>
      </c>
      <c r="L24" s="2" t="n">
        <f aca="false">IF($F24&gt;0,($I24/1000)*(B24/$F24),0)</f>
        <v>11622.8583023256</v>
      </c>
      <c r="M24" s="2" t="n">
        <f aca="false">IF($F24&gt;0,($I24/1000)*(C24/$F24),0)</f>
        <v>566.968697674419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12189.827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9712783</v>
      </c>
      <c r="J25" s="5"/>
      <c r="K25" s="12" t="n">
        <v>11.25</v>
      </c>
      <c r="L25" s="2" t="n">
        <f aca="false">IF($F25&gt;0,($I25/1000)*(B25/$F25),0)</f>
        <v>9250.26952380952</v>
      </c>
      <c r="M25" s="2" t="n">
        <f aca="false">IF($F25&gt;0,($I25/1000)*(C25/$F25),0)</f>
        <v>462.513476190476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9712.783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1525304</v>
      </c>
      <c r="J26" s="5"/>
      <c r="K26" s="12" t="n">
        <v>11.75</v>
      </c>
      <c r="L26" s="2" t="n">
        <f aca="false">IF($F26&gt;0,($I26/1000)*(B26/$F26),0)</f>
        <v>1300.99458823529</v>
      </c>
      <c r="M26" s="2" t="n">
        <f aca="false">IF($F26&gt;0,($I26/1000)*(C26/$F26),0)</f>
        <v>224.309411764706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1525.304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381326</v>
      </c>
      <c r="J27" s="5"/>
      <c r="K27" s="12" t="n">
        <v>12.25</v>
      </c>
      <c r="L27" s="2" t="n">
        <f aca="false">IF($F27&gt;0,($I27/1000)*(B27/$F27),0)</f>
        <v>276.132620689655</v>
      </c>
      <c r="M27" s="2" t="n">
        <f aca="false">IF($F27&gt;0,($I27/1000)*(C27/$F27),0)</f>
        <v>105.193379310345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381.326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189087</v>
      </c>
      <c r="J28" s="5"/>
      <c r="K28" s="12" t="n">
        <v>12.75</v>
      </c>
      <c r="L28" s="2" t="n">
        <f aca="false">IF($F28&gt;0,($I28/1000)*(B28/$F28),0)</f>
        <v>113.4522</v>
      </c>
      <c r="M28" s="2" t="n">
        <f aca="false">IF($F28&gt;0,($I28/1000)*(C28/$F28),0)</f>
        <v>75.6348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189.087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0</v>
      </c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3" t="n">
        <f aca="false">SUM(L29:O29)</f>
        <v>0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0</v>
      </c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0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0</v>
      </c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0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0</v>
      </c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3" t="n">
        <f aca="false">SUM(L32:O32)</f>
        <v>0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32188958</v>
      </c>
      <c r="J47" s="2"/>
      <c r="K47" s="22" t="s">
        <v>7</v>
      </c>
      <c r="L47" s="23" t="n">
        <f aca="false">SUM(L10:L46)</f>
        <v>29647.0880336081</v>
      </c>
      <c r="M47" s="23" t="n">
        <f aca="false">SUM(M10:M46)</f>
        <v>2541.86996639185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32188.958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0</v>
      </c>
      <c r="G69" s="2"/>
      <c r="H69" s="12" t="n">
        <f aca="false">$I$53*((A69)^$K$53)</f>
        <v>3.71601634277063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0</v>
      </c>
      <c r="G70" s="2"/>
      <c r="H70" s="12" t="n">
        <f aca="false">$I$53*((A70)^$K$53)</f>
        <v>4.42324183762226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3424.40782894737</v>
      </c>
      <c r="C71" s="2" t="n">
        <f aca="false">M22*($A71)</f>
        <v>293.520671052632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3717.9285</v>
      </c>
      <c r="G71" s="2"/>
      <c r="H71" s="12" t="n">
        <f aca="false">$I$53*((A71)^$K$53)</f>
        <v>5.21698510307693</v>
      </c>
      <c r="I71" s="2" t="n">
        <f aca="false">L22*$H71</f>
        <v>1832.31637235676</v>
      </c>
      <c r="J71" s="2" t="n">
        <f aca="false">M22*$H71</f>
        <v>157.055689059151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1989.37206141591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69004.6346982759</v>
      </c>
      <c r="C72" s="2" t="n">
        <f aca="false">M23*($A72)</f>
        <v>11040.7415517241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80045.37625</v>
      </c>
      <c r="G72" s="2"/>
      <c r="H72" s="12" t="n">
        <f aca="false">$I$53*((A72)^$K$53)</f>
        <v>6.10257364886262</v>
      </c>
      <c r="I72" s="2" t="n">
        <f aca="false">L23*$H72</f>
        <v>41083.4990594233</v>
      </c>
      <c r="J72" s="2" t="n">
        <f aca="false">M23*$H72</f>
        <v>6573.35984950774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47656.8589089311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124945.72675</v>
      </c>
      <c r="C73" s="2" t="n">
        <f aca="false">M24*($A73)</f>
        <v>6094.9135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131040.64025</v>
      </c>
      <c r="G73" s="2"/>
      <c r="H73" s="12" t="n">
        <f aca="false">$I$53*((A73)^$K$53)</f>
        <v>7.08537207019883</v>
      </c>
      <c r="I73" s="2" t="n">
        <f aca="false">L24*$H73</f>
        <v>82352.2755911762</v>
      </c>
      <c r="J73" s="2" t="n">
        <f aca="false">M24*$H73</f>
        <v>4017.18417517933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86369.4597663556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104065.532142857</v>
      </c>
      <c r="C74" s="2" t="n">
        <f aca="false">M25*($A74)</f>
        <v>5203.27660714286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109268.80875</v>
      </c>
      <c r="G74" s="2"/>
      <c r="H74" s="12" t="n">
        <f aca="false">$I$53*((A74)^$K$53)</f>
        <v>8.17078047561492</v>
      </c>
      <c r="I74" s="2" t="n">
        <f aca="false">L25*$H74</f>
        <v>75581.9216193185</v>
      </c>
      <c r="J74" s="2" t="n">
        <f aca="false">M25*$H74</f>
        <v>3779.09608096593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79361.0177002845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15286.6864117647</v>
      </c>
      <c r="C75" s="2" t="n">
        <f aca="false">M26*($A75)</f>
        <v>2635.63558823529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17922.322</v>
      </c>
      <c r="G75" s="2"/>
      <c r="H75" s="12" t="n">
        <f aca="false">$I$53*((A75)^$K$53)</f>
        <v>9.36423305187321</v>
      </c>
      <c r="I75" s="2" t="n">
        <f aca="false">L26*$H75</f>
        <v>12182.8165234611</v>
      </c>
      <c r="J75" s="2" t="n">
        <f aca="false">M26*$H75</f>
        <v>2100.4856074933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14283.3021309544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3382.62460344828</v>
      </c>
      <c r="C76" s="2" t="n">
        <f aca="false">M27*($A76)</f>
        <v>1288.61889655172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4671.2435</v>
      </c>
      <c r="G76" s="2"/>
      <c r="H76" s="12" t="n">
        <f aca="false">$I$53*((A76)^$K$53)</f>
        <v>10.6711967484374</v>
      </c>
      <c r="I76" s="2" t="n">
        <f aca="false">L27*$H76</f>
        <v>2946.66552404095</v>
      </c>
      <c r="J76" s="2" t="n">
        <f aca="false">M27*$H76</f>
        <v>1122.5392472537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4069.20477129465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1446.51555</v>
      </c>
      <c r="C77" s="2" t="n">
        <f aca="false">M28*($A77)</f>
        <v>964.3437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2410.85925</v>
      </c>
      <c r="G77" s="2"/>
      <c r="H77" s="12" t="n">
        <f aca="false">$I$53*((A77)^$K$53)</f>
        <v>12.0971700668328</v>
      </c>
      <c r="I77" s="2" t="n">
        <f aca="false">L28*$H77</f>
        <v>1372.45055785633</v>
      </c>
      <c r="J77" s="2" t="n">
        <f aca="false">M28*$H77</f>
        <v>914.967038570887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2287.41759642722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3" t="n">
        <f aca="false">SUM(B78:E78)</f>
        <v>0</v>
      </c>
      <c r="G78" s="2"/>
      <c r="H78" s="12" t="n">
        <f aca="false">$I$53*((A78)^$K$53)</f>
        <v>13.6476819425695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0</v>
      </c>
      <c r="G79" s="2"/>
      <c r="H79" s="12" t="n">
        <f aca="false">$I$53*((A79)^$K$53)</f>
        <v>15.3282907091795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0</v>
      </c>
      <c r="G80" s="2"/>
      <c r="H80" s="12" t="n">
        <f aca="false">$I$53*((A80)^$K$53)</f>
        <v>17.1445831354492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3" t="n">
        <f aca="false">SUM(B81:E81)</f>
        <v>0</v>
      </c>
      <c r="G81" s="2"/>
      <c r="H81" s="12" t="n">
        <f aca="false">$I$53*((A81)^$K$53)</f>
        <v>19.1021735281896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321556.127985293</v>
      </c>
      <c r="C96" s="23" t="n">
        <f aca="false">SUM(C59:C90)</f>
        <v>27521.0505147066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349077.1785</v>
      </c>
      <c r="G96" s="13"/>
      <c r="H96" s="22" t="s">
        <v>7</v>
      </c>
      <c r="I96" s="23" t="n">
        <f aca="false">SUM(I59:I95)</f>
        <v>217351.945247633</v>
      </c>
      <c r="J96" s="23" t="n">
        <f aca="false">SUM(J59:J95)</f>
        <v>18664.68768803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236016.632935663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10.8461285513361</v>
      </c>
      <c r="C97" s="30" t="n">
        <f aca="false">IF(M47&gt;0,C96/M47,0)</f>
        <v>10.8270882769713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10.8446249953167</v>
      </c>
      <c r="G97" s="13"/>
      <c r="H97" s="9" t="s">
        <v>13</v>
      </c>
      <c r="I97" s="30" t="n">
        <f aca="false">IF(L47&gt;0,I96/L47,0)</f>
        <v>7.33130839026219</v>
      </c>
      <c r="J97" s="30" t="n">
        <f aca="false">IF(M47&gt;0,J96/M47,0)</f>
        <v>7.34289634592296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7.33222345798405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29647.0880336081</v>
      </c>
      <c r="C109" s="37" t="n">
        <f aca="false">$B$97</f>
        <v>10.8461285513361</v>
      </c>
      <c r="D109" s="37" t="n">
        <f aca="false">$I$97</f>
        <v>7.33130839026219</v>
      </c>
      <c r="E109" s="38" t="n">
        <f aca="false">B109*D109</f>
        <v>217351.945247633</v>
      </c>
      <c r="F109" s="5" t="n">
        <f aca="false">B109/1000</f>
        <v>29.6470880336081</v>
      </c>
      <c r="G109" s="5" t="n">
        <f aca="false">E109/1000</f>
        <v>217.351945247633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2541.86996639185</v>
      </c>
      <c r="C110" s="37" t="n">
        <f aca="false">$C$97</f>
        <v>10.8270882769713</v>
      </c>
      <c r="D110" s="37" t="n">
        <f aca="false">$J$97</f>
        <v>7.34289634592296</v>
      </c>
      <c r="E110" s="38" t="n">
        <f aca="false">B110*D110</f>
        <v>18664.68768803</v>
      </c>
      <c r="F110" s="5" t="n">
        <f aca="false">B110/1000</f>
        <v>2.54186996639185</v>
      </c>
      <c r="G110" s="5" t="n">
        <f aca="false">E110/1000</f>
        <v>18.66468768803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5" t="n">
        <f aca="false">B111/1000</f>
        <v>0</v>
      </c>
      <c r="G111" s="5" t="n">
        <f aca="false">E111/1000</f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32188.958</v>
      </c>
      <c r="C113" s="37" t="n">
        <f aca="false">$F$97</f>
        <v>10.8446249953167</v>
      </c>
      <c r="D113" s="37" t="n">
        <f aca="false">$M$97</f>
        <v>7.33222345798405</v>
      </c>
      <c r="E113" s="38" t="n">
        <f aca="false">SUM(E109:E112)</f>
        <v>236016.632935663</v>
      </c>
      <c r="F113" s="5" t="n">
        <f aca="false">SUM(F109:F112)</f>
        <v>32.188958</v>
      </c>
      <c r="G113" s="5" t="n">
        <f aca="false">SUM(G109:G112)</f>
        <v>236.016632935663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236015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0.99999308126871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10.8461285513361</v>
      </c>
      <c r="E122" s="42" t="n">
        <v>10.8270882769713</v>
      </c>
      <c r="F122" s="42"/>
      <c r="G122" s="42"/>
    </row>
    <row r="123" customFormat="false" ht="12.75" hidden="false" customHeight="false" outlineLevel="0" collapsed="false">
      <c r="C123" s="8" t="s">
        <v>25</v>
      </c>
      <c r="D123" s="42" t="n">
        <v>0.466403176968571</v>
      </c>
      <c r="E123" s="42" t="n">
        <v>0.676678279070877</v>
      </c>
      <c r="F123" s="42"/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92.1032859578994</v>
      </c>
      <c r="G127" s="43" t="n">
        <f aca="false">(G109*100)/$G$113</f>
        <v>92.0917913895001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7.89671404210056</v>
      </c>
      <c r="G128" s="43" t="n">
        <f aca="false">(G110*100)/$G$113</f>
        <v>7.90820861049988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0</v>
      </c>
      <c r="G129" s="43" t="n">
        <f aca="false">(G111*100)/$G$113</f>
        <v>0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0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C121" activeCellId="1" sqref="1:1 C121"/>
    </sheetView>
  </sheetViews>
  <sheetFormatPr defaultColWidth="9.15625" defaultRowHeight="12.75" zeroHeight="false" outlineLevelRow="0" outlineLevelCol="0"/>
  <cols>
    <col collapsed="false" customWidth="true" hidden="false" outlineLevel="0" max="2" min="2" style="0" width="10.42"/>
    <col collapsed="false" customWidth="true" hidden="false" outlineLevel="0" max="9" min="9" style="0" width="10.42"/>
  </cols>
  <sheetData>
    <row r="1" customFormat="false" ht="20.25" hidden="false" customHeight="false" outlineLevel="0" collapsed="false">
      <c r="A1" s="1" t="s">
        <v>36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85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44037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1.25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1.25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1.25" hidden="false" customHeight="false" outlineLevel="0" collapsed="false">
      <c r="A7" s="12" t="n">
        <v>2.25</v>
      </c>
      <c r="B7" s="7"/>
      <c r="C7" s="7"/>
      <c r="D7" s="7"/>
      <c r="E7" s="7"/>
      <c r="F7" s="13" t="n">
        <f aca="false">SUM(B7:E7)</f>
        <v>0</v>
      </c>
      <c r="G7" s="2"/>
      <c r="H7" s="14" t="n">
        <v>2.25</v>
      </c>
      <c r="I7" s="15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3" t="n">
        <f aca="false">SUM(L7:O7)</f>
        <v>0</v>
      </c>
    </row>
    <row r="8" s="8" customFormat="true" ht="11.25" hidden="false" customHeight="false" outlineLevel="0" collapsed="false">
      <c r="A8" s="12" t="n">
        <v>2.75</v>
      </c>
      <c r="B8" s="7"/>
      <c r="C8" s="7"/>
      <c r="D8" s="7"/>
      <c r="E8" s="7"/>
      <c r="F8" s="13" t="n">
        <f aca="false">SUM(B8:E8)</f>
        <v>0</v>
      </c>
      <c r="G8" s="2"/>
      <c r="H8" s="14" t="n">
        <v>2.75</v>
      </c>
      <c r="I8" s="15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3" t="n">
        <f aca="false">SUM(L8:O8)</f>
        <v>0</v>
      </c>
    </row>
    <row r="9" s="8" customFormat="true" ht="11.25" hidden="false" customHeight="false" outlineLevel="0" collapsed="false">
      <c r="A9" s="12" t="n">
        <v>3.25</v>
      </c>
      <c r="B9" s="7"/>
      <c r="C9" s="7"/>
      <c r="D9" s="7"/>
      <c r="E9" s="7"/>
      <c r="F9" s="13" t="n">
        <f aca="false">SUM(B9:E9)</f>
        <v>0</v>
      </c>
      <c r="G9" s="2"/>
      <c r="H9" s="14" t="n">
        <v>3.25</v>
      </c>
      <c r="I9" s="15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3" t="n">
        <f aca="false">SUM(L9:O9)</f>
        <v>0</v>
      </c>
    </row>
    <row r="10" s="8" customFormat="true" ht="11.25" hidden="false" customHeight="false" outlineLevel="0" collapsed="false">
      <c r="A10" s="12" t="n">
        <v>3.75</v>
      </c>
      <c r="B10" s="7"/>
      <c r="C10" s="16"/>
      <c r="D10" s="16"/>
      <c r="E10" s="16"/>
      <c r="F10" s="13" t="n">
        <f aca="false">SUM(B10:E10)</f>
        <v>0</v>
      </c>
      <c r="G10" s="2"/>
      <c r="H10" s="14" t="n">
        <v>3.75</v>
      </c>
      <c r="I10" s="17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3" t="n">
        <f aca="false">SUM(L10:O10)</f>
        <v>0</v>
      </c>
    </row>
    <row r="11" s="8" customFormat="true" ht="11.25" hidden="false" customHeight="false" outlineLevel="0" collapsed="false">
      <c r="A11" s="12" t="n">
        <v>4.25</v>
      </c>
      <c r="B11" s="7"/>
      <c r="C11" s="16"/>
      <c r="D11" s="16"/>
      <c r="E11" s="16"/>
      <c r="F11" s="13" t="n">
        <f aca="false">SUM(B11:E11)</f>
        <v>0</v>
      </c>
      <c r="G11" s="2"/>
      <c r="H11" s="12" t="n">
        <v>4.25</v>
      </c>
      <c r="I11" s="17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3" t="n">
        <f aca="false">SUM(L11:O11)</f>
        <v>0</v>
      </c>
    </row>
    <row r="12" s="8" customFormat="true" ht="11.25" hidden="false" customHeight="false" outlineLevel="0" collapsed="false">
      <c r="A12" s="12" t="n">
        <v>4.75</v>
      </c>
      <c r="B12" s="7"/>
      <c r="C12" s="16"/>
      <c r="D12" s="16"/>
      <c r="E12" s="16"/>
      <c r="F12" s="13" t="n">
        <f aca="false">SUM(B12:E12)</f>
        <v>0</v>
      </c>
      <c r="G12" s="2"/>
      <c r="H12" s="12" t="n">
        <v>4.75</v>
      </c>
      <c r="I12" s="17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3" t="n">
        <f aca="false">SUM(L12:O12)</f>
        <v>0</v>
      </c>
    </row>
    <row r="13" s="8" customFormat="true" ht="11.25" hidden="false" customHeight="false" outlineLevel="0" collapsed="false">
      <c r="A13" s="12" t="n">
        <v>5.25</v>
      </c>
      <c r="B13" s="18" t="n">
        <v>1</v>
      </c>
      <c r="C13" s="16"/>
      <c r="D13" s="16"/>
      <c r="E13" s="16"/>
      <c r="F13" s="13" t="n">
        <f aca="false">SUM(B13:E13)</f>
        <v>1</v>
      </c>
      <c r="G13" s="19"/>
      <c r="H13" s="12" t="n">
        <v>5.25</v>
      </c>
      <c r="I13" s="17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3" t="n">
        <f aca="false">SUM(L13:O13)</f>
        <v>0</v>
      </c>
    </row>
    <row r="14" s="8" customFormat="true" ht="11.25" hidden="false" customHeight="false" outlineLevel="0" collapsed="false">
      <c r="A14" s="12" t="n">
        <v>5.75</v>
      </c>
      <c r="B14" s="18" t="n">
        <v>1</v>
      </c>
      <c r="C14" s="16"/>
      <c r="D14" s="16"/>
      <c r="E14" s="16"/>
      <c r="F14" s="13" t="n">
        <f aca="false">SUM(B14:E14)</f>
        <v>1</v>
      </c>
      <c r="G14" s="2"/>
      <c r="H14" s="12" t="n">
        <v>5.75</v>
      </c>
      <c r="I14" s="17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3" t="n">
        <f aca="false">SUM(L14:O14)</f>
        <v>0</v>
      </c>
    </row>
    <row r="15" s="8" customFormat="true" ht="11.25" hidden="false" customHeight="false" outlineLevel="0" collapsed="false">
      <c r="A15" s="12" t="n">
        <v>6.25</v>
      </c>
      <c r="B15" s="18" t="n">
        <v>1</v>
      </c>
      <c r="C15" s="16"/>
      <c r="D15" s="16"/>
      <c r="E15" s="16"/>
      <c r="F15" s="13" t="n">
        <f aca="false">SUM(B15:E15)</f>
        <v>1</v>
      </c>
      <c r="G15" s="2"/>
      <c r="H15" s="12" t="n">
        <v>6.25</v>
      </c>
      <c r="I15" s="17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3" t="n">
        <f aca="false">SUM(L15:O15)</f>
        <v>0</v>
      </c>
    </row>
    <row r="16" s="8" customFormat="true" ht="11.25" hidden="false" customHeight="false" outlineLevel="0" collapsed="false">
      <c r="A16" s="12" t="n">
        <v>6.75</v>
      </c>
      <c r="B16" s="18" t="n">
        <v>1</v>
      </c>
      <c r="C16" s="16"/>
      <c r="D16" s="16"/>
      <c r="E16" s="16"/>
      <c r="F16" s="13" t="n">
        <f aca="false">SUM(B16:E16)</f>
        <v>1</v>
      </c>
      <c r="G16" s="2"/>
      <c r="H16" s="12" t="n">
        <v>6.75</v>
      </c>
      <c r="I16" s="17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3" t="n">
        <f aca="false">SUM(L16:O16)</f>
        <v>0</v>
      </c>
    </row>
    <row r="17" s="8" customFormat="true" ht="11.25" hidden="false" customHeight="false" outlineLevel="0" collapsed="false">
      <c r="A17" s="12" t="n">
        <v>7.25</v>
      </c>
      <c r="B17" s="18" t="n">
        <v>1</v>
      </c>
      <c r="C17" s="16"/>
      <c r="D17" s="16"/>
      <c r="E17" s="16"/>
      <c r="F17" s="13" t="n">
        <f aca="false">SUM(B17:E17)</f>
        <v>1</v>
      </c>
      <c r="G17" s="2"/>
      <c r="H17" s="12" t="n">
        <v>7.25</v>
      </c>
      <c r="I17" s="20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3" t="n">
        <f aca="false">SUM(L17:O17)</f>
        <v>0</v>
      </c>
    </row>
    <row r="18" s="8" customFormat="true" ht="11.25" hidden="false" customHeight="false" outlineLevel="0" collapsed="false">
      <c r="A18" s="12" t="n">
        <v>7.75</v>
      </c>
      <c r="B18" s="18" t="n">
        <v>1</v>
      </c>
      <c r="C18" s="16"/>
      <c r="D18" s="16"/>
      <c r="E18" s="16"/>
      <c r="F18" s="13" t="n">
        <f aca="false">SUM(B18:E18)</f>
        <v>1</v>
      </c>
      <c r="G18" s="2"/>
      <c r="H18" s="12" t="n">
        <v>7.75</v>
      </c>
      <c r="I18" s="20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3" t="n">
        <f aca="false">SUM(L18:O18)</f>
        <v>0</v>
      </c>
    </row>
    <row r="19" s="8" customFormat="true" ht="11.25" hidden="false" customHeight="false" outlineLevel="0" collapsed="false">
      <c r="A19" s="12" t="n">
        <v>8.25</v>
      </c>
      <c r="B19" s="18" t="n">
        <v>1</v>
      </c>
      <c r="C19" s="16"/>
      <c r="D19" s="16"/>
      <c r="E19" s="16"/>
      <c r="F19" s="13" t="n">
        <f aca="false">SUM(B19:E19)</f>
        <v>1</v>
      </c>
      <c r="G19" s="2"/>
      <c r="H19" s="12" t="n">
        <v>8.25</v>
      </c>
      <c r="I19" s="20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3" t="n">
        <f aca="false">SUM(L19:O19)</f>
        <v>0</v>
      </c>
    </row>
    <row r="20" s="8" customFormat="true" ht="11.25" hidden="false" customHeight="false" outlineLevel="0" collapsed="false">
      <c r="A20" s="12" t="n">
        <v>8.75</v>
      </c>
      <c r="B20" s="18" t="n">
        <v>1</v>
      </c>
      <c r="C20" s="16"/>
      <c r="D20" s="16"/>
      <c r="E20" s="16"/>
      <c r="F20" s="13" t="n">
        <f aca="false">SUM(B20:E20)</f>
        <v>1</v>
      </c>
      <c r="G20" s="2"/>
      <c r="H20" s="12" t="n">
        <v>8.75</v>
      </c>
      <c r="I20" s="20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3" t="n">
        <f aca="false">SUM(L20:O20)</f>
        <v>0</v>
      </c>
    </row>
    <row r="21" s="8" customFormat="true" ht="11.25" hidden="false" customHeight="false" outlineLevel="0" collapsed="false">
      <c r="A21" s="12" t="n">
        <v>9.25</v>
      </c>
      <c r="B21" s="16" t="n">
        <v>34</v>
      </c>
      <c r="C21" s="16"/>
      <c r="D21" s="16"/>
      <c r="E21" s="16"/>
      <c r="F21" s="13" t="n">
        <f aca="false">SUM(B21:E21)</f>
        <v>34</v>
      </c>
      <c r="G21" s="2"/>
      <c r="H21" s="12" t="n">
        <v>9.25</v>
      </c>
      <c r="I21" s="20" t="n">
        <v>0</v>
      </c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3" t="n">
        <f aca="false">SUM(L21:O21)</f>
        <v>0</v>
      </c>
    </row>
    <row r="22" s="8" customFormat="true" ht="11.25" hidden="false" customHeight="false" outlineLevel="0" collapsed="false">
      <c r="A22" s="12" t="n">
        <v>9.75</v>
      </c>
      <c r="B22" s="16" t="n">
        <v>35</v>
      </c>
      <c r="C22" s="16" t="n">
        <v>3</v>
      </c>
      <c r="D22" s="16"/>
      <c r="E22" s="16"/>
      <c r="F22" s="13" t="n">
        <f aca="false">SUM(B22:E22)</f>
        <v>38</v>
      </c>
      <c r="G22" s="2"/>
      <c r="H22" s="12" t="n">
        <v>9.75</v>
      </c>
      <c r="I22" s="20" t="n">
        <v>71150</v>
      </c>
      <c r="J22" s="5"/>
      <c r="K22" s="12" t="n">
        <v>9.75</v>
      </c>
      <c r="L22" s="2" t="n">
        <f aca="false">IF($F22&gt;0,($I22/1000)*(B22/$F22),0)</f>
        <v>65.5328947368421</v>
      </c>
      <c r="M22" s="2" t="n">
        <f aca="false">IF($F22&gt;0,($I22/1000)*(C22/$F22),0)</f>
        <v>5.6171052631579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3" t="n">
        <f aca="false">SUM(L22:O22)</f>
        <v>71.15</v>
      </c>
    </row>
    <row r="23" s="8" customFormat="true" ht="11.25" hidden="false" customHeight="false" outlineLevel="0" collapsed="false">
      <c r="A23" s="12" t="n">
        <v>10.25</v>
      </c>
      <c r="B23" s="16" t="n">
        <v>25</v>
      </c>
      <c r="C23" s="16" t="n">
        <v>4</v>
      </c>
      <c r="D23" s="16"/>
      <c r="E23" s="16"/>
      <c r="F23" s="13" t="n">
        <f aca="false">SUM(B23:E23)</f>
        <v>29</v>
      </c>
      <c r="G23" s="2"/>
      <c r="H23" s="12" t="n">
        <v>10.25</v>
      </c>
      <c r="I23" s="20" t="n">
        <v>1457101</v>
      </c>
      <c r="J23" s="5"/>
      <c r="K23" s="12" t="n">
        <v>10.25</v>
      </c>
      <c r="L23" s="2" t="n">
        <f aca="false">IF($F23&gt;0,($I23/1000)*(B23/$F23),0)</f>
        <v>1256.12155172414</v>
      </c>
      <c r="M23" s="2" t="n">
        <f aca="false">IF($F23&gt;0,($I23/1000)*(C23/$F23),0)</f>
        <v>200.979448275862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3" t="n">
        <f aca="false">SUM(L23:O23)</f>
        <v>1457.101</v>
      </c>
    </row>
    <row r="24" s="8" customFormat="true" ht="11.25" hidden="false" customHeight="false" outlineLevel="0" collapsed="false">
      <c r="A24" s="12" t="n">
        <v>10.75</v>
      </c>
      <c r="B24" s="16" t="n">
        <v>41</v>
      </c>
      <c r="C24" s="16" t="n">
        <v>2</v>
      </c>
      <c r="D24" s="16"/>
      <c r="E24" s="16"/>
      <c r="F24" s="13" t="n">
        <f aca="false">SUM(B24:E24)</f>
        <v>43</v>
      </c>
      <c r="G24" s="2"/>
      <c r="H24" s="12" t="n">
        <v>10.75</v>
      </c>
      <c r="I24" s="20" t="n">
        <v>2274442</v>
      </c>
      <c r="J24" s="5"/>
      <c r="K24" s="12" t="n">
        <v>10.75</v>
      </c>
      <c r="L24" s="2" t="n">
        <f aca="false">IF($F24&gt;0,($I24/1000)*(B24/$F24),0)</f>
        <v>2168.654</v>
      </c>
      <c r="M24" s="2" t="n">
        <f aca="false">IF($F24&gt;0,($I24/1000)*(C24/$F24),0)</f>
        <v>105.788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3" t="n">
        <f aca="false">SUM(L24:O24)</f>
        <v>2274.442</v>
      </c>
    </row>
    <row r="25" s="8" customFormat="true" ht="11.25" hidden="false" customHeight="false" outlineLevel="0" collapsed="false">
      <c r="A25" s="12" t="n">
        <v>11.25</v>
      </c>
      <c r="B25" s="16" t="n">
        <v>40</v>
      </c>
      <c r="C25" s="16" t="n">
        <v>2</v>
      </c>
      <c r="D25" s="16"/>
      <c r="E25" s="16"/>
      <c r="F25" s="13" t="n">
        <f aca="false">SUM(B25:E25)</f>
        <v>42</v>
      </c>
      <c r="G25" s="2"/>
      <c r="H25" s="12" t="n">
        <v>11.25</v>
      </c>
      <c r="I25" s="20" t="n">
        <v>1812262</v>
      </c>
      <c r="J25" s="5"/>
      <c r="K25" s="12" t="n">
        <v>11.25</v>
      </c>
      <c r="L25" s="2" t="n">
        <f aca="false">IF($F25&gt;0,($I25/1000)*(B25/$F25),0)</f>
        <v>1725.96380952381</v>
      </c>
      <c r="M25" s="2" t="n">
        <f aca="false">IF($F25&gt;0,($I25/1000)*(C25/$F25),0)</f>
        <v>86.2981904761905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3" t="n">
        <f aca="false">SUM(L25:O25)</f>
        <v>1812.262</v>
      </c>
    </row>
    <row r="26" s="8" customFormat="true" ht="11.25" hidden="false" customHeight="false" outlineLevel="0" collapsed="false">
      <c r="A26" s="12" t="n">
        <v>11.75</v>
      </c>
      <c r="B26" s="16" t="n">
        <v>29</v>
      </c>
      <c r="C26" s="16" t="n">
        <v>5</v>
      </c>
      <c r="D26" s="16"/>
      <c r="E26" s="16"/>
      <c r="F26" s="13" t="n">
        <f aca="false">SUM(B26:E26)</f>
        <v>34</v>
      </c>
      <c r="G26" s="5"/>
      <c r="H26" s="12" t="n">
        <v>11.75</v>
      </c>
      <c r="I26" s="20" t="n">
        <v>284599</v>
      </c>
      <c r="J26" s="5"/>
      <c r="K26" s="12" t="n">
        <v>11.75</v>
      </c>
      <c r="L26" s="2" t="n">
        <f aca="false">IF($F26&gt;0,($I26/1000)*(B26/$F26),0)</f>
        <v>242.746205882353</v>
      </c>
      <c r="M26" s="2" t="n">
        <f aca="false">IF($F26&gt;0,($I26/1000)*(C26/$F26),0)</f>
        <v>41.8527941176471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3" t="n">
        <f aca="false">SUM(L26:O26)</f>
        <v>284.599</v>
      </c>
    </row>
    <row r="27" s="8" customFormat="true" ht="11.25" hidden="false" customHeight="false" outlineLevel="0" collapsed="false">
      <c r="A27" s="12" t="n">
        <v>12.25</v>
      </c>
      <c r="B27" s="16" t="n">
        <v>21</v>
      </c>
      <c r="C27" s="16" t="n">
        <v>8</v>
      </c>
      <c r="D27" s="16"/>
      <c r="E27" s="16"/>
      <c r="F27" s="13" t="n">
        <f aca="false">SUM(B27:E27)</f>
        <v>29</v>
      </c>
      <c r="G27" s="5"/>
      <c r="H27" s="12" t="n">
        <v>12.25</v>
      </c>
      <c r="I27" s="20" t="n">
        <v>71150</v>
      </c>
      <c r="J27" s="5"/>
      <c r="K27" s="12" t="n">
        <v>12.25</v>
      </c>
      <c r="L27" s="2" t="n">
        <f aca="false">IF($F27&gt;0,($I27/1000)*(B27/$F27),0)</f>
        <v>51.5224137931035</v>
      </c>
      <c r="M27" s="2" t="n">
        <f aca="false">IF($F27&gt;0,($I27/1000)*(C27/$F27),0)</f>
        <v>19.6275862068966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3" t="n">
        <f aca="false">SUM(L27:O27)</f>
        <v>71.15</v>
      </c>
    </row>
    <row r="28" s="8" customFormat="true" ht="11.25" hidden="false" customHeight="false" outlineLevel="0" collapsed="false">
      <c r="A28" s="12" t="n">
        <v>12.75</v>
      </c>
      <c r="B28" s="16" t="n">
        <v>18</v>
      </c>
      <c r="C28" s="16" t="n">
        <v>12</v>
      </c>
      <c r="D28" s="16"/>
      <c r="E28" s="16"/>
      <c r="F28" s="13" t="n">
        <f aca="false">SUM(B28:E28)</f>
        <v>30</v>
      </c>
      <c r="G28" s="5"/>
      <c r="H28" s="12" t="n">
        <v>12.75</v>
      </c>
      <c r="I28" s="20" t="n">
        <v>35281</v>
      </c>
      <c r="J28" s="5"/>
      <c r="K28" s="12" t="n">
        <v>12.75</v>
      </c>
      <c r="L28" s="2" t="n">
        <f aca="false">IF($F28&gt;0,($I28/1000)*(B28/$F28),0)</f>
        <v>21.1686</v>
      </c>
      <c r="M28" s="2" t="n">
        <f aca="false">IF($F28&gt;0,($I28/1000)*(C28/$F28),0)</f>
        <v>14.1124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3" t="n">
        <f aca="false">SUM(L28:O28)</f>
        <v>35.281</v>
      </c>
    </row>
    <row r="29" s="8" customFormat="true" ht="11.25" hidden="false" customHeight="false" outlineLevel="0" collapsed="false">
      <c r="A29" s="12" t="n">
        <v>13.25</v>
      </c>
      <c r="B29" s="16" t="n">
        <v>6</v>
      </c>
      <c r="C29" s="16" t="n">
        <v>16</v>
      </c>
      <c r="D29" s="16" t="n">
        <v>1</v>
      </c>
      <c r="E29" s="16"/>
      <c r="F29" s="13" t="n">
        <f aca="false">SUM(B29:E29)</f>
        <v>23</v>
      </c>
      <c r="G29" s="5"/>
      <c r="H29" s="12" t="n">
        <v>13.25</v>
      </c>
      <c r="I29" s="20" t="n">
        <v>0</v>
      </c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3" t="n">
        <f aca="false">SUM(L29:O29)</f>
        <v>0</v>
      </c>
    </row>
    <row r="30" s="8" customFormat="true" ht="11.25" hidden="false" customHeight="false" outlineLevel="0" collapsed="false">
      <c r="A30" s="12" t="n">
        <v>13.75</v>
      </c>
      <c r="B30" s="16" t="n">
        <v>3</v>
      </c>
      <c r="C30" s="16" t="n">
        <v>8</v>
      </c>
      <c r="D30" s="16"/>
      <c r="E30" s="16"/>
      <c r="F30" s="13" t="n">
        <f aca="false">SUM(B30:E30)</f>
        <v>11</v>
      </c>
      <c r="G30" s="5"/>
      <c r="H30" s="12" t="n">
        <v>13.75</v>
      </c>
      <c r="I30" s="20" t="n">
        <v>0</v>
      </c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3" t="n">
        <f aca="false">SUM(L30:O30)</f>
        <v>0</v>
      </c>
    </row>
    <row r="31" s="8" customFormat="true" ht="11.25" hidden="false" customHeight="false" outlineLevel="0" collapsed="false">
      <c r="A31" s="12" t="n">
        <v>14.25</v>
      </c>
      <c r="B31" s="16" t="n">
        <v>2</v>
      </c>
      <c r="C31" s="16" t="n">
        <v>8</v>
      </c>
      <c r="D31" s="16"/>
      <c r="E31" s="16"/>
      <c r="F31" s="13" t="n">
        <f aca="false">SUM(B31:E31)</f>
        <v>10</v>
      </c>
      <c r="G31" s="5"/>
      <c r="H31" s="12" t="n">
        <v>14.25</v>
      </c>
      <c r="I31" s="20" t="n">
        <v>0</v>
      </c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3" t="n">
        <f aca="false">SUM(L31:O31)</f>
        <v>0</v>
      </c>
    </row>
    <row r="32" s="8" customFormat="true" ht="11.25" hidden="false" customHeight="false" outlineLevel="0" collapsed="false">
      <c r="A32" s="12" t="n">
        <v>14.75</v>
      </c>
      <c r="B32" s="16" t="n">
        <v>1</v>
      </c>
      <c r="C32" s="16" t="n">
        <v>3</v>
      </c>
      <c r="D32" s="16" t="n">
        <v>2</v>
      </c>
      <c r="E32" s="16"/>
      <c r="F32" s="13" t="n">
        <f aca="false">SUM(B32:E32)</f>
        <v>6</v>
      </c>
      <c r="G32" s="2"/>
      <c r="H32" s="12" t="n">
        <v>14.75</v>
      </c>
      <c r="I32" s="20" t="n">
        <v>0</v>
      </c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3" t="n">
        <f aca="false">SUM(L32:O32)</f>
        <v>0</v>
      </c>
    </row>
    <row r="33" s="8" customFormat="true" ht="11.25" hidden="false" customHeight="false" outlineLevel="0" collapsed="false">
      <c r="A33" s="12" t="n">
        <v>15.25</v>
      </c>
      <c r="B33" s="16"/>
      <c r="C33" s="16" t="n">
        <v>4</v>
      </c>
      <c r="D33" s="16" t="n">
        <v>2</v>
      </c>
      <c r="E33" s="16"/>
      <c r="F33" s="13" t="n">
        <f aca="false">SUM(B33:E33)</f>
        <v>6</v>
      </c>
      <c r="G33" s="2"/>
      <c r="H33" s="12" t="n">
        <v>15.25</v>
      </c>
      <c r="I33" s="20" t="n">
        <v>0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3" t="n">
        <f aca="false">SUM(L33:O33)</f>
        <v>0</v>
      </c>
    </row>
    <row r="34" s="8" customFormat="true" ht="11.25" hidden="false" customHeight="false" outlineLevel="0" collapsed="false">
      <c r="A34" s="12" t="n">
        <v>15.75</v>
      </c>
      <c r="B34" s="16"/>
      <c r="C34" s="16" t="n">
        <v>3</v>
      </c>
      <c r="D34" s="16" t="n">
        <v>3</v>
      </c>
      <c r="E34" s="16"/>
      <c r="F34" s="13" t="n">
        <f aca="false">SUM(B34:E34)</f>
        <v>6</v>
      </c>
      <c r="G34" s="2"/>
      <c r="H34" s="12" t="n">
        <v>15.75</v>
      </c>
      <c r="I34" s="20" t="n">
        <v>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3" t="n">
        <f aca="false">SUM(L34:O34)</f>
        <v>0</v>
      </c>
    </row>
    <row r="35" s="8" customFormat="true" ht="11.25" hidden="false" customHeight="false" outlineLevel="0" collapsed="false">
      <c r="A35" s="12" t="n">
        <v>16.25</v>
      </c>
      <c r="B35" s="16"/>
      <c r="C35" s="16" t="n">
        <v>3</v>
      </c>
      <c r="D35" s="16" t="n">
        <v>1</v>
      </c>
      <c r="E35" s="16"/>
      <c r="F35" s="13" t="n">
        <f aca="false">SUM(B35:E35)</f>
        <v>4</v>
      </c>
      <c r="G35" s="2"/>
      <c r="H35" s="12" t="n">
        <v>16.25</v>
      </c>
      <c r="I35" s="20" t="n">
        <v>0</v>
      </c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3" t="n">
        <f aca="false">SUM(L35:O35)</f>
        <v>0</v>
      </c>
    </row>
    <row r="36" s="8" customFormat="true" ht="11.25" hidden="false" customHeight="false" outlineLevel="0" collapsed="false">
      <c r="A36" s="12" t="n">
        <v>16.75</v>
      </c>
      <c r="B36" s="16"/>
      <c r="C36" s="16" t="n">
        <v>1</v>
      </c>
      <c r="D36" s="16"/>
      <c r="E36" s="16"/>
      <c r="F36" s="13" t="n">
        <f aca="false">SUM(B36:E36)</f>
        <v>1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3" t="n">
        <f aca="false">SUM(L36:O36)</f>
        <v>0</v>
      </c>
    </row>
    <row r="37" s="8" customFormat="true" ht="11.25" hidden="false" customHeight="false" outlineLevel="0" collapsed="false">
      <c r="A37" s="12" t="n">
        <v>17.25</v>
      </c>
      <c r="B37" s="16"/>
      <c r="C37" s="16"/>
      <c r="D37" s="16"/>
      <c r="E37" s="16"/>
      <c r="F37" s="13" t="n">
        <f aca="false">SUM(B37:E37)</f>
        <v>0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3" t="n">
        <f aca="false">SUM(L37:O37)</f>
        <v>0</v>
      </c>
    </row>
    <row r="38" s="8" customFormat="true" ht="11.25" hidden="false" customHeight="false" outlineLevel="0" collapsed="false">
      <c r="A38" s="12" t="n">
        <v>17.75</v>
      </c>
      <c r="B38" s="16"/>
      <c r="C38" s="16"/>
      <c r="D38" s="16"/>
      <c r="E38" s="16"/>
      <c r="F38" s="13" t="n">
        <f aca="false">SUM(B38:E38)</f>
        <v>0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3" t="n">
        <f aca="false">SUM(L38:O38)</f>
        <v>0</v>
      </c>
    </row>
    <row r="39" s="8" customFormat="true" ht="11.25" hidden="false" customHeight="false" outlineLevel="0" collapsed="false">
      <c r="A39" s="12" t="n">
        <v>18.25</v>
      </c>
      <c r="B39" s="16"/>
      <c r="C39" s="16"/>
      <c r="D39" s="16"/>
      <c r="E39" s="16"/>
      <c r="F39" s="13" t="n">
        <f aca="false">SUM(B39:E39)</f>
        <v>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3" t="n">
        <f aca="false">SUM(L39:O39)</f>
        <v>0</v>
      </c>
    </row>
    <row r="40" s="8" customFormat="true" ht="11.25" hidden="false" customHeight="false" outlineLevel="0" collapsed="false">
      <c r="A40" s="12" t="n">
        <v>18.75</v>
      </c>
      <c r="B40" s="16"/>
      <c r="C40" s="16"/>
      <c r="D40" s="16"/>
      <c r="E40" s="16"/>
      <c r="F40" s="13" t="n">
        <f aca="false">SUM(B40:E40)</f>
        <v>0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3" t="n">
        <f aca="false">SUM(L40:O40)</f>
        <v>0</v>
      </c>
    </row>
    <row r="41" s="8" customFormat="true" ht="11.25" hidden="false" customHeight="false" outlineLevel="0" collapsed="false">
      <c r="A41" s="12" t="n">
        <v>19.25</v>
      </c>
      <c r="B41" s="16"/>
      <c r="C41" s="16"/>
      <c r="D41" s="16"/>
      <c r="E41" s="16"/>
      <c r="F41" s="13" t="n">
        <f aca="false">SUM(B41:E41)</f>
        <v>0</v>
      </c>
      <c r="G41" s="2"/>
      <c r="H41" s="12" t="n">
        <v>19.25</v>
      </c>
      <c r="I41" s="17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3" t="n">
        <f aca="false">SUM(L41:O41)</f>
        <v>0</v>
      </c>
    </row>
    <row r="42" s="8" customFormat="true" ht="11.25" hidden="false" customHeight="false" outlineLevel="0" collapsed="false">
      <c r="A42" s="12" t="n">
        <v>19.75</v>
      </c>
      <c r="B42" s="16"/>
      <c r="C42" s="16"/>
      <c r="D42" s="16"/>
      <c r="E42" s="16"/>
      <c r="F42" s="13" t="n">
        <f aca="false">SUM(B42:E42)</f>
        <v>0</v>
      </c>
      <c r="G42" s="2"/>
      <c r="H42" s="12" t="n">
        <v>19.75</v>
      </c>
      <c r="I42" s="17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3" t="n">
        <f aca="false">SUM(L42:O42)</f>
        <v>0</v>
      </c>
    </row>
    <row r="43" s="8" customFormat="true" ht="11.25" hidden="false" customHeight="false" outlineLevel="0" collapsed="false">
      <c r="A43" s="12" t="n">
        <v>20.25</v>
      </c>
      <c r="B43" s="16"/>
      <c r="C43" s="16"/>
      <c r="D43" s="16"/>
      <c r="E43" s="16"/>
      <c r="F43" s="13" t="n">
        <f aca="false">SUM(B43:E43)</f>
        <v>0</v>
      </c>
      <c r="G43" s="2"/>
      <c r="H43" s="12" t="n">
        <v>20.25</v>
      </c>
      <c r="I43" s="17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3" t="n">
        <f aca="false">SUM(L43:O43)</f>
        <v>0</v>
      </c>
    </row>
    <row r="44" s="8" customFormat="true" ht="11.25" hidden="false" customHeight="false" outlineLevel="0" collapsed="false">
      <c r="A44" s="12" t="n">
        <v>20.75</v>
      </c>
      <c r="B44" s="16"/>
      <c r="C44" s="16"/>
      <c r="D44" s="16"/>
      <c r="E44" s="16"/>
      <c r="F44" s="13" t="n">
        <f aca="false">SUM(B44:E44)</f>
        <v>0</v>
      </c>
      <c r="G44" s="2"/>
      <c r="H44" s="12" t="n">
        <v>20.75</v>
      </c>
      <c r="I44" s="17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3" t="n">
        <f aca="false">SUM(L44:O44)</f>
        <v>0</v>
      </c>
    </row>
    <row r="45" s="8" customFormat="true" ht="11.25" hidden="false" customHeight="false" outlineLevel="0" collapsed="false">
      <c r="A45" s="12" t="n">
        <v>21.25</v>
      </c>
      <c r="B45" s="16"/>
      <c r="C45" s="16"/>
      <c r="D45" s="16"/>
      <c r="E45" s="16"/>
      <c r="F45" s="13" t="n">
        <f aca="false">SUM(B45:E45)</f>
        <v>0</v>
      </c>
      <c r="G45" s="2"/>
      <c r="H45" s="12" t="n">
        <v>21.25</v>
      </c>
      <c r="I45" s="17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3" t="n">
        <f aca="false">SUM(L45:O45)</f>
        <v>0</v>
      </c>
    </row>
    <row r="46" s="8" customFormat="true" ht="11.25" hidden="false" customHeight="false" outlineLevel="0" collapsed="false">
      <c r="A46" s="12" t="n">
        <v>21.75</v>
      </c>
      <c r="B46" s="16"/>
      <c r="C46" s="16"/>
      <c r="D46" s="16"/>
      <c r="E46" s="16"/>
      <c r="F46" s="13" t="n">
        <f aca="false">SUM(B46:E46)</f>
        <v>0</v>
      </c>
      <c r="G46" s="2"/>
      <c r="H46" s="12" t="n">
        <v>21.75</v>
      </c>
      <c r="I46" s="17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3" t="n">
        <f aca="false">SUM(L46:O46)</f>
        <v>0</v>
      </c>
    </row>
    <row r="47" s="8" customFormat="true" ht="11.25" hidden="false" customHeight="false" outlineLevel="0" collapsed="false">
      <c r="A47" s="22" t="s">
        <v>7</v>
      </c>
      <c r="B47" s="23" t="n">
        <f aca="false">SUM(B10:B46)</f>
        <v>263</v>
      </c>
      <c r="C47" s="23" t="n">
        <f aca="false">SUM(C10:C46)</f>
        <v>82</v>
      </c>
      <c r="D47" s="23" t="n">
        <f aca="false">SUM(D10:D46)</f>
        <v>9</v>
      </c>
      <c r="E47" s="23" t="n">
        <f aca="false">SUM(E10:E46)</f>
        <v>0</v>
      </c>
      <c r="F47" s="23" t="n">
        <f aca="false">SUM(F10:F46)</f>
        <v>354</v>
      </c>
      <c r="G47" s="24"/>
      <c r="H47" s="22" t="s">
        <v>7</v>
      </c>
      <c r="I47" s="5" t="n">
        <f aca="false">SUM(I10:I46)</f>
        <v>6005985</v>
      </c>
      <c r="J47" s="2"/>
      <c r="K47" s="22" t="s">
        <v>7</v>
      </c>
      <c r="L47" s="23" t="n">
        <f aca="false">SUM(L10:L46)</f>
        <v>5531.70947566025</v>
      </c>
      <c r="M47" s="23" t="n">
        <f aca="false">SUM(M10:M46)</f>
        <v>474.275524339754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6005.985</v>
      </c>
    </row>
    <row r="48" s="8" customFormat="true" ht="11.25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1.25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1.25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1.25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1.2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1.25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0.004137394</v>
      </c>
      <c r="J53" s="20" t="s">
        <v>12</v>
      </c>
      <c r="K53" s="27" t="n">
        <v>3.135165061</v>
      </c>
      <c r="L53" s="2"/>
      <c r="M53" s="2"/>
      <c r="N53" s="2"/>
      <c r="O53" s="2"/>
      <c r="P53" s="2"/>
    </row>
    <row r="54" s="8" customFormat="true" ht="11.25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1.25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1.25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3" t="n">
        <f aca="false">SUM(B56:E56)</f>
        <v>0</v>
      </c>
      <c r="G56" s="2"/>
      <c r="H56" s="12" t="n">
        <f aca="false">$I$53*((A56)^$K$53)</f>
        <v>0.052586855960289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1.25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3" t="n">
        <f aca="false">SUM(B57:E57)</f>
        <v>0</v>
      </c>
      <c r="G57" s="2"/>
      <c r="H57" s="12" t="n">
        <f aca="false">$I$53*((A57)^$K$53)</f>
        <v>0.0986523402564423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1.25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3" t="n">
        <f aca="false">SUM(B58:E58)</f>
        <v>0</v>
      </c>
      <c r="G58" s="2"/>
      <c r="H58" s="12" t="n">
        <f aca="false">$I$53*((A58)^$K$53)</f>
        <v>0.166558081185955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1.25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3" t="n">
        <f aca="false">SUM(B59:E59)</f>
        <v>0</v>
      </c>
      <c r="G59" s="2"/>
      <c r="H59" s="12" t="n">
        <f aca="false">$I$53*((A59)^$K$53)</f>
        <v>0.26086130033368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1.25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3" t="n">
        <f aca="false">SUM(B60:E60)</f>
        <v>0</v>
      </c>
      <c r="G60" s="2"/>
      <c r="H60" s="12" t="n">
        <f aca="false">$I$53*((A60)^$K$53)</f>
        <v>0.38621567712039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1.25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3" t="n">
        <f aca="false">SUM(B61:E61)</f>
        <v>0</v>
      </c>
      <c r="G61" s="2"/>
      <c r="H61" s="12" t="n">
        <f aca="false">$I$53*((A61)^$K$53)</f>
        <v>0.547359981551282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1.25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3" t="n">
        <f aca="false">SUM(B62:E62)</f>
        <v>0</v>
      </c>
      <c r="G62" s="2"/>
      <c r="H62" s="12" t="n">
        <f aca="false">$I$53*((A62)^$K$53)</f>
        <v>0.749109261946469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1.25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3" t="n">
        <f aca="false">SUM(B63:E63)</f>
        <v>0</v>
      </c>
      <c r="G63" s="2"/>
      <c r="H63" s="12" t="n">
        <f aca="false">$I$53*((A63)^$K$53)</f>
        <v>0.996347797137668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1.25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3" t="n">
        <f aca="false">SUM(B64:E64)</f>
        <v>0</v>
      </c>
      <c r="G64" s="2"/>
      <c r="H64" s="12" t="n">
        <f aca="false">$I$53*((A64)^$K$53)</f>
        <v>1.29402332140117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1.25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3" t="n">
        <f aca="false">SUM(B65:E65)</f>
        <v>0</v>
      </c>
      <c r="G65" s="2"/>
      <c r="H65" s="12" t="n">
        <f aca="false">$I$53*((A65)^$K$53)</f>
        <v>1.64714219933998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1.25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3" t="n">
        <f aca="false">SUM(B66:E66)</f>
        <v>0</v>
      </c>
      <c r="G66" s="2"/>
      <c r="H66" s="12" t="n">
        <f aca="false">$I$53*((A66)^$K$53)</f>
        <v>2.06076532961874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1.25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3" t="n">
        <f aca="false">SUM(B67:E67)</f>
        <v>0</v>
      </c>
      <c r="G67" s="2"/>
      <c r="H67" s="12" t="n">
        <f aca="false">$I$53*((A67)^$K$53)</f>
        <v>2.54000462078634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1.25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3" t="n">
        <f aca="false">SUM(B68:E68)</f>
        <v>0</v>
      </c>
      <c r="G68" s="2"/>
      <c r="H68" s="12" t="n">
        <f aca="false">$I$53*((A68)^$K$53)</f>
        <v>3.09001992480288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1.25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3" t="n">
        <f aca="false">SUM(B69:E69)</f>
        <v>0</v>
      </c>
      <c r="G69" s="2"/>
      <c r="H69" s="12" t="n">
        <f aca="false">$I$53*((A69)^$K$53)</f>
        <v>3.71601634277063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1.25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3" t="n">
        <f aca="false">SUM(B70:E70)</f>
        <v>0</v>
      </c>
      <c r="G70" s="2"/>
      <c r="H70" s="12" t="n">
        <f aca="false">$I$53*((A70)^$K$53)</f>
        <v>4.42324183762226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1.25" hidden="false" customHeight="false" outlineLevel="0" collapsed="false">
      <c r="A71" s="12" t="n">
        <v>9.75</v>
      </c>
      <c r="B71" s="2" t="n">
        <f aca="false">L22*($A71)</f>
        <v>638.945723684211</v>
      </c>
      <c r="C71" s="2" t="n">
        <f aca="false">M22*($A71)</f>
        <v>54.7667763157895</v>
      </c>
      <c r="D71" s="2" t="n">
        <f aca="false">N22*($A71)</f>
        <v>0</v>
      </c>
      <c r="E71" s="2" t="n">
        <f aca="false">O22*($A71)</f>
        <v>0</v>
      </c>
      <c r="F71" s="13" t="n">
        <f aca="false">SUM(B71:E71)</f>
        <v>693.7125</v>
      </c>
      <c r="G71" s="2"/>
      <c r="H71" s="12" t="n">
        <f aca="false">$I$53*((A71)^$K$53)</f>
        <v>5.21698510307693</v>
      </c>
      <c r="I71" s="2" t="n">
        <f aca="false">L22*$H71</f>
        <v>341.884135603614</v>
      </c>
      <c r="J71" s="2" t="n">
        <f aca="false">M22*$H71</f>
        <v>29.3043544803098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371.188490083924</v>
      </c>
      <c r="N71" s="2"/>
      <c r="O71" s="2"/>
      <c r="P71" s="2"/>
    </row>
    <row r="72" s="8" customFormat="true" ht="11.25" hidden="false" customHeight="false" outlineLevel="0" collapsed="false">
      <c r="A72" s="12" t="n">
        <v>10.25</v>
      </c>
      <c r="B72" s="2" t="n">
        <f aca="false">L23*($A72)</f>
        <v>12875.2459051724</v>
      </c>
      <c r="C72" s="2" t="n">
        <f aca="false">M23*($A72)</f>
        <v>2060.03934482759</v>
      </c>
      <c r="D72" s="2" t="n">
        <f aca="false">N23*($A72)</f>
        <v>0</v>
      </c>
      <c r="E72" s="2" t="n">
        <f aca="false">O23*($A72)</f>
        <v>0</v>
      </c>
      <c r="F72" s="13" t="n">
        <f aca="false">SUM(B72:E72)</f>
        <v>14935.28525</v>
      </c>
      <c r="G72" s="2"/>
      <c r="H72" s="12" t="n">
        <f aca="false">$I$53*((A72)^$K$53)</f>
        <v>6.10257364886262</v>
      </c>
      <c r="I72" s="2" t="n">
        <f aca="false">L23*$H72</f>
        <v>7665.57428132015</v>
      </c>
      <c r="J72" s="2" t="n">
        <f aca="false">M23*$H72</f>
        <v>1226.49188501122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8892.06616633137</v>
      </c>
      <c r="N72" s="2"/>
      <c r="O72" s="2"/>
      <c r="P72" s="2"/>
    </row>
    <row r="73" s="8" customFormat="true" ht="11.25" hidden="false" customHeight="false" outlineLevel="0" collapsed="false">
      <c r="A73" s="12" t="n">
        <v>10.75</v>
      </c>
      <c r="B73" s="2" t="n">
        <f aca="false">L24*($A73)</f>
        <v>23313.0305</v>
      </c>
      <c r="C73" s="2" t="n">
        <f aca="false">M24*($A73)</f>
        <v>1137.221</v>
      </c>
      <c r="D73" s="2" t="n">
        <f aca="false">N24*($A73)</f>
        <v>0</v>
      </c>
      <c r="E73" s="2" t="n">
        <f aca="false">O24*($A73)</f>
        <v>0</v>
      </c>
      <c r="F73" s="13" t="n">
        <f aca="false">SUM(B73:E73)</f>
        <v>24450.2515</v>
      </c>
      <c r="G73" s="2"/>
      <c r="H73" s="12" t="n">
        <f aca="false">$I$53*((A73)^$K$53)</f>
        <v>7.08537207019883</v>
      </c>
      <c r="I73" s="2" t="n">
        <f aca="false">L24*$H73</f>
        <v>15365.720481525</v>
      </c>
      <c r="J73" s="2" t="n">
        <f aca="false">M24*$H73</f>
        <v>749.547340562194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16115.2678220872</v>
      </c>
      <c r="N73" s="2"/>
      <c r="O73" s="2"/>
      <c r="P73" s="2"/>
    </row>
    <row r="74" s="8" customFormat="true" ht="11.25" hidden="false" customHeight="false" outlineLevel="0" collapsed="false">
      <c r="A74" s="12" t="n">
        <v>11.25</v>
      </c>
      <c r="B74" s="2" t="n">
        <f aca="false">L25*($A74)</f>
        <v>19417.0928571429</v>
      </c>
      <c r="C74" s="2" t="n">
        <f aca="false">M25*($A74)</f>
        <v>970.854642857143</v>
      </c>
      <c r="D74" s="2" t="n">
        <f aca="false">N25*($A74)</f>
        <v>0</v>
      </c>
      <c r="E74" s="2" t="n">
        <f aca="false">O25*($A74)</f>
        <v>0</v>
      </c>
      <c r="F74" s="13" t="n">
        <f aca="false">SUM(B74:E74)</f>
        <v>20387.9475</v>
      </c>
      <c r="G74" s="2"/>
      <c r="H74" s="12" t="n">
        <f aca="false">$I$53*((A74)^$K$53)</f>
        <v>8.17078047561492</v>
      </c>
      <c r="I74" s="2" t="n">
        <f aca="false">L25*$H74</f>
        <v>14102.4713964751</v>
      </c>
      <c r="J74" s="2" t="n">
        <f aca="false">M25*$H74</f>
        <v>705.123569823754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14807.5949662988</v>
      </c>
      <c r="N74" s="2"/>
      <c r="O74" s="2"/>
      <c r="P74" s="2"/>
    </row>
    <row r="75" s="8" customFormat="true" ht="11.25" hidden="false" customHeight="false" outlineLevel="0" collapsed="false">
      <c r="A75" s="12" t="n">
        <v>11.75</v>
      </c>
      <c r="B75" s="2" t="n">
        <f aca="false">L26*($A75)</f>
        <v>2852.26791911765</v>
      </c>
      <c r="C75" s="2" t="n">
        <f aca="false">M26*($A75)</f>
        <v>491.770330882353</v>
      </c>
      <c r="D75" s="2" t="n">
        <f aca="false">N26*($A75)</f>
        <v>0</v>
      </c>
      <c r="E75" s="2" t="n">
        <f aca="false">O26*($A75)</f>
        <v>0</v>
      </c>
      <c r="F75" s="13" t="n">
        <f aca="false">SUM(B75:E75)</f>
        <v>3344.03825</v>
      </c>
      <c r="G75" s="2"/>
      <c r="H75" s="12" t="n">
        <f aca="false">$I$53*((A75)^$K$53)</f>
        <v>9.36423305187321</v>
      </c>
      <c r="I75" s="2" t="n">
        <f aca="false">L26*$H75</f>
        <v>2273.13204434035</v>
      </c>
      <c r="J75" s="2" t="n">
        <f aca="false">M26*$H75</f>
        <v>391.919317989715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2665.05136233006</v>
      </c>
      <c r="N75" s="2"/>
      <c r="O75" s="2"/>
      <c r="P75" s="2"/>
    </row>
    <row r="76" s="8" customFormat="true" ht="11.25" hidden="false" customHeight="false" outlineLevel="0" collapsed="false">
      <c r="A76" s="12" t="n">
        <v>12.25</v>
      </c>
      <c r="B76" s="2" t="n">
        <f aca="false">L27*($A76)</f>
        <v>631.149568965517</v>
      </c>
      <c r="C76" s="2" t="n">
        <f aca="false">M27*($A76)</f>
        <v>240.437931034483</v>
      </c>
      <c r="D76" s="2" t="n">
        <f aca="false">N27*($A76)</f>
        <v>0</v>
      </c>
      <c r="E76" s="2" t="n">
        <f aca="false">O27*($A76)</f>
        <v>0</v>
      </c>
      <c r="F76" s="13" t="n">
        <f aca="false">SUM(B76:E76)</f>
        <v>871.5875</v>
      </c>
      <c r="G76" s="2"/>
      <c r="H76" s="12" t="n">
        <f aca="false">$I$53*((A76)^$K$53)</f>
        <v>10.6711967484374</v>
      </c>
      <c r="I76" s="2" t="n">
        <f aca="false">L27*$H76</f>
        <v>549.805814540613</v>
      </c>
      <c r="J76" s="2" t="n">
        <f aca="false">M27*$H76</f>
        <v>209.44983411071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759.255648651323</v>
      </c>
      <c r="N76" s="2"/>
      <c r="O76" s="2"/>
      <c r="P76" s="2"/>
    </row>
    <row r="77" s="8" customFormat="true" ht="11.25" hidden="false" customHeight="false" outlineLevel="0" collapsed="false">
      <c r="A77" s="12" t="n">
        <v>12.75</v>
      </c>
      <c r="B77" s="2" t="n">
        <f aca="false">L28*($A77)</f>
        <v>269.89965</v>
      </c>
      <c r="C77" s="2" t="n">
        <f aca="false">M28*($A77)</f>
        <v>179.9331</v>
      </c>
      <c r="D77" s="2" t="n">
        <f aca="false">N28*($A77)</f>
        <v>0</v>
      </c>
      <c r="E77" s="2" t="n">
        <f aca="false">O28*($A77)</f>
        <v>0</v>
      </c>
      <c r="F77" s="13" t="n">
        <f aca="false">SUM(B77:E77)</f>
        <v>449.83275</v>
      </c>
      <c r="G77" s="2"/>
      <c r="H77" s="12" t="n">
        <f aca="false">$I$53*((A77)^$K$53)</f>
        <v>12.0971700668328</v>
      </c>
      <c r="I77" s="2" t="n">
        <f aca="false">L28*$H77</f>
        <v>256.080154276757</v>
      </c>
      <c r="J77" s="2" t="n">
        <f aca="false">M28*$H77</f>
        <v>170.720102851171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426.800257127929</v>
      </c>
      <c r="N77" s="2"/>
      <c r="O77" s="2"/>
      <c r="P77" s="2"/>
    </row>
    <row r="78" s="8" customFormat="true" ht="11.25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3" t="n">
        <f aca="false">SUM(B78:E78)</f>
        <v>0</v>
      </c>
      <c r="G78" s="2"/>
      <c r="H78" s="12" t="n">
        <f aca="false">$I$53*((A78)^$K$53)</f>
        <v>13.6476819425695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1.25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3" t="n">
        <f aca="false">SUM(B79:E79)</f>
        <v>0</v>
      </c>
      <c r="G79" s="2"/>
      <c r="H79" s="12" t="n">
        <f aca="false">$I$53*((A79)^$K$53)</f>
        <v>15.3282907091795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s="8" customFormat="true" ht="11.25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3" t="n">
        <f aca="false">SUM(B80:E80)</f>
        <v>0</v>
      </c>
      <c r="G80" s="2"/>
      <c r="H80" s="12" t="n">
        <f aca="false">$I$53*((A80)^$K$53)</f>
        <v>17.1445831354492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1.25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3" t="n">
        <f aca="false">SUM(B81:E81)</f>
        <v>0</v>
      </c>
      <c r="G81" s="2"/>
      <c r="H81" s="12" t="n">
        <f aca="false">$I$53*((A81)^$K$53)</f>
        <v>19.1021735281896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1.25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3" t="n">
        <f aca="false">SUM(B82:E82)</f>
        <v>0</v>
      </c>
      <c r="G82" s="2"/>
      <c r="H82" s="12" t="n">
        <f aca="false">$I$53*((A82)^$K$53)</f>
        <v>21.2067028939287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1.25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3" t="n">
        <f aca="false">SUM(B83:E83)</f>
        <v>0</v>
      </c>
      <c r="G83" s="2"/>
      <c r="H83" s="12" t="n">
        <f aca="false">$I$53*((A83)^$K$53)</f>
        <v>23.4638381537817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1.25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3" t="n">
        <f aca="false">SUM(B84:E84)</f>
        <v>0</v>
      </c>
      <c r="G84" s="2"/>
      <c r="H84" s="12" t="n">
        <f aca="false">$I$53*((A84)^$K$53)</f>
        <v>25.8792714064856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1.25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3" t="n">
        <f aca="false">SUM(B85:E85)</f>
        <v>0</v>
      </c>
      <c r="G85" s="2"/>
      <c r="H85" s="12" t="n">
        <f aca="false">$I$53*((A85)^$K$53)</f>
        <v>28.4587192352015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1.25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3" t="n">
        <f aca="false">SUM(B86:E86)</f>
        <v>0</v>
      </c>
      <c r="G86" s="2"/>
      <c r="H86" s="12" t="n">
        <f aca="false">$I$53*((A86)^$K$53)</f>
        <v>31.207922054214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1.25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3" t="n">
        <f aca="false">SUM(B87:E87)</f>
        <v>0</v>
      </c>
      <c r="G87" s="2"/>
      <c r="H87" s="12" t="n">
        <f aca="false">$I$53*((A87)^$K$53)</f>
        <v>34.1326434921048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1.25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3" t="n">
        <f aca="false">SUM(B88:E88)</f>
        <v>0</v>
      </c>
      <c r="G88" s="2"/>
      <c r="H88" s="12" t="n">
        <f aca="false">$I$53*((A88)^$K$53)</f>
        <v>37.2386698083608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1.25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3" t="n">
        <f aca="false">SUM(B89:E89)</f>
        <v>0</v>
      </c>
      <c r="G89" s="2"/>
      <c r="H89" s="12" t="n">
        <f aca="false">$I$53*((A89)^$K$53)</f>
        <v>40.5318093407126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1.25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3" t="n">
        <f aca="false">SUM(B90:E90)</f>
        <v>0</v>
      </c>
      <c r="G90" s="2"/>
      <c r="H90" s="12" t="n">
        <f aca="false">$I$53*((A90)^$K$53)</f>
        <v>44.0178919807825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1.25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3" t="n">
        <f aca="false">SUM(B91:E91)</f>
        <v>0</v>
      </c>
      <c r="G91" s="2"/>
      <c r="H91" s="12" t="n">
        <f aca="false">$I$53*((A91)^$K$53)</f>
        <v>47.702768675874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1.25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3" t="n">
        <f aca="false">SUM(B92:E92)</f>
        <v>0</v>
      </c>
      <c r="G92" s="2"/>
      <c r="H92" s="12" t="n">
        <f aca="false">$I$53*((A92)^$K$53)</f>
        <v>51.5923109549526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1.25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3" t="n">
        <f aca="false">SUM(B93:E93)</f>
        <v>0</v>
      </c>
      <c r="G93" s="2"/>
      <c r="H93" s="12" t="n">
        <f aca="false">$I$53*((A93)^$K$53)</f>
        <v>55.6924104770583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1.25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3" t="n">
        <f aca="false">SUM(B94:E94)</f>
        <v>0</v>
      </c>
      <c r="G94" s="2"/>
      <c r="H94" s="12" t="n">
        <f aca="false">$I$53*((A94)^$K$53)</f>
        <v>60.0089786005593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1.25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3" t="n">
        <f aca="false">SUM(B95:E95)</f>
        <v>0</v>
      </c>
      <c r="G95" s="2"/>
      <c r="H95" s="12" t="n">
        <f aca="false">$I$53*((A95)^$K$53)</f>
        <v>64.5479459718043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1.25" hidden="false" customHeight="false" outlineLevel="0" collapsed="false">
      <c r="A96" s="22" t="s">
        <v>7</v>
      </c>
      <c r="B96" s="23" t="n">
        <f aca="false">SUM(B59:B90)</f>
        <v>59997.6321240826</v>
      </c>
      <c r="C96" s="23" t="n">
        <f aca="false">SUM(C59:C90)</f>
        <v>5135.02312591736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65132.65525</v>
      </c>
      <c r="G96" s="13"/>
      <c r="H96" s="22" t="s">
        <v>7</v>
      </c>
      <c r="I96" s="23" t="n">
        <f aca="false">SUM(I59:I95)</f>
        <v>40554.6683080815</v>
      </c>
      <c r="J96" s="23" t="n">
        <f aca="false">SUM(J59:J95)</f>
        <v>3482.55640482908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44037.2247129106</v>
      </c>
      <c r="N96" s="2"/>
      <c r="O96" s="2"/>
      <c r="P96" s="2"/>
    </row>
    <row r="97" s="8" customFormat="true" ht="11.25" hidden="false" customHeight="false" outlineLevel="0" collapsed="false">
      <c r="A97" s="9" t="s">
        <v>13</v>
      </c>
      <c r="B97" s="30" t="n">
        <f aca="false">IF(L47&gt;0,B96/L47,0)</f>
        <v>10.846128559006</v>
      </c>
      <c r="C97" s="30" t="n">
        <f aca="false">IF(M47&gt;0,C96/M47,0)</f>
        <v>10.8270886064928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10.844625028201</v>
      </c>
      <c r="G97" s="13"/>
      <c r="H97" s="9" t="s">
        <v>13</v>
      </c>
      <c r="I97" s="30" t="n">
        <f aca="false">IF(L47&gt;0,I96/L47,0)</f>
        <v>7.33130842943285</v>
      </c>
      <c r="J97" s="30" t="n">
        <f aca="false">IF(M47&gt;0,J96/M47,0)</f>
        <v>7.34289716863883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7.33222355915152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tru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34" t="s">
        <v>20</v>
      </c>
      <c r="G106" s="33" t="s">
        <v>21</v>
      </c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34"/>
      <c r="G107" s="33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5531.70947566025</v>
      </c>
      <c r="C109" s="37" t="n">
        <f aca="false">$B$97</f>
        <v>10.846128559006</v>
      </c>
      <c r="D109" s="37" t="n">
        <f aca="false">$I$97</f>
        <v>7.33130842943285</v>
      </c>
      <c r="E109" s="38" t="n">
        <f aca="false">B109*D109</f>
        <v>40554.6683080815</v>
      </c>
      <c r="F109" s="5" t="n">
        <f aca="false">B109/1000</f>
        <v>5.53170947566025</v>
      </c>
      <c r="G109" s="5" t="n">
        <f aca="false">E109/1000</f>
        <v>40.5546683080815</v>
      </c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474.275524339754</v>
      </c>
      <c r="C110" s="37" t="n">
        <f aca="false">$C$97</f>
        <v>10.8270886064928</v>
      </c>
      <c r="D110" s="37" t="n">
        <f aca="false">$J$97</f>
        <v>7.34289716863883</v>
      </c>
      <c r="E110" s="38" t="n">
        <f aca="false">B110*D110</f>
        <v>3482.55640482908</v>
      </c>
      <c r="F110" s="39" t="n">
        <f aca="false">B110/1000</f>
        <v>0.474275524339754</v>
      </c>
      <c r="G110" s="5" t="n">
        <f aca="false">E110/1000</f>
        <v>3.48255640482908</v>
      </c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5" t="n">
        <f aca="false">B111/1000</f>
        <v>0</v>
      </c>
      <c r="G111" s="5" t="n">
        <f aca="false">E111/1000</f>
        <v>0</v>
      </c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5" t="n">
        <f aca="false">B112/1000</f>
        <v>0</v>
      </c>
      <c r="G112" s="5" t="n">
        <f aca="false">E112/1000</f>
        <v>0</v>
      </c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6005.985</v>
      </c>
      <c r="C113" s="37" t="n">
        <f aca="false">$F$97</f>
        <v>10.844625028201</v>
      </c>
      <c r="D113" s="37" t="n">
        <f aca="false">$M$97</f>
        <v>7.33222355915152</v>
      </c>
      <c r="E113" s="38" t="n">
        <f aca="false">SUM(E109:E112)</f>
        <v>44037.2247129106</v>
      </c>
      <c r="F113" s="5" t="n">
        <f aca="false">SUM(F109:F112)</f>
        <v>6.005985</v>
      </c>
      <c r="G113" s="5" t="n">
        <f aca="false">SUM(G109:G112)</f>
        <v>44.0372247129106</v>
      </c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44037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41" t="s">
        <v>22</v>
      </c>
      <c r="B115" s="38" t="n">
        <f aca="false">IF(E113&gt;0,$I$3/E113,"")</f>
        <v>0.999994897205442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  <row r="121" customFormat="false" ht="12.75" hidden="false" customHeight="false" outlineLevel="0" collapsed="false">
      <c r="C121" s="8" t="s">
        <v>23</v>
      </c>
      <c r="D121" s="8" t="n">
        <v>0</v>
      </c>
      <c r="E121" s="8" t="n">
        <v>1</v>
      </c>
      <c r="F121" s="8" t="n">
        <v>2</v>
      </c>
      <c r="G121" s="8" t="n">
        <v>3</v>
      </c>
    </row>
    <row r="122" customFormat="false" ht="12.75" hidden="false" customHeight="false" outlineLevel="0" collapsed="false">
      <c r="C122" s="8" t="s">
        <v>24</v>
      </c>
      <c r="D122" s="42" t="n">
        <v>10.846128559006</v>
      </c>
      <c r="E122" s="42" t="n">
        <v>10.8270886064928</v>
      </c>
      <c r="F122" s="42"/>
      <c r="G122" s="42"/>
    </row>
    <row r="123" customFormat="false" ht="12.75" hidden="false" customHeight="false" outlineLevel="0" collapsed="false">
      <c r="C123" s="8" t="s">
        <v>25</v>
      </c>
      <c r="D123" s="42" t="n">
        <v>0.466437587743642</v>
      </c>
      <c r="E123" s="42" t="n">
        <v>0.67725997089766</v>
      </c>
      <c r="F123" s="42"/>
      <c r="G123" s="42"/>
    </row>
    <row r="126" customFormat="false" ht="12.75" hidden="false" customHeight="false" outlineLevel="0" collapsed="false">
      <c r="E126" s="42" t="s">
        <v>26</v>
      </c>
      <c r="F126" s="42" t="s">
        <v>27</v>
      </c>
      <c r="G126" s="8" t="s">
        <v>28</v>
      </c>
    </row>
    <row r="127" customFormat="false" ht="12.75" hidden="false" customHeight="false" outlineLevel="0" collapsed="false">
      <c r="E127" s="8" t="n">
        <v>0</v>
      </c>
      <c r="F127" s="43" t="n">
        <f aca="false">(F109*100)/$F$113</f>
        <v>92.103284900982</v>
      </c>
      <c r="G127" s="43" t="n">
        <f aca="false">(G109*100)/$G$113</f>
        <v>92.091789554104</v>
      </c>
    </row>
    <row r="128" customFormat="false" ht="12.75" hidden="false" customHeight="false" outlineLevel="0" collapsed="false">
      <c r="E128" s="8" t="n">
        <v>1</v>
      </c>
      <c r="F128" s="43" t="n">
        <f aca="false">(F110*100)/$F$113</f>
        <v>7.89671509901796</v>
      </c>
      <c r="G128" s="43" t="n">
        <f aca="false">(G110*100)/$G$113</f>
        <v>7.90821044589597</v>
      </c>
    </row>
    <row r="129" customFormat="false" ht="12.75" hidden="false" customHeight="false" outlineLevel="0" collapsed="false">
      <c r="E129" s="8" t="n">
        <v>2</v>
      </c>
      <c r="F129" s="43" t="n">
        <f aca="false">(F111*100)/$F$113</f>
        <v>0</v>
      </c>
      <c r="G129" s="43" t="n">
        <f aca="false">(G111*100)/$G$113</f>
        <v>0</v>
      </c>
    </row>
    <row r="130" customFormat="false" ht="12.75" hidden="false" customHeight="false" outlineLevel="0" collapsed="false">
      <c r="E130" s="8" t="n">
        <v>3</v>
      </c>
      <c r="F130" s="43" t="n">
        <f aca="false">(F112*100)/$F$113</f>
        <v>0</v>
      </c>
      <c r="G130" s="43" t="n">
        <f aca="false">(G112*100)/$G$113</f>
        <v>0</v>
      </c>
    </row>
  </sheetData>
  <mergeCells count="14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  <mergeCell ref="F106:F107"/>
    <mergeCell ref="G106:G1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2017-03-31T10:13:36Z</dcterms:created>
  <dc:creator>jorge</dc:creator>
  <dc:description/>
  <dc:language>es-ES</dc:language>
  <cp:lastModifiedBy/>
  <dcterms:modified xsi:type="dcterms:W3CDTF">2023-08-18T18:21:20Z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