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ECOCADIZ/"/>
    </mc:Choice>
  </mc:AlternateContent>
  <xr:revisionPtr revIDLastSave="0" documentId="13_ncr:1_{44AA5EBB-2CB4-7843-950A-2298BBBED081}" xr6:coauthVersionLast="47" xr6:coauthVersionMax="47" xr10:uidLastSave="{00000000-0000-0000-0000-000000000000}"/>
  <bookViews>
    <workbookView xWindow="0" yWindow="740" windowWidth="29400" windowHeight="17380" tabRatio="500" xr2:uid="{00000000-000D-0000-FFFF-FFFF00000000}"/>
  </bookViews>
  <sheets>
    <sheet name="ALK_GENERAL_BOQUERON" sheetId="1" r:id="rId1"/>
    <sheet name="RELACIONES TALLA-PESO" sheetId="2" r:id="rId2"/>
    <sheet name="Hoja6" sheetId="3" r:id="rId3"/>
    <sheet name="Sheet4" sheetId="4" r:id="rId4"/>
  </sheets>
  <definedNames>
    <definedName name="_xlnm.Print_Area" localSheetId="1">'RELACIONES TALLA-PESO'!$A$1:$G$8</definedName>
    <definedName name="Excel_BuiltIn_Print_Area" localSheetId="1">#REF!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L7" i="1" s="1"/>
  <c r="N7" i="1"/>
  <c r="D53" i="1" s="1"/>
  <c r="O7" i="1"/>
  <c r="E53" i="1" s="1"/>
  <c r="F8" i="1"/>
  <c r="L8" i="1"/>
  <c r="M8" i="1"/>
  <c r="N8" i="1"/>
  <c r="K54" i="1" s="1"/>
  <c r="O8" i="1"/>
  <c r="L54" i="1" s="1"/>
  <c r="F9" i="1"/>
  <c r="O9" i="1" s="1"/>
  <c r="L55" i="1" s="1"/>
  <c r="F10" i="1"/>
  <c r="L10" i="1"/>
  <c r="F11" i="1"/>
  <c r="L11" i="1"/>
  <c r="O11" i="1"/>
  <c r="F12" i="1"/>
  <c r="N12" i="1"/>
  <c r="K58" i="1" s="1"/>
  <c r="O12" i="1"/>
  <c r="L58" i="1" s="1"/>
  <c r="F13" i="1"/>
  <c r="L13" i="1"/>
  <c r="M13" i="1"/>
  <c r="N13" i="1"/>
  <c r="D59" i="1" s="1"/>
  <c r="O13" i="1"/>
  <c r="E59" i="1" s="1"/>
  <c r="F14" i="1"/>
  <c r="L14" i="1"/>
  <c r="M14" i="1"/>
  <c r="N14" i="1"/>
  <c r="K60" i="1" s="1"/>
  <c r="O14" i="1"/>
  <c r="L60" i="1" s="1"/>
  <c r="F15" i="1"/>
  <c r="O15" i="1" s="1"/>
  <c r="L15" i="1"/>
  <c r="M15" i="1"/>
  <c r="N15" i="1"/>
  <c r="K61" i="1" s="1"/>
  <c r="Q15" i="1"/>
  <c r="F16" i="1"/>
  <c r="F17" i="1"/>
  <c r="L17" i="1"/>
  <c r="B63" i="1" s="1"/>
  <c r="F18" i="1"/>
  <c r="N18" i="1"/>
  <c r="O18" i="1"/>
  <c r="E64" i="1" s="1"/>
  <c r="F19" i="1"/>
  <c r="L19" i="1"/>
  <c r="M19" i="1"/>
  <c r="N19" i="1"/>
  <c r="D65" i="1" s="1"/>
  <c r="O19" i="1"/>
  <c r="F20" i="1"/>
  <c r="L20" i="1"/>
  <c r="M20" i="1"/>
  <c r="N20" i="1"/>
  <c r="D66" i="1" s="1"/>
  <c r="O20" i="1"/>
  <c r="F21" i="1"/>
  <c r="O21" i="1" s="1"/>
  <c r="L21" i="1"/>
  <c r="M21" i="1"/>
  <c r="N21" i="1"/>
  <c r="K67" i="1" s="1"/>
  <c r="Q21" i="1"/>
  <c r="F22" i="1"/>
  <c r="L22" i="1"/>
  <c r="M22" i="1"/>
  <c r="F23" i="1"/>
  <c r="F24" i="1"/>
  <c r="N24" i="1"/>
  <c r="K70" i="1" s="1"/>
  <c r="F25" i="1"/>
  <c r="L25" i="1"/>
  <c r="M25" i="1"/>
  <c r="Q25" i="1" s="1"/>
  <c r="N25" i="1"/>
  <c r="O25" i="1"/>
  <c r="F26" i="1"/>
  <c r="L26" i="1"/>
  <c r="M26" i="1"/>
  <c r="Q26" i="1" s="1"/>
  <c r="N26" i="1"/>
  <c r="O26" i="1"/>
  <c r="F27" i="1"/>
  <c r="O27" i="1" s="1"/>
  <c r="L27" i="1"/>
  <c r="M27" i="1"/>
  <c r="N27" i="1"/>
  <c r="K73" i="1" s="1"/>
  <c r="F28" i="1"/>
  <c r="L28" i="1"/>
  <c r="M28" i="1"/>
  <c r="J74" i="1" s="1"/>
  <c r="F29" i="1"/>
  <c r="L29" i="1"/>
  <c r="O29" i="1"/>
  <c r="F30" i="1"/>
  <c r="O30" i="1" s="1"/>
  <c r="F31" i="1"/>
  <c r="L31" i="1"/>
  <c r="M31" i="1"/>
  <c r="N31" i="1"/>
  <c r="O31" i="1"/>
  <c r="P31" i="1"/>
  <c r="F32" i="1"/>
  <c r="L32" i="1"/>
  <c r="M32" i="1"/>
  <c r="N32" i="1"/>
  <c r="O32" i="1"/>
  <c r="F33" i="1"/>
  <c r="O33" i="1" s="1"/>
  <c r="L79" i="1" s="1"/>
  <c r="L33" i="1"/>
  <c r="M33" i="1"/>
  <c r="F34" i="1"/>
  <c r="L34" i="1"/>
  <c r="I80" i="1" s="1"/>
  <c r="M34" i="1"/>
  <c r="F35" i="1"/>
  <c r="L35" i="1"/>
  <c r="O35" i="1"/>
  <c r="E81" i="1" s="1"/>
  <c r="F36" i="1"/>
  <c r="N36" i="1"/>
  <c r="O36" i="1"/>
  <c r="F37" i="1"/>
  <c r="L37" i="1"/>
  <c r="M37" i="1"/>
  <c r="N37" i="1"/>
  <c r="O37" i="1"/>
  <c r="E83" i="1" s="1"/>
  <c r="P37" i="1"/>
  <c r="F38" i="1"/>
  <c r="L38" i="1"/>
  <c r="M38" i="1"/>
  <c r="N38" i="1"/>
  <c r="O38" i="1"/>
  <c r="F39" i="1"/>
  <c r="O39" i="1" s="1"/>
  <c r="L39" i="1"/>
  <c r="F40" i="1"/>
  <c r="L40" i="1"/>
  <c r="M40" i="1"/>
  <c r="F41" i="1"/>
  <c r="L41" i="1"/>
  <c r="O41" i="1"/>
  <c r="E87" i="1" s="1"/>
  <c r="F42" i="1"/>
  <c r="N42" i="1"/>
  <c r="O42" i="1"/>
  <c r="E88" i="1" s="1"/>
  <c r="F43" i="1"/>
  <c r="L43" i="1"/>
  <c r="M43" i="1"/>
  <c r="N43" i="1"/>
  <c r="O43" i="1"/>
  <c r="E89" i="1" s="1"/>
  <c r="P43" i="1"/>
  <c r="B44" i="1"/>
  <c r="C44" i="1"/>
  <c r="D44" i="1"/>
  <c r="E44" i="1"/>
  <c r="I44" i="1"/>
  <c r="H53" i="1"/>
  <c r="D54" i="1"/>
  <c r="E54" i="1"/>
  <c r="H54" i="1"/>
  <c r="E55" i="1"/>
  <c r="H55" i="1"/>
  <c r="B56" i="1"/>
  <c r="H56" i="1"/>
  <c r="H57" i="1"/>
  <c r="I57" i="1"/>
  <c r="D58" i="1"/>
  <c r="E58" i="1"/>
  <c r="H58" i="1"/>
  <c r="B59" i="1"/>
  <c r="C59" i="1"/>
  <c r="H59" i="1"/>
  <c r="I59" i="1"/>
  <c r="J59" i="1"/>
  <c r="C60" i="1"/>
  <c r="D60" i="1"/>
  <c r="E60" i="1"/>
  <c r="H60" i="1"/>
  <c r="B61" i="1"/>
  <c r="E61" i="1"/>
  <c r="H61" i="1"/>
  <c r="L61" i="1" s="1"/>
  <c r="I61" i="1"/>
  <c r="H62" i="1"/>
  <c r="H63" i="1"/>
  <c r="I63" i="1"/>
  <c r="D64" i="1"/>
  <c r="H64" i="1"/>
  <c r="K64" i="1"/>
  <c r="L64" i="1"/>
  <c r="B65" i="1"/>
  <c r="E65" i="1"/>
  <c r="H65" i="1"/>
  <c r="I65" i="1"/>
  <c r="L65" i="1"/>
  <c r="C66" i="1"/>
  <c r="E66" i="1"/>
  <c r="H66" i="1"/>
  <c r="L66" i="1" s="1"/>
  <c r="J66" i="1"/>
  <c r="K66" i="1"/>
  <c r="B67" i="1"/>
  <c r="E67" i="1"/>
  <c r="H67" i="1"/>
  <c r="I67" i="1"/>
  <c r="L67" i="1"/>
  <c r="B68" i="1"/>
  <c r="C68" i="1"/>
  <c r="H68" i="1"/>
  <c r="I68" i="1"/>
  <c r="J68" i="1"/>
  <c r="H69" i="1"/>
  <c r="H70" i="1"/>
  <c r="B71" i="1"/>
  <c r="D71" i="1"/>
  <c r="E71" i="1"/>
  <c r="H71" i="1"/>
  <c r="I71" i="1"/>
  <c r="K71" i="1"/>
  <c r="L71" i="1"/>
  <c r="D72" i="1"/>
  <c r="E72" i="1"/>
  <c r="H72" i="1"/>
  <c r="K72" i="1" s="1"/>
  <c r="B73" i="1"/>
  <c r="D73" i="1"/>
  <c r="E73" i="1"/>
  <c r="H73" i="1"/>
  <c r="I73" i="1"/>
  <c r="L73" i="1"/>
  <c r="B74" i="1"/>
  <c r="H74" i="1"/>
  <c r="I74" i="1" s="1"/>
  <c r="B75" i="1"/>
  <c r="H75" i="1"/>
  <c r="I75" i="1"/>
  <c r="H76" i="1"/>
  <c r="B77" i="1"/>
  <c r="F77" i="1" s="1"/>
  <c r="C77" i="1"/>
  <c r="D77" i="1"/>
  <c r="E77" i="1"/>
  <c r="H77" i="1"/>
  <c r="I77" i="1"/>
  <c r="M77" i="1" s="1"/>
  <c r="J77" i="1"/>
  <c r="K77" i="1"/>
  <c r="L77" i="1"/>
  <c r="C78" i="1"/>
  <c r="D78" i="1"/>
  <c r="E78" i="1"/>
  <c r="H78" i="1"/>
  <c r="J78" i="1"/>
  <c r="K78" i="1"/>
  <c r="L78" i="1"/>
  <c r="H79" i="1"/>
  <c r="I79" i="1"/>
  <c r="B80" i="1"/>
  <c r="C80" i="1"/>
  <c r="H80" i="1"/>
  <c r="B81" i="1"/>
  <c r="H81" i="1"/>
  <c r="I81" i="1"/>
  <c r="D82" i="1"/>
  <c r="E82" i="1"/>
  <c r="H82" i="1"/>
  <c r="K82" i="1" s="1"/>
  <c r="B83" i="1"/>
  <c r="C83" i="1"/>
  <c r="D83" i="1"/>
  <c r="H83" i="1"/>
  <c r="I83" i="1"/>
  <c r="J83" i="1"/>
  <c r="K83" i="1"/>
  <c r="B84" i="1"/>
  <c r="F84" i="1" s="1"/>
  <c r="C84" i="1"/>
  <c r="D84" i="1"/>
  <c r="E84" i="1"/>
  <c r="H84" i="1"/>
  <c r="I84" i="1"/>
  <c r="M84" i="1" s="1"/>
  <c r="J84" i="1"/>
  <c r="K84" i="1"/>
  <c r="L84" i="1"/>
  <c r="E85" i="1"/>
  <c r="H85" i="1"/>
  <c r="L85" i="1"/>
  <c r="H86" i="1"/>
  <c r="B87" i="1"/>
  <c r="H87" i="1"/>
  <c r="I87" i="1"/>
  <c r="D88" i="1"/>
  <c r="H88" i="1"/>
  <c r="K88" i="1" s="1"/>
  <c r="B89" i="1"/>
  <c r="F89" i="1" s="1"/>
  <c r="C89" i="1"/>
  <c r="D89" i="1"/>
  <c r="H89" i="1"/>
  <c r="I89" i="1"/>
  <c r="J89" i="1"/>
  <c r="K89" i="1"/>
  <c r="B108" i="1"/>
  <c r="I53" i="1" l="1"/>
  <c r="B53" i="1"/>
  <c r="M7" i="1"/>
  <c r="P7" i="1" s="1"/>
  <c r="M71" i="1"/>
  <c r="L76" i="1"/>
  <c r="E76" i="1"/>
  <c r="M73" i="1"/>
  <c r="F83" i="1"/>
  <c r="F59" i="1"/>
  <c r="F71" i="1"/>
  <c r="M61" i="1"/>
  <c r="N16" i="1"/>
  <c r="O16" i="1"/>
  <c r="F44" i="1"/>
  <c r="P33" i="1"/>
  <c r="C73" i="1"/>
  <c r="F73" i="1" s="1"/>
  <c r="J73" i="1"/>
  <c r="P26" i="1"/>
  <c r="B72" i="1"/>
  <c r="F72" i="1" s="1"/>
  <c r="I72" i="1"/>
  <c r="L24" i="1"/>
  <c r="M24" i="1"/>
  <c r="Q20" i="1"/>
  <c r="Q19" i="1"/>
  <c r="M17" i="1"/>
  <c r="N17" i="1"/>
  <c r="N10" i="1"/>
  <c r="O10" i="1"/>
  <c r="O44" i="1" s="1"/>
  <c r="P32" i="1"/>
  <c r="B78" i="1"/>
  <c r="F78" i="1" s="1"/>
  <c r="I78" i="1"/>
  <c r="M78" i="1" s="1"/>
  <c r="E57" i="1"/>
  <c r="L57" i="1"/>
  <c r="J80" i="1"/>
  <c r="J71" i="1"/>
  <c r="C71" i="1"/>
  <c r="D67" i="1"/>
  <c r="I56" i="1"/>
  <c r="N40" i="1"/>
  <c r="P40" i="1" s="1"/>
  <c r="O40" i="1"/>
  <c r="P27" i="1"/>
  <c r="C67" i="1"/>
  <c r="J67" i="1"/>
  <c r="M67" i="1" s="1"/>
  <c r="P20" i="1"/>
  <c r="B66" i="1"/>
  <c r="F66" i="1" s="1"/>
  <c r="I66" i="1"/>
  <c r="M66" i="1" s="1"/>
  <c r="L18" i="1"/>
  <c r="M18" i="1"/>
  <c r="Q14" i="1"/>
  <c r="Q13" i="1"/>
  <c r="M11" i="1"/>
  <c r="N11" i="1"/>
  <c r="C79" i="1"/>
  <c r="J79" i="1"/>
  <c r="M23" i="1"/>
  <c r="N23" i="1"/>
  <c r="L87" i="1"/>
  <c r="L81" i="1"/>
  <c r="E79" i="1"/>
  <c r="C74" i="1"/>
  <c r="L72" i="1"/>
  <c r="K65" i="1"/>
  <c r="J60" i="1"/>
  <c r="Q43" i="1"/>
  <c r="M41" i="1"/>
  <c r="N41" i="1"/>
  <c r="N34" i="1"/>
  <c r="Q34" i="1" s="1"/>
  <c r="O34" i="1"/>
  <c r="E75" i="1"/>
  <c r="L75" i="1"/>
  <c r="P25" i="1"/>
  <c r="P21" i="1"/>
  <c r="C61" i="1"/>
  <c r="J61" i="1"/>
  <c r="P14" i="1"/>
  <c r="B60" i="1"/>
  <c r="F60" i="1" s="1"/>
  <c r="I60" i="1"/>
  <c r="M60" i="1" s="1"/>
  <c r="L12" i="1"/>
  <c r="M12" i="1"/>
  <c r="N9" i="1"/>
  <c r="Q8" i="1"/>
  <c r="C54" i="1"/>
  <c r="J54" i="1"/>
  <c r="Q7" i="1"/>
  <c r="L88" i="1"/>
  <c r="J86" i="1"/>
  <c r="C86" i="1"/>
  <c r="I85" i="1"/>
  <c r="B85" i="1"/>
  <c r="L82" i="1"/>
  <c r="C72" i="1"/>
  <c r="D70" i="1"/>
  <c r="J65" i="1"/>
  <c r="M65" i="1" s="1"/>
  <c r="C65" i="1"/>
  <c r="F65" i="1" s="1"/>
  <c r="D61" i="1"/>
  <c r="L59" i="1"/>
  <c r="L53" i="1"/>
  <c r="L42" i="1"/>
  <c r="M42" i="1"/>
  <c r="N39" i="1"/>
  <c r="Q38" i="1"/>
  <c r="Q37" i="1"/>
  <c r="M35" i="1"/>
  <c r="N35" i="1"/>
  <c r="Q33" i="1"/>
  <c r="N28" i="1"/>
  <c r="O28" i="1"/>
  <c r="O23" i="1"/>
  <c r="P19" i="1"/>
  <c r="M16" i="1"/>
  <c r="P15" i="1"/>
  <c r="M9" i="1"/>
  <c r="P8" i="1"/>
  <c r="B54" i="1"/>
  <c r="I54" i="1"/>
  <c r="L30" i="1"/>
  <c r="M30" i="1"/>
  <c r="L89" i="1"/>
  <c r="M89" i="1" s="1"/>
  <c r="I86" i="1"/>
  <c r="B86" i="1"/>
  <c r="L83" i="1"/>
  <c r="M83" i="1" s="1"/>
  <c r="B79" i="1"/>
  <c r="J72" i="1"/>
  <c r="K59" i="1"/>
  <c r="M59" i="1" s="1"/>
  <c r="B57" i="1"/>
  <c r="K53" i="1"/>
  <c r="M39" i="1"/>
  <c r="P38" i="1"/>
  <c r="L36" i="1"/>
  <c r="M36" i="1"/>
  <c r="N33" i="1"/>
  <c r="Q32" i="1"/>
  <c r="Q31" i="1"/>
  <c r="N30" i="1"/>
  <c r="M29" i="1"/>
  <c r="N29" i="1"/>
  <c r="Q27" i="1"/>
  <c r="O24" i="1"/>
  <c r="L23" i="1"/>
  <c r="N22" i="1"/>
  <c r="O22" i="1"/>
  <c r="O17" i="1"/>
  <c r="L16" i="1"/>
  <c r="P13" i="1"/>
  <c r="M10" i="1"/>
  <c r="P10" i="1" s="1"/>
  <c r="L9" i="1"/>
  <c r="J53" i="1" l="1"/>
  <c r="C53" i="1"/>
  <c r="F53" i="1" s="1"/>
  <c r="L91" i="1"/>
  <c r="D106" i="1" s="1"/>
  <c r="E91" i="1"/>
  <c r="C106" i="1" s="1"/>
  <c r="B106" i="1"/>
  <c r="E106" i="1" s="1"/>
  <c r="P9" i="1"/>
  <c r="P44" i="1" s="1"/>
  <c r="I55" i="1"/>
  <c r="B55" i="1"/>
  <c r="D68" i="1"/>
  <c r="F68" i="1" s="1"/>
  <c r="K68" i="1"/>
  <c r="M68" i="1" s="1"/>
  <c r="P22" i="1"/>
  <c r="Q22" i="1"/>
  <c r="K76" i="1"/>
  <c r="D76" i="1"/>
  <c r="I76" i="1"/>
  <c r="B76" i="1"/>
  <c r="P30" i="1"/>
  <c r="D74" i="1"/>
  <c r="F74" i="1" s="1"/>
  <c r="K74" i="1"/>
  <c r="M74" i="1" s="1"/>
  <c r="Q28" i="1"/>
  <c r="P28" i="1"/>
  <c r="D85" i="1"/>
  <c r="K85" i="1"/>
  <c r="Q41" i="1"/>
  <c r="C87" i="1"/>
  <c r="F87" i="1" s="1"/>
  <c r="J87" i="1"/>
  <c r="P41" i="1"/>
  <c r="J69" i="1"/>
  <c r="Q23" i="1"/>
  <c r="C69" i="1"/>
  <c r="M56" i="1"/>
  <c r="D56" i="1"/>
  <c r="K56" i="1"/>
  <c r="P24" i="1"/>
  <c r="B70" i="1"/>
  <c r="I70" i="1"/>
  <c r="P36" i="1"/>
  <c r="B82" i="1"/>
  <c r="F82" i="1" s="1"/>
  <c r="I82" i="1"/>
  <c r="C56" i="1"/>
  <c r="Q10" i="1"/>
  <c r="J56" i="1"/>
  <c r="I69" i="1"/>
  <c r="M69" i="1" s="1"/>
  <c r="P23" i="1"/>
  <c r="B69" i="1"/>
  <c r="Q39" i="1"/>
  <c r="C85" i="1"/>
  <c r="F85" i="1" s="1"/>
  <c r="J85" i="1"/>
  <c r="M85" i="1" s="1"/>
  <c r="L44" i="1"/>
  <c r="Q16" i="1"/>
  <c r="J62" i="1"/>
  <c r="C62" i="1"/>
  <c r="K63" i="1"/>
  <c r="D63" i="1"/>
  <c r="M72" i="1"/>
  <c r="L68" i="1"/>
  <c r="E68" i="1"/>
  <c r="C55" i="1"/>
  <c r="J55" i="1"/>
  <c r="J90" i="1" s="1"/>
  <c r="M44" i="1"/>
  <c r="Q9" i="1"/>
  <c r="I58" i="1"/>
  <c r="B58" i="1"/>
  <c r="P12" i="1"/>
  <c r="D87" i="1"/>
  <c r="K87" i="1"/>
  <c r="Q11" i="1"/>
  <c r="C57" i="1"/>
  <c r="F57" i="1" s="1"/>
  <c r="J57" i="1"/>
  <c r="L70" i="1"/>
  <c r="E70" i="1"/>
  <c r="M54" i="1"/>
  <c r="K81" i="1"/>
  <c r="D81" i="1"/>
  <c r="P42" i="1"/>
  <c r="B88" i="1"/>
  <c r="I88" i="1"/>
  <c r="Q18" i="1"/>
  <c r="J64" i="1"/>
  <c r="C64" i="1"/>
  <c r="F67" i="1"/>
  <c r="J63" i="1"/>
  <c r="C63" i="1"/>
  <c r="Q17" i="1"/>
  <c r="Q40" i="1"/>
  <c r="P11" i="1"/>
  <c r="J76" i="1"/>
  <c r="C76" i="1"/>
  <c r="Q30" i="1"/>
  <c r="E56" i="1"/>
  <c r="L56" i="1"/>
  <c r="L90" i="1" s="1"/>
  <c r="Q42" i="1"/>
  <c r="J88" i="1"/>
  <c r="C88" i="1"/>
  <c r="P16" i="1"/>
  <c r="I62" i="1"/>
  <c r="B62" i="1"/>
  <c r="K79" i="1"/>
  <c r="M79" i="1" s="1"/>
  <c r="D79" i="1"/>
  <c r="F79" i="1" s="1"/>
  <c r="F54" i="1"/>
  <c r="J81" i="1"/>
  <c r="M81" i="1" s="1"/>
  <c r="C81" i="1"/>
  <c r="F81" i="1" s="1"/>
  <c r="Q35" i="1"/>
  <c r="P35" i="1"/>
  <c r="N44" i="1"/>
  <c r="D55" i="1"/>
  <c r="K55" i="1"/>
  <c r="K90" i="1" s="1"/>
  <c r="L80" i="1"/>
  <c r="E80" i="1"/>
  <c r="P39" i="1"/>
  <c r="P18" i="1"/>
  <c r="I64" i="1"/>
  <c r="M64" i="1" s="1"/>
  <c r="B64" i="1"/>
  <c r="F64" i="1" s="1"/>
  <c r="E62" i="1"/>
  <c r="L62" i="1"/>
  <c r="M53" i="1"/>
  <c r="C75" i="1"/>
  <c r="F75" i="1" s="1"/>
  <c r="P29" i="1"/>
  <c r="Q29" i="1"/>
  <c r="J75" i="1"/>
  <c r="M75" i="1" s="1"/>
  <c r="L74" i="1"/>
  <c r="E74" i="1"/>
  <c r="K69" i="1"/>
  <c r="D69" i="1"/>
  <c r="D86" i="1"/>
  <c r="K86" i="1"/>
  <c r="M86" i="1" s="1"/>
  <c r="C70" i="1"/>
  <c r="Q24" i="1"/>
  <c r="J70" i="1"/>
  <c r="P17" i="1"/>
  <c r="E63" i="1"/>
  <c r="L63" i="1"/>
  <c r="D75" i="1"/>
  <c r="K75" i="1"/>
  <c r="C82" i="1"/>
  <c r="J82" i="1"/>
  <c r="Q36" i="1"/>
  <c r="E69" i="1"/>
  <c r="L69" i="1"/>
  <c r="Q12" i="1"/>
  <c r="J58" i="1"/>
  <c r="C58" i="1"/>
  <c r="F61" i="1"/>
  <c r="D80" i="1"/>
  <c r="F80" i="1" s="1"/>
  <c r="K80" i="1"/>
  <c r="P34" i="1"/>
  <c r="K57" i="1"/>
  <c r="D57" i="1"/>
  <c r="E86" i="1"/>
  <c r="F86" i="1" s="1"/>
  <c r="L86" i="1"/>
  <c r="D62" i="1"/>
  <c r="K62" i="1"/>
  <c r="B103" i="1" l="1"/>
  <c r="M87" i="1"/>
  <c r="M76" i="1"/>
  <c r="M63" i="1"/>
  <c r="D90" i="1"/>
  <c r="D91" i="1" s="1"/>
  <c r="C105" i="1" s="1"/>
  <c r="F62" i="1"/>
  <c r="C90" i="1"/>
  <c r="C91" i="1" s="1"/>
  <c r="C104" i="1" s="1"/>
  <c r="M70" i="1"/>
  <c r="F88" i="1"/>
  <c r="B105" i="1"/>
  <c r="K91" i="1"/>
  <c r="D105" i="1" s="1"/>
  <c r="B90" i="1"/>
  <c r="B91" i="1" s="1"/>
  <c r="C103" i="1" s="1"/>
  <c r="M62" i="1"/>
  <c r="M57" i="1"/>
  <c r="F58" i="1"/>
  <c r="F70" i="1"/>
  <c r="F55" i="1"/>
  <c r="F90" i="1" s="1"/>
  <c r="F91" i="1" s="1"/>
  <c r="C107" i="1" s="1"/>
  <c r="Q44" i="1"/>
  <c r="J91" i="1"/>
  <c r="D104" i="1" s="1"/>
  <c r="B104" i="1"/>
  <c r="E104" i="1" s="1"/>
  <c r="F76" i="1"/>
  <c r="M80" i="1"/>
  <c r="M90" i="1"/>
  <c r="M91" i="1" s="1"/>
  <c r="D107" i="1" s="1"/>
  <c r="E90" i="1"/>
  <c r="M58" i="1"/>
  <c r="F56" i="1"/>
  <c r="M55" i="1"/>
  <c r="F63" i="1"/>
  <c r="M88" i="1"/>
  <c r="I90" i="1"/>
  <c r="I91" i="1" s="1"/>
  <c r="D103" i="1" s="1"/>
  <c r="F69" i="1"/>
  <c r="M82" i="1"/>
  <c r="E105" i="1" l="1"/>
  <c r="E103" i="1"/>
  <c r="E107" i="1" s="1"/>
  <c r="B109" i="1" s="1"/>
  <c r="B107" i="1"/>
</calcChain>
</file>

<file path=xl/sharedStrings.xml><?xml version="1.0" encoding="utf-8"?>
<sst xmlns="http://schemas.openxmlformats.org/spreadsheetml/2006/main" count="48" uniqueCount="29">
  <si>
    <t>POLIGONO POL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</si>
  <si>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</si>
  <si>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</si>
  <si>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</si>
  <si>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</si>
  <si>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</si>
  <si>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</si>
  <si>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</si>
  <si>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</si>
  <si>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NOEDAD0</t>
  </si>
  <si>
    <t>CALCULO DE LAS TALLAS MEDIAS</t>
  </si>
  <si>
    <t>CALCULO DE LOS PESOS MEDIOS</t>
  </si>
  <si>
    <t>a=</t>
  </si>
  <si>
    <t>MEDIA</t>
  </si>
  <si>
    <t>BOQUERÓN 2012
 CAPTURAS POR EDAD</t>
  </si>
  <si>
    <t>EDAD</t>
  </si>
  <si>
    <r>
      <rPr>
        <b/>
        <sz val="8"/>
        <rFont val="MS Sans"/>
        <family val="2"/>
        <charset val="1"/>
      </rPr>
      <t>C (N) x10</t>
    </r>
    <r>
      <rPr>
        <b/>
        <vertAlign val="superscript"/>
        <sz val="11"/>
        <rFont val="MS Sans"/>
        <family val="2"/>
        <charset val="1"/>
      </rPr>
      <t>3</t>
    </r>
  </si>
  <si>
    <t>L (cm)</t>
  </si>
  <si>
    <t>W (g)</t>
  </si>
  <si>
    <t>SOP</t>
  </si>
  <si>
    <t>FACTOR
SOP</t>
  </si>
  <si>
    <t>RELACIONES TALLA – PESO PARA BOQUERON</t>
  </si>
  <si>
    <t>n</t>
  </si>
  <si>
    <t>Rango
Tallas (mm)</t>
  </si>
  <si>
    <t>a</t>
  </si>
  <si>
    <t>b</t>
  </si>
  <si>
    <t>r2</t>
  </si>
  <si>
    <t>Periodo</t>
  </si>
  <si>
    <t>PROCEDENCIA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</si>
</sst>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"/>
    <numFmt numFmtId="165" formatCode="0.0000000"/>
    <numFmt numFmtId="166" formatCode="0.00000"/>
    <numFmt numFmtId="167" formatCode="0.0"/>
    <numFmt numFmtId="168" formatCode="0.000"/>
  </numFmts>
  <fonts count="13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sz val="10"/>
      <name val="MS Sans"/>
      <family val="2"/>
      <charset val="1"/>
    </font>
    <font>
      <sz val="10"/>
      <name val="Arial"/>
      <family val="2"/>
      <charset val="1"/>
    </font>
    <font>
      <b/>
      <sz val="12"/>
      <name val="MS Sans"/>
      <family val="2"/>
      <charset val="1"/>
    </font>
    <font>
      <b/>
      <sz val="8"/>
      <name val="MS Sans"/>
      <family val="2"/>
      <charset val="1"/>
    </font>
    <font>
      <b/>
      <sz val="8"/>
      <name val="Arial"/>
      <family val="2"/>
      <charset val="1"/>
    </font>
    <font>
      <b/>
      <vertAlign val="superscript"/>
      <sz val="11"/>
      <name val="MS Sans"/>
      <family val="2"/>
      <charset val="1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4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Protection="0">
      <alignment wrapText="1"/>
    </xf>
  </cellStyleXfs>
  <cellXfs count="4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right"/>
    </xf>
    <xf numFmtId="165" fontId="0" fillId="0" borderId="8" xfId="0" applyNumberFormat="1" applyBorder="1"/>
    <xf numFmtId="0" fontId="4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4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Piloto de Datos Ángulo" xfId="9" xr:uid="{00000000-0005-0000-0000-000005000000}"/>
    <cellStyle name="Piloto de Datos Campo" xfId="5" xr:uid="{00000000-0005-0000-0000-000006000000}"/>
    <cellStyle name="Piloto de Datos Resultado" xfId="6" xr:uid="{00000000-0005-0000-0000-000007000000}"/>
    <cellStyle name="Piloto de Datos Título" xfId="7" xr:uid="{00000000-0005-0000-0000-000008000000}"/>
    <cellStyle name="Piloto de Datos Valor" xfId="8" xr:uid="{00000000-0005-0000-0000-000009000000}"/>
    <cellStyle name="Resultado de la tabla dinámica" xfId="10" xr:uid="{00000000-0005-0000-0000-00000A000000}"/>
    <cellStyle name="Título de la tabla dinámica" xfId="11" xr:uid="{00000000-0005-0000-0000-00000B000000}"/>
    <cellStyle name="Valor de la tabla dinámica" xfId="12" xr:uid="{00000000-0005-0000-0000-00000C000000}"/>
    <cellStyle name="XLConnect.Numeric" xfId="13" xr:uid="{00000000-0005-0000-0000-00000D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9"/>
  <sheetViews>
    <sheetView tabSelected="1" topLeftCell="A4" workbookViewId="0">
      <selection activeCell="B7" sqref="B7:E7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1"/>
      <c r="B1" s="1"/>
      <c r="C1" s="1"/>
      <c r="D1" s="1"/>
      <c r="E1" s="1"/>
      <c r="F1" s="1"/>
      <c r="G1" s="2"/>
      <c r="H1" s="3"/>
      <c r="I1" s="3"/>
      <c r="J1" s="2"/>
      <c r="K1" s="2"/>
      <c r="M1" s="3"/>
      <c r="N1" s="3"/>
      <c r="O1" s="2"/>
      <c r="P1" s="4"/>
      <c r="Q1" s="4"/>
      <c r="R1" s="4"/>
    </row>
    <row r="2" spans="1:18" ht="21">
      <c r="A2" s="38" t="s">
        <v>0</v>
      </c>
      <c r="B2" s="38"/>
      <c r="C2" s="38"/>
      <c r="D2" s="38"/>
      <c r="E2" s="38"/>
      <c r="F2" s="38"/>
      <c r="G2" s="2"/>
      <c r="H2" s="39" t="s">
        <v>1</v>
      </c>
      <c r="I2" s="39"/>
      <c r="J2" s="2"/>
      <c r="K2" s="2"/>
      <c r="M2" s="3"/>
      <c r="N2" s="3"/>
      <c r="O2" s="2"/>
      <c r="P2" s="4"/>
      <c r="Q2" s="4"/>
      <c r="R2" s="4"/>
    </row>
    <row r="3" spans="1:18">
      <c r="A3" s="2"/>
      <c r="B3" s="2"/>
      <c r="C3" s="2"/>
      <c r="D3" s="2"/>
      <c r="E3" s="2"/>
      <c r="F3" s="2"/>
      <c r="G3" s="2"/>
      <c r="H3" s="2" t="s">
        <v>2</v>
      </c>
      <c r="I3" s="5">
        <v>12228918</v>
      </c>
      <c r="J3" s="2"/>
      <c r="K3" s="2"/>
      <c r="L3" s="2"/>
      <c r="M3" s="2"/>
      <c r="N3" s="2"/>
      <c r="O3" s="2"/>
      <c r="P3" s="4"/>
      <c r="Q3" s="4"/>
      <c r="R3" s="4"/>
    </row>
    <row r="4" spans="1:1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  <c r="Q4" s="4"/>
      <c r="R4" s="4"/>
    </row>
    <row r="5" spans="1:18">
      <c r="A5" s="3" t="s">
        <v>3</v>
      </c>
      <c r="B5" s="40" t="s">
        <v>4</v>
      </c>
      <c r="C5" s="40"/>
      <c r="D5" s="40"/>
      <c r="E5" s="40"/>
      <c r="F5" s="40"/>
      <c r="G5" s="2"/>
      <c r="H5" s="3" t="s">
        <v>3</v>
      </c>
      <c r="I5" s="2"/>
      <c r="J5" s="2"/>
      <c r="K5" s="3" t="s">
        <v>3</v>
      </c>
      <c r="L5" s="39" t="s">
        <v>5</v>
      </c>
      <c r="M5" s="39"/>
      <c r="N5" s="39"/>
      <c r="O5" s="39"/>
      <c r="P5" s="39"/>
      <c r="Q5" s="4"/>
      <c r="R5" s="4"/>
    </row>
    <row r="6" spans="1:18">
      <c r="A6" s="3" t="s">
        <v>6</v>
      </c>
      <c r="B6" s="6">
        <v>0</v>
      </c>
      <c r="C6" s="7">
        <v>1</v>
      </c>
      <c r="D6" s="7">
        <v>2</v>
      </c>
      <c r="E6" s="7">
        <v>3</v>
      </c>
      <c r="F6" s="8" t="s">
        <v>7</v>
      </c>
      <c r="G6" s="2"/>
      <c r="H6" s="3" t="s">
        <v>6</v>
      </c>
      <c r="I6" s="3" t="s">
        <v>8</v>
      </c>
      <c r="J6" s="2"/>
      <c r="K6" s="3" t="s">
        <v>6</v>
      </c>
      <c r="L6" s="6">
        <v>0</v>
      </c>
      <c r="M6" s="7">
        <v>1</v>
      </c>
      <c r="N6" s="7">
        <v>2</v>
      </c>
      <c r="O6" s="7">
        <v>3</v>
      </c>
      <c r="P6" s="9" t="s">
        <v>7</v>
      </c>
      <c r="Q6" s="4" t="s">
        <v>9</v>
      </c>
      <c r="R6" s="4"/>
    </row>
    <row r="7" spans="1:18">
      <c r="A7" s="10">
        <v>3.75</v>
      </c>
      <c r="B7" s="11">
        <v>0</v>
      </c>
      <c r="C7" s="11">
        <v>0</v>
      </c>
      <c r="D7" s="11">
        <v>0</v>
      </c>
      <c r="E7" s="11">
        <v>0</v>
      </c>
      <c r="F7" s="12">
        <f t="shared" ref="F7:F43" si="0">SUM(B7:E7)</f>
        <v>0</v>
      </c>
      <c r="G7" s="2"/>
      <c r="H7" s="10">
        <v>3.75</v>
      </c>
      <c r="I7" s="5"/>
      <c r="J7" s="2"/>
      <c r="K7" s="10">
        <v>3.75</v>
      </c>
      <c r="L7" s="2">
        <f t="shared" ref="L7:L43" si="1">IF($F7&gt;0,($I7/1000)*(B7/$F7),0)</f>
        <v>0</v>
      </c>
      <c r="M7" s="2">
        <f t="shared" ref="M7:M43" si="2">IF($F7&gt;0,($I7/1000)*(C7/$F7),0)</f>
        <v>0</v>
      </c>
      <c r="N7" s="2">
        <f t="shared" ref="N7:N43" si="3">IF($F7&gt;0,($I7/1000)*(D7/$F7),0)</f>
        <v>0</v>
      </c>
      <c r="O7" s="2">
        <f t="shared" ref="O7:O43" si="4">IF($F7&gt;0,($I7/1000)*(E7/$F7),0)</f>
        <v>0</v>
      </c>
      <c r="P7" s="13">
        <f t="shared" ref="P7:P43" si="5">SUM(L7:O7)</f>
        <v>0</v>
      </c>
      <c r="Q7" s="4">
        <f t="shared" ref="Q7:Q44" si="6">SUM(M7:O7)*1000</f>
        <v>0</v>
      </c>
      <c r="R7" s="4"/>
    </row>
    <row r="8" spans="1:18">
      <c r="A8" s="10">
        <v>4.25</v>
      </c>
      <c r="B8" s="11"/>
      <c r="C8" s="11"/>
      <c r="D8" s="11"/>
      <c r="E8" s="11"/>
      <c r="F8" s="12">
        <f t="shared" si="0"/>
        <v>0</v>
      </c>
      <c r="G8" s="2"/>
      <c r="H8" s="10">
        <v>4.25</v>
      </c>
      <c r="I8" s="5"/>
      <c r="J8" s="2"/>
      <c r="K8" s="10">
        <v>4.25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13">
        <f t="shared" si="5"/>
        <v>0</v>
      </c>
      <c r="Q8" s="4">
        <f t="shared" si="6"/>
        <v>0</v>
      </c>
      <c r="R8" s="4"/>
    </row>
    <row r="9" spans="1:18">
      <c r="A9" s="10">
        <v>4.75</v>
      </c>
      <c r="B9" s="11"/>
      <c r="C9" s="11"/>
      <c r="D9" s="11"/>
      <c r="E9" s="11"/>
      <c r="F9" s="12">
        <f t="shared" si="0"/>
        <v>0</v>
      </c>
      <c r="G9" s="2"/>
      <c r="H9" s="10">
        <v>4.75</v>
      </c>
      <c r="I9" s="5"/>
      <c r="J9" s="2"/>
      <c r="K9" s="10">
        <v>4.75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13">
        <f t="shared" si="5"/>
        <v>0</v>
      </c>
      <c r="Q9" s="4">
        <f t="shared" si="6"/>
        <v>0</v>
      </c>
      <c r="R9" s="4"/>
    </row>
    <row r="10" spans="1:18">
      <c r="A10" s="10">
        <v>5.25</v>
      </c>
      <c r="B10" s="11"/>
      <c r="C10" s="11"/>
      <c r="D10" s="11"/>
      <c r="E10" s="11"/>
      <c r="F10" s="12">
        <f t="shared" si="0"/>
        <v>0</v>
      </c>
      <c r="G10" s="2"/>
      <c r="H10" s="10">
        <v>5.25</v>
      </c>
      <c r="I10" s="5"/>
      <c r="J10" s="2"/>
      <c r="K10" s="10">
        <v>5.25</v>
      </c>
      <c r="L10" s="2">
        <f t="shared" si="1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13">
        <f t="shared" si="5"/>
        <v>0</v>
      </c>
      <c r="Q10" s="4">
        <f t="shared" si="6"/>
        <v>0</v>
      </c>
      <c r="R10" s="4"/>
    </row>
    <row r="11" spans="1:18">
      <c r="A11" s="10">
        <v>5.75</v>
      </c>
      <c r="B11" s="11"/>
      <c r="C11" s="11"/>
      <c r="D11" s="11"/>
      <c r="E11" s="11"/>
      <c r="F11" s="12">
        <f t="shared" si="0"/>
        <v>0</v>
      </c>
      <c r="G11" s="2"/>
      <c r="H11" s="10">
        <v>5.75</v>
      </c>
      <c r="I11" s="5"/>
      <c r="J11" s="2"/>
      <c r="K11" s="10">
        <v>5.75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13">
        <f t="shared" si="5"/>
        <v>0</v>
      </c>
      <c r="Q11" s="4">
        <f t="shared" si="6"/>
        <v>0</v>
      </c>
      <c r="R11" s="4"/>
    </row>
    <row r="12" spans="1:18">
      <c r="A12" s="10">
        <v>6.25</v>
      </c>
      <c r="B12" s="11"/>
      <c r="C12" s="11"/>
      <c r="D12" s="11"/>
      <c r="E12" s="11"/>
      <c r="F12" s="12">
        <f t="shared" si="0"/>
        <v>0</v>
      </c>
      <c r="G12" s="2"/>
      <c r="H12" s="10">
        <v>6.25</v>
      </c>
      <c r="I12" s="5"/>
      <c r="J12" s="2"/>
      <c r="K12" s="10">
        <v>6.25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13">
        <f t="shared" si="5"/>
        <v>0</v>
      </c>
      <c r="Q12" s="4">
        <f t="shared" si="6"/>
        <v>0</v>
      </c>
      <c r="R12" s="4"/>
    </row>
    <row r="13" spans="1:18">
      <c r="A13" s="10">
        <v>6.75</v>
      </c>
      <c r="B13" s="11"/>
      <c r="C13" s="11"/>
      <c r="D13" s="11"/>
      <c r="E13" s="11"/>
      <c r="F13" s="12">
        <f t="shared" si="0"/>
        <v>0</v>
      </c>
      <c r="G13" s="2"/>
      <c r="H13" s="10">
        <v>6.75</v>
      </c>
      <c r="I13" s="5"/>
      <c r="J13" s="2"/>
      <c r="K13" s="10">
        <v>6.75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13">
        <f t="shared" si="5"/>
        <v>0</v>
      </c>
      <c r="Q13" s="4">
        <f t="shared" si="6"/>
        <v>0</v>
      </c>
      <c r="R13" s="4"/>
    </row>
    <row r="14" spans="1:18">
      <c r="A14" s="10">
        <v>7.25</v>
      </c>
      <c r="B14" s="11"/>
      <c r="C14" s="11"/>
      <c r="D14" s="11"/>
      <c r="E14" s="11"/>
      <c r="F14" s="12">
        <f t="shared" si="0"/>
        <v>0</v>
      </c>
      <c r="G14" s="2"/>
      <c r="H14" s="10">
        <v>7.25</v>
      </c>
      <c r="I14" s="5"/>
      <c r="J14" s="2"/>
      <c r="K14" s="10">
        <v>7.25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13">
        <f t="shared" si="5"/>
        <v>0</v>
      </c>
      <c r="Q14" s="4">
        <f t="shared" si="6"/>
        <v>0</v>
      </c>
      <c r="R14" s="4"/>
    </row>
    <row r="15" spans="1:18">
      <c r="A15" s="10">
        <v>7.75</v>
      </c>
      <c r="B15" s="11">
        <v>2</v>
      </c>
      <c r="C15" s="11">
        <v>0</v>
      </c>
      <c r="D15" s="11">
        <v>0</v>
      </c>
      <c r="E15" s="11"/>
      <c r="F15" s="12">
        <f t="shared" si="0"/>
        <v>2</v>
      </c>
      <c r="G15" s="2"/>
      <c r="H15" s="10">
        <v>7.75</v>
      </c>
      <c r="I15" s="5">
        <v>16170409</v>
      </c>
      <c r="J15" s="5"/>
      <c r="K15" s="10">
        <v>7.75</v>
      </c>
      <c r="L15" s="2">
        <f t="shared" si="1"/>
        <v>16170.409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13">
        <f t="shared" si="5"/>
        <v>16170.409</v>
      </c>
      <c r="Q15" s="4">
        <f t="shared" si="6"/>
        <v>0</v>
      </c>
      <c r="R15" s="4"/>
    </row>
    <row r="16" spans="1:18">
      <c r="A16" s="10">
        <v>8.25</v>
      </c>
      <c r="B16" s="11">
        <v>13</v>
      </c>
      <c r="C16" s="11">
        <v>0</v>
      </c>
      <c r="D16" s="11">
        <v>0</v>
      </c>
      <c r="E16" s="11"/>
      <c r="F16" s="12">
        <f t="shared" si="0"/>
        <v>13</v>
      </c>
      <c r="G16" s="2"/>
      <c r="H16" s="10">
        <v>8.25</v>
      </c>
      <c r="I16" s="5">
        <v>49857982</v>
      </c>
      <c r="J16" s="5"/>
      <c r="K16" s="10">
        <v>8.25</v>
      </c>
      <c r="L16" s="2">
        <f t="shared" si="1"/>
        <v>49857.982000000004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13">
        <f t="shared" si="5"/>
        <v>49857.982000000004</v>
      </c>
      <c r="Q16" s="4">
        <f t="shared" si="6"/>
        <v>0</v>
      </c>
      <c r="R16" s="4"/>
    </row>
    <row r="17" spans="1:18">
      <c r="A17" s="10">
        <v>8.75</v>
      </c>
      <c r="B17" s="11">
        <v>21</v>
      </c>
      <c r="C17" s="11">
        <v>1</v>
      </c>
      <c r="D17" s="11">
        <v>0</v>
      </c>
      <c r="E17" s="11"/>
      <c r="F17" s="12">
        <f t="shared" si="0"/>
        <v>22</v>
      </c>
      <c r="G17" s="2"/>
      <c r="H17" s="10">
        <v>8.75</v>
      </c>
      <c r="I17" s="5">
        <v>112768206</v>
      </c>
      <c r="J17" s="5"/>
      <c r="K17" s="10">
        <v>8.75</v>
      </c>
      <c r="L17" s="2">
        <f t="shared" si="1"/>
        <v>107642.378454545</v>
      </c>
      <c r="M17" s="2">
        <f t="shared" si="2"/>
        <v>5125.8275454545501</v>
      </c>
      <c r="N17" s="2">
        <f t="shared" si="3"/>
        <v>0</v>
      </c>
      <c r="O17" s="2">
        <f t="shared" si="4"/>
        <v>0</v>
      </c>
      <c r="P17" s="13">
        <f t="shared" si="5"/>
        <v>112768.20600000001</v>
      </c>
      <c r="Q17" s="4">
        <f t="shared" si="6"/>
        <v>5125827.5454545496</v>
      </c>
      <c r="R17" s="4"/>
    </row>
    <row r="18" spans="1:18">
      <c r="A18" s="10">
        <v>9.25</v>
      </c>
      <c r="B18" s="11">
        <v>26</v>
      </c>
      <c r="C18" s="11">
        <v>0</v>
      </c>
      <c r="D18" s="11">
        <v>0</v>
      </c>
      <c r="E18" s="11"/>
      <c r="F18" s="12">
        <f t="shared" si="0"/>
        <v>26</v>
      </c>
      <c r="G18" s="2"/>
      <c r="H18" s="10">
        <v>9.25</v>
      </c>
      <c r="I18" s="5">
        <v>165236557</v>
      </c>
      <c r="J18" s="5"/>
      <c r="K18" s="10">
        <v>9.25</v>
      </c>
      <c r="L18" s="2">
        <f t="shared" si="1"/>
        <v>165236.557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13">
        <f t="shared" si="5"/>
        <v>165236.557</v>
      </c>
      <c r="Q18" s="4">
        <f t="shared" si="6"/>
        <v>0</v>
      </c>
      <c r="R18" s="4"/>
    </row>
    <row r="19" spans="1:18">
      <c r="A19" s="10">
        <v>9.75</v>
      </c>
      <c r="B19" s="11">
        <v>48</v>
      </c>
      <c r="C19" s="11">
        <v>2</v>
      </c>
      <c r="D19" s="11">
        <v>0</v>
      </c>
      <c r="E19" s="11"/>
      <c r="F19" s="12">
        <f t="shared" si="0"/>
        <v>50</v>
      </c>
      <c r="G19" s="2"/>
      <c r="H19" s="10">
        <v>9.75</v>
      </c>
      <c r="I19" s="5">
        <v>186693510</v>
      </c>
      <c r="J19" s="5"/>
      <c r="K19" s="10">
        <v>9.75</v>
      </c>
      <c r="L19" s="2">
        <f t="shared" si="1"/>
        <v>179225.7696</v>
      </c>
      <c r="M19" s="2">
        <f t="shared" si="2"/>
        <v>7467.7403999999997</v>
      </c>
      <c r="N19" s="2">
        <f t="shared" si="3"/>
        <v>0</v>
      </c>
      <c r="O19" s="2">
        <f t="shared" si="4"/>
        <v>0</v>
      </c>
      <c r="P19" s="13">
        <f t="shared" si="5"/>
        <v>186693.51</v>
      </c>
      <c r="Q19" s="4">
        <f t="shared" si="6"/>
        <v>7467740.4000000004</v>
      </c>
      <c r="R19" s="4"/>
    </row>
    <row r="20" spans="1:18">
      <c r="A20" s="10">
        <v>10.25</v>
      </c>
      <c r="B20" s="11">
        <v>47</v>
      </c>
      <c r="C20" s="11">
        <v>7</v>
      </c>
      <c r="D20" s="11">
        <v>0</v>
      </c>
      <c r="E20" s="11"/>
      <c r="F20" s="12">
        <f t="shared" si="0"/>
        <v>54</v>
      </c>
      <c r="G20" s="2"/>
      <c r="H20" s="10">
        <v>10.25</v>
      </c>
      <c r="I20" s="5">
        <v>182860810</v>
      </c>
      <c r="J20" s="5"/>
      <c r="K20" s="10">
        <v>10.25</v>
      </c>
      <c r="L20" s="2">
        <f t="shared" si="1"/>
        <v>159156.630925926</v>
      </c>
      <c r="M20" s="2">
        <f t="shared" si="2"/>
        <v>23704.179074074102</v>
      </c>
      <c r="N20" s="2">
        <f t="shared" si="3"/>
        <v>0</v>
      </c>
      <c r="O20" s="2">
        <f t="shared" si="4"/>
        <v>0</v>
      </c>
      <c r="P20" s="13">
        <f t="shared" si="5"/>
        <v>182860.81</v>
      </c>
      <c r="Q20" s="4">
        <f t="shared" si="6"/>
        <v>23704179.074074101</v>
      </c>
      <c r="R20" s="4"/>
    </row>
    <row r="21" spans="1:18">
      <c r="A21" s="10">
        <v>10.75</v>
      </c>
      <c r="B21" s="11">
        <v>60</v>
      </c>
      <c r="C21" s="11">
        <v>14</v>
      </c>
      <c r="D21" s="11">
        <v>0</v>
      </c>
      <c r="E21" s="11"/>
      <c r="F21" s="12">
        <f t="shared" si="0"/>
        <v>74</v>
      </c>
      <c r="G21" s="2"/>
      <c r="H21" s="10">
        <v>10.75</v>
      </c>
      <c r="I21" s="5">
        <v>136923120</v>
      </c>
      <c r="J21" s="5"/>
      <c r="K21" s="10">
        <v>10.75</v>
      </c>
      <c r="L21" s="2">
        <f t="shared" si="1"/>
        <v>111018.74594594599</v>
      </c>
      <c r="M21" s="2">
        <f t="shared" si="2"/>
        <v>25904.3740540541</v>
      </c>
      <c r="N21" s="2">
        <f t="shared" si="3"/>
        <v>0</v>
      </c>
      <c r="O21" s="2">
        <f t="shared" si="4"/>
        <v>0</v>
      </c>
      <c r="P21" s="13">
        <f t="shared" si="5"/>
        <v>136923.12</v>
      </c>
      <c r="Q21" s="4">
        <f t="shared" si="6"/>
        <v>25904374.0540541</v>
      </c>
      <c r="R21" s="4"/>
    </row>
    <row r="22" spans="1:18">
      <c r="A22" s="10">
        <v>11.25</v>
      </c>
      <c r="B22" s="11">
        <v>63</v>
      </c>
      <c r="C22" s="11">
        <v>25</v>
      </c>
      <c r="D22" s="11">
        <v>0</v>
      </c>
      <c r="E22" s="11"/>
      <c r="F22" s="12">
        <f t="shared" si="0"/>
        <v>88</v>
      </c>
      <c r="G22" s="2"/>
      <c r="H22" s="10">
        <v>11.25</v>
      </c>
      <c r="I22" s="5">
        <v>147117684</v>
      </c>
      <c r="J22" s="5"/>
      <c r="K22" s="10">
        <v>11.25</v>
      </c>
      <c r="L22" s="2">
        <f t="shared" si="1"/>
        <v>105322.887409091</v>
      </c>
      <c r="M22" s="2">
        <f t="shared" si="2"/>
        <v>41794.7965909091</v>
      </c>
      <c r="N22" s="2">
        <f t="shared" si="3"/>
        <v>0</v>
      </c>
      <c r="O22" s="2">
        <f t="shared" si="4"/>
        <v>0</v>
      </c>
      <c r="P22" s="13">
        <f t="shared" si="5"/>
        <v>147117.68400000001</v>
      </c>
      <c r="Q22" s="4">
        <f t="shared" si="6"/>
        <v>41794796.590909101</v>
      </c>
      <c r="R22" s="4"/>
    </row>
    <row r="23" spans="1:18">
      <c r="A23" s="10">
        <v>11.75</v>
      </c>
      <c r="B23" s="11">
        <v>44</v>
      </c>
      <c r="C23" s="11">
        <v>53</v>
      </c>
      <c r="D23" s="11">
        <v>0</v>
      </c>
      <c r="E23" s="11"/>
      <c r="F23" s="12">
        <f t="shared" si="0"/>
        <v>97</v>
      </c>
      <c r="G23" s="5"/>
      <c r="H23" s="10">
        <v>11.75</v>
      </c>
      <c r="I23" s="5">
        <v>154119974</v>
      </c>
      <c r="J23" s="5"/>
      <c r="K23" s="10">
        <v>11.75</v>
      </c>
      <c r="L23" s="2">
        <f t="shared" si="1"/>
        <v>69910.091298969099</v>
      </c>
      <c r="M23" s="2">
        <f t="shared" si="2"/>
        <v>84209.882701030903</v>
      </c>
      <c r="N23" s="2">
        <f t="shared" si="3"/>
        <v>0</v>
      </c>
      <c r="O23" s="2">
        <f t="shared" si="4"/>
        <v>0</v>
      </c>
      <c r="P23" s="13">
        <f t="shared" si="5"/>
        <v>154119.97399999999</v>
      </c>
      <c r="Q23" s="4">
        <f t="shared" si="6"/>
        <v>84209882.701030895</v>
      </c>
      <c r="R23" s="4"/>
    </row>
    <row r="24" spans="1:18">
      <c r="A24" s="10">
        <v>12.25</v>
      </c>
      <c r="B24" s="11">
        <v>34</v>
      </c>
      <c r="C24" s="11">
        <v>88</v>
      </c>
      <c r="D24" s="11">
        <v>0</v>
      </c>
      <c r="E24" s="11"/>
      <c r="F24" s="12">
        <f t="shared" si="0"/>
        <v>122</v>
      </c>
      <c r="G24" s="5"/>
      <c r="H24" s="10">
        <v>12.25</v>
      </c>
      <c r="I24" s="5">
        <v>88765923</v>
      </c>
      <c r="J24" s="5"/>
      <c r="K24" s="10">
        <v>12.25</v>
      </c>
      <c r="L24" s="2">
        <f t="shared" si="1"/>
        <v>24738.044114754099</v>
      </c>
      <c r="M24" s="2">
        <f t="shared" si="2"/>
        <v>64027.878885245897</v>
      </c>
      <c r="N24" s="2">
        <f t="shared" si="3"/>
        <v>0</v>
      </c>
      <c r="O24" s="2">
        <f t="shared" si="4"/>
        <v>0</v>
      </c>
      <c r="P24" s="13">
        <f t="shared" si="5"/>
        <v>88765.922999999995</v>
      </c>
      <c r="Q24" s="4">
        <f t="shared" si="6"/>
        <v>64027878.885245897</v>
      </c>
      <c r="R24" s="4"/>
    </row>
    <row r="25" spans="1:18">
      <c r="A25" s="10">
        <v>12.75</v>
      </c>
      <c r="B25" s="11">
        <v>24</v>
      </c>
      <c r="C25" s="11">
        <v>93</v>
      </c>
      <c r="D25" s="11">
        <v>3</v>
      </c>
      <c r="E25" s="11"/>
      <c r="F25" s="12">
        <f t="shared" si="0"/>
        <v>120</v>
      </c>
      <c r="G25" s="5"/>
      <c r="H25" s="10">
        <v>12.75</v>
      </c>
      <c r="I25" s="5">
        <v>74410171</v>
      </c>
      <c r="J25" s="5"/>
      <c r="K25" s="10">
        <v>12.75</v>
      </c>
      <c r="L25" s="2">
        <f t="shared" si="1"/>
        <v>14882.0342</v>
      </c>
      <c r="M25" s="2">
        <f t="shared" si="2"/>
        <v>57667.882525000001</v>
      </c>
      <c r="N25" s="2">
        <f t="shared" si="3"/>
        <v>1860.254275</v>
      </c>
      <c r="O25" s="2">
        <f t="shared" si="4"/>
        <v>0</v>
      </c>
      <c r="P25" s="13">
        <f t="shared" si="5"/>
        <v>74410.171000000002</v>
      </c>
      <c r="Q25" s="4">
        <f t="shared" si="6"/>
        <v>59528136.799999997</v>
      </c>
      <c r="R25" s="4"/>
    </row>
    <row r="26" spans="1:18">
      <c r="A26" s="10">
        <v>13.25</v>
      </c>
      <c r="B26" s="11">
        <v>4</v>
      </c>
      <c r="C26" s="11">
        <v>95</v>
      </c>
      <c r="D26" s="11">
        <v>3</v>
      </c>
      <c r="E26" s="11"/>
      <c r="F26" s="12">
        <f t="shared" si="0"/>
        <v>102</v>
      </c>
      <c r="G26" s="5"/>
      <c r="H26" s="10">
        <v>13.25</v>
      </c>
      <c r="I26" s="5">
        <v>72610580</v>
      </c>
      <c r="J26" s="5"/>
      <c r="K26" s="10">
        <v>13.25</v>
      </c>
      <c r="L26" s="2">
        <f t="shared" si="1"/>
        <v>2847.4737254902002</v>
      </c>
      <c r="M26" s="2">
        <f t="shared" si="2"/>
        <v>67627.5009803922</v>
      </c>
      <c r="N26" s="2">
        <f t="shared" si="3"/>
        <v>2135.6052941176499</v>
      </c>
      <c r="O26" s="2">
        <f t="shared" si="4"/>
        <v>0</v>
      </c>
      <c r="P26" s="13">
        <f t="shared" si="5"/>
        <v>72610.58</v>
      </c>
      <c r="Q26" s="4">
        <f t="shared" si="6"/>
        <v>69763106.274509802</v>
      </c>
      <c r="R26" s="4"/>
    </row>
    <row r="27" spans="1:18">
      <c r="A27" s="10">
        <v>13.75</v>
      </c>
      <c r="B27" s="11">
        <v>4</v>
      </c>
      <c r="C27" s="11">
        <v>55</v>
      </c>
      <c r="D27" s="11">
        <v>11</v>
      </c>
      <c r="E27" s="11"/>
      <c r="F27" s="12">
        <f t="shared" si="0"/>
        <v>70</v>
      </c>
      <c r="G27" s="5"/>
      <c r="H27" s="10">
        <v>13.75</v>
      </c>
      <c r="I27" s="5">
        <v>49400992</v>
      </c>
      <c r="J27" s="5"/>
      <c r="K27" s="10">
        <v>13.75</v>
      </c>
      <c r="L27" s="2">
        <f t="shared" si="1"/>
        <v>2822.9138285714298</v>
      </c>
      <c r="M27" s="2">
        <f t="shared" si="2"/>
        <v>38815.0651428571</v>
      </c>
      <c r="N27" s="2">
        <f t="shared" si="3"/>
        <v>7763.0130285714304</v>
      </c>
      <c r="O27" s="2">
        <f t="shared" si="4"/>
        <v>0</v>
      </c>
      <c r="P27" s="13">
        <f t="shared" si="5"/>
        <v>49400.991999999998</v>
      </c>
      <c r="Q27" s="4">
        <f t="shared" si="6"/>
        <v>46578078.171428502</v>
      </c>
      <c r="R27" s="4"/>
    </row>
    <row r="28" spans="1:18">
      <c r="A28" s="10">
        <v>14.25</v>
      </c>
      <c r="B28" s="11">
        <v>0</v>
      </c>
      <c r="C28" s="11">
        <v>34</v>
      </c>
      <c r="D28" s="11">
        <v>6</v>
      </c>
      <c r="E28" s="11"/>
      <c r="F28" s="12">
        <f t="shared" si="0"/>
        <v>40</v>
      </c>
      <c r="G28" s="5"/>
      <c r="H28" s="10">
        <v>14.25</v>
      </c>
      <c r="I28" s="5">
        <v>28206041</v>
      </c>
      <c r="J28" s="5"/>
      <c r="K28" s="10">
        <v>14.25</v>
      </c>
      <c r="L28" s="2">
        <f t="shared" si="1"/>
        <v>0</v>
      </c>
      <c r="M28" s="2">
        <f t="shared" si="2"/>
        <v>23975.134849999999</v>
      </c>
      <c r="N28" s="2">
        <f t="shared" si="3"/>
        <v>4230.9061499999998</v>
      </c>
      <c r="O28" s="2">
        <f t="shared" si="4"/>
        <v>0</v>
      </c>
      <c r="P28" s="13">
        <f t="shared" si="5"/>
        <v>28206.041000000001</v>
      </c>
      <c r="Q28" s="4">
        <f t="shared" si="6"/>
        <v>28206041</v>
      </c>
      <c r="R28" s="4"/>
    </row>
    <row r="29" spans="1:18">
      <c r="A29" s="10">
        <v>14.75</v>
      </c>
      <c r="B29" s="11">
        <v>0</v>
      </c>
      <c r="C29" s="11">
        <v>15</v>
      </c>
      <c r="D29" s="11">
        <v>11</v>
      </c>
      <c r="E29" s="11"/>
      <c r="F29" s="12">
        <f t="shared" si="0"/>
        <v>26</v>
      </c>
      <c r="G29" s="2"/>
      <c r="H29" s="10">
        <v>14.75</v>
      </c>
      <c r="I29" s="5">
        <v>15345409</v>
      </c>
      <c r="J29" s="5"/>
      <c r="K29" s="10">
        <v>14.75</v>
      </c>
      <c r="L29" s="2">
        <f t="shared" si="1"/>
        <v>0</v>
      </c>
      <c r="M29" s="2">
        <f t="shared" si="2"/>
        <v>8853.1205769230801</v>
      </c>
      <c r="N29" s="2">
        <f t="shared" si="3"/>
        <v>6492.2884230769196</v>
      </c>
      <c r="O29" s="2">
        <f t="shared" si="4"/>
        <v>0</v>
      </c>
      <c r="P29" s="13">
        <f t="shared" si="5"/>
        <v>15345.409</v>
      </c>
      <c r="Q29" s="4">
        <f t="shared" si="6"/>
        <v>15345409</v>
      </c>
      <c r="R29" s="4"/>
    </row>
    <row r="30" spans="1:18">
      <c r="A30" s="10">
        <v>15.25</v>
      </c>
      <c r="B30" s="11">
        <v>1</v>
      </c>
      <c r="C30" s="11">
        <v>19</v>
      </c>
      <c r="D30" s="11">
        <v>20</v>
      </c>
      <c r="E30" s="11"/>
      <c r="F30" s="12">
        <f t="shared" si="0"/>
        <v>40</v>
      </c>
      <c r="G30" s="2"/>
      <c r="H30" s="10">
        <v>15.25</v>
      </c>
      <c r="I30" s="5">
        <v>11347794</v>
      </c>
      <c r="J30" s="5"/>
      <c r="K30" s="10">
        <v>15.25</v>
      </c>
      <c r="L30" s="2">
        <f t="shared" si="1"/>
        <v>283.69484999999997</v>
      </c>
      <c r="M30" s="2">
        <f t="shared" si="2"/>
        <v>5390.2021500000001</v>
      </c>
      <c r="N30" s="2">
        <f t="shared" si="3"/>
        <v>5673.8969999999999</v>
      </c>
      <c r="O30" s="2">
        <f t="shared" si="4"/>
        <v>0</v>
      </c>
      <c r="P30" s="13">
        <f t="shared" si="5"/>
        <v>11347.794</v>
      </c>
      <c r="Q30" s="4">
        <f t="shared" si="6"/>
        <v>11064099.15</v>
      </c>
      <c r="R30" s="4"/>
    </row>
    <row r="31" spans="1:18">
      <c r="A31" s="10">
        <v>15.75</v>
      </c>
      <c r="B31" s="11">
        <v>0</v>
      </c>
      <c r="C31" s="11">
        <v>18</v>
      </c>
      <c r="D31" s="11">
        <v>38</v>
      </c>
      <c r="E31" s="11"/>
      <c r="F31" s="12">
        <f t="shared" si="0"/>
        <v>56</v>
      </c>
      <c r="G31" s="2"/>
      <c r="H31" s="10">
        <v>15.75</v>
      </c>
      <c r="I31" s="5">
        <v>8258900</v>
      </c>
      <c r="J31" s="5"/>
      <c r="K31" s="10">
        <v>15.75</v>
      </c>
      <c r="L31" s="2">
        <f t="shared" si="1"/>
        <v>0</v>
      </c>
      <c r="M31" s="2">
        <f t="shared" si="2"/>
        <v>2654.6464285714301</v>
      </c>
      <c r="N31" s="2">
        <f t="shared" si="3"/>
        <v>5604.2535714285696</v>
      </c>
      <c r="O31" s="2">
        <f t="shared" si="4"/>
        <v>0</v>
      </c>
      <c r="P31" s="13">
        <f t="shared" si="5"/>
        <v>8258.9</v>
      </c>
      <c r="Q31" s="4">
        <f t="shared" si="6"/>
        <v>8258900</v>
      </c>
      <c r="R31" s="4"/>
    </row>
    <row r="32" spans="1:18">
      <c r="A32" s="10">
        <v>16.25</v>
      </c>
      <c r="B32" s="11">
        <v>0</v>
      </c>
      <c r="C32" s="11">
        <v>33</v>
      </c>
      <c r="D32" s="11">
        <v>41</v>
      </c>
      <c r="E32" s="11"/>
      <c r="F32" s="12">
        <f t="shared" si="0"/>
        <v>74</v>
      </c>
      <c r="G32" s="2"/>
      <c r="H32" s="10">
        <v>16.25</v>
      </c>
      <c r="I32" s="5">
        <v>1546688</v>
      </c>
      <c r="J32" s="5"/>
      <c r="K32" s="10">
        <v>16.25</v>
      </c>
      <c r="L32" s="2">
        <f t="shared" si="1"/>
        <v>0</v>
      </c>
      <c r="M32" s="2">
        <f t="shared" si="2"/>
        <v>689.73924324324298</v>
      </c>
      <c r="N32" s="2">
        <f t="shared" si="3"/>
        <v>856.94875675675701</v>
      </c>
      <c r="O32" s="2">
        <f t="shared" si="4"/>
        <v>0</v>
      </c>
      <c r="P32" s="13">
        <f t="shared" si="5"/>
        <v>1546.6880000000001</v>
      </c>
      <c r="Q32" s="4">
        <f t="shared" si="6"/>
        <v>1546688</v>
      </c>
      <c r="R32" s="4"/>
    </row>
    <row r="33" spans="1:18">
      <c r="A33" s="10">
        <v>16.75</v>
      </c>
      <c r="B33" s="11">
        <v>0</v>
      </c>
      <c r="C33" s="11">
        <v>34</v>
      </c>
      <c r="D33" s="11">
        <v>57</v>
      </c>
      <c r="E33" s="11"/>
      <c r="F33" s="12">
        <f t="shared" si="0"/>
        <v>91</v>
      </c>
      <c r="G33" s="2"/>
      <c r="H33" s="10">
        <v>16.75</v>
      </c>
      <c r="I33" s="5">
        <v>1395881</v>
      </c>
      <c r="J33" s="14"/>
      <c r="K33" s="10">
        <v>16.75</v>
      </c>
      <c r="L33" s="2">
        <f t="shared" si="1"/>
        <v>0</v>
      </c>
      <c r="M33" s="2">
        <f t="shared" si="2"/>
        <v>521.537956043956</v>
      </c>
      <c r="N33" s="2">
        <f t="shared" si="3"/>
        <v>874.34304395604397</v>
      </c>
      <c r="O33" s="2">
        <f t="shared" si="4"/>
        <v>0</v>
      </c>
      <c r="P33" s="13">
        <f t="shared" si="5"/>
        <v>1395.8810000000001</v>
      </c>
      <c r="Q33" s="4">
        <f t="shared" si="6"/>
        <v>1395881</v>
      </c>
      <c r="R33" s="4"/>
    </row>
    <row r="34" spans="1:18">
      <c r="A34" s="10">
        <v>17.25</v>
      </c>
      <c r="B34" s="11">
        <v>0</v>
      </c>
      <c r="C34" s="11">
        <v>13</v>
      </c>
      <c r="D34" s="11">
        <v>37</v>
      </c>
      <c r="E34" s="11"/>
      <c r="F34" s="12">
        <f t="shared" si="0"/>
        <v>50</v>
      </c>
      <c r="G34" s="2"/>
      <c r="H34" s="10">
        <v>17.25</v>
      </c>
      <c r="I34" s="5">
        <v>945907</v>
      </c>
      <c r="J34" s="14"/>
      <c r="K34" s="10">
        <v>17.25</v>
      </c>
      <c r="L34" s="2">
        <f t="shared" si="1"/>
        <v>0</v>
      </c>
      <c r="M34" s="2">
        <f t="shared" si="2"/>
        <v>245.93582000000001</v>
      </c>
      <c r="N34" s="2">
        <f t="shared" si="3"/>
        <v>699.97118</v>
      </c>
      <c r="O34" s="2">
        <f t="shared" si="4"/>
        <v>0</v>
      </c>
      <c r="P34" s="13">
        <f t="shared" si="5"/>
        <v>945.90700000000004</v>
      </c>
      <c r="Q34" s="4">
        <f t="shared" si="6"/>
        <v>945907</v>
      </c>
      <c r="R34" s="4"/>
    </row>
    <row r="35" spans="1:18">
      <c r="A35" s="10">
        <v>17.75</v>
      </c>
      <c r="B35" s="11">
        <v>0</v>
      </c>
      <c r="C35" s="11">
        <v>4</v>
      </c>
      <c r="D35" s="11">
        <v>18</v>
      </c>
      <c r="E35" s="11"/>
      <c r="F35" s="12">
        <f t="shared" si="0"/>
        <v>22</v>
      </c>
      <c r="G35" s="2"/>
      <c r="H35" s="10">
        <v>17.75</v>
      </c>
      <c r="I35" s="5">
        <v>304980</v>
      </c>
      <c r="J35" s="14"/>
      <c r="K35" s="10">
        <v>17.75</v>
      </c>
      <c r="L35" s="2">
        <f t="shared" si="1"/>
        <v>0</v>
      </c>
      <c r="M35" s="2">
        <f t="shared" si="2"/>
        <v>55.4509090909091</v>
      </c>
      <c r="N35" s="2">
        <f t="shared" si="3"/>
        <v>249.529090909091</v>
      </c>
      <c r="O35" s="2">
        <f t="shared" si="4"/>
        <v>0</v>
      </c>
      <c r="P35" s="13">
        <f t="shared" si="5"/>
        <v>304.98</v>
      </c>
      <c r="Q35" s="4">
        <f t="shared" si="6"/>
        <v>304980</v>
      </c>
      <c r="R35" s="4"/>
    </row>
    <row r="36" spans="1:18">
      <c r="A36" s="10">
        <v>18.25</v>
      </c>
      <c r="B36" s="11">
        <v>0</v>
      </c>
      <c r="C36" s="11">
        <v>0</v>
      </c>
      <c r="D36" s="11">
        <v>3</v>
      </c>
      <c r="E36" s="11"/>
      <c r="F36" s="12">
        <f t="shared" si="0"/>
        <v>3</v>
      </c>
      <c r="G36" s="2"/>
      <c r="H36" s="10">
        <v>18.25</v>
      </c>
      <c r="I36" s="5">
        <v>57102</v>
      </c>
      <c r="J36" s="2"/>
      <c r="K36" s="10">
        <v>18.25</v>
      </c>
      <c r="L36" s="2">
        <f t="shared" si="1"/>
        <v>0</v>
      </c>
      <c r="M36" s="2">
        <f t="shared" si="2"/>
        <v>0</v>
      </c>
      <c r="N36" s="2">
        <f t="shared" si="3"/>
        <v>57.101999999999997</v>
      </c>
      <c r="O36" s="2">
        <f t="shared" si="4"/>
        <v>0</v>
      </c>
      <c r="P36" s="13">
        <f t="shared" si="5"/>
        <v>57.101999999999997</v>
      </c>
      <c r="Q36" s="4">
        <f t="shared" si="6"/>
        <v>57102</v>
      </c>
      <c r="R36" s="4"/>
    </row>
    <row r="37" spans="1:18">
      <c r="A37" s="10">
        <v>18.75</v>
      </c>
      <c r="B37" s="11">
        <v>0</v>
      </c>
      <c r="C37" s="11">
        <v>0</v>
      </c>
      <c r="D37" s="11">
        <v>1</v>
      </c>
      <c r="E37" s="11"/>
      <c r="F37" s="12">
        <f t="shared" si="0"/>
        <v>1</v>
      </c>
      <c r="G37" s="2"/>
      <c r="H37" s="10">
        <v>18.75</v>
      </c>
      <c r="I37" s="5">
        <v>5966</v>
      </c>
      <c r="J37" s="2"/>
      <c r="K37" s="10">
        <v>18.75</v>
      </c>
      <c r="L37" s="2">
        <f t="shared" si="1"/>
        <v>0</v>
      </c>
      <c r="M37" s="2">
        <f t="shared" si="2"/>
        <v>0</v>
      </c>
      <c r="N37" s="2">
        <f t="shared" si="3"/>
        <v>5.9660000000000002</v>
      </c>
      <c r="O37" s="2">
        <f t="shared" si="4"/>
        <v>0</v>
      </c>
      <c r="P37" s="13">
        <f t="shared" si="5"/>
        <v>5.9660000000000002</v>
      </c>
      <c r="Q37" s="4">
        <f t="shared" si="6"/>
        <v>5966</v>
      </c>
      <c r="R37" s="4"/>
    </row>
    <row r="38" spans="1:18">
      <c r="A38" s="10">
        <v>19.25</v>
      </c>
      <c r="B38" s="11"/>
      <c r="C38" s="11"/>
      <c r="D38" s="11"/>
      <c r="E38" s="11"/>
      <c r="F38" s="12">
        <f t="shared" si="0"/>
        <v>0</v>
      </c>
      <c r="G38" s="2"/>
      <c r="H38" s="10">
        <v>19.25</v>
      </c>
      <c r="I38" s="5"/>
      <c r="J38" s="2"/>
      <c r="K38" s="10">
        <v>19.25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13">
        <f t="shared" si="5"/>
        <v>0</v>
      </c>
      <c r="Q38" s="4">
        <f t="shared" si="6"/>
        <v>0</v>
      </c>
      <c r="R38" s="4"/>
    </row>
    <row r="39" spans="1:18">
      <c r="A39" s="10">
        <v>19.75</v>
      </c>
      <c r="B39" s="11"/>
      <c r="C39" s="11"/>
      <c r="D39" s="11"/>
      <c r="E39" s="11"/>
      <c r="F39" s="12">
        <f t="shared" si="0"/>
        <v>0</v>
      </c>
      <c r="G39" s="2"/>
      <c r="H39" s="10">
        <v>19.75</v>
      </c>
      <c r="I39" s="5"/>
      <c r="J39" s="2"/>
      <c r="K39" s="10">
        <v>19.75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13">
        <f t="shared" si="5"/>
        <v>0</v>
      </c>
      <c r="Q39" s="4">
        <f t="shared" si="6"/>
        <v>0</v>
      </c>
      <c r="R39" s="4"/>
    </row>
    <row r="40" spans="1:18">
      <c r="A40" s="10">
        <v>20.25</v>
      </c>
      <c r="B40" s="11"/>
      <c r="C40" s="11"/>
      <c r="D40" s="11"/>
      <c r="E40" s="11"/>
      <c r="F40" s="12">
        <f t="shared" si="0"/>
        <v>0</v>
      </c>
      <c r="G40" s="2"/>
      <c r="H40" s="10">
        <v>20.25</v>
      </c>
      <c r="I40" s="5"/>
      <c r="J40" s="2"/>
      <c r="K40" s="10">
        <v>20.25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13">
        <f t="shared" si="5"/>
        <v>0</v>
      </c>
      <c r="Q40" s="4">
        <f t="shared" si="6"/>
        <v>0</v>
      </c>
      <c r="R40" s="4"/>
    </row>
    <row r="41" spans="1:18">
      <c r="A41" s="10">
        <v>20.75</v>
      </c>
      <c r="B41" s="11"/>
      <c r="C41" s="11"/>
      <c r="D41" s="11"/>
      <c r="E41" s="11"/>
      <c r="F41" s="12">
        <f t="shared" si="0"/>
        <v>0</v>
      </c>
      <c r="G41" s="2"/>
      <c r="H41" s="10">
        <v>20.75</v>
      </c>
      <c r="I41" s="5"/>
      <c r="J41" s="2"/>
      <c r="K41" s="10">
        <v>20.75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13">
        <f t="shared" si="5"/>
        <v>0</v>
      </c>
      <c r="Q41" s="4">
        <f t="shared" si="6"/>
        <v>0</v>
      </c>
      <c r="R41" s="4"/>
    </row>
    <row r="42" spans="1:18">
      <c r="A42" s="10">
        <v>21.25</v>
      </c>
      <c r="B42" s="11"/>
      <c r="C42" s="11"/>
      <c r="D42" s="11"/>
      <c r="E42" s="11"/>
      <c r="F42" s="12">
        <f t="shared" si="0"/>
        <v>0</v>
      </c>
      <c r="G42" s="2"/>
      <c r="H42" s="10">
        <v>21.25</v>
      </c>
      <c r="I42" s="5"/>
      <c r="J42" s="2"/>
      <c r="K42" s="10">
        <v>21.25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13">
        <f t="shared" si="5"/>
        <v>0</v>
      </c>
      <c r="Q42" s="4">
        <f t="shared" si="6"/>
        <v>0</v>
      </c>
      <c r="R42" s="4"/>
    </row>
    <row r="43" spans="1:18">
      <c r="A43" s="10">
        <v>21.75</v>
      </c>
      <c r="B43" s="11"/>
      <c r="C43" s="11"/>
      <c r="D43" s="11"/>
      <c r="E43" s="11"/>
      <c r="F43" s="12">
        <f t="shared" si="0"/>
        <v>0</v>
      </c>
      <c r="G43" s="2"/>
      <c r="H43" s="10">
        <v>21.75</v>
      </c>
      <c r="I43" s="5"/>
      <c r="J43" s="2"/>
      <c r="K43" s="10">
        <v>21.75</v>
      </c>
      <c r="L43" s="2">
        <f t="shared" si="1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13">
        <f t="shared" si="5"/>
        <v>0</v>
      </c>
      <c r="Q43" s="4">
        <f t="shared" si="6"/>
        <v>0</v>
      </c>
      <c r="R43" s="4"/>
    </row>
    <row r="44" spans="1:18">
      <c r="A44" s="8" t="s">
        <v>7</v>
      </c>
      <c r="B44" s="15">
        <f>SUM(B7:B43)</f>
        <v>391</v>
      </c>
      <c r="C44" s="15">
        <f>SUM(C7:C43)</f>
        <v>603</v>
      </c>
      <c r="D44" s="15">
        <f>SUM(D7:D43)</f>
        <v>249</v>
      </c>
      <c r="E44" s="15">
        <f>SUM(E7:E43)</f>
        <v>0</v>
      </c>
      <c r="F44" s="15">
        <f>SUM(F7:F43)</f>
        <v>1243</v>
      </c>
      <c r="G44" s="16"/>
      <c r="H44" s="8" t="s">
        <v>7</v>
      </c>
      <c r="I44" s="5">
        <f>SUM(I7:I43)</f>
        <v>1504350586</v>
      </c>
      <c r="J44" s="2"/>
      <c r="K44" s="8" t="s">
        <v>7</v>
      </c>
      <c r="L44" s="15">
        <f>SUM(L7:L43)</f>
        <v>1009115.61235329</v>
      </c>
      <c r="M44" s="15">
        <f>SUM(M7:M43)</f>
        <v>458730.89583289099</v>
      </c>
      <c r="N44" s="15">
        <f>SUM(N7:N43)</f>
        <v>36504.077813816497</v>
      </c>
      <c r="O44" s="15">
        <f>SUM(O7:O43)</f>
        <v>0</v>
      </c>
      <c r="P44" s="15">
        <f>SUM(P7:P43)</f>
        <v>1504350.5859999999</v>
      </c>
      <c r="Q44" s="4">
        <f t="shared" si="6"/>
        <v>495234973.646707</v>
      </c>
      <c r="R44" s="4"/>
    </row>
    <row r="45" spans="1:1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4"/>
      <c r="R45" s="4"/>
    </row>
    <row r="46" spans="1:1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4"/>
      <c r="Q46" s="4"/>
      <c r="R46" s="4"/>
    </row>
    <row r="47" spans="1:18">
      <c r="A47" s="17"/>
      <c r="B47" s="2"/>
      <c r="C47" s="2"/>
      <c r="D47" s="2"/>
      <c r="E47" s="2"/>
      <c r="F47" s="17"/>
      <c r="G47" s="2"/>
      <c r="H47" s="2"/>
      <c r="I47" s="2"/>
      <c r="J47" s="17"/>
      <c r="K47" s="2"/>
      <c r="L47" s="2"/>
      <c r="M47" s="2"/>
      <c r="N47" s="17"/>
      <c r="O47" s="2"/>
      <c r="P47" s="4"/>
      <c r="Q47" s="4"/>
      <c r="R47" s="4"/>
    </row>
    <row r="48" spans="1:18">
      <c r="A48" s="2"/>
      <c r="B48" s="39" t="s">
        <v>10</v>
      </c>
      <c r="C48" s="39"/>
      <c r="D48" s="39"/>
      <c r="E48" s="2"/>
      <c r="F48" s="2"/>
      <c r="G48" s="5"/>
      <c r="H48" s="2"/>
      <c r="I48" s="39" t="s">
        <v>11</v>
      </c>
      <c r="J48" s="39"/>
      <c r="K48" s="39"/>
      <c r="L48" s="2"/>
      <c r="M48" s="2"/>
      <c r="N48" s="2"/>
      <c r="O48" s="2"/>
      <c r="P48" s="4"/>
      <c r="Q48" s="4"/>
      <c r="R48" s="4"/>
    </row>
    <row r="49" spans="1:1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4"/>
      <c r="Q49" s="4"/>
      <c r="R49" s="4"/>
    </row>
    <row r="50" spans="1:18">
      <c r="A50" s="2"/>
      <c r="B50" s="2"/>
      <c r="C50" s="2"/>
      <c r="D50" s="2"/>
      <c r="E50" s="2"/>
      <c r="F50" s="2"/>
      <c r="G50" s="2"/>
      <c r="H50" s="18" t="s">
        <v>12</v>
      </c>
      <c r="I50" s="19">
        <v>1.9629999999999999E-3</v>
      </c>
      <c r="J50" s="18"/>
      <c r="K50" s="19">
        <v>3.4474719999999999</v>
      </c>
      <c r="L50" s="2"/>
      <c r="M50" s="2"/>
      <c r="N50" s="2"/>
      <c r="O50" s="2"/>
      <c r="P50" s="4"/>
      <c r="Q50" s="4"/>
      <c r="R50" s="4"/>
    </row>
    <row r="51" spans="1:18">
      <c r="A51" s="3" t="s">
        <v>3</v>
      </c>
      <c r="B51" s="2"/>
      <c r="C51" s="2"/>
      <c r="D51" s="2"/>
      <c r="E51" s="2"/>
      <c r="F51" s="2"/>
      <c r="G51" s="2"/>
      <c r="H51" s="3" t="s">
        <v>3</v>
      </c>
      <c r="I51" s="2"/>
      <c r="J51" s="2"/>
      <c r="K51" s="2"/>
      <c r="L51" s="2"/>
      <c r="M51" s="2"/>
      <c r="N51" s="4"/>
      <c r="O51" s="4"/>
      <c r="P51" s="4"/>
    </row>
    <row r="52" spans="1:18">
      <c r="A52" s="3" t="s">
        <v>6</v>
      </c>
      <c r="B52" s="6">
        <v>0</v>
      </c>
      <c r="C52" s="7">
        <v>1</v>
      </c>
      <c r="D52" s="7">
        <v>2</v>
      </c>
      <c r="E52" s="7">
        <v>3</v>
      </c>
      <c r="F52" s="8" t="s">
        <v>7</v>
      </c>
      <c r="G52" s="2"/>
      <c r="H52" s="3" t="s">
        <v>6</v>
      </c>
      <c r="I52" s="6">
        <v>0</v>
      </c>
      <c r="J52" s="7">
        <v>1</v>
      </c>
      <c r="K52" s="7">
        <v>2</v>
      </c>
      <c r="L52" s="7">
        <v>3</v>
      </c>
      <c r="M52" s="20" t="s">
        <v>7</v>
      </c>
      <c r="N52" s="4"/>
      <c r="O52" s="4"/>
      <c r="P52" s="4"/>
    </row>
    <row r="53" spans="1:18">
      <c r="A53" s="10">
        <v>3.75</v>
      </c>
      <c r="B53" s="2">
        <f t="shared" ref="B53:B89" si="7">L7*($A53)</f>
        <v>0</v>
      </c>
      <c r="C53" s="2">
        <f t="shared" ref="C53:C89" si="8">M7*($A53)</f>
        <v>0</v>
      </c>
      <c r="D53" s="2">
        <f t="shared" ref="D53:D89" si="9">N7*($A53)</f>
        <v>0</v>
      </c>
      <c r="E53" s="2">
        <f t="shared" ref="E53:E89" si="10">O7*($A53)</f>
        <v>0</v>
      </c>
      <c r="F53" s="12">
        <f t="shared" ref="F53:F89" si="11">SUM(B53:E53)</f>
        <v>0</v>
      </c>
      <c r="G53" s="2"/>
      <c r="H53" s="10">
        <f t="shared" ref="H53:H89" si="12">$I$50*((A53)^$K$50)</f>
        <v>0.18701525002584801</v>
      </c>
      <c r="I53" s="2">
        <f t="shared" ref="I53:I89" si="13">L7*$H53</f>
        <v>0</v>
      </c>
      <c r="J53" s="2">
        <f t="shared" ref="J53:J89" si="14">M7*$H53</f>
        <v>0</v>
      </c>
      <c r="K53" s="2">
        <f t="shared" ref="K53:K89" si="15">N7*$H53</f>
        <v>0</v>
      </c>
      <c r="L53" s="2">
        <f t="shared" ref="L53:L89" si="16">O7*$H53</f>
        <v>0</v>
      </c>
      <c r="M53" s="21">
        <f t="shared" ref="M53:M89" si="17">SUM(I53:L53)</f>
        <v>0</v>
      </c>
      <c r="N53" s="4"/>
      <c r="O53" s="4"/>
      <c r="P53" s="4"/>
    </row>
    <row r="54" spans="1:18">
      <c r="A54" s="10">
        <v>4.25</v>
      </c>
      <c r="B54" s="2">
        <f t="shared" si="7"/>
        <v>0</v>
      </c>
      <c r="C54" s="2">
        <f t="shared" si="8"/>
        <v>0</v>
      </c>
      <c r="D54" s="2">
        <f t="shared" si="9"/>
        <v>0</v>
      </c>
      <c r="E54" s="2">
        <f t="shared" si="10"/>
        <v>0</v>
      </c>
      <c r="F54" s="12">
        <f t="shared" si="11"/>
        <v>0</v>
      </c>
      <c r="G54" s="2"/>
      <c r="H54" s="10">
        <f t="shared" si="12"/>
        <v>0.28792113194962998</v>
      </c>
      <c r="I54" s="2">
        <f t="shared" si="13"/>
        <v>0</v>
      </c>
      <c r="J54" s="2">
        <f t="shared" si="14"/>
        <v>0</v>
      </c>
      <c r="K54" s="2">
        <f t="shared" si="15"/>
        <v>0</v>
      </c>
      <c r="L54" s="2">
        <f t="shared" si="16"/>
        <v>0</v>
      </c>
      <c r="M54" s="21">
        <f t="shared" si="17"/>
        <v>0</v>
      </c>
      <c r="N54" s="4"/>
      <c r="O54" s="4"/>
      <c r="P54" s="4"/>
    </row>
    <row r="55" spans="1:18">
      <c r="A55" s="10">
        <v>4.75</v>
      </c>
      <c r="B55" s="2">
        <f t="shared" si="7"/>
        <v>0</v>
      </c>
      <c r="C55" s="2">
        <f t="shared" si="8"/>
        <v>0</v>
      </c>
      <c r="D55" s="2">
        <f t="shared" si="9"/>
        <v>0</v>
      </c>
      <c r="E55" s="2">
        <f t="shared" si="10"/>
        <v>0</v>
      </c>
      <c r="F55" s="12">
        <f t="shared" si="11"/>
        <v>0</v>
      </c>
      <c r="G55" s="2"/>
      <c r="H55" s="10">
        <f t="shared" si="12"/>
        <v>0.42247651436925698</v>
      </c>
      <c r="I55" s="2">
        <f t="shared" si="13"/>
        <v>0</v>
      </c>
      <c r="J55" s="2">
        <f t="shared" si="14"/>
        <v>0</v>
      </c>
      <c r="K55" s="2">
        <f t="shared" si="15"/>
        <v>0</v>
      </c>
      <c r="L55" s="2">
        <f t="shared" si="16"/>
        <v>0</v>
      </c>
      <c r="M55" s="21">
        <f t="shared" si="17"/>
        <v>0</v>
      </c>
      <c r="N55" s="4"/>
      <c r="O55" s="4"/>
      <c r="P55" s="4"/>
    </row>
    <row r="56" spans="1:18">
      <c r="A56" s="10">
        <v>5.25</v>
      </c>
      <c r="B56" s="2">
        <f t="shared" si="7"/>
        <v>0</v>
      </c>
      <c r="C56" s="2">
        <f t="shared" si="8"/>
        <v>0</v>
      </c>
      <c r="D56" s="2">
        <f t="shared" si="9"/>
        <v>0</v>
      </c>
      <c r="E56" s="2">
        <f t="shared" si="10"/>
        <v>0</v>
      </c>
      <c r="F56" s="12">
        <f t="shared" si="11"/>
        <v>0</v>
      </c>
      <c r="G56" s="2"/>
      <c r="H56" s="10">
        <f t="shared" si="12"/>
        <v>0.59655341148654795</v>
      </c>
      <c r="I56" s="2">
        <f t="shared" si="13"/>
        <v>0</v>
      </c>
      <c r="J56" s="2">
        <f t="shared" si="14"/>
        <v>0</v>
      </c>
      <c r="K56" s="2">
        <f t="shared" si="15"/>
        <v>0</v>
      </c>
      <c r="L56" s="2">
        <f t="shared" si="16"/>
        <v>0</v>
      </c>
      <c r="M56" s="21">
        <f t="shared" si="17"/>
        <v>0</v>
      </c>
      <c r="N56" s="4"/>
      <c r="O56" s="4"/>
      <c r="P56" s="4"/>
    </row>
    <row r="57" spans="1:18">
      <c r="A57" s="10">
        <v>5.75</v>
      </c>
      <c r="B57" s="2">
        <f t="shared" si="7"/>
        <v>0</v>
      </c>
      <c r="C57" s="2">
        <f t="shared" si="8"/>
        <v>0</v>
      </c>
      <c r="D57" s="2">
        <f t="shared" si="9"/>
        <v>0</v>
      </c>
      <c r="E57" s="2">
        <f t="shared" si="10"/>
        <v>0</v>
      </c>
      <c r="F57" s="12">
        <f t="shared" si="11"/>
        <v>0</v>
      </c>
      <c r="G57" s="2"/>
      <c r="H57" s="10">
        <f t="shared" si="12"/>
        <v>0.81630775708760095</v>
      </c>
      <c r="I57" s="2">
        <f t="shared" si="13"/>
        <v>0</v>
      </c>
      <c r="J57" s="2">
        <f t="shared" si="14"/>
        <v>0</v>
      </c>
      <c r="K57" s="2">
        <f t="shared" si="15"/>
        <v>0</v>
      </c>
      <c r="L57" s="2">
        <f t="shared" si="16"/>
        <v>0</v>
      </c>
      <c r="M57" s="21">
        <f t="shared" si="17"/>
        <v>0</v>
      </c>
      <c r="N57" s="4"/>
      <c r="O57" s="4"/>
      <c r="P57" s="4"/>
    </row>
    <row r="58" spans="1:18">
      <c r="A58" s="10">
        <v>6.25</v>
      </c>
      <c r="B58" s="2">
        <f t="shared" si="7"/>
        <v>0</v>
      </c>
      <c r="C58" s="2">
        <f t="shared" si="8"/>
        <v>0</v>
      </c>
      <c r="D58" s="2">
        <f t="shared" si="9"/>
        <v>0</v>
      </c>
      <c r="E58" s="2">
        <f t="shared" si="10"/>
        <v>0</v>
      </c>
      <c r="F58" s="12">
        <f t="shared" si="11"/>
        <v>0</v>
      </c>
      <c r="G58" s="2"/>
      <c r="H58" s="10">
        <f t="shared" si="12"/>
        <v>1.0881640521611999</v>
      </c>
      <c r="I58" s="2">
        <f t="shared" si="13"/>
        <v>0</v>
      </c>
      <c r="J58" s="2">
        <f t="shared" si="14"/>
        <v>0</v>
      </c>
      <c r="K58" s="2">
        <f t="shared" si="15"/>
        <v>0</v>
      </c>
      <c r="L58" s="2">
        <f t="shared" si="16"/>
        <v>0</v>
      </c>
      <c r="M58" s="21">
        <f t="shared" si="17"/>
        <v>0</v>
      </c>
      <c r="N58" s="4"/>
      <c r="O58" s="4"/>
      <c r="P58" s="4"/>
    </row>
    <row r="59" spans="1:18">
      <c r="A59" s="10">
        <v>6.75</v>
      </c>
      <c r="B59" s="2">
        <f t="shared" si="7"/>
        <v>0</v>
      </c>
      <c r="C59" s="2">
        <f t="shared" si="8"/>
        <v>0</v>
      </c>
      <c r="D59" s="2">
        <f t="shared" si="9"/>
        <v>0</v>
      </c>
      <c r="E59" s="2">
        <f t="shared" si="10"/>
        <v>0</v>
      </c>
      <c r="F59" s="12">
        <f t="shared" si="11"/>
        <v>0</v>
      </c>
      <c r="G59" s="2"/>
      <c r="H59" s="10">
        <f t="shared" si="12"/>
        <v>1.41880214351589</v>
      </c>
      <c r="I59" s="2">
        <f t="shared" si="13"/>
        <v>0</v>
      </c>
      <c r="J59" s="2">
        <f t="shared" si="14"/>
        <v>0</v>
      </c>
      <c r="K59" s="2">
        <f t="shared" si="15"/>
        <v>0</v>
      </c>
      <c r="L59" s="2">
        <f t="shared" si="16"/>
        <v>0</v>
      </c>
      <c r="M59" s="21">
        <f t="shared" si="17"/>
        <v>0</v>
      </c>
      <c r="N59" s="4"/>
      <c r="O59" s="4"/>
      <c r="P59" s="4"/>
    </row>
    <row r="60" spans="1:18">
      <c r="A60" s="10">
        <v>7.25</v>
      </c>
      <c r="B60" s="2">
        <f t="shared" si="7"/>
        <v>0</v>
      </c>
      <c r="C60" s="2">
        <f t="shared" si="8"/>
        <v>0</v>
      </c>
      <c r="D60" s="2">
        <f t="shared" si="9"/>
        <v>0</v>
      </c>
      <c r="E60" s="2">
        <f t="shared" si="10"/>
        <v>0</v>
      </c>
      <c r="F60" s="12">
        <f t="shared" si="11"/>
        <v>0</v>
      </c>
      <c r="G60" s="2"/>
      <c r="H60" s="10">
        <f t="shared" si="12"/>
        <v>1.81514568586292</v>
      </c>
      <c r="I60" s="2">
        <f t="shared" si="13"/>
        <v>0</v>
      </c>
      <c r="J60" s="2">
        <f t="shared" si="14"/>
        <v>0</v>
      </c>
      <c r="K60" s="2">
        <f t="shared" si="15"/>
        <v>0</v>
      </c>
      <c r="L60" s="2">
        <f t="shared" si="16"/>
        <v>0</v>
      </c>
      <c r="M60" s="21">
        <f t="shared" si="17"/>
        <v>0</v>
      </c>
      <c r="N60" s="4"/>
      <c r="O60" s="4"/>
      <c r="P60" s="4"/>
    </row>
    <row r="61" spans="1:18">
      <c r="A61" s="10">
        <v>7.75</v>
      </c>
      <c r="B61" s="2">
        <f t="shared" si="7"/>
        <v>125320.66975</v>
      </c>
      <c r="C61" s="2">
        <f t="shared" si="8"/>
        <v>0</v>
      </c>
      <c r="D61" s="2">
        <f t="shared" si="9"/>
        <v>0</v>
      </c>
      <c r="E61" s="2">
        <f t="shared" si="10"/>
        <v>0</v>
      </c>
      <c r="F61" s="12">
        <f t="shared" si="11"/>
        <v>125320.66975</v>
      </c>
      <c r="G61" s="2"/>
      <c r="H61" s="10">
        <f t="shared" si="12"/>
        <v>2.2843519609568199</v>
      </c>
      <c r="I61" s="2">
        <f t="shared" si="13"/>
        <v>36938.9055086238</v>
      </c>
      <c r="J61" s="2">
        <f t="shared" si="14"/>
        <v>0</v>
      </c>
      <c r="K61" s="2">
        <f t="shared" si="15"/>
        <v>0</v>
      </c>
      <c r="L61" s="2">
        <f t="shared" si="16"/>
        <v>0</v>
      </c>
      <c r="M61" s="21">
        <f t="shared" si="17"/>
        <v>36938.9055086238</v>
      </c>
      <c r="N61" s="4"/>
      <c r="O61" s="4"/>
      <c r="P61" s="4"/>
    </row>
    <row r="62" spans="1:18">
      <c r="A62" s="10">
        <v>8.25</v>
      </c>
      <c r="B62" s="2">
        <f t="shared" si="7"/>
        <v>411328.35149999999</v>
      </c>
      <c r="C62" s="2">
        <f t="shared" si="8"/>
        <v>0</v>
      </c>
      <c r="D62" s="2">
        <f t="shared" si="9"/>
        <v>0</v>
      </c>
      <c r="E62" s="2">
        <f t="shared" si="10"/>
        <v>0</v>
      </c>
      <c r="F62" s="12">
        <f t="shared" si="11"/>
        <v>411328.35149999999</v>
      </c>
      <c r="G62" s="2"/>
      <c r="H62" s="10">
        <f t="shared" si="12"/>
        <v>2.8338028094008298</v>
      </c>
      <c r="I62" s="2">
        <f t="shared" si="13"/>
        <v>141287.68946265601</v>
      </c>
      <c r="J62" s="2">
        <f t="shared" si="14"/>
        <v>0</v>
      </c>
      <c r="K62" s="2">
        <f t="shared" si="15"/>
        <v>0</v>
      </c>
      <c r="L62" s="2">
        <f t="shared" si="16"/>
        <v>0</v>
      </c>
      <c r="M62" s="21">
        <f t="shared" si="17"/>
        <v>141287.68946265601</v>
      </c>
      <c r="N62" s="4"/>
      <c r="O62" s="4"/>
      <c r="P62" s="4"/>
    </row>
    <row r="63" spans="1:18">
      <c r="A63" s="10">
        <v>8.75</v>
      </c>
      <c r="B63" s="2">
        <f t="shared" si="7"/>
        <v>941870.81147726905</v>
      </c>
      <c r="C63" s="2">
        <f t="shared" si="8"/>
        <v>44850.991022727299</v>
      </c>
      <c r="D63" s="2">
        <f t="shared" si="9"/>
        <v>0</v>
      </c>
      <c r="E63" s="2">
        <f t="shared" si="10"/>
        <v>0</v>
      </c>
      <c r="F63" s="12">
        <f t="shared" si="11"/>
        <v>986721.80249999603</v>
      </c>
      <c r="G63" s="2"/>
      <c r="H63" s="10">
        <f t="shared" si="12"/>
        <v>3.47109648803545</v>
      </c>
      <c r="I63" s="2">
        <f t="shared" si="13"/>
        <v>373637.08181735402</v>
      </c>
      <c r="J63" s="2">
        <f t="shared" si="14"/>
        <v>17792.241991302701</v>
      </c>
      <c r="K63" s="2">
        <f t="shared" si="15"/>
        <v>0</v>
      </c>
      <c r="L63" s="2">
        <f t="shared" si="16"/>
        <v>0</v>
      </c>
      <c r="M63" s="21">
        <f t="shared" si="17"/>
        <v>391429.32380865701</v>
      </c>
      <c r="N63" s="4"/>
      <c r="O63" s="4"/>
      <c r="P63" s="4"/>
    </row>
    <row r="64" spans="1:18">
      <c r="A64" s="10">
        <v>9.25</v>
      </c>
      <c r="B64" s="2">
        <f t="shared" si="7"/>
        <v>1528438.15225</v>
      </c>
      <c r="C64" s="2">
        <f t="shared" si="8"/>
        <v>0</v>
      </c>
      <c r="D64" s="2">
        <f t="shared" si="9"/>
        <v>0</v>
      </c>
      <c r="E64" s="2">
        <f t="shared" si="10"/>
        <v>0</v>
      </c>
      <c r="F64" s="12">
        <f t="shared" si="11"/>
        <v>1528438.15225</v>
      </c>
      <c r="G64" s="2"/>
      <c r="H64" s="10">
        <f t="shared" si="12"/>
        <v>4.2040403069604597</v>
      </c>
      <c r="I64" s="2">
        <f t="shared" si="13"/>
        <v>694661.14581136999</v>
      </c>
      <c r="J64" s="2">
        <f t="shared" si="14"/>
        <v>0</v>
      </c>
      <c r="K64" s="2">
        <f t="shared" si="15"/>
        <v>0</v>
      </c>
      <c r="L64" s="2">
        <f t="shared" si="16"/>
        <v>0</v>
      </c>
      <c r="M64" s="21">
        <f t="shared" si="17"/>
        <v>694661.14581136999</v>
      </c>
      <c r="N64" s="4"/>
      <c r="O64" s="4"/>
      <c r="P64" s="4"/>
    </row>
    <row r="65" spans="1:16">
      <c r="A65" s="10">
        <v>9.75</v>
      </c>
      <c r="B65" s="2">
        <f t="shared" si="7"/>
        <v>1747451.2535999999</v>
      </c>
      <c r="C65" s="2">
        <f t="shared" si="8"/>
        <v>72810.468900000007</v>
      </c>
      <c r="D65" s="2">
        <f t="shared" si="9"/>
        <v>0</v>
      </c>
      <c r="E65" s="2">
        <f t="shared" si="10"/>
        <v>0</v>
      </c>
      <c r="F65" s="12">
        <f t="shared" si="11"/>
        <v>1820261.7224999999</v>
      </c>
      <c r="G65" s="2"/>
      <c r="H65" s="10">
        <f t="shared" si="12"/>
        <v>5.0406439304450101</v>
      </c>
      <c r="I65" s="2">
        <f t="shared" si="13"/>
        <v>903413.28771357599</v>
      </c>
      <c r="J65" s="2">
        <f t="shared" si="14"/>
        <v>37642.220321399</v>
      </c>
      <c r="K65" s="2">
        <f t="shared" si="15"/>
        <v>0</v>
      </c>
      <c r="L65" s="2">
        <f t="shared" si="16"/>
        <v>0</v>
      </c>
      <c r="M65" s="21">
        <f t="shared" si="17"/>
        <v>941055.50803497504</v>
      </c>
      <c r="N65" s="4"/>
      <c r="O65" s="4"/>
      <c r="P65" s="4"/>
    </row>
    <row r="66" spans="1:16">
      <c r="A66" s="10">
        <v>10.25</v>
      </c>
      <c r="B66" s="2">
        <f t="shared" si="7"/>
        <v>1631355.46699074</v>
      </c>
      <c r="C66" s="2">
        <f t="shared" si="8"/>
        <v>242967.83550926001</v>
      </c>
      <c r="D66" s="2">
        <f t="shared" si="9"/>
        <v>0</v>
      </c>
      <c r="E66" s="2">
        <f t="shared" si="10"/>
        <v>0</v>
      </c>
      <c r="F66" s="12">
        <f t="shared" si="11"/>
        <v>1874323.3025</v>
      </c>
      <c r="G66" s="2"/>
      <c r="H66" s="10">
        <f t="shared" si="12"/>
        <v>5.9891132486072003</v>
      </c>
      <c r="I66" s="2">
        <f t="shared" si="13"/>
        <v>953207.08688215003</v>
      </c>
      <c r="J66" s="2">
        <f t="shared" si="14"/>
        <v>141967.01293989501</v>
      </c>
      <c r="K66" s="2">
        <f t="shared" si="15"/>
        <v>0</v>
      </c>
      <c r="L66" s="2">
        <f t="shared" si="16"/>
        <v>0</v>
      </c>
      <c r="M66" s="21">
        <f t="shared" si="17"/>
        <v>1095174.09982205</v>
      </c>
      <c r="N66" s="4"/>
      <c r="O66" s="4"/>
      <c r="P66" s="4"/>
    </row>
    <row r="67" spans="1:16">
      <c r="A67" s="10">
        <v>10.75</v>
      </c>
      <c r="B67" s="2">
        <f t="shared" si="7"/>
        <v>1193451.5189189201</v>
      </c>
      <c r="C67" s="2">
        <f t="shared" si="8"/>
        <v>278472.021081082</v>
      </c>
      <c r="D67" s="2">
        <f t="shared" si="9"/>
        <v>0</v>
      </c>
      <c r="E67" s="2">
        <f t="shared" si="10"/>
        <v>0</v>
      </c>
      <c r="F67" s="12">
        <f t="shared" si="11"/>
        <v>1471923.54</v>
      </c>
      <c r="G67" s="2"/>
      <c r="H67" s="10">
        <f t="shared" si="12"/>
        <v>7.0578447439928702</v>
      </c>
      <c r="I67" s="2">
        <f t="shared" si="13"/>
        <v>783553.07255927497</v>
      </c>
      <c r="J67" s="2">
        <f t="shared" si="14"/>
        <v>182829.05026383101</v>
      </c>
      <c r="K67" s="2">
        <f t="shared" si="15"/>
        <v>0</v>
      </c>
      <c r="L67" s="2">
        <f t="shared" si="16"/>
        <v>0</v>
      </c>
      <c r="M67" s="21">
        <f t="shared" si="17"/>
        <v>966382.12282310601</v>
      </c>
      <c r="N67" s="4"/>
      <c r="O67" s="4"/>
      <c r="P67" s="4"/>
    </row>
    <row r="68" spans="1:16">
      <c r="A68" s="10">
        <v>11.25</v>
      </c>
      <c r="B68" s="2">
        <f t="shared" si="7"/>
        <v>1184882.48335227</v>
      </c>
      <c r="C68" s="2">
        <f t="shared" si="8"/>
        <v>470191.461647727</v>
      </c>
      <c r="D68" s="2">
        <f t="shared" si="9"/>
        <v>0</v>
      </c>
      <c r="E68" s="2">
        <f t="shared" si="10"/>
        <v>0</v>
      </c>
      <c r="F68" s="12">
        <f t="shared" si="11"/>
        <v>1655073.9450000001</v>
      </c>
      <c r="G68" s="2"/>
      <c r="H68" s="10">
        <f t="shared" si="12"/>
        <v>8.2554202905371206</v>
      </c>
      <c r="I68" s="2">
        <f t="shared" si="13"/>
        <v>869484.70177496597</v>
      </c>
      <c r="J68" s="2">
        <f t="shared" si="14"/>
        <v>345033.61181546299</v>
      </c>
      <c r="K68" s="2">
        <f t="shared" si="15"/>
        <v>0</v>
      </c>
      <c r="L68" s="2">
        <f t="shared" si="16"/>
        <v>0</v>
      </c>
      <c r="M68" s="21">
        <f t="shared" si="17"/>
        <v>1214518.31359043</v>
      </c>
      <c r="N68" s="4"/>
      <c r="O68" s="4"/>
      <c r="P68" s="4"/>
    </row>
    <row r="69" spans="1:16">
      <c r="A69" s="10">
        <v>11.75</v>
      </c>
      <c r="B69" s="2">
        <f t="shared" si="7"/>
        <v>821443.57276288699</v>
      </c>
      <c r="C69" s="2">
        <f t="shared" si="8"/>
        <v>989466.12173711299</v>
      </c>
      <c r="D69" s="2">
        <f t="shared" si="9"/>
        <v>0</v>
      </c>
      <c r="E69" s="2">
        <f t="shared" si="10"/>
        <v>0</v>
      </c>
      <c r="F69" s="12">
        <f t="shared" si="11"/>
        <v>1810909.6945</v>
      </c>
      <c r="G69" s="2"/>
      <c r="H69" s="10">
        <f t="shared" si="12"/>
        <v>9.5906023328731909</v>
      </c>
      <c r="I69" s="2">
        <f t="shared" si="13"/>
        <v>670479.88470327097</v>
      </c>
      <c r="J69" s="2">
        <f t="shared" si="14"/>
        <v>807623.49748348503</v>
      </c>
      <c r="K69" s="2">
        <f t="shared" si="15"/>
        <v>0</v>
      </c>
      <c r="L69" s="2">
        <f t="shared" si="16"/>
        <v>0</v>
      </c>
      <c r="M69" s="21">
        <f t="shared" si="17"/>
        <v>1478103.38218676</v>
      </c>
      <c r="N69" s="4"/>
      <c r="O69" s="4"/>
      <c r="P69" s="4"/>
    </row>
    <row r="70" spans="1:16">
      <c r="A70" s="10">
        <v>12.25</v>
      </c>
      <c r="B70" s="2">
        <f t="shared" si="7"/>
        <v>303041.04040573799</v>
      </c>
      <c r="C70" s="2">
        <f t="shared" si="8"/>
        <v>784341.51634426205</v>
      </c>
      <c r="D70" s="2">
        <f t="shared" si="9"/>
        <v>0</v>
      </c>
      <c r="E70" s="2">
        <f t="shared" si="10"/>
        <v>0</v>
      </c>
      <c r="F70" s="12">
        <f t="shared" si="11"/>
        <v>1087382.55675</v>
      </c>
      <c r="G70" s="2"/>
      <c r="H70" s="10">
        <f t="shared" si="12"/>
        <v>11.072329402283099</v>
      </c>
      <c r="I70" s="2">
        <f t="shared" si="13"/>
        <v>273907.77320676798</v>
      </c>
      <c r="J70" s="2">
        <f t="shared" si="14"/>
        <v>708937.76594692899</v>
      </c>
      <c r="K70" s="2">
        <f t="shared" si="15"/>
        <v>0</v>
      </c>
      <c r="L70" s="2">
        <f t="shared" si="16"/>
        <v>0</v>
      </c>
      <c r="M70" s="21">
        <f t="shared" si="17"/>
        <v>982845.53915369697</v>
      </c>
      <c r="N70" s="4"/>
      <c r="O70" s="4"/>
      <c r="P70" s="4"/>
    </row>
    <row r="71" spans="1:16">
      <c r="A71" s="10">
        <v>12.75</v>
      </c>
      <c r="B71" s="2">
        <f t="shared" si="7"/>
        <v>189745.93604999999</v>
      </c>
      <c r="C71" s="2">
        <f t="shared" si="8"/>
        <v>735265.50219375</v>
      </c>
      <c r="D71" s="2">
        <f t="shared" si="9"/>
        <v>23718.242006249999</v>
      </c>
      <c r="E71" s="2">
        <f t="shared" si="10"/>
        <v>0</v>
      </c>
      <c r="F71" s="12">
        <f t="shared" si="11"/>
        <v>948729.68024999998</v>
      </c>
      <c r="G71" s="2"/>
      <c r="H71" s="10">
        <f t="shared" si="12"/>
        <v>12.7097119322776</v>
      </c>
      <c r="I71" s="2">
        <f t="shared" si="13"/>
        <v>189146.36764830301</v>
      </c>
      <c r="J71" s="2">
        <f t="shared" si="14"/>
        <v>732942.17463717505</v>
      </c>
      <c r="K71" s="2">
        <f t="shared" si="15"/>
        <v>23643.295956037899</v>
      </c>
      <c r="L71" s="2">
        <f t="shared" si="16"/>
        <v>0</v>
      </c>
      <c r="M71" s="21">
        <f t="shared" si="17"/>
        <v>945731.83824151603</v>
      </c>
      <c r="N71" s="4"/>
      <c r="O71" s="4"/>
      <c r="P71" s="4"/>
    </row>
    <row r="72" spans="1:16">
      <c r="A72" s="10">
        <v>13.25</v>
      </c>
      <c r="B72" s="2">
        <f t="shared" si="7"/>
        <v>37729.026862745202</v>
      </c>
      <c r="C72" s="2">
        <f t="shared" si="8"/>
        <v>896064.38799019705</v>
      </c>
      <c r="D72" s="2">
        <f t="shared" si="9"/>
        <v>28296.770147058902</v>
      </c>
      <c r="E72" s="2">
        <f t="shared" si="10"/>
        <v>0</v>
      </c>
      <c r="F72" s="12">
        <f t="shared" si="11"/>
        <v>962090.18500000099</v>
      </c>
      <c r="G72" s="2"/>
      <c r="H72" s="10">
        <f t="shared" si="12"/>
        <v>14.512028342225699</v>
      </c>
      <c r="I72" s="2">
        <f t="shared" si="13"/>
        <v>41322.619408056802</v>
      </c>
      <c r="J72" s="2">
        <f t="shared" si="14"/>
        <v>981412.21094134799</v>
      </c>
      <c r="K72" s="2">
        <f t="shared" si="15"/>
        <v>30991.9645560426</v>
      </c>
      <c r="L72" s="2">
        <f t="shared" si="16"/>
        <v>0</v>
      </c>
      <c r="M72" s="21">
        <f t="shared" si="17"/>
        <v>1053726.79490545</v>
      </c>
      <c r="N72" s="4"/>
      <c r="O72" s="4"/>
      <c r="P72" s="4"/>
    </row>
    <row r="73" spans="1:16">
      <c r="A73" s="10">
        <v>13.75</v>
      </c>
      <c r="B73" s="2">
        <f t="shared" si="7"/>
        <v>38815.065142857202</v>
      </c>
      <c r="C73" s="2">
        <f t="shared" si="8"/>
        <v>533707.14571428497</v>
      </c>
      <c r="D73" s="2">
        <f t="shared" si="9"/>
        <v>106741.429142857</v>
      </c>
      <c r="E73" s="2">
        <f t="shared" si="10"/>
        <v>0</v>
      </c>
      <c r="F73" s="12">
        <f t="shared" si="11"/>
        <v>679263.63999999897</v>
      </c>
      <c r="G73" s="2"/>
      <c r="H73" s="10">
        <f t="shared" si="12"/>
        <v>16.488721361906101</v>
      </c>
      <c r="I73" s="2">
        <f t="shared" si="13"/>
        <v>46546.239547985897</v>
      </c>
      <c r="J73" s="2">
        <f t="shared" si="14"/>
        <v>640010.79378480499</v>
      </c>
      <c r="K73" s="2">
        <f t="shared" si="15"/>
        <v>128002.158756961</v>
      </c>
      <c r="L73" s="2">
        <f t="shared" si="16"/>
        <v>0</v>
      </c>
      <c r="M73" s="21">
        <f t="shared" si="17"/>
        <v>814559.19208975194</v>
      </c>
      <c r="N73" s="4"/>
      <c r="O73" s="4"/>
      <c r="P73" s="4"/>
    </row>
    <row r="74" spans="1:16">
      <c r="A74" s="10">
        <v>14.25</v>
      </c>
      <c r="B74" s="2">
        <f t="shared" si="7"/>
        <v>0</v>
      </c>
      <c r="C74" s="2">
        <f t="shared" si="8"/>
        <v>341645.67161249998</v>
      </c>
      <c r="D74" s="2">
        <f t="shared" si="9"/>
        <v>60290.412637499998</v>
      </c>
      <c r="E74" s="2">
        <f t="shared" si="10"/>
        <v>0</v>
      </c>
      <c r="F74" s="12">
        <f t="shared" si="11"/>
        <v>401936.08425000001</v>
      </c>
      <c r="G74" s="2"/>
      <c r="H74" s="10">
        <f t="shared" si="12"/>
        <v>18.649394573529801</v>
      </c>
      <c r="I74" s="2">
        <f t="shared" si="13"/>
        <v>0</v>
      </c>
      <c r="J74" s="2">
        <f t="shared" si="14"/>
        <v>447121.74977123499</v>
      </c>
      <c r="K74" s="2">
        <f t="shared" si="15"/>
        <v>78903.838194923897</v>
      </c>
      <c r="L74" s="2">
        <f t="shared" si="16"/>
        <v>0</v>
      </c>
      <c r="M74" s="21">
        <f t="shared" si="17"/>
        <v>526025.58796615899</v>
      </c>
      <c r="N74" s="4"/>
      <c r="O74" s="4"/>
      <c r="P74" s="4"/>
    </row>
    <row r="75" spans="1:16">
      <c r="A75" s="10">
        <v>14.75</v>
      </c>
      <c r="B75" s="2">
        <f t="shared" si="7"/>
        <v>0</v>
      </c>
      <c r="C75" s="2">
        <f t="shared" si="8"/>
        <v>130583.528509615</v>
      </c>
      <c r="D75" s="2">
        <f t="shared" si="9"/>
        <v>95761.254240384602</v>
      </c>
      <c r="E75" s="2">
        <f t="shared" si="10"/>
        <v>0</v>
      </c>
      <c r="F75" s="12">
        <f t="shared" si="11"/>
        <v>226344.78275000001</v>
      </c>
      <c r="G75" s="2"/>
      <c r="H75" s="10">
        <f t="shared" si="12"/>
        <v>21.003809150843999</v>
      </c>
      <c r="I75" s="2">
        <f t="shared" si="13"/>
        <v>0</v>
      </c>
      <c r="J75" s="2">
        <f t="shared" si="14"/>
        <v>185949.254987102</v>
      </c>
      <c r="K75" s="2">
        <f t="shared" si="15"/>
        <v>136362.78699054199</v>
      </c>
      <c r="L75" s="2">
        <f t="shared" si="16"/>
        <v>0</v>
      </c>
      <c r="M75" s="21">
        <f t="shared" si="17"/>
        <v>322312.04197764402</v>
      </c>
      <c r="N75" s="4"/>
      <c r="O75" s="4"/>
      <c r="P75" s="4"/>
    </row>
    <row r="76" spans="1:16">
      <c r="A76" s="10">
        <v>15.25</v>
      </c>
      <c r="B76" s="2">
        <f t="shared" si="7"/>
        <v>4326.3464624999997</v>
      </c>
      <c r="C76" s="2">
        <f t="shared" si="8"/>
        <v>82200.582787499996</v>
      </c>
      <c r="D76" s="2">
        <f t="shared" si="9"/>
        <v>86526.929250000001</v>
      </c>
      <c r="E76" s="2">
        <f t="shared" si="10"/>
        <v>0</v>
      </c>
      <c r="F76" s="12">
        <f t="shared" si="11"/>
        <v>173053.8585</v>
      </c>
      <c r="G76" s="2"/>
      <c r="H76" s="10">
        <f t="shared" si="12"/>
        <v>23.5618807774968</v>
      </c>
      <c r="I76" s="2">
        <f t="shared" si="13"/>
        <v>6684.38423288984</v>
      </c>
      <c r="J76" s="2">
        <f t="shared" si="14"/>
        <v>127003.30042490701</v>
      </c>
      <c r="K76" s="2">
        <f t="shared" si="15"/>
        <v>133687.68465779701</v>
      </c>
      <c r="L76" s="2">
        <f t="shared" si="16"/>
        <v>0</v>
      </c>
      <c r="M76" s="21">
        <f t="shared" si="17"/>
        <v>267375.36931559403</v>
      </c>
      <c r="N76" s="4"/>
      <c r="O76" s="4"/>
      <c r="P76" s="4"/>
    </row>
    <row r="77" spans="1:16">
      <c r="A77" s="10">
        <v>15.75</v>
      </c>
      <c r="B77" s="2">
        <f t="shared" si="7"/>
        <v>0</v>
      </c>
      <c r="C77" s="2">
        <f t="shared" si="8"/>
        <v>41810.681250000001</v>
      </c>
      <c r="D77" s="2">
        <f t="shared" si="9"/>
        <v>88266.993749999994</v>
      </c>
      <c r="E77" s="2">
        <f t="shared" si="10"/>
        <v>0</v>
      </c>
      <c r="F77" s="12">
        <f t="shared" si="11"/>
        <v>130077.675</v>
      </c>
      <c r="G77" s="2"/>
      <c r="H77" s="10">
        <f t="shared" si="12"/>
        <v>26.3336767290075</v>
      </c>
      <c r="I77" s="2">
        <f t="shared" si="13"/>
        <v>0</v>
      </c>
      <c r="J77" s="2">
        <f t="shared" si="14"/>
        <v>69906.600879814301</v>
      </c>
      <c r="K77" s="2">
        <f t="shared" si="15"/>
        <v>147580.60185738601</v>
      </c>
      <c r="L77" s="2">
        <f t="shared" si="16"/>
        <v>0</v>
      </c>
      <c r="M77" s="21">
        <f t="shared" si="17"/>
        <v>217487.20273719999</v>
      </c>
      <c r="N77" s="4"/>
      <c r="O77" s="4"/>
      <c r="P77" s="4"/>
    </row>
    <row r="78" spans="1:16">
      <c r="A78" s="10">
        <v>16.25</v>
      </c>
      <c r="B78" s="2">
        <f t="shared" si="7"/>
        <v>0</v>
      </c>
      <c r="C78" s="2">
        <f t="shared" si="8"/>
        <v>11208.262702702699</v>
      </c>
      <c r="D78" s="2">
        <f t="shared" si="9"/>
        <v>13925.417297297299</v>
      </c>
      <c r="E78" s="2">
        <f t="shared" si="10"/>
        <v>0</v>
      </c>
      <c r="F78" s="12">
        <f t="shared" si="11"/>
        <v>25133.68</v>
      </c>
      <c r="G78" s="2"/>
      <c r="H78" s="10">
        <f t="shared" si="12"/>
        <v>29.329413104528701</v>
      </c>
      <c r="I78" s="2">
        <f t="shared" si="13"/>
        <v>0</v>
      </c>
      <c r="J78" s="2">
        <f t="shared" si="14"/>
        <v>20229.647199486099</v>
      </c>
      <c r="K78" s="2">
        <f t="shared" si="15"/>
        <v>25133.804096331201</v>
      </c>
      <c r="L78" s="2">
        <f t="shared" si="16"/>
        <v>0</v>
      </c>
      <c r="M78" s="21">
        <f t="shared" si="17"/>
        <v>45363.4512958173</v>
      </c>
      <c r="N78" s="4"/>
      <c r="O78" s="4"/>
      <c r="P78" s="4"/>
    </row>
    <row r="79" spans="1:16">
      <c r="A79" s="10">
        <v>16.75</v>
      </c>
      <c r="B79" s="2">
        <f t="shared" si="7"/>
        <v>0</v>
      </c>
      <c r="C79" s="2">
        <f t="shared" si="8"/>
        <v>8735.7607637362598</v>
      </c>
      <c r="D79" s="2">
        <f t="shared" si="9"/>
        <v>14645.245986263701</v>
      </c>
      <c r="E79" s="2">
        <f t="shared" si="10"/>
        <v>0</v>
      </c>
      <c r="F79" s="12">
        <f t="shared" si="11"/>
        <v>23381.00675</v>
      </c>
      <c r="G79" s="2"/>
      <c r="H79" s="10">
        <f t="shared" si="12"/>
        <v>32.559452196158098</v>
      </c>
      <c r="I79" s="2">
        <f t="shared" si="13"/>
        <v>0</v>
      </c>
      <c r="J79" s="2">
        <f t="shared" si="14"/>
        <v>16980.990148295201</v>
      </c>
      <c r="K79" s="2">
        <f t="shared" si="15"/>
        <v>28468.1305427302</v>
      </c>
      <c r="L79" s="2">
        <f t="shared" si="16"/>
        <v>0</v>
      </c>
      <c r="M79" s="21">
        <f t="shared" si="17"/>
        <v>45449.120691025397</v>
      </c>
      <c r="N79" s="4"/>
      <c r="O79" s="4"/>
      <c r="P79" s="4"/>
    </row>
    <row r="80" spans="1:16">
      <c r="A80" s="10">
        <v>17.25</v>
      </c>
      <c r="B80" s="2">
        <f t="shared" si="7"/>
        <v>0</v>
      </c>
      <c r="C80" s="2">
        <f t="shared" si="8"/>
        <v>4242.392895</v>
      </c>
      <c r="D80" s="2">
        <f t="shared" si="9"/>
        <v>12074.502855000001</v>
      </c>
      <c r="E80" s="2">
        <f t="shared" si="10"/>
        <v>0</v>
      </c>
      <c r="F80" s="12">
        <f t="shared" si="11"/>
        <v>16316.89575</v>
      </c>
      <c r="G80" s="2"/>
      <c r="H80" s="10">
        <f t="shared" si="12"/>
        <v>36.0342999849073</v>
      </c>
      <c r="I80" s="2">
        <f t="shared" si="13"/>
        <v>0</v>
      </c>
      <c r="J80" s="2">
        <f t="shared" si="14"/>
        <v>8862.1251149141608</v>
      </c>
      <c r="K80" s="2">
        <f t="shared" si="15"/>
        <v>25222.971480909498</v>
      </c>
      <c r="L80" s="2">
        <f t="shared" si="16"/>
        <v>0</v>
      </c>
      <c r="M80" s="21">
        <f t="shared" si="17"/>
        <v>34085.096595823699</v>
      </c>
      <c r="N80" s="4"/>
      <c r="O80" s="4"/>
      <c r="P80" s="4"/>
    </row>
    <row r="81" spans="1:16">
      <c r="A81" s="10">
        <v>17.75</v>
      </c>
      <c r="B81" s="2">
        <f t="shared" si="7"/>
        <v>0</v>
      </c>
      <c r="C81" s="2">
        <f t="shared" si="8"/>
        <v>984.25363636363602</v>
      </c>
      <c r="D81" s="2">
        <f t="shared" si="9"/>
        <v>4429.1413636363604</v>
      </c>
      <c r="E81" s="2">
        <f t="shared" si="10"/>
        <v>0</v>
      </c>
      <c r="F81" s="12">
        <f t="shared" si="11"/>
        <v>5413.3950000000004</v>
      </c>
      <c r="G81" s="2"/>
      <c r="H81" s="10">
        <f t="shared" si="12"/>
        <v>39.7646037536012</v>
      </c>
      <c r="I81" s="2">
        <f t="shared" si="13"/>
        <v>0</v>
      </c>
      <c r="J81" s="2">
        <f t="shared" si="14"/>
        <v>2204.9834277769601</v>
      </c>
      <c r="K81" s="2">
        <f t="shared" si="15"/>
        <v>9922.4254249963305</v>
      </c>
      <c r="L81" s="2">
        <f t="shared" si="16"/>
        <v>0</v>
      </c>
      <c r="M81" s="21">
        <f t="shared" si="17"/>
        <v>12127.4088527733</v>
      </c>
      <c r="N81" s="4"/>
      <c r="O81" s="4"/>
      <c r="P81" s="4"/>
    </row>
    <row r="82" spans="1:16">
      <c r="A82" s="10">
        <v>18.25</v>
      </c>
      <c r="B82" s="2">
        <f t="shared" si="7"/>
        <v>0</v>
      </c>
      <c r="C82" s="2">
        <f t="shared" si="8"/>
        <v>0</v>
      </c>
      <c r="D82" s="2">
        <f t="shared" si="9"/>
        <v>1042.1115</v>
      </c>
      <c r="E82" s="2">
        <f t="shared" si="10"/>
        <v>0</v>
      </c>
      <c r="F82" s="12">
        <f t="shared" si="11"/>
        <v>1042.1115</v>
      </c>
      <c r="G82" s="2"/>
      <c r="H82" s="10">
        <f t="shared" si="12"/>
        <v>43.761149807988502</v>
      </c>
      <c r="I82" s="2">
        <f t="shared" si="13"/>
        <v>0</v>
      </c>
      <c r="J82" s="2">
        <f t="shared" si="14"/>
        <v>0</v>
      </c>
      <c r="K82" s="2">
        <f t="shared" si="15"/>
        <v>2498.8491763357601</v>
      </c>
      <c r="L82" s="2">
        <f t="shared" si="16"/>
        <v>0</v>
      </c>
      <c r="M82" s="21">
        <f t="shared" si="17"/>
        <v>2498.8491763357601</v>
      </c>
      <c r="N82" s="4"/>
      <c r="O82" s="4"/>
      <c r="P82" s="4"/>
    </row>
    <row r="83" spans="1:16">
      <c r="A83" s="10">
        <v>18.75</v>
      </c>
      <c r="B83" s="2">
        <f t="shared" si="7"/>
        <v>0</v>
      </c>
      <c r="C83" s="2">
        <f t="shared" si="8"/>
        <v>0</v>
      </c>
      <c r="D83" s="2">
        <f t="shared" si="9"/>
        <v>111.8625</v>
      </c>
      <c r="E83" s="2">
        <f t="shared" si="10"/>
        <v>0</v>
      </c>
      <c r="F83" s="12">
        <f t="shared" si="11"/>
        <v>111.8625</v>
      </c>
      <c r="G83" s="2"/>
      <c r="H83" s="10">
        <f t="shared" si="12"/>
        <v>48.034861298226197</v>
      </c>
      <c r="I83" s="2">
        <f t="shared" si="13"/>
        <v>0</v>
      </c>
      <c r="J83" s="2">
        <f t="shared" si="14"/>
        <v>0</v>
      </c>
      <c r="K83" s="2">
        <f t="shared" si="15"/>
        <v>286.57598250521698</v>
      </c>
      <c r="L83" s="2">
        <f t="shared" si="16"/>
        <v>0</v>
      </c>
      <c r="M83" s="21">
        <f t="shared" si="17"/>
        <v>286.57598250521698</v>
      </c>
      <c r="N83" s="4"/>
      <c r="O83" s="4"/>
      <c r="P83" s="4"/>
    </row>
    <row r="84" spans="1:16">
      <c r="A84" s="10">
        <v>19.25</v>
      </c>
      <c r="B84" s="2">
        <f t="shared" si="7"/>
        <v>0</v>
      </c>
      <c r="C84" s="2">
        <f t="shared" si="8"/>
        <v>0</v>
      </c>
      <c r="D84" s="2">
        <f t="shared" si="9"/>
        <v>0</v>
      </c>
      <c r="E84" s="2">
        <f t="shared" si="10"/>
        <v>0</v>
      </c>
      <c r="F84" s="12">
        <f t="shared" si="11"/>
        <v>0</v>
      </c>
      <c r="G84" s="2"/>
      <c r="H84" s="10">
        <f t="shared" si="12"/>
        <v>52.5967961336667</v>
      </c>
      <c r="I84" s="2">
        <f t="shared" si="13"/>
        <v>0</v>
      </c>
      <c r="J84" s="2">
        <f t="shared" si="14"/>
        <v>0</v>
      </c>
      <c r="K84" s="2">
        <f t="shared" si="15"/>
        <v>0</v>
      </c>
      <c r="L84" s="2">
        <f t="shared" si="16"/>
        <v>0</v>
      </c>
      <c r="M84" s="21">
        <f t="shared" si="17"/>
        <v>0</v>
      </c>
      <c r="N84" s="4"/>
      <c r="O84" s="4"/>
      <c r="P84" s="4"/>
    </row>
    <row r="85" spans="1:16">
      <c r="A85" s="10">
        <v>19.75</v>
      </c>
      <c r="B85" s="2">
        <f t="shared" si="7"/>
        <v>0</v>
      </c>
      <c r="C85" s="2">
        <f t="shared" si="8"/>
        <v>0</v>
      </c>
      <c r="D85" s="2">
        <f t="shared" si="9"/>
        <v>0</v>
      </c>
      <c r="E85" s="2">
        <f t="shared" si="10"/>
        <v>0</v>
      </c>
      <c r="F85" s="12">
        <f t="shared" si="11"/>
        <v>0</v>
      </c>
      <c r="G85" s="2"/>
      <c r="H85" s="10">
        <f t="shared" si="12"/>
        <v>57.4581449845534</v>
      </c>
      <c r="I85" s="2">
        <f t="shared" si="13"/>
        <v>0</v>
      </c>
      <c r="J85" s="2">
        <f t="shared" si="14"/>
        <v>0</v>
      </c>
      <c r="K85" s="2">
        <f t="shared" si="15"/>
        <v>0</v>
      </c>
      <c r="L85" s="2">
        <f t="shared" si="16"/>
        <v>0</v>
      </c>
      <c r="M85" s="21">
        <f t="shared" si="17"/>
        <v>0</v>
      </c>
      <c r="N85" s="4"/>
      <c r="O85" s="4"/>
      <c r="P85" s="4"/>
    </row>
    <row r="86" spans="1:16">
      <c r="A86" s="10">
        <v>20.25</v>
      </c>
      <c r="B86" s="2">
        <f t="shared" si="7"/>
        <v>0</v>
      </c>
      <c r="C86" s="2">
        <f t="shared" si="8"/>
        <v>0</v>
      </c>
      <c r="D86" s="2">
        <f t="shared" si="9"/>
        <v>0</v>
      </c>
      <c r="E86" s="2">
        <f t="shared" si="10"/>
        <v>0</v>
      </c>
      <c r="F86" s="12">
        <f t="shared" si="11"/>
        <v>0</v>
      </c>
      <c r="G86" s="2"/>
      <c r="H86" s="10">
        <f t="shared" si="12"/>
        <v>62.630229364823698</v>
      </c>
      <c r="I86" s="2">
        <f t="shared" si="13"/>
        <v>0</v>
      </c>
      <c r="J86" s="2">
        <f t="shared" si="14"/>
        <v>0</v>
      </c>
      <c r="K86" s="2">
        <f t="shared" si="15"/>
        <v>0</v>
      </c>
      <c r="L86" s="2">
        <f t="shared" si="16"/>
        <v>0</v>
      </c>
      <c r="M86" s="21">
        <f t="shared" si="17"/>
        <v>0</v>
      </c>
      <c r="N86" s="4"/>
      <c r="O86" s="4"/>
      <c r="P86" s="4"/>
    </row>
    <row r="87" spans="1:16">
      <c r="A87" s="10">
        <v>20.75</v>
      </c>
      <c r="B87" s="2">
        <f t="shared" si="7"/>
        <v>0</v>
      </c>
      <c r="C87" s="2">
        <f t="shared" si="8"/>
        <v>0</v>
      </c>
      <c r="D87" s="2">
        <f t="shared" si="9"/>
        <v>0</v>
      </c>
      <c r="E87" s="2">
        <f t="shared" si="10"/>
        <v>0</v>
      </c>
      <c r="F87" s="12">
        <f t="shared" si="11"/>
        <v>0</v>
      </c>
      <c r="G87" s="2"/>
      <c r="H87" s="10">
        <f t="shared" si="12"/>
        <v>68.124499790741694</v>
      </c>
      <c r="I87" s="2">
        <f t="shared" si="13"/>
        <v>0</v>
      </c>
      <c r="J87" s="2">
        <f t="shared" si="14"/>
        <v>0</v>
      </c>
      <c r="K87" s="2">
        <f t="shared" si="15"/>
        <v>0</v>
      </c>
      <c r="L87" s="2">
        <f t="shared" si="16"/>
        <v>0</v>
      </c>
      <c r="M87" s="21">
        <f t="shared" si="17"/>
        <v>0</v>
      </c>
      <c r="N87" s="4"/>
      <c r="O87" s="4"/>
      <c r="P87" s="4"/>
    </row>
    <row r="88" spans="1:16">
      <c r="A88" s="10">
        <v>21.25</v>
      </c>
      <c r="B88" s="2">
        <f t="shared" si="7"/>
        <v>0</v>
      </c>
      <c r="C88" s="2">
        <f t="shared" si="8"/>
        <v>0</v>
      </c>
      <c r="D88" s="2">
        <f t="shared" si="9"/>
        <v>0</v>
      </c>
      <c r="E88" s="2">
        <f t="shared" si="10"/>
        <v>0</v>
      </c>
      <c r="F88" s="12">
        <f t="shared" si="11"/>
        <v>0</v>
      </c>
      <c r="G88" s="2"/>
      <c r="H88" s="10">
        <f t="shared" si="12"/>
        <v>73.952534010554302</v>
      </c>
      <c r="I88" s="2">
        <f t="shared" si="13"/>
        <v>0</v>
      </c>
      <c r="J88" s="2">
        <f t="shared" si="14"/>
        <v>0</v>
      </c>
      <c r="K88" s="2">
        <f t="shared" si="15"/>
        <v>0</v>
      </c>
      <c r="L88" s="2">
        <f t="shared" si="16"/>
        <v>0</v>
      </c>
      <c r="M88" s="21">
        <f t="shared" si="17"/>
        <v>0</v>
      </c>
      <c r="N88" s="4"/>
      <c r="O88" s="4"/>
      <c r="P88" s="4"/>
    </row>
    <row r="89" spans="1:16">
      <c r="A89" s="10">
        <v>21.75</v>
      </c>
      <c r="B89" s="2">
        <f t="shared" si="7"/>
        <v>0</v>
      </c>
      <c r="C89" s="2">
        <f t="shared" si="8"/>
        <v>0</v>
      </c>
      <c r="D89" s="2">
        <f t="shared" si="9"/>
        <v>0</v>
      </c>
      <c r="E89" s="2">
        <f t="shared" si="10"/>
        <v>0</v>
      </c>
      <c r="F89" s="12">
        <f t="shared" si="11"/>
        <v>0</v>
      </c>
      <c r="G89" s="2"/>
      <c r="H89" s="10">
        <f t="shared" si="12"/>
        <v>80.126035300771505</v>
      </c>
      <c r="I89" s="2">
        <f t="shared" si="13"/>
        <v>0</v>
      </c>
      <c r="J89" s="2">
        <f t="shared" si="14"/>
        <v>0</v>
      </c>
      <c r="K89" s="2">
        <f t="shared" si="15"/>
        <v>0</v>
      </c>
      <c r="L89" s="2">
        <f t="shared" si="16"/>
        <v>0</v>
      </c>
      <c r="M89" s="21">
        <f t="shared" si="17"/>
        <v>0</v>
      </c>
      <c r="N89" s="4"/>
      <c r="O89" s="4"/>
      <c r="P89" s="4"/>
    </row>
    <row r="90" spans="1:16">
      <c r="A90" s="8" t="s">
        <v>7</v>
      </c>
      <c r="B90" s="15">
        <f>SUM(B53:B84)</f>
        <v>10159199.6955259</v>
      </c>
      <c r="C90" s="15">
        <f>SUM(C53:C84)</f>
        <v>5669548.5862978203</v>
      </c>
      <c r="D90" s="15">
        <f>SUM(D53:D84)</f>
        <v>535830.31267624802</v>
      </c>
      <c r="E90" s="15">
        <f>SUM(E53:E84)</f>
        <v>0</v>
      </c>
      <c r="F90" s="15">
        <f>SUM(F53:F84)</f>
        <v>16364578.5945</v>
      </c>
      <c r="G90" s="12"/>
      <c r="H90" s="8" t="s">
        <v>7</v>
      </c>
      <c r="I90" s="15">
        <f>SUM(I53:I89)</f>
        <v>5984270.2402772401</v>
      </c>
      <c r="J90" s="15">
        <f>SUM(J53:J89)</f>
        <v>5474449.2320791604</v>
      </c>
      <c r="K90" s="15">
        <f>SUM(K53:K89)</f>
        <v>770705.08767349902</v>
      </c>
      <c r="L90" s="15">
        <f>SUM(L53:L89)</f>
        <v>0</v>
      </c>
      <c r="M90" s="15">
        <f>SUM(M53:M89)</f>
        <v>12229424.5600299</v>
      </c>
      <c r="N90" s="4"/>
      <c r="O90" s="4"/>
      <c r="P90" s="4"/>
    </row>
    <row r="91" spans="1:16">
      <c r="A91" s="6" t="s">
        <v>13</v>
      </c>
      <c r="B91" s="22">
        <f>IF(L44&gt;0,B90/L44,0)</f>
        <v>10.0674289161321</v>
      </c>
      <c r="C91" s="22">
        <f>IF(M44&gt;0,C90/M44,0)</f>
        <v>12.359203702649999</v>
      </c>
      <c r="D91" s="22">
        <f>IF(N44&gt;0,D90/N44,0)</f>
        <v>14.6786426275215</v>
      </c>
      <c r="E91" s="22">
        <f>IF(O44&gt;0,E90/O44,0)</f>
        <v>0</v>
      </c>
      <c r="F91" s="22">
        <f>IF(P44&gt;0,F90/P44,0)</f>
        <v>10.878168125697799</v>
      </c>
      <c r="G91" s="12"/>
      <c r="H91" s="6" t="s">
        <v>13</v>
      </c>
      <c r="I91" s="22">
        <f>IF(L44&gt;0,I90/L44,0)</f>
        <v>5.9302127199496297</v>
      </c>
      <c r="J91" s="22">
        <f>IF(M44&gt;0,J90/M44,0)</f>
        <v>11.933901295528701</v>
      </c>
      <c r="K91" s="22">
        <f>IF(N44&gt;0,K90/N44,0)</f>
        <v>21.112849134399799</v>
      </c>
      <c r="L91" s="22">
        <f>IF(O44&gt;0,L90/O44,0)</f>
        <v>0</v>
      </c>
      <c r="M91" s="22">
        <f>IF(P44&gt;0,M90/P44,0)</f>
        <v>8.1293713538859205</v>
      </c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 ht="14" customHeight="1">
      <c r="A96" s="35" t="s">
        <v>14</v>
      </c>
      <c r="B96" s="35"/>
      <c r="C96" s="35"/>
      <c r="D96" s="35"/>
      <c r="E96" s="35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8">
      <c r="A97" s="35"/>
      <c r="B97" s="35"/>
      <c r="C97" s="35"/>
      <c r="D97" s="35"/>
      <c r="E97" s="35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8">
      <c r="A98" s="23"/>
      <c r="B98" s="2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spans="1:18">
      <c r="A100" s="36" t="s">
        <v>15</v>
      </c>
      <c r="B100" s="37" t="s">
        <v>16</v>
      </c>
      <c r="C100" s="37" t="s">
        <v>17</v>
      </c>
      <c r="D100" s="37" t="s">
        <v>18</v>
      </c>
      <c r="E100" s="37" t="s">
        <v>19</v>
      </c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spans="1:18">
      <c r="A101" s="36"/>
      <c r="B101" s="36"/>
      <c r="C101" s="36"/>
      <c r="D101" s="36"/>
      <c r="E101" s="37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8">
      <c r="A102" s="2"/>
      <c r="B102" s="3"/>
      <c r="C102" s="3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spans="1:18">
      <c r="A103" s="24">
        <v>0</v>
      </c>
      <c r="B103" s="25">
        <f>L$44</f>
        <v>1009115.61235</v>
      </c>
      <c r="C103" s="26">
        <f>$B$91</f>
        <v>10.1</v>
      </c>
      <c r="D103" s="26">
        <f>$I$91</f>
        <v>5.9</v>
      </c>
      <c r="E103" s="25">
        <f t="shared" ref="E103:E106" si="18">B103*D103</f>
        <v>5953782.1128700003</v>
      </c>
      <c r="F103" s="2"/>
      <c r="G103" s="2"/>
      <c r="H103" s="2"/>
      <c r="I103" s="2"/>
      <c r="J103" s="2"/>
      <c r="K103" s="2"/>
      <c r="L103" s="2"/>
      <c r="M103" s="2"/>
      <c r="N103" s="4"/>
      <c r="O103" s="4"/>
      <c r="P103" s="4"/>
    </row>
    <row r="104" spans="1:18">
      <c r="A104" s="24">
        <v>1</v>
      </c>
      <c r="B104" s="25">
        <f>M$44</f>
        <v>458730.89582999999</v>
      </c>
      <c r="C104" s="26">
        <f>$C$91</f>
        <v>12.4</v>
      </c>
      <c r="D104" s="26">
        <f>$J$91</f>
        <v>11.9</v>
      </c>
      <c r="E104" s="25">
        <f t="shared" si="18"/>
        <v>5458897.6603800002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  <c r="Q104" s="4"/>
      <c r="R104" s="4"/>
    </row>
    <row r="105" spans="1:18">
      <c r="A105" s="24">
        <v>2</v>
      </c>
      <c r="B105" s="25">
        <f>N$44</f>
        <v>36504.077810000003</v>
      </c>
      <c r="C105" s="26">
        <f>$D$91</f>
        <v>14.7</v>
      </c>
      <c r="D105" s="26">
        <f>$K$91</f>
        <v>21.1</v>
      </c>
      <c r="E105" s="25">
        <f t="shared" si="18"/>
        <v>770236.04179000005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  <c r="Q105" s="4"/>
      <c r="R105" s="4"/>
    </row>
    <row r="106" spans="1:18">
      <c r="A106" s="24">
        <v>3</v>
      </c>
      <c r="B106" s="25">
        <f>O$44</f>
        <v>0</v>
      </c>
      <c r="C106" s="26">
        <f>$E$91</f>
        <v>0</v>
      </c>
      <c r="D106" s="26">
        <f>$L$91</f>
        <v>0</v>
      </c>
      <c r="E106" s="25">
        <f t="shared" si="18"/>
        <v>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  <c r="Q106" s="4"/>
      <c r="R106" s="4"/>
    </row>
    <row r="107" spans="1:18">
      <c r="A107" s="24" t="s">
        <v>7</v>
      </c>
      <c r="B107" s="25">
        <f>SUM(B103:B106)</f>
        <v>1504350.5859900001</v>
      </c>
      <c r="C107" s="26">
        <f>$F$91</f>
        <v>10.9</v>
      </c>
      <c r="D107" s="26">
        <f>$M$91</f>
        <v>8.1</v>
      </c>
      <c r="E107" s="25">
        <f>SUM(E103:E106)</f>
        <v>12182915.81504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  <c r="Q107" s="4"/>
      <c r="R107" s="4"/>
    </row>
    <row r="108" spans="1:18">
      <c r="A108" s="24" t="s">
        <v>2</v>
      </c>
      <c r="B108" s="27">
        <f>$I$3</f>
        <v>12228918</v>
      </c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  <c r="Q108" s="4"/>
      <c r="R108" s="4"/>
    </row>
    <row r="109" spans="1:18" ht="24">
      <c r="A109" s="28" t="s">
        <v>20</v>
      </c>
      <c r="B109" s="25">
        <f>IF(E107&gt;0,$I$3/E107,"")</f>
        <v>1.0037799999999999</v>
      </c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"/>
      <c r="Q109" s="4"/>
      <c r="R109" s="4"/>
    </row>
  </sheetData>
  <sheetProtection selectLockedCells="1" selectUnlockedCells="1"/>
  <mergeCells count="12">
    <mergeCell ref="A2:F2"/>
    <mergeCell ref="H2:I2"/>
    <mergeCell ref="B5:F5"/>
    <mergeCell ref="L5:P5"/>
    <mergeCell ref="B48:D48"/>
    <mergeCell ref="I48:K48"/>
    <mergeCell ref="A96:E97"/>
    <mergeCell ref="A100:A101"/>
    <mergeCell ref="B100:B101"/>
    <mergeCell ref="C100:C101"/>
    <mergeCell ref="D100:D101"/>
    <mergeCell ref="E100:E101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workbookViewId="0">
      <selection activeCell="F15" activeCellId="1" sqref="Q7:Q38 F15"/>
    </sheetView>
  </sheetViews>
  <sheetFormatPr baseColWidth="10" defaultRowHeight="13"/>
  <cols>
    <col min="2" max="2" width="11.5" style="29" customWidth="1"/>
    <col min="3" max="5" width="17.33203125" style="30" customWidth="1"/>
    <col min="6" max="6" width="41.1640625" customWidth="1"/>
    <col min="7" max="7" width="55.33203125" customWidth="1"/>
  </cols>
  <sheetData>
    <row r="1" spans="1:7" ht="18">
      <c r="A1" s="41" t="s">
        <v>21</v>
      </c>
      <c r="B1" s="41"/>
      <c r="C1" s="41"/>
      <c r="D1" s="41"/>
      <c r="E1" s="41"/>
      <c r="F1" s="41"/>
    </row>
    <row r="3" spans="1:7" ht="28">
      <c r="A3" s="31" t="s">
        <v>22</v>
      </c>
      <c r="B3" s="32" t="s">
        <v>23</v>
      </c>
      <c r="C3" s="33" t="s">
        <v>24</v>
      </c>
      <c r="D3" s="33" t="s">
        <v>25</v>
      </c>
      <c r="E3" s="33" t="s">
        <v>26</v>
      </c>
      <c r="F3" s="31" t="s">
        <v>27</v>
      </c>
      <c r="G3" s="34" t="s">
        <v>28</v>
      </c>
    </row>
  </sheetData>
  <sheetProtection selectLockedCells="1" selectUnlockedCells="1"/>
  <mergeCells count="1">
    <mergeCell ref="A1:F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Id="1" sqref="Q7:Q38 A1"/>
    </sheetView>
  </sheetViews>
  <sheetFormatPr baseColWidth="10" defaultRowHeight="13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Id="1" sqref="Q7:Q38 A1"/>
    </sheetView>
  </sheetViews>
  <sheetFormatPr baseColWidth="10" defaultColWidth="11.5" defaultRowHeight="13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ALK_GENERAL_BOQUERON</vt:lpstr>
      <vt:lpstr>RELACIONES TALLA-PESO</vt:lpstr>
      <vt:lpstr>Hoja6</vt:lpstr>
      <vt:lpstr>Sheet4</vt:lpstr>
      <vt:lpstr>'RELACIONES TALLA-PESO'!Área_de_impresión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modified xsi:type="dcterms:W3CDTF">2024-06-07T08:32:54Z</dcterms:modified>
</cp:coreProperties>
</file>