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ECOCADIZ/"/>
    </mc:Choice>
  </mc:AlternateContent>
  <xr:revisionPtr revIDLastSave="0" documentId="13_ncr:1_{AACACF45-F1B4-EB40-B7CE-04481B0EDF1A}" xr6:coauthVersionLast="47" xr6:coauthVersionMax="47" xr10:uidLastSave="{00000000-0000-0000-0000-000000000000}"/>
  <bookViews>
    <workbookView xWindow="0" yWindow="740" windowWidth="29400" windowHeight="17380" tabRatio="991" activeTab="7" xr2:uid="{00000000-000D-0000-FFFF-FFFF00000000}"/>
  </bookViews>
  <sheets>
    <sheet name="POL01" sheetId="1" r:id="rId1"/>
    <sheet name="POL02" sheetId="2" r:id="rId2"/>
    <sheet name="POL03" sheetId="3" r:id="rId3"/>
    <sheet name="POL04" sheetId="4" r:id="rId4"/>
    <sheet name="POL05" sheetId="5" r:id="rId5"/>
    <sheet name="SPAIN" sheetId="6" r:id="rId6"/>
    <sheet name="PORTUGAL" sheetId="7" r:id="rId7"/>
    <sheet name="ALK_GENERAL_BOQUERON" sheetId="8" r:id="rId8"/>
    <sheet name="PLANTILLA ALK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8" l="1"/>
  <c r="L7" i="8" s="1"/>
  <c r="N7" i="8"/>
  <c r="O7" i="8"/>
  <c r="F8" i="8"/>
  <c r="L8" i="8"/>
  <c r="M8" i="8"/>
  <c r="N8" i="8"/>
  <c r="O8" i="8"/>
  <c r="E54" i="8" s="1"/>
  <c r="F9" i="8"/>
  <c r="F10" i="8"/>
  <c r="F11" i="8"/>
  <c r="L11" i="8"/>
  <c r="M11" i="8"/>
  <c r="N11" i="8"/>
  <c r="P11" i="8" s="1"/>
  <c r="O11" i="8"/>
  <c r="E57" i="8" s="1"/>
  <c r="F12" i="8"/>
  <c r="N12" i="8"/>
  <c r="K58" i="8" s="1"/>
  <c r="F13" i="8"/>
  <c r="F14" i="8"/>
  <c r="L14" i="8"/>
  <c r="M14" i="8"/>
  <c r="N14" i="8"/>
  <c r="O14" i="8"/>
  <c r="P14" i="8"/>
  <c r="F15" i="8"/>
  <c r="N15" i="8"/>
  <c r="F16" i="8"/>
  <c r="F17" i="8"/>
  <c r="L17" i="8"/>
  <c r="M17" i="8"/>
  <c r="N17" i="8"/>
  <c r="O17" i="8"/>
  <c r="P17" i="8"/>
  <c r="F18" i="8"/>
  <c r="F19" i="8"/>
  <c r="F20" i="8"/>
  <c r="L20" i="8"/>
  <c r="M20" i="8"/>
  <c r="N20" i="8"/>
  <c r="P20" i="8" s="1"/>
  <c r="O20" i="8"/>
  <c r="E66" i="8" s="1"/>
  <c r="F21" i="8"/>
  <c r="N21" i="8"/>
  <c r="F22" i="8"/>
  <c r="F23" i="8"/>
  <c r="L23" i="8"/>
  <c r="M23" i="8"/>
  <c r="N23" i="8"/>
  <c r="O23" i="8"/>
  <c r="P23" i="8"/>
  <c r="F24" i="8"/>
  <c r="N24" i="8"/>
  <c r="F25" i="8"/>
  <c r="F26" i="8"/>
  <c r="L26" i="8"/>
  <c r="M26" i="8"/>
  <c r="N26" i="8"/>
  <c r="O26" i="8"/>
  <c r="P26" i="8"/>
  <c r="F27" i="8"/>
  <c r="F28" i="8"/>
  <c r="F29" i="8"/>
  <c r="L29" i="8"/>
  <c r="M29" i="8"/>
  <c r="N29" i="8"/>
  <c r="P29" i="8" s="1"/>
  <c r="O29" i="8"/>
  <c r="E75" i="8" s="1"/>
  <c r="F30" i="8"/>
  <c r="N30" i="8"/>
  <c r="D76" i="8" s="1"/>
  <c r="F31" i="8"/>
  <c r="F32" i="8"/>
  <c r="L32" i="8"/>
  <c r="M32" i="8"/>
  <c r="N32" i="8"/>
  <c r="O32" i="8"/>
  <c r="P32" i="8"/>
  <c r="F33" i="8"/>
  <c r="N33" i="8"/>
  <c r="F34" i="8"/>
  <c r="F35" i="8"/>
  <c r="L35" i="8"/>
  <c r="M35" i="8"/>
  <c r="N35" i="8"/>
  <c r="O35" i="8"/>
  <c r="E81" i="8" s="1"/>
  <c r="P35" i="8"/>
  <c r="F36" i="8"/>
  <c r="F37" i="8"/>
  <c r="F38" i="8"/>
  <c r="L38" i="8"/>
  <c r="M38" i="8"/>
  <c r="N38" i="8"/>
  <c r="P38" i="8" s="1"/>
  <c r="O38" i="8"/>
  <c r="F39" i="8"/>
  <c r="L39" i="8"/>
  <c r="M39" i="8"/>
  <c r="N39" i="8"/>
  <c r="D85" i="8" s="1"/>
  <c r="O39" i="8"/>
  <c r="F40" i="8"/>
  <c r="L40" i="8"/>
  <c r="F41" i="8"/>
  <c r="L41" i="8"/>
  <c r="M41" i="8"/>
  <c r="F42" i="8"/>
  <c r="L42" i="8"/>
  <c r="O42" i="8"/>
  <c r="F43" i="8"/>
  <c r="N43" i="8"/>
  <c r="O43" i="8"/>
  <c r="B44" i="8"/>
  <c r="C44" i="8"/>
  <c r="D44" i="8"/>
  <c r="E44" i="8"/>
  <c r="I44" i="8"/>
  <c r="H53" i="8"/>
  <c r="K53" i="8"/>
  <c r="H54" i="8"/>
  <c r="I54" i="8"/>
  <c r="H55" i="8"/>
  <c r="H56" i="8"/>
  <c r="B57" i="8"/>
  <c r="C57" i="8"/>
  <c r="H57" i="8"/>
  <c r="I57" i="8"/>
  <c r="J57" i="8"/>
  <c r="D58" i="8"/>
  <c r="H58" i="8"/>
  <c r="H59" i="8"/>
  <c r="B60" i="8"/>
  <c r="D60" i="8"/>
  <c r="E60" i="8"/>
  <c r="H60" i="8"/>
  <c r="I60" i="8"/>
  <c r="K60" i="8"/>
  <c r="L60" i="8"/>
  <c r="H61" i="8"/>
  <c r="H62" i="8"/>
  <c r="B63" i="8"/>
  <c r="H63" i="8"/>
  <c r="I63" i="8"/>
  <c r="J63" i="8"/>
  <c r="H64" i="8"/>
  <c r="H65" i="8"/>
  <c r="B66" i="8"/>
  <c r="H66" i="8"/>
  <c r="I66" i="8" s="1"/>
  <c r="H67" i="8"/>
  <c r="H68" i="8"/>
  <c r="B69" i="8"/>
  <c r="C69" i="8"/>
  <c r="D69" i="8"/>
  <c r="E69" i="8"/>
  <c r="H69" i="8"/>
  <c r="K69" i="8"/>
  <c r="L69" i="8"/>
  <c r="H70" i="8"/>
  <c r="H71" i="8"/>
  <c r="B72" i="8"/>
  <c r="H72" i="8"/>
  <c r="I72" i="8"/>
  <c r="H73" i="8"/>
  <c r="H74" i="8"/>
  <c r="B75" i="8"/>
  <c r="C75" i="8"/>
  <c r="D75" i="8"/>
  <c r="H75" i="8"/>
  <c r="I75" i="8"/>
  <c r="J75" i="8"/>
  <c r="L75" i="8"/>
  <c r="H76" i="8"/>
  <c r="K76" i="8"/>
  <c r="H77" i="8"/>
  <c r="B78" i="8"/>
  <c r="D78" i="8"/>
  <c r="E78" i="8"/>
  <c r="H78" i="8"/>
  <c r="I78" i="8"/>
  <c r="K78" i="8"/>
  <c r="L78" i="8"/>
  <c r="H79" i="8"/>
  <c r="H80" i="8"/>
  <c r="B81" i="8"/>
  <c r="D81" i="8"/>
  <c r="H81" i="8"/>
  <c r="I81" i="8"/>
  <c r="K81" i="8"/>
  <c r="L81" i="8"/>
  <c r="H82" i="8"/>
  <c r="H83" i="8"/>
  <c r="B84" i="8"/>
  <c r="C84" i="8"/>
  <c r="E84" i="8"/>
  <c r="H84" i="8"/>
  <c r="B85" i="8"/>
  <c r="C85" i="8"/>
  <c r="H85" i="8"/>
  <c r="I85" i="8"/>
  <c r="J85" i="8"/>
  <c r="H86" i="8"/>
  <c r="H87" i="8"/>
  <c r="I87" i="8"/>
  <c r="B88" i="8"/>
  <c r="E88" i="8"/>
  <c r="H88" i="8"/>
  <c r="I88" i="8"/>
  <c r="L88" i="8"/>
  <c r="H89" i="8"/>
  <c r="B108" i="8"/>
  <c r="F6" i="9"/>
  <c r="L6" i="9"/>
  <c r="M6" i="9"/>
  <c r="F7" i="9"/>
  <c r="O7" i="9" s="1"/>
  <c r="E53" i="9" s="1"/>
  <c r="L7" i="9"/>
  <c r="M7" i="9"/>
  <c r="N7" i="9"/>
  <c r="D53" i="9" s="1"/>
  <c r="F8" i="9"/>
  <c r="O8" i="9" s="1"/>
  <c r="L8" i="9"/>
  <c r="I54" i="9" s="1"/>
  <c r="M8" i="9"/>
  <c r="N8" i="9"/>
  <c r="P8" i="9"/>
  <c r="F9" i="9"/>
  <c r="O9" i="9" s="1"/>
  <c r="L9" i="9"/>
  <c r="M9" i="9"/>
  <c r="N9" i="9"/>
  <c r="P9" i="9"/>
  <c r="F10" i="9"/>
  <c r="F11" i="9"/>
  <c r="L11" i="9"/>
  <c r="F12" i="9"/>
  <c r="L12" i="9"/>
  <c r="F13" i="9"/>
  <c r="O13" i="9" s="1"/>
  <c r="L13" i="9"/>
  <c r="M13" i="9"/>
  <c r="C59" i="9" s="1"/>
  <c r="N13" i="9"/>
  <c r="F14" i="9"/>
  <c r="O14" i="9" s="1"/>
  <c r="L14" i="9"/>
  <c r="M14" i="9"/>
  <c r="N14" i="9"/>
  <c r="P14" i="9"/>
  <c r="F15" i="9"/>
  <c r="O15" i="9" s="1"/>
  <c r="L15" i="9"/>
  <c r="B61" i="9" s="1"/>
  <c r="M15" i="9"/>
  <c r="N15" i="9"/>
  <c r="P15" i="9"/>
  <c r="F16" i="9"/>
  <c r="N16" i="9" s="1"/>
  <c r="F17" i="9"/>
  <c r="L17" i="9"/>
  <c r="B63" i="9" s="1"/>
  <c r="F18" i="9"/>
  <c r="L18" i="9" s="1"/>
  <c r="M18" i="9"/>
  <c r="F19" i="9"/>
  <c r="O19" i="9" s="1"/>
  <c r="L19" i="9"/>
  <c r="M19" i="9"/>
  <c r="C65" i="9" s="1"/>
  <c r="N19" i="9"/>
  <c r="K65" i="9" s="1"/>
  <c r="F20" i="9"/>
  <c r="O20" i="9" s="1"/>
  <c r="L66" i="9" s="1"/>
  <c r="L20" i="9"/>
  <c r="I66" i="9" s="1"/>
  <c r="M20" i="9"/>
  <c r="N20" i="9"/>
  <c r="D66" i="9" s="1"/>
  <c r="F21" i="9"/>
  <c r="O21" i="9" s="1"/>
  <c r="L21" i="9"/>
  <c r="M21" i="9"/>
  <c r="P21" i="9" s="1"/>
  <c r="N21" i="9"/>
  <c r="F22" i="9"/>
  <c r="N22" i="9"/>
  <c r="F23" i="9"/>
  <c r="F24" i="9"/>
  <c r="L24" i="9"/>
  <c r="M24" i="9"/>
  <c r="F25" i="9"/>
  <c r="O25" i="9" s="1"/>
  <c r="E71" i="9" s="1"/>
  <c r="F26" i="9"/>
  <c r="O26" i="9" s="1"/>
  <c r="L26" i="9"/>
  <c r="I72" i="9" s="1"/>
  <c r="M26" i="9"/>
  <c r="N26" i="9"/>
  <c r="F27" i="9"/>
  <c r="O27" i="9" s="1"/>
  <c r="L27" i="9"/>
  <c r="M27" i="9"/>
  <c r="P27" i="9" s="1"/>
  <c r="N27" i="9"/>
  <c r="F28" i="9"/>
  <c r="N28" i="9"/>
  <c r="F29" i="9"/>
  <c r="L29" i="9"/>
  <c r="F30" i="9"/>
  <c r="L30" i="9"/>
  <c r="M30" i="9"/>
  <c r="F31" i="9"/>
  <c r="O31" i="9" s="1"/>
  <c r="L77" i="9" s="1"/>
  <c r="L31" i="9"/>
  <c r="F32" i="9"/>
  <c r="O32" i="9" s="1"/>
  <c r="L32" i="9"/>
  <c r="P32" i="9" s="1"/>
  <c r="M32" i="9"/>
  <c r="N32" i="9"/>
  <c r="F33" i="9"/>
  <c r="O33" i="9" s="1"/>
  <c r="L33" i="9"/>
  <c r="B79" i="9" s="1"/>
  <c r="M33" i="9"/>
  <c r="N33" i="9"/>
  <c r="P33" i="9"/>
  <c r="F34" i="9"/>
  <c r="N34" i="9"/>
  <c r="F35" i="9"/>
  <c r="L35" i="9" s="1"/>
  <c r="F36" i="9"/>
  <c r="L36" i="9"/>
  <c r="M36" i="9"/>
  <c r="J82" i="9" s="1"/>
  <c r="F37" i="9"/>
  <c r="O37" i="9" s="1"/>
  <c r="M37" i="9"/>
  <c r="F38" i="9"/>
  <c r="O38" i="9" s="1"/>
  <c r="L38" i="9"/>
  <c r="I84" i="9" s="1"/>
  <c r="M38" i="9"/>
  <c r="J84" i="9" s="1"/>
  <c r="N38" i="9"/>
  <c r="P38" i="9"/>
  <c r="F39" i="9"/>
  <c r="O39" i="9" s="1"/>
  <c r="L39" i="9"/>
  <c r="M39" i="9"/>
  <c r="C85" i="9" s="1"/>
  <c r="N39" i="9"/>
  <c r="D85" i="9" s="1"/>
  <c r="F40" i="9"/>
  <c r="F41" i="9"/>
  <c r="L41" i="9"/>
  <c r="B87" i="9" s="1"/>
  <c r="F42" i="9"/>
  <c r="B43" i="9"/>
  <c r="C43" i="9"/>
  <c r="D43" i="9"/>
  <c r="E43" i="9"/>
  <c r="I43" i="9"/>
  <c r="B52" i="9"/>
  <c r="H52" i="9"/>
  <c r="C53" i="9"/>
  <c r="H53" i="9"/>
  <c r="J53" i="9"/>
  <c r="K53" i="9"/>
  <c r="L53" i="9"/>
  <c r="D54" i="9"/>
  <c r="E54" i="9"/>
  <c r="H54" i="9"/>
  <c r="L54" i="9"/>
  <c r="B55" i="9"/>
  <c r="C55" i="9"/>
  <c r="E55" i="9"/>
  <c r="H55" i="9"/>
  <c r="I55" i="9"/>
  <c r="J55" i="9"/>
  <c r="L55" i="9"/>
  <c r="H56" i="9"/>
  <c r="H57" i="9"/>
  <c r="I57" i="9"/>
  <c r="H58" i="9"/>
  <c r="E59" i="9"/>
  <c r="H59" i="9"/>
  <c r="L59" i="9" s="1"/>
  <c r="B60" i="9"/>
  <c r="D60" i="9"/>
  <c r="E60" i="9"/>
  <c r="H60" i="9"/>
  <c r="I60" i="9"/>
  <c r="K60" i="9"/>
  <c r="L60" i="9"/>
  <c r="C61" i="9"/>
  <c r="E61" i="9"/>
  <c r="H61" i="9"/>
  <c r="I61" i="9"/>
  <c r="L61" i="9"/>
  <c r="H62" i="9"/>
  <c r="H63" i="9"/>
  <c r="B64" i="9"/>
  <c r="C64" i="9"/>
  <c r="H64" i="9"/>
  <c r="J64" i="9"/>
  <c r="E65" i="9"/>
  <c r="H65" i="9"/>
  <c r="J65" i="9"/>
  <c r="L65" i="9"/>
  <c r="B66" i="9"/>
  <c r="E66" i="9"/>
  <c r="H66" i="9"/>
  <c r="K66" i="9"/>
  <c r="B67" i="9"/>
  <c r="C67" i="9"/>
  <c r="E67" i="9"/>
  <c r="H67" i="9"/>
  <c r="I67" i="9"/>
  <c r="J67" i="9"/>
  <c r="L67" i="9"/>
  <c r="H68" i="9"/>
  <c r="H69" i="9"/>
  <c r="B70" i="9"/>
  <c r="H70" i="9"/>
  <c r="I70" i="9"/>
  <c r="H71" i="9"/>
  <c r="B72" i="9"/>
  <c r="D72" i="9"/>
  <c r="E72" i="9"/>
  <c r="H72" i="9"/>
  <c r="K72" i="9"/>
  <c r="L72" i="9"/>
  <c r="B73" i="9"/>
  <c r="E73" i="9"/>
  <c r="H73" i="9"/>
  <c r="L73" i="9" s="1"/>
  <c r="D74" i="9"/>
  <c r="H74" i="9"/>
  <c r="B75" i="9"/>
  <c r="H75" i="9"/>
  <c r="B76" i="9"/>
  <c r="C76" i="9"/>
  <c r="H76" i="9"/>
  <c r="I76" i="9"/>
  <c r="J76" i="9"/>
  <c r="E77" i="9"/>
  <c r="H77" i="9"/>
  <c r="B78" i="9"/>
  <c r="D78" i="9"/>
  <c r="E78" i="9"/>
  <c r="H78" i="9"/>
  <c r="K78" i="9"/>
  <c r="L78" i="9"/>
  <c r="E79" i="9"/>
  <c r="H79" i="9"/>
  <c r="L79" i="9" s="1"/>
  <c r="I79" i="9"/>
  <c r="D80" i="9"/>
  <c r="H80" i="9"/>
  <c r="K80" i="9" s="1"/>
  <c r="B81" i="9"/>
  <c r="H81" i="9"/>
  <c r="I81" i="9"/>
  <c r="C82" i="9"/>
  <c r="H82" i="9"/>
  <c r="H83" i="9"/>
  <c r="B84" i="9"/>
  <c r="C84" i="9"/>
  <c r="E84" i="9"/>
  <c r="H84" i="9"/>
  <c r="L84" i="9"/>
  <c r="B85" i="9"/>
  <c r="F85" i="9" s="1"/>
  <c r="E85" i="9"/>
  <c r="H85" i="9"/>
  <c r="L85" i="9" s="1"/>
  <c r="I85" i="9"/>
  <c r="H86" i="9"/>
  <c r="H87" i="9"/>
  <c r="H88" i="9"/>
  <c r="B107" i="9"/>
  <c r="F6" i="1"/>
  <c r="L6" i="1" s="1"/>
  <c r="M6" i="1"/>
  <c r="N6" i="1"/>
  <c r="O6" i="1"/>
  <c r="E52" i="1" s="1"/>
  <c r="F7" i="1"/>
  <c r="L7" i="1" s="1"/>
  <c r="M7" i="1"/>
  <c r="N7" i="1"/>
  <c r="K53" i="1" s="1"/>
  <c r="O7" i="1"/>
  <c r="P7" i="1"/>
  <c r="F8" i="1"/>
  <c r="O8" i="1"/>
  <c r="F9" i="1"/>
  <c r="M9" i="1" s="1"/>
  <c r="F10" i="1"/>
  <c r="M10" i="1"/>
  <c r="C56" i="1" s="1"/>
  <c r="N10" i="1"/>
  <c r="F11" i="1"/>
  <c r="L11" i="1" s="1"/>
  <c r="N11" i="1"/>
  <c r="D57" i="1" s="1"/>
  <c r="F12" i="1"/>
  <c r="L12" i="1" s="1"/>
  <c r="B58" i="1" s="1"/>
  <c r="M12" i="1"/>
  <c r="N12" i="1"/>
  <c r="O12" i="1"/>
  <c r="P12" i="1"/>
  <c r="F13" i="1"/>
  <c r="L13" i="1" s="1"/>
  <c r="M13" i="1"/>
  <c r="N13" i="1"/>
  <c r="K59" i="1" s="1"/>
  <c r="O13" i="1"/>
  <c r="P13" i="1" s="1"/>
  <c r="F14" i="1"/>
  <c r="F15" i="1"/>
  <c r="M15" i="1"/>
  <c r="J61" i="1" s="1"/>
  <c r="F16" i="1"/>
  <c r="F17" i="1"/>
  <c r="L17" i="1" s="1"/>
  <c r="M17" i="1"/>
  <c r="N17" i="1"/>
  <c r="D63" i="1" s="1"/>
  <c r="O17" i="1"/>
  <c r="F18" i="1"/>
  <c r="L18" i="1" s="1"/>
  <c r="M18" i="1"/>
  <c r="N18" i="1"/>
  <c r="O18" i="1"/>
  <c r="E64" i="1" s="1"/>
  <c r="F19" i="1"/>
  <c r="L19" i="1" s="1"/>
  <c r="M19" i="1"/>
  <c r="C65" i="1" s="1"/>
  <c r="N19" i="1"/>
  <c r="O19" i="1"/>
  <c r="P19" i="1"/>
  <c r="F20" i="1"/>
  <c r="O20" i="1"/>
  <c r="L66" i="1" s="1"/>
  <c r="F21" i="1"/>
  <c r="M21" i="1"/>
  <c r="F22" i="1"/>
  <c r="M22" i="1"/>
  <c r="J68" i="1" s="1"/>
  <c r="F23" i="1"/>
  <c r="L23" i="1" s="1"/>
  <c r="M23" i="1"/>
  <c r="N23" i="1"/>
  <c r="K69" i="1" s="1"/>
  <c r="O23" i="1"/>
  <c r="L69" i="1" s="1"/>
  <c r="F24" i="1"/>
  <c r="L24" i="1" s="1"/>
  <c r="M24" i="1"/>
  <c r="N24" i="1"/>
  <c r="O24" i="1"/>
  <c r="E70" i="1" s="1"/>
  <c r="P24" i="1"/>
  <c r="F25" i="1"/>
  <c r="L25" i="1" s="1"/>
  <c r="M25" i="1"/>
  <c r="N25" i="1"/>
  <c r="O25" i="1"/>
  <c r="P25" i="1"/>
  <c r="F26" i="1"/>
  <c r="O26" i="1" s="1"/>
  <c r="F27" i="1"/>
  <c r="M27" i="1"/>
  <c r="F28" i="1"/>
  <c r="M28" i="1" s="1"/>
  <c r="F29" i="1"/>
  <c r="L29" i="1" s="1"/>
  <c r="M29" i="1"/>
  <c r="N29" i="1"/>
  <c r="D75" i="1" s="1"/>
  <c r="O29" i="1"/>
  <c r="L75" i="1" s="1"/>
  <c r="F30" i="1"/>
  <c r="L30" i="1" s="1"/>
  <c r="B76" i="1" s="1"/>
  <c r="M30" i="1"/>
  <c r="N30" i="1"/>
  <c r="O30" i="1"/>
  <c r="F31" i="1"/>
  <c r="L31" i="1" s="1"/>
  <c r="M31" i="1"/>
  <c r="N31" i="1"/>
  <c r="P31" i="1" s="1"/>
  <c r="O31" i="1"/>
  <c r="F32" i="1"/>
  <c r="O32" i="1"/>
  <c r="F33" i="1"/>
  <c r="F34" i="1"/>
  <c r="M34" i="1"/>
  <c r="J80" i="1" s="1"/>
  <c r="N34" i="1"/>
  <c r="K80" i="1" s="1"/>
  <c r="F35" i="1"/>
  <c r="L35" i="1" s="1"/>
  <c r="F36" i="1"/>
  <c r="L36" i="1" s="1"/>
  <c r="M36" i="1"/>
  <c r="P36" i="1" s="1"/>
  <c r="N36" i="1"/>
  <c r="O36" i="1"/>
  <c r="F37" i="1"/>
  <c r="L37" i="1" s="1"/>
  <c r="M37" i="1"/>
  <c r="C83" i="1" s="1"/>
  <c r="N37" i="1"/>
  <c r="O37" i="1"/>
  <c r="F38" i="1"/>
  <c r="O38" i="1"/>
  <c r="L84" i="1" s="1"/>
  <c r="F39" i="1"/>
  <c r="M39" i="1"/>
  <c r="F40" i="1"/>
  <c r="M40" i="1"/>
  <c r="N40" i="1"/>
  <c r="K86" i="1" s="1"/>
  <c r="F41" i="1"/>
  <c r="L41" i="1" s="1"/>
  <c r="M41" i="1"/>
  <c r="F42" i="1"/>
  <c r="L42" i="1" s="1"/>
  <c r="M42" i="1"/>
  <c r="P42" i="1" s="1"/>
  <c r="N42" i="1"/>
  <c r="O42" i="1"/>
  <c r="E88" i="1" s="1"/>
  <c r="B43" i="1"/>
  <c r="C43" i="1"/>
  <c r="D43" i="1"/>
  <c r="E43" i="1"/>
  <c r="F43" i="1"/>
  <c r="I43" i="1"/>
  <c r="B52" i="1"/>
  <c r="C52" i="1"/>
  <c r="H52" i="1"/>
  <c r="I52" i="1" s="1"/>
  <c r="B53" i="1"/>
  <c r="C53" i="1"/>
  <c r="D53" i="1"/>
  <c r="H53" i="1"/>
  <c r="H54" i="1"/>
  <c r="H55" i="1"/>
  <c r="H56" i="1"/>
  <c r="J56" i="1" s="1"/>
  <c r="H57" i="1"/>
  <c r="I57" i="1"/>
  <c r="K57" i="1"/>
  <c r="H58" i="1"/>
  <c r="I58" i="1"/>
  <c r="B59" i="1"/>
  <c r="C59" i="1"/>
  <c r="D59" i="1"/>
  <c r="H59" i="1"/>
  <c r="I59" i="1"/>
  <c r="J59" i="1"/>
  <c r="H60" i="1"/>
  <c r="C61" i="1"/>
  <c r="H61" i="1"/>
  <c r="H62" i="1"/>
  <c r="B63" i="1"/>
  <c r="H63" i="1"/>
  <c r="I63" i="1"/>
  <c r="K63" i="1"/>
  <c r="B64" i="1"/>
  <c r="C64" i="1"/>
  <c r="H64" i="1"/>
  <c r="I64" i="1"/>
  <c r="J64" i="1"/>
  <c r="L64" i="1"/>
  <c r="B65" i="1"/>
  <c r="H65" i="1"/>
  <c r="I65" i="1" s="1"/>
  <c r="J65" i="1"/>
  <c r="E66" i="1"/>
  <c r="H66" i="1"/>
  <c r="H67" i="1"/>
  <c r="C68" i="1"/>
  <c r="H68" i="1"/>
  <c r="D69" i="1"/>
  <c r="E69" i="1"/>
  <c r="H69" i="1"/>
  <c r="B70" i="1"/>
  <c r="C70" i="1"/>
  <c r="H70" i="1"/>
  <c r="B71" i="1"/>
  <c r="C71" i="1"/>
  <c r="D71" i="1"/>
  <c r="H71" i="1"/>
  <c r="K71" i="1"/>
  <c r="H72" i="1"/>
  <c r="C73" i="1"/>
  <c r="H73" i="1"/>
  <c r="J73" i="1"/>
  <c r="H74" i="1"/>
  <c r="B75" i="1"/>
  <c r="H75" i="1"/>
  <c r="I75" i="1"/>
  <c r="K75" i="1"/>
  <c r="E76" i="1"/>
  <c r="H76" i="1"/>
  <c r="I76" i="1"/>
  <c r="B77" i="1"/>
  <c r="C77" i="1"/>
  <c r="D77" i="1"/>
  <c r="H77" i="1"/>
  <c r="I77" i="1"/>
  <c r="J77" i="1"/>
  <c r="E78" i="1"/>
  <c r="H78" i="1"/>
  <c r="H79" i="1"/>
  <c r="C80" i="1"/>
  <c r="D80" i="1"/>
  <c r="H80" i="1"/>
  <c r="B81" i="1"/>
  <c r="H81" i="1"/>
  <c r="B82" i="1"/>
  <c r="C82" i="1"/>
  <c r="E82" i="1"/>
  <c r="H82" i="1"/>
  <c r="I82" i="1"/>
  <c r="J82" i="1"/>
  <c r="L82" i="1"/>
  <c r="B83" i="1"/>
  <c r="H83" i="1"/>
  <c r="I83" i="1" s="1"/>
  <c r="E84" i="1"/>
  <c r="H84" i="1"/>
  <c r="H85" i="1"/>
  <c r="C86" i="1"/>
  <c r="D86" i="1"/>
  <c r="H86" i="1"/>
  <c r="H87" i="1"/>
  <c r="B88" i="1"/>
  <c r="C88" i="1"/>
  <c r="H88" i="1"/>
  <c r="I88" i="1" s="1"/>
  <c r="B107" i="1"/>
  <c r="F6" i="2"/>
  <c r="M6" i="2" s="1"/>
  <c r="L6" i="2"/>
  <c r="N6" i="2"/>
  <c r="O6" i="2"/>
  <c r="P6" i="2"/>
  <c r="F7" i="2"/>
  <c r="F8" i="2"/>
  <c r="L8" i="2"/>
  <c r="F9" i="2"/>
  <c r="L9" i="2"/>
  <c r="N9" i="2"/>
  <c r="K55" i="2" s="1"/>
  <c r="F10" i="2"/>
  <c r="M10" i="2" s="1"/>
  <c r="L10" i="2"/>
  <c r="N10" i="2"/>
  <c r="D56" i="2" s="1"/>
  <c r="O10" i="2"/>
  <c r="F11" i="2"/>
  <c r="M11" i="2" s="1"/>
  <c r="L11" i="2"/>
  <c r="I57" i="2" s="1"/>
  <c r="N11" i="2"/>
  <c r="O11" i="2"/>
  <c r="L57" i="2" s="1"/>
  <c r="P11" i="2"/>
  <c r="F12" i="2"/>
  <c r="M12" i="2" s="1"/>
  <c r="L12" i="2"/>
  <c r="N12" i="2"/>
  <c r="K58" i="2" s="1"/>
  <c r="O12" i="2"/>
  <c r="P12" i="2"/>
  <c r="F13" i="2"/>
  <c r="F14" i="2"/>
  <c r="L14" i="2"/>
  <c r="F15" i="2"/>
  <c r="L15" i="2"/>
  <c r="N15" i="2"/>
  <c r="D61" i="2" s="1"/>
  <c r="F16" i="2"/>
  <c r="M16" i="2" s="1"/>
  <c r="L16" i="2"/>
  <c r="N16" i="2"/>
  <c r="O16" i="2"/>
  <c r="E62" i="2" s="1"/>
  <c r="F17" i="2"/>
  <c r="M17" i="2" s="1"/>
  <c r="L17" i="2"/>
  <c r="N17" i="2"/>
  <c r="O17" i="2"/>
  <c r="E63" i="2" s="1"/>
  <c r="P17" i="2"/>
  <c r="F18" i="2"/>
  <c r="M18" i="2" s="1"/>
  <c r="L18" i="2"/>
  <c r="N18" i="2"/>
  <c r="O18" i="2"/>
  <c r="P18" i="2"/>
  <c r="F19" i="2"/>
  <c r="F20" i="2"/>
  <c r="L20" i="2"/>
  <c r="F21" i="2"/>
  <c r="L21" i="2"/>
  <c r="N21" i="2"/>
  <c r="F22" i="2"/>
  <c r="M22" i="2" s="1"/>
  <c r="L22" i="2"/>
  <c r="N22" i="2"/>
  <c r="O22" i="2"/>
  <c r="F23" i="2"/>
  <c r="M23" i="2" s="1"/>
  <c r="L23" i="2"/>
  <c r="B69" i="2" s="1"/>
  <c r="N23" i="2"/>
  <c r="O23" i="2"/>
  <c r="P23" i="2"/>
  <c r="F24" i="2"/>
  <c r="M24" i="2" s="1"/>
  <c r="L24" i="2"/>
  <c r="N24" i="2"/>
  <c r="O24" i="2"/>
  <c r="P24" i="2"/>
  <c r="F25" i="2"/>
  <c r="F26" i="2"/>
  <c r="L26" i="2"/>
  <c r="F27" i="2"/>
  <c r="L27" i="2"/>
  <c r="N27" i="2"/>
  <c r="K73" i="2" s="1"/>
  <c r="F28" i="2"/>
  <c r="M28" i="2" s="1"/>
  <c r="L28" i="2"/>
  <c r="N28" i="2"/>
  <c r="D74" i="2" s="1"/>
  <c r="O28" i="2"/>
  <c r="F29" i="2"/>
  <c r="M29" i="2" s="1"/>
  <c r="L29" i="2"/>
  <c r="I75" i="2" s="1"/>
  <c r="N29" i="2"/>
  <c r="O29" i="2"/>
  <c r="P29" i="2"/>
  <c r="F30" i="2"/>
  <c r="M30" i="2" s="1"/>
  <c r="L30" i="2"/>
  <c r="N30" i="2"/>
  <c r="K76" i="2" s="1"/>
  <c r="O30" i="2"/>
  <c r="P30" i="2"/>
  <c r="F31" i="2"/>
  <c r="F32" i="2"/>
  <c r="L32" i="2"/>
  <c r="F33" i="2"/>
  <c r="L33" i="2"/>
  <c r="N33" i="2"/>
  <c r="K79" i="2" s="1"/>
  <c r="F34" i="2"/>
  <c r="M34" i="2" s="1"/>
  <c r="L34" i="2"/>
  <c r="N34" i="2"/>
  <c r="O34" i="2"/>
  <c r="F35" i="2"/>
  <c r="M35" i="2" s="1"/>
  <c r="L35" i="2"/>
  <c r="N35" i="2"/>
  <c r="O35" i="2"/>
  <c r="E81" i="2" s="1"/>
  <c r="P35" i="2"/>
  <c r="F36" i="2"/>
  <c r="M36" i="2" s="1"/>
  <c r="L36" i="2"/>
  <c r="I82" i="2" s="1"/>
  <c r="N36" i="2"/>
  <c r="O36" i="2"/>
  <c r="P36" i="2"/>
  <c r="F37" i="2"/>
  <c r="F38" i="2"/>
  <c r="L38" i="2"/>
  <c r="F39" i="2"/>
  <c r="L39" i="2"/>
  <c r="N39" i="2"/>
  <c r="F40" i="2"/>
  <c r="M40" i="2" s="1"/>
  <c r="L40" i="2"/>
  <c r="N40" i="2"/>
  <c r="D86" i="2" s="1"/>
  <c r="O40" i="2"/>
  <c r="E86" i="2" s="1"/>
  <c r="F41" i="2"/>
  <c r="M41" i="2" s="1"/>
  <c r="L41" i="2"/>
  <c r="B87" i="2" s="1"/>
  <c r="N41" i="2"/>
  <c r="O41" i="2"/>
  <c r="P41" i="2"/>
  <c r="F42" i="2"/>
  <c r="M42" i="2" s="1"/>
  <c r="L42" i="2"/>
  <c r="N42" i="2"/>
  <c r="O42" i="2"/>
  <c r="P42" i="2"/>
  <c r="B43" i="2"/>
  <c r="C43" i="2"/>
  <c r="D43" i="2"/>
  <c r="E43" i="2"/>
  <c r="I43" i="2"/>
  <c r="B52" i="2"/>
  <c r="C52" i="2"/>
  <c r="D52" i="2"/>
  <c r="H52" i="2"/>
  <c r="I52" i="2"/>
  <c r="J52" i="2"/>
  <c r="K52" i="2"/>
  <c r="H53" i="2"/>
  <c r="H54" i="2"/>
  <c r="D55" i="2"/>
  <c r="H55" i="2"/>
  <c r="B56" i="2"/>
  <c r="H56" i="2"/>
  <c r="B57" i="2"/>
  <c r="C57" i="2"/>
  <c r="E57" i="2"/>
  <c r="H57" i="2"/>
  <c r="J57" i="2"/>
  <c r="B58" i="2"/>
  <c r="C58" i="2"/>
  <c r="H58" i="2"/>
  <c r="I58" i="2"/>
  <c r="J58" i="2"/>
  <c r="H59" i="2"/>
  <c r="H60" i="2"/>
  <c r="I60" i="2"/>
  <c r="H61" i="2"/>
  <c r="K61" i="2"/>
  <c r="H62" i="2"/>
  <c r="L62" i="2"/>
  <c r="B63" i="2"/>
  <c r="C63" i="2"/>
  <c r="H63" i="2"/>
  <c r="I63" i="2"/>
  <c r="J63" i="2"/>
  <c r="B64" i="2"/>
  <c r="C64" i="2"/>
  <c r="D64" i="2"/>
  <c r="H64" i="2"/>
  <c r="J64" i="2" s="1"/>
  <c r="H65" i="2"/>
  <c r="H66" i="2"/>
  <c r="H67" i="2"/>
  <c r="B68" i="2"/>
  <c r="D68" i="2"/>
  <c r="E68" i="2"/>
  <c r="H68" i="2"/>
  <c r="K68" i="2"/>
  <c r="L68" i="2"/>
  <c r="C69" i="2"/>
  <c r="H69" i="2"/>
  <c r="I69" i="2"/>
  <c r="B70" i="2"/>
  <c r="C70" i="2"/>
  <c r="D70" i="2"/>
  <c r="H70" i="2"/>
  <c r="I70" i="2"/>
  <c r="J70" i="2"/>
  <c r="K70" i="2"/>
  <c r="H71" i="2"/>
  <c r="H72" i="2"/>
  <c r="I72" i="2"/>
  <c r="D73" i="2"/>
  <c r="H73" i="2"/>
  <c r="B74" i="2"/>
  <c r="H74" i="2"/>
  <c r="I74" i="2"/>
  <c r="K74" i="2"/>
  <c r="B75" i="2"/>
  <c r="C75" i="2"/>
  <c r="E75" i="2"/>
  <c r="H75" i="2"/>
  <c r="J75" i="2"/>
  <c r="L75" i="2"/>
  <c r="B76" i="2"/>
  <c r="C76" i="2"/>
  <c r="H76" i="2"/>
  <c r="I76" i="2"/>
  <c r="J76" i="2"/>
  <c r="H77" i="2"/>
  <c r="H78" i="2"/>
  <c r="I78" i="2"/>
  <c r="D79" i="2"/>
  <c r="H79" i="2"/>
  <c r="E80" i="2"/>
  <c r="H80" i="2"/>
  <c r="L80" i="2" s="1"/>
  <c r="B81" i="2"/>
  <c r="C81" i="2"/>
  <c r="H81" i="2"/>
  <c r="J81" i="2" s="1"/>
  <c r="I81" i="2"/>
  <c r="B82" i="2"/>
  <c r="C82" i="2"/>
  <c r="D82" i="2"/>
  <c r="H82" i="2"/>
  <c r="J82" i="2" s="1"/>
  <c r="K82" i="2"/>
  <c r="H83" i="2"/>
  <c r="H84" i="2"/>
  <c r="H85" i="2"/>
  <c r="B86" i="2"/>
  <c r="H86" i="2"/>
  <c r="I86" i="2"/>
  <c r="K86" i="2"/>
  <c r="L86" i="2"/>
  <c r="C87" i="2"/>
  <c r="E87" i="2"/>
  <c r="H87" i="2"/>
  <c r="I87" i="2"/>
  <c r="B88" i="2"/>
  <c r="C88" i="2"/>
  <c r="D88" i="2"/>
  <c r="H88" i="2"/>
  <c r="I88" i="2"/>
  <c r="J88" i="2"/>
  <c r="K88" i="2"/>
  <c r="B107" i="2"/>
  <c r="F6" i="3"/>
  <c r="L6" i="3"/>
  <c r="M6" i="3"/>
  <c r="J52" i="3" s="1"/>
  <c r="N6" i="3"/>
  <c r="F7" i="3"/>
  <c r="N7" i="3"/>
  <c r="K53" i="3" s="1"/>
  <c r="F8" i="3"/>
  <c r="F9" i="3"/>
  <c r="L9" i="3"/>
  <c r="M9" i="3"/>
  <c r="C55" i="3" s="1"/>
  <c r="F10" i="3"/>
  <c r="O10" i="3" s="1"/>
  <c r="F11" i="3"/>
  <c r="O11" i="3" s="1"/>
  <c r="L11" i="3"/>
  <c r="I57" i="3" s="1"/>
  <c r="M11" i="3"/>
  <c r="J57" i="3" s="1"/>
  <c r="N11" i="3"/>
  <c r="F12" i="3"/>
  <c r="O12" i="3" s="1"/>
  <c r="L12" i="3"/>
  <c r="M12" i="3"/>
  <c r="P12" i="3" s="1"/>
  <c r="N12" i="3"/>
  <c r="F13" i="3"/>
  <c r="N13" i="3"/>
  <c r="F14" i="3"/>
  <c r="L14" i="3"/>
  <c r="B60" i="3" s="1"/>
  <c r="F15" i="3"/>
  <c r="L15" i="3"/>
  <c r="M15" i="3"/>
  <c r="C61" i="3" s="1"/>
  <c r="F16" i="3"/>
  <c r="O16" i="3" s="1"/>
  <c r="L16" i="3"/>
  <c r="F17" i="3"/>
  <c r="O17" i="3" s="1"/>
  <c r="E63" i="3" s="1"/>
  <c r="L17" i="3"/>
  <c r="M17" i="3"/>
  <c r="N17" i="3"/>
  <c r="F18" i="3"/>
  <c r="O18" i="3" s="1"/>
  <c r="L18" i="3"/>
  <c r="B64" i="3" s="1"/>
  <c r="F64" i="3" s="1"/>
  <c r="M18" i="3"/>
  <c r="N18" i="3"/>
  <c r="P18" i="3"/>
  <c r="F19" i="3"/>
  <c r="N19" i="3"/>
  <c r="D65" i="3" s="1"/>
  <c r="F20" i="3"/>
  <c r="L20" i="3"/>
  <c r="I66" i="3" s="1"/>
  <c r="F21" i="3"/>
  <c r="L21" i="3"/>
  <c r="M21" i="3"/>
  <c r="C67" i="3" s="1"/>
  <c r="F22" i="3"/>
  <c r="O22" i="3" s="1"/>
  <c r="L22" i="3"/>
  <c r="M22" i="3"/>
  <c r="F23" i="3"/>
  <c r="O23" i="3" s="1"/>
  <c r="L23" i="3"/>
  <c r="I69" i="3" s="1"/>
  <c r="M23" i="3"/>
  <c r="C69" i="3" s="1"/>
  <c r="N23" i="3"/>
  <c r="K69" i="3" s="1"/>
  <c r="P23" i="3"/>
  <c r="F24" i="3"/>
  <c r="O24" i="3" s="1"/>
  <c r="L24" i="3"/>
  <c r="M24" i="3"/>
  <c r="N24" i="3"/>
  <c r="D70" i="3" s="1"/>
  <c r="P24" i="3"/>
  <c r="F25" i="3"/>
  <c r="F26" i="3"/>
  <c r="L26" i="3"/>
  <c r="I72" i="3" s="1"/>
  <c r="F27" i="3"/>
  <c r="F28" i="3"/>
  <c r="O28" i="3" s="1"/>
  <c r="L28" i="3"/>
  <c r="M28" i="3"/>
  <c r="C74" i="3" s="1"/>
  <c r="N28" i="3"/>
  <c r="F29" i="3"/>
  <c r="O29" i="3" s="1"/>
  <c r="L29" i="3"/>
  <c r="M29" i="3"/>
  <c r="N29" i="3"/>
  <c r="K75" i="3" s="1"/>
  <c r="P29" i="3"/>
  <c r="F30" i="3"/>
  <c r="O30" i="3" s="1"/>
  <c r="L30" i="3"/>
  <c r="M30" i="3"/>
  <c r="N30" i="3"/>
  <c r="P30" i="3"/>
  <c r="F31" i="3"/>
  <c r="N31" i="3" s="1"/>
  <c r="F32" i="3"/>
  <c r="L32" i="3"/>
  <c r="B78" i="3" s="1"/>
  <c r="F33" i="3"/>
  <c r="L33" i="3"/>
  <c r="F34" i="3"/>
  <c r="O34" i="3" s="1"/>
  <c r="L34" i="3"/>
  <c r="M34" i="3"/>
  <c r="J80" i="3" s="1"/>
  <c r="N34" i="3"/>
  <c r="D80" i="3" s="1"/>
  <c r="F35" i="3"/>
  <c r="O35" i="3" s="1"/>
  <c r="E81" i="3" s="1"/>
  <c r="L35" i="3"/>
  <c r="M35" i="3"/>
  <c r="N35" i="3"/>
  <c r="P35" i="3"/>
  <c r="F36" i="3"/>
  <c r="O36" i="3" s="1"/>
  <c r="L36" i="3"/>
  <c r="M36" i="3"/>
  <c r="N36" i="3"/>
  <c r="P36" i="3"/>
  <c r="F37" i="3"/>
  <c r="N37" i="3"/>
  <c r="F38" i="3"/>
  <c r="L38" i="3"/>
  <c r="N38" i="3"/>
  <c r="D84" i="3" s="1"/>
  <c r="F39" i="3"/>
  <c r="L39" i="3"/>
  <c r="F40" i="3"/>
  <c r="O40" i="3" s="1"/>
  <c r="L86" i="3" s="1"/>
  <c r="L40" i="3"/>
  <c r="M40" i="3"/>
  <c r="C86" i="3" s="1"/>
  <c r="N40" i="3"/>
  <c r="F41" i="3"/>
  <c r="O41" i="3" s="1"/>
  <c r="L41" i="3"/>
  <c r="M41" i="3"/>
  <c r="N41" i="3"/>
  <c r="P41" i="3" s="1"/>
  <c r="F42" i="3"/>
  <c r="O42" i="3" s="1"/>
  <c r="L42" i="3"/>
  <c r="M42" i="3"/>
  <c r="C88" i="3" s="1"/>
  <c r="N42" i="3"/>
  <c r="K88" i="3" s="1"/>
  <c r="P42" i="3"/>
  <c r="B43" i="3"/>
  <c r="C43" i="3"/>
  <c r="D43" i="3"/>
  <c r="E43" i="3"/>
  <c r="I43" i="3"/>
  <c r="B52" i="3"/>
  <c r="D52" i="3"/>
  <c r="H52" i="3"/>
  <c r="I52" i="3"/>
  <c r="K52" i="3"/>
  <c r="D53" i="3"/>
  <c r="H53" i="3"/>
  <c r="H54" i="3"/>
  <c r="H55" i="3"/>
  <c r="J55" i="3"/>
  <c r="H56" i="3"/>
  <c r="B57" i="3"/>
  <c r="C57" i="3"/>
  <c r="D57" i="3"/>
  <c r="E57" i="3"/>
  <c r="H57" i="3"/>
  <c r="K57" i="3"/>
  <c r="L57" i="3"/>
  <c r="B58" i="3"/>
  <c r="E58" i="3"/>
  <c r="H58" i="3"/>
  <c r="I58" i="3"/>
  <c r="J58" i="3"/>
  <c r="L58" i="3"/>
  <c r="D59" i="3"/>
  <c r="H59" i="3"/>
  <c r="H60" i="3"/>
  <c r="B61" i="3"/>
  <c r="H61" i="3"/>
  <c r="I61" i="3"/>
  <c r="J61" i="3"/>
  <c r="H62" i="3"/>
  <c r="C63" i="3"/>
  <c r="D63" i="3"/>
  <c r="H63" i="3"/>
  <c r="L63" i="3"/>
  <c r="C64" i="3"/>
  <c r="D64" i="3"/>
  <c r="E64" i="3"/>
  <c r="H64" i="3"/>
  <c r="J64" i="3"/>
  <c r="K64" i="3"/>
  <c r="L64" i="3"/>
  <c r="H65" i="3"/>
  <c r="H66" i="3"/>
  <c r="B67" i="3"/>
  <c r="H67" i="3"/>
  <c r="I67" i="3"/>
  <c r="J67" i="3"/>
  <c r="H68" i="3"/>
  <c r="I68" i="3"/>
  <c r="B69" i="3"/>
  <c r="D69" i="3"/>
  <c r="E69" i="3"/>
  <c r="H69" i="3"/>
  <c r="L69" i="3"/>
  <c r="B70" i="3"/>
  <c r="F70" i="3" s="1"/>
  <c r="C70" i="3"/>
  <c r="E70" i="3"/>
  <c r="H70" i="3"/>
  <c r="I70" i="3"/>
  <c r="J70" i="3"/>
  <c r="K70" i="3"/>
  <c r="L70" i="3"/>
  <c r="H71" i="3"/>
  <c r="B72" i="3"/>
  <c r="H72" i="3"/>
  <c r="H73" i="3"/>
  <c r="H74" i="3"/>
  <c r="I74" i="3"/>
  <c r="J74" i="3"/>
  <c r="B75" i="3"/>
  <c r="C75" i="3"/>
  <c r="D75" i="3"/>
  <c r="E75" i="3"/>
  <c r="H75" i="3"/>
  <c r="L75" i="3" s="1"/>
  <c r="B76" i="3"/>
  <c r="C76" i="3"/>
  <c r="E76" i="3"/>
  <c r="H76" i="3"/>
  <c r="I76" i="3"/>
  <c r="J76" i="3"/>
  <c r="L76" i="3"/>
  <c r="H77" i="3"/>
  <c r="H78" i="3"/>
  <c r="H79" i="3"/>
  <c r="C80" i="3"/>
  <c r="H80" i="3"/>
  <c r="I80" i="3"/>
  <c r="K80" i="3"/>
  <c r="B81" i="3"/>
  <c r="C81" i="3"/>
  <c r="D81" i="3"/>
  <c r="F81" i="3"/>
  <c r="H81" i="3"/>
  <c r="I81" i="3"/>
  <c r="B82" i="3"/>
  <c r="C82" i="3"/>
  <c r="D82" i="3"/>
  <c r="E82" i="3"/>
  <c r="H82" i="3"/>
  <c r="I82" i="3"/>
  <c r="J82" i="3"/>
  <c r="K82" i="3"/>
  <c r="L82" i="3"/>
  <c r="H83" i="3"/>
  <c r="H84" i="3"/>
  <c r="K84" i="3"/>
  <c r="H85" i="3"/>
  <c r="B86" i="3"/>
  <c r="H86" i="3"/>
  <c r="I86" i="3"/>
  <c r="J86" i="3"/>
  <c r="B87" i="3"/>
  <c r="C87" i="3"/>
  <c r="D87" i="3"/>
  <c r="H87" i="3"/>
  <c r="I87" i="3"/>
  <c r="J87" i="3"/>
  <c r="K87" i="3"/>
  <c r="B88" i="3"/>
  <c r="E88" i="3"/>
  <c r="H88" i="3"/>
  <c r="L88" i="3" s="1"/>
  <c r="I88" i="3"/>
  <c r="J88" i="3"/>
  <c r="B107" i="3"/>
  <c r="F6" i="4"/>
  <c r="L6" i="4"/>
  <c r="M6" i="4"/>
  <c r="N6" i="4"/>
  <c r="D52" i="4" s="1"/>
  <c r="O6" i="4"/>
  <c r="F7" i="4"/>
  <c r="L7" i="4"/>
  <c r="M7" i="4"/>
  <c r="N7" i="4"/>
  <c r="O7" i="4"/>
  <c r="F8" i="4"/>
  <c r="F9" i="4"/>
  <c r="L9" i="4"/>
  <c r="O9" i="4"/>
  <c r="F10" i="4"/>
  <c r="F11" i="4"/>
  <c r="O11" i="4" s="1"/>
  <c r="L57" i="4" s="1"/>
  <c r="L11" i="4"/>
  <c r="M11" i="4"/>
  <c r="C57" i="4" s="1"/>
  <c r="N11" i="4"/>
  <c r="K57" i="4" s="1"/>
  <c r="F12" i="4"/>
  <c r="L12" i="4"/>
  <c r="M12" i="4"/>
  <c r="N12" i="4"/>
  <c r="O12" i="4"/>
  <c r="L58" i="4" s="1"/>
  <c r="F13" i="4"/>
  <c r="L13" i="4"/>
  <c r="M13" i="4"/>
  <c r="N13" i="4"/>
  <c r="K59" i="4" s="1"/>
  <c r="O13" i="4"/>
  <c r="E59" i="4" s="1"/>
  <c r="F14" i="4"/>
  <c r="N14" i="4"/>
  <c r="F15" i="4"/>
  <c r="L15" i="4"/>
  <c r="O15" i="4"/>
  <c r="F16" i="4"/>
  <c r="L16" i="4"/>
  <c r="F17" i="4"/>
  <c r="O17" i="4" s="1"/>
  <c r="L17" i="4"/>
  <c r="M17" i="4"/>
  <c r="J63" i="4" s="1"/>
  <c r="N17" i="4"/>
  <c r="F18" i="4"/>
  <c r="L18" i="4"/>
  <c r="M18" i="4"/>
  <c r="N18" i="4"/>
  <c r="O18" i="4"/>
  <c r="F19" i="4"/>
  <c r="L19" i="4"/>
  <c r="M19" i="4"/>
  <c r="N19" i="4"/>
  <c r="O19" i="4"/>
  <c r="L65" i="4" s="1"/>
  <c r="F20" i="4"/>
  <c r="N20" i="4"/>
  <c r="O20" i="4"/>
  <c r="E66" i="4" s="1"/>
  <c r="F21" i="4"/>
  <c r="L21" i="4" s="1"/>
  <c r="O21" i="4"/>
  <c r="F22" i="4"/>
  <c r="L22" i="4"/>
  <c r="M22" i="4"/>
  <c r="C68" i="4" s="1"/>
  <c r="F23" i="4"/>
  <c r="O23" i="4" s="1"/>
  <c r="M23" i="4"/>
  <c r="N23" i="4"/>
  <c r="D69" i="4" s="1"/>
  <c r="F24" i="4"/>
  <c r="L24" i="4"/>
  <c r="M24" i="4"/>
  <c r="N24" i="4"/>
  <c r="D70" i="4" s="1"/>
  <c r="O24" i="4"/>
  <c r="F25" i="4"/>
  <c r="L25" i="4"/>
  <c r="M25" i="4"/>
  <c r="N25" i="4"/>
  <c r="O25" i="4"/>
  <c r="F26" i="4"/>
  <c r="N26" i="4"/>
  <c r="O26" i="4"/>
  <c r="F27" i="4"/>
  <c r="F28" i="4"/>
  <c r="L28" i="4"/>
  <c r="M28" i="4"/>
  <c r="C74" i="4" s="1"/>
  <c r="F29" i="4"/>
  <c r="O29" i="4" s="1"/>
  <c r="L75" i="4" s="1"/>
  <c r="F30" i="4"/>
  <c r="L30" i="4"/>
  <c r="M30" i="4"/>
  <c r="N30" i="4"/>
  <c r="O30" i="4"/>
  <c r="F31" i="4"/>
  <c r="L31" i="4"/>
  <c r="M31" i="4"/>
  <c r="N31" i="4"/>
  <c r="D77" i="4" s="1"/>
  <c r="O31" i="4"/>
  <c r="E77" i="4" s="1"/>
  <c r="F32" i="4"/>
  <c r="N32" i="4"/>
  <c r="O32" i="4"/>
  <c r="F33" i="4"/>
  <c r="L33" i="4"/>
  <c r="F34" i="4"/>
  <c r="L34" i="4"/>
  <c r="M34" i="4"/>
  <c r="F35" i="4"/>
  <c r="O35" i="4" s="1"/>
  <c r="L35" i="4"/>
  <c r="F36" i="4"/>
  <c r="L36" i="4"/>
  <c r="M36" i="4"/>
  <c r="N36" i="4"/>
  <c r="D82" i="4" s="1"/>
  <c r="O36" i="4"/>
  <c r="F37" i="4"/>
  <c r="L37" i="4"/>
  <c r="M37" i="4"/>
  <c r="J83" i="4" s="1"/>
  <c r="N37" i="4"/>
  <c r="O37" i="4"/>
  <c r="L83" i="4" s="1"/>
  <c r="F38" i="4"/>
  <c r="N38" i="4" s="1"/>
  <c r="O38" i="4"/>
  <c r="E84" i="4" s="1"/>
  <c r="F39" i="4"/>
  <c r="L39" i="4"/>
  <c r="O39" i="4"/>
  <c r="F40" i="4"/>
  <c r="L40" i="4" s="1"/>
  <c r="M40" i="4"/>
  <c r="F41" i="4"/>
  <c r="O41" i="4" s="1"/>
  <c r="L41" i="4"/>
  <c r="M41" i="4"/>
  <c r="J87" i="4" s="1"/>
  <c r="F42" i="4"/>
  <c r="L42" i="4"/>
  <c r="M42" i="4"/>
  <c r="J88" i="4" s="1"/>
  <c r="N42" i="4"/>
  <c r="K88" i="4" s="1"/>
  <c r="O42" i="4"/>
  <c r="B43" i="4"/>
  <c r="C43" i="4"/>
  <c r="D43" i="4"/>
  <c r="E43" i="4"/>
  <c r="I43" i="4"/>
  <c r="C52" i="4"/>
  <c r="H52" i="4"/>
  <c r="B53" i="4"/>
  <c r="D53" i="4"/>
  <c r="E53" i="4"/>
  <c r="H53" i="4"/>
  <c r="I53" i="4"/>
  <c r="K53" i="4"/>
  <c r="L53" i="4"/>
  <c r="H54" i="4"/>
  <c r="B55" i="4"/>
  <c r="H55" i="4"/>
  <c r="H56" i="4"/>
  <c r="B57" i="4"/>
  <c r="E57" i="4"/>
  <c r="H57" i="4"/>
  <c r="I57" i="4"/>
  <c r="J57" i="4"/>
  <c r="D58" i="4"/>
  <c r="E58" i="4"/>
  <c r="H58" i="4"/>
  <c r="B59" i="4"/>
  <c r="D59" i="4"/>
  <c r="H59" i="4"/>
  <c r="I59" i="4"/>
  <c r="H60" i="4"/>
  <c r="B61" i="4"/>
  <c r="H61" i="4"/>
  <c r="I61" i="4"/>
  <c r="H62" i="4"/>
  <c r="B63" i="4"/>
  <c r="C63" i="4"/>
  <c r="H63" i="4"/>
  <c r="C64" i="4"/>
  <c r="D64" i="4"/>
  <c r="E64" i="4"/>
  <c r="H64" i="4"/>
  <c r="J64" i="4"/>
  <c r="K64" i="4"/>
  <c r="L64" i="4"/>
  <c r="E65" i="4"/>
  <c r="H65" i="4"/>
  <c r="I65" i="4"/>
  <c r="H66" i="4"/>
  <c r="H67" i="4"/>
  <c r="B68" i="4"/>
  <c r="H68" i="4"/>
  <c r="I68" i="4"/>
  <c r="E69" i="4"/>
  <c r="H69" i="4"/>
  <c r="K69" i="4"/>
  <c r="L69" i="4"/>
  <c r="C70" i="4"/>
  <c r="H70" i="4"/>
  <c r="K70" i="4" s="1"/>
  <c r="J70" i="4"/>
  <c r="B71" i="4"/>
  <c r="D71" i="4"/>
  <c r="E71" i="4"/>
  <c r="H71" i="4"/>
  <c r="I71" i="4"/>
  <c r="K71" i="4"/>
  <c r="L71" i="4"/>
  <c r="H72" i="4"/>
  <c r="H73" i="4"/>
  <c r="B74" i="4"/>
  <c r="H74" i="4"/>
  <c r="I74" i="4"/>
  <c r="J74" i="4"/>
  <c r="H75" i="4"/>
  <c r="D76" i="4"/>
  <c r="E76" i="4"/>
  <c r="H76" i="4"/>
  <c r="L76" i="4"/>
  <c r="B77" i="4"/>
  <c r="H77" i="4"/>
  <c r="L77" i="4" s="1"/>
  <c r="I77" i="4"/>
  <c r="K77" i="4"/>
  <c r="E78" i="4"/>
  <c r="H78" i="4"/>
  <c r="L78" i="4"/>
  <c r="H79" i="4"/>
  <c r="H80" i="4"/>
  <c r="E81" i="4"/>
  <c r="H81" i="4"/>
  <c r="L81" i="4"/>
  <c r="B82" i="4"/>
  <c r="C82" i="4"/>
  <c r="H82" i="4"/>
  <c r="I82" i="4"/>
  <c r="J82" i="4"/>
  <c r="K82" i="4"/>
  <c r="B83" i="4"/>
  <c r="C83" i="4"/>
  <c r="D83" i="4"/>
  <c r="E83" i="4"/>
  <c r="H83" i="4"/>
  <c r="I83" i="4" s="1"/>
  <c r="H84" i="4"/>
  <c r="E85" i="4"/>
  <c r="H85" i="4"/>
  <c r="L85" i="4"/>
  <c r="H86" i="4"/>
  <c r="B87" i="4"/>
  <c r="C87" i="4"/>
  <c r="E87" i="4"/>
  <c r="H87" i="4"/>
  <c r="I87" i="4"/>
  <c r="L87" i="4"/>
  <c r="D88" i="4"/>
  <c r="H88" i="4"/>
  <c r="I88" i="4"/>
  <c r="B107" i="4"/>
  <c r="F6" i="5"/>
  <c r="L6" i="5"/>
  <c r="M6" i="5"/>
  <c r="C52" i="5" s="1"/>
  <c r="F7" i="5"/>
  <c r="O7" i="5" s="1"/>
  <c r="E53" i="5" s="1"/>
  <c r="L7" i="5"/>
  <c r="M7" i="5"/>
  <c r="N7" i="5"/>
  <c r="K53" i="5" s="1"/>
  <c r="F8" i="5"/>
  <c r="O8" i="5" s="1"/>
  <c r="L8" i="5"/>
  <c r="I54" i="5" s="1"/>
  <c r="M8" i="5"/>
  <c r="N8" i="5"/>
  <c r="K54" i="5" s="1"/>
  <c r="P8" i="5"/>
  <c r="F9" i="5"/>
  <c r="O9" i="5" s="1"/>
  <c r="M9" i="5"/>
  <c r="N9" i="5"/>
  <c r="F10" i="5"/>
  <c r="F11" i="5"/>
  <c r="O11" i="5" s="1"/>
  <c r="L57" i="5" s="1"/>
  <c r="L11" i="5"/>
  <c r="F12" i="5"/>
  <c r="O12" i="5" s="1"/>
  <c r="L12" i="5"/>
  <c r="M12" i="5"/>
  <c r="F13" i="5"/>
  <c r="O13" i="5" s="1"/>
  <c r="L59" i="5" s="1"/>
  <c r="L13" i="5"/>
  <c r="M13" i="5"/>
  <c r="C59" i="5" s="1"/>
  <c r="N13" i="5"/>
  <c r="F14" i="5"/>
  <c r="O14" i="5" s="1"/>
  <c r="L14" i="5"/>
  <c r="M14" i="5"/>
  <c r="N14" i="5"/>
  <c r="P14" i="5"/>
  <c r="F15" i="5"/>
  <c r="O15" i="5" s="1"/>
  <c r="M15" i="5"/>
  <c r="N15" i="5"/>
  <c r="F16" i="5"/>
  <c r="F17" i="5"/>
  <c r="O17" i="5" s="1"/>
  <c r="L17" i="5"/>
  <c r="F18" i="5"/>
  <c r="O18" i="5" s="1"/>
  <c r="E64" i="5" s="1"/>
  <c r="L18" i="5"/>
  <c r="M18" i="5"/>
  <c r="J64" i="5" s="1"/>
  <c r="F19" i="5"/>
  <c r="O19" i="5" s="1"/>
  <c r="L19" i="5"/>
  <c r="M19" i="5"/>
  <c r="J65" i="5" s="1"/>
  <c r="N19" i="5"/>
  <c r="K65" i="5" s="1"/>
  <c r="F20" i="5"/>
  <c r="O20" i="5" s="1"/>
  <c r="L20" i="5"/>
  <c r="M20" i="5"/>
  <c r="N20" i="5"/>
  <c r="D66" i="5" s="1"/>
  <c r="P20" i="5"/>
  <c r="F21" i="5"/>
  <c r="O21" i="5" s="1"/>
  <c r="M21" i="5"/>
  <c r="N21" i="5"/>
  <c r="F22" i="5"/>
  <c r="F23" i="5"/>
  <c r="O23" i="5" s="1"/>
  <c r="L23" i="5"/>
  <c r="F24" i="5"/>
  <c r="O24" i="5" s="1"/>
  <c r="L24" i="5"/>
  <c r="M24" i="5"/>
  <c r="F25" i="5"/>
  <c r="O25" i="5" s="1"/>
  <c r="E71" i="5" s="1"/>
  <c r="L25" i="5"/>
  <c r="M25" i="5"/>
  <c r="N25" i="5"/>
  <c r="F26" i="5"/>
  <c r="O26" i="5" s="1"/>
  <c r="L26" i="5"/>
  <c r="I72" i="5" s="1"/>
  <c r="M26" i="5"/>
  <c r="N26" i="5"/>
  <c r="K72" i="5" s="1"/>
  <c r="P26" i="5"/>
  <c r="F27" i="5"/>
  <c r="O27" i="5" s="1"/>
  <c r="M27" i="5"/>
  <c r="N27" i="5"/>
  <c r="F28" i="5"/>
  <c r="F29" i="5"/>
  <c r="O29" i="5" s="1"/>
  <c r="L75" i="5" s="1"/>
  <c r="L29" i="5"/>
  <c r="F30" i="5"/>
  <c r="O30" i="5" s="1"/>
  <c r="L30" i="5"/>
  <c r="M30" i="5"/>
  <c r="F31" i="5"/>
  <c r="O31" i="5" s="1"/>
  <c r="L31" i="5"/>
  <c r="M31" i="5"/>
  <c r="C77" i="5" s="1"/>
  <c r="N31" i="5"/>
  <c r="F32" i="5"/>
  <c r="O32" i="5" s="1"/>
  <c r="L32" i="5"/>
  <c r="M32" i="5"/>
  <c r="N32" i="5"/>
  <c r="P32" i="5"/>
  <c r="F33" i="5"/>
  <c r="O33" i="5" s="1"/>
  <c r="M33" i="5"/>
  <c r="N33" i="5"/>
  <c r="F34" i="5"/>
  <c r="F35" i="5"/>
  <c r="O35" i="5" s="1"/>
  <c r="L35" i="5"/>
  <c r="F36" i="5"/>
  <c r="O36" i="5" s="1"/>
  <c r="E82" i="5" s="1"/>
  <c r="L36" i="5"/>
  <c r="M36" i="5"/>
  <c r="F37" i="5"/>
  <c r="O37" i="5" s="1"/>
  <c r="L37" i="5"/>
  <c r="M37" i="5"/>
  <c r="J83" i="5" s="1"/>
  <c r="N37" i="5"/>
  <c r="D83" i="5" s="1"/>
  <c r="F38" i="5"/>
  <c r="O38" i="5" s="1"/>
  <c r="L38" i="5"/>
  <c r="M38" i="5"/>
  <c r="N38" i="5"/>
  <c r="D84" i="5" s="1"/>
  <c r="P38" i="5"/>
  <c r="F39" i="5"/>
  <c r="O39" i="5" s="1"/>
  <c r="M39" i="5"/>
  <c r="N39" i="5"/>
  <c r="F40" i="5"/>
  <c r="F41" i="5"/>
  <c r="O41" i="5" s="1"/>
  <c r="L41" i="5"/>
  <c r="F42" i="5"/>
  <c r="O42" i="5" s="1"/>
  <c r="L42" i="5"/>
  <c r="M42" i="5"/>
  <c r="B43" i="5"/>
  <c r="C43" i="5"/>
  <c r="D43" i="5"/>
  <c r="E43" i="5"/>
  <c r="I43" i="5"/>
  <c r="B52" i="5"/>
  <c r="H52" i="5"/>
  <c r="I52" i="5"/>
  <c r="C53" i="5"/>
  <c r="D53" i="5"/>
  <c r="H53" i="5"/>
  <c r="J53" i="5"/>
  <c r="L53" i="5"/>
  <c r="D54" i="5"/>
  <c r="E54" i="5"/>
  <c r="H54" i="5"/>
  <c r="L54" i="5" s="1"/>
  <c r="C55" i="5"/>
  <c r="E55" i="5"/>
  <c r="H55" i="5"/>
  <c r="J55" i="5"/>
  <c r="L55" i="5"/>
  <c r="H56" i="5"/>
  <c r="B57" i="5"/>
  <c r="H57" i="5"/>
  <c r="E58" i="5"/>
  <c r="H58" i="5"/>
  <c r="L58" i="5"/>
  <c r="E59" i="5"/>
  <c r="H59" i="5"/>
  <c r="J59" i="5"/>
  <c r="B60" i="5"/>
  <c r="D60" i="5"/>
  <c r="E60" i="5"/>
  <c r="H60" i="5"/>
  <c r="I60" i="5"/>
  <c r="K60" i="5"/>
  <c r="L60" i="5"/>
  <c r="E61" i="5"/>
  <c r="H61" i="5"/>
  <c r="L61" i="5" s="1"/>
  <c r="H62" i="5"/>
  <c r="E63" i="5"/>
  <c r="H63" i="5"/>
  <c r="L63" i="5" s="1"/>
  <c r="I63" i="5"/>
  <c r="B64" i="5"/>
  <c r="C64" i="5"/>
  <c r="H64" i="5"/>
  <c r="I64" i="5"/>
  <c r="C65" i="5"/>
  <c r="D65" i="5"/>
  <c r="E65" i="5"/>
  <c r="H65" i="5"/>
  <c r="L65" i="5"/>
  <c r="B66" i="5"/>
  <c r="E66" i="5"/>
  <c r="H66" i="5"/>
  <c r="L66" i="5" s="1"/>
  <c r="I66" i="5"/>
  <c r="K66" i="5"/>
  <c r="C67" i="5"/>
  <c r="E67" i="5"/>
  <c r="H67" i="5"/>
  <c r="J67" i="5"/>
  <c r="L67" i="5"/>
  <c r="H68" i="5"/>
  <c r="E69" i="5"/>
  <c r="H69" i="5"/>
  <c r="L69" i="5"/>
  <c r="B70" i="5"/>
  <c r="E70" i="5"/>
  <c r="H70" i="5"/>
  <c r="I70" i="5"/>
  <c r="L70" i="5"/>
  <c r="C71" i="5"/>
  <c r="D71" i="5"/>
  <c r="H71" i="5"/>
  <c r="J71" i="5"/>
  <c r="K71" i="5"/>
  <c r="L71" i="5"/>
  <c r="D72" i="5"/>
  <c r="E72" i="5"/>
  <c r="H72" i="5"/>
  <c r="L72" i="5" s="1"/>
  <c r="C73" i="5"/>
  <c r="E73" i="5"/>
  <c r="H73" i="5"/>
  <c r="J73" i="5"/>
  <c r="L73" i="5"/>
  <c r="H74" i="5"/>
  <c r="B75" i="5"/>
  <c r="H75" i="5"/>
  <c r="I75" i="5"/>
  <c r="E76" i="5"/>
  <c r="H76" i="5"/>
  <c r="L76" i="5"/>
  <c r="E77" i="5"/>
  <c r="H77" i="5"/>
  <c r="J77" i="5" s="1"/>
  <c r="B78" i="5"/>
  <c r="D78" i="5"/>
  <c r="E78" i="5"/>
  <c r="H78" i="5"/>
  <c r="I78" i="5"/>
  <c r="K78" i="5"/>
  <c r="L78" i="5"/>
  <c r="E79" i="5"/>
  <c r="H79" i="5"/>
  <c r="L79" i="5" s="1"/>
  <c r="H80" i="5"/>
  <c r="E81" i="5"/>
  <c r="H81" i="5"/>
  <c r="L81" i="5" s="1"/>
  <c r="I81" i="5"/>
  <c r="B82" i="5"/>
  <c r="C82" i="5"/>
  <c r="H82" i="5"/>
  <c r="I82" i="5"/>
  <c r="J82" i="5"/>
  <c r="C83" i="5"/>
  <c r="E83" i="5"/>
  <c r="H83" i="5"/>
  <c r="K83" i="5"/>
  <c r="L83" i="5"/>
  <c r="B84" i="5"/>
  <c r="E84" i="5"/>
  <c r="H84" i="5"/>
  <c r="L84" i="5" s="1"/>
  <c r="C85" i="5"/>
  <c r="E85" i="5"/>
  <c r="H85" i="5"/>
  <c r="J85" i="5"/>
  <c r="L85" i="5"/>
  <c r="H86" i="5"/>
  <c r="B87" i="5"/>
  <c r="E87" i="5"/>
  <c r="H87" i="5"/>
  <c r="L87" i="5"/>
  <c r="B88" i="5"/>
  <c r="E88" i="5"/>
  <c r="H88" i="5"/>
  <c r="I88" i="5"/>
  <c r="L88" i="5"/>
  <c r="B107" i="5"/>
  <c r="F6" i="7"/>
  <c r="L6" i="7"/>
  <c r="M6" i="7"/>
  <c r="N6" i="7"/>
  <c r="O6" i="7"/>
  <c r="P6" i="7"/>
  <c r="F7" i="7"/>
  <c r="L7" i="7"/>
  <c r="M7" i="7"/>
  <c r="N7" i="7"/>
  <c r="O7" i="7"/>
  <c r="P7" i="7"/>
  <c r="F8" i="7"/>
  <c r="L8" i="7"/>
  <c r="M8" i="7"/>
  <c r="J54" i="7" s="1"/>
  <c r="N8" i="7"/>
  <c r="O8" i="7"/>
  <c r="P8" i="7"/>
  <c r="F9" i="7"/>
  <c r="L9" i="7"/>
  <c r="M9" i="7"/>
  <c r="N9" i="7"/>
  <c r="O9" i="7"/>
  <c r="P9" i="7"/>
  <c r="F10" i="7"/>
  <c r="L10" i="7"/>
  <c r="M10" i="7"/>
  <c r="N10" i="7"/>
  <c r="O10" i="7"/>
  <c r="P10" i="7"/>
  <c r="F11" i="7"/>
  <c r="L11" i="7"/>
  <c r="M11" i="7"/>
  <c r="C57" i="7" s="1"/>
  <c r="N11" i="7"/>
  <c r="O11" i="7"/>
  <c r="P11" i="7"/>
  <c r="F12" i="7"/>
  <c r="L12" i="7"/>
  <c r="M12" i="7"/>
  <c r="N12" i="7"/>
  <c r="O12" i="7"/>
  <c r="P12" i="7"/>
  <c r="F13" i="7"/>
  <c r="L13" i="7"/>
  <c r="B59" i="7" s="1"/>
  <c r="M13" i="7"/>
  <c r="N13" i="7"/>
  <c r="O13" i="7"/>
  <c r="P13" i="7"/>
  <c r="F14" i="7"/>
  <c r="L14" i="7"/>
  <c r="M14" i="7"/>
  <c r="N14" i="7"/>
  <c r="O14" i="7"/>
  <c r="P14" i="7"/>
  <c r="F15" i="7"/>
  <c r="L15" i="7"/>
  <c r="B61" i="7" s="1"/>
  <c r="M15" i="7"/>
  <c r="N15" i="7"/>
  <c r="O15" i="7"/>
  <c r="P15" i="7"/>
  <c r="F16" i="7"/>
  <c r="L16" i="7"/>
  <c r="M16" i="7"/>
  <c r="N16" i="7"/>
  <c r="O16" i="7"/>
  <c r="P16" i="7"/>
  <c r="F17" i="7"/>
  <c r="L17" i="7"/>
  <c r="M17" i="7"/>
  <c r="J63" i="7" s="1"/>
  <c r="N17" i="7"/>
  <c r="O17" i="7"/>
  <c r="P17" i="7"/>
  <c r="F18" i="7"/>
  <c r="L18" i="7"/>
  <c r="M18" i="7"/>
  <c r="N18" i="7"/>
  <c r="O18" i="7"/>
  <c r="P18" i="7"/>
  <c r="F19" i="7"/>
  <c r="L19" i="7"/>
  <c r="I65" i="7" s="1"/>
  <c r="M19" i="7"/>
  <c r="N19" i="7"/>
  <c r="O19" i="7"/>
  <c r="P19" i="7"/>
  <c r="F20" i="7"/>
  <c r="L20" i="7"/>
  <c r="M20" i="7"/>
  <c r="C66" i="7" s="1"/>
  <c r="N20" i="7"/>
  <c r="O20" i="7"/>
  <c r="P20" i="7"/>
  <c r="F21" i="7"/>
  <c r="L21" i="7"/>
  <c r="I67" i="7" s="1"/>
  <c r="M21" i="7"/>
  <c r="N21" i="7"/>
  <c r="O21" i="7"/>
  <c r="P21" i="7"/>
  <c r="F22" i="7"/>
  <c r="L22" i="7"/>
  <c r="M22" i="7"/>
  <c r="N22" i="7"/>
  <c r="O22" i="7"/>
  <c r="P22" i="7"/>
  <c r="F23" i="7"/>
  <c r="L23" i="7"/>
  <c r="M23" i="7"/>
  <c r="N23" i="7"/>
  <c r="O23" i="7"/>
  <c r="P23" i="7"/>
  <c r="F24" i="7"/>
  <c r="L24" i="7"/>
  <c r="M24" i="7"/>
  <c r="N24" i="7"/>
  <c r="O24" i="7"/>
  <c r="P24" i="7"/>
  <c r="F25" i="7"/>
  <c r="L25" i="7"/>
  <c r="M25" i="7"/>
  <c r="N25" i="7"/>
  <c r="O25" i="7"/>
  <c r="P25" i="7"/>
  <c r="F26" i="7"/>
  <c r="L26" i="7"/>
  <c r="M26" i="7"/>
  <c r="N26" i="7"/>
  <c r="O26" i="7"/>
  <c r="P26" i="7"/>
  <c r="F27" i="7"/>
  <c r="L27" i="7"/>
  <c r="M27" i="7"/>
  <c r="N27" i="7"/>
  <c r="O27" i="7"/>
  <c r="P27" i="7"/>
  <c r="F28" i="7"/>
  <c r="L28" i="7"/>
  <c r="M28" i="7"/>
  <c r="N28" i="7"/>
  <c r="O28" i="7"/>
  <c r="P28" i="7"/>
  <c r="F29" i="7"/>
  <c r="L29" i="7"/>
  <c r="M29" i="7"/>
  <c r="C75" i="7" s="1"/>
  <c r="N29" i="7"/>
  <c r="O29" i="7"/>
  <c r="P29" i="7"/>
  <c r="F30" i="7"/>
  <c r="L30" i="7"/>
  <c r="M30" i="7"/>
  <c r="N30" i="7"/>
  <c r="O30" i="7"/>
  <c r="P30" i="7"/>
  <c r="F31" i="7"/>
  <c r="L31" i="7"/>
  <c r="B77" i="7" s="1"/>
  <c r="M31" i="7"/>
  <c r="N31" i="7"/>
  <c r="O31" i="7"/>
  <c r="P31" i="7"/>
  <c r="F32" i="7"/>
  <c r="L32" i="7"/>
  <c r="M32" i="7"/>
  <c r="J78" i="7" s="1"/>
  <c r="N32" i="7"/>
  <c r="O32" i="7"/>
  <c r="P32" i="7"/>
  <c r="F33" i="7"/>
  <c r="L33" i="7"/>
  <c r="B79" i="7" s="1"/>
  <c r="M33" i="7"/>
  <c r="N33" i="7"/>
  <c r="O33" i="7"/>
  <c r="P33" i="7"/>
  <c r="F34" i="7"/>
  <c r="L34" i="7"/>
  <c r="M34" i="7"/>
  <c r="N34" i="7"/>
  <c r="O34" i="7"/>
  <c r="P34" i="7"/>
  <c r="F35" i="7"/>
  <c r="L35" i="7"/>
  <c r="M35" i="7"/>
  <c r="J81" i="7" s="1"/>
  <c r="N35" i="7"/>
  <c r="O35" i="7"/>
  <c r="P35" i="7"/>
  <c r="F36" i="7"/>
  <c r="L36" i="7"/>
  <c r="M36" i="7"/>
  <c r="N36" i="7"/>
  <c r="O36" i="7"/>
  <c r="P36" i="7"/>
  <c r="F37" i="7"/>
  <c r="L37" i="7"/>
  <c r="I83" i="7" s="1"/>
  <c r="M37" i="7"/>
  <c r="N37" i="7"/>
  <c r="O37" i="7"/>
  <c r="P37" i="7"/>
  <c r="F38" i="7"/>
  <c r="L38" i="7"/>
  <c r="M38" i="7"/>
  <c r="C84" i="7" s="1"/>
  <c r="N38" i="7"/>
  <c r="O38" i="7"/>
  <c r="P38" i="7"/>
  <c r="F39" i="7"/>
  <c r="L39" i="7"/>
  <c r="M39" i="7"/>
  <c r="N39" i="7"/>
  <c r="O39" i="7"/>
  <c r="P39" i="7"/>
  <c r="F40" i="7"/>
  <c r="L40" i="7"/>
  <c r="M40" i="7"/>
  <c r="J86" i="7" s="1"/>
  <c r="N40" i="7"/>
  <c r="O40" i="7"/>
  <c r="P40" i="7"/>
  <c r="F41" i="7"/>
  <c r="L41" i="7"/>
  <c r="M41" i="7"/>
  <c r="N41" i="7"/>
  <c r="O41" i="7"/>
  <c r="P41" i="7"/>
  <c r="F42" i="7"/>
  <c r="L42" i="7"/>
  <c r="M42" i="7"/>
  <c r="N42" i="7"/>
  <c r="O42" i="7"/>
  <c r="P42" i="7"/>
  <c r="B43" i="7"/>
  <c r="C43" i="7"/>
  <c r="D43" i="7"/>
  <c r="E43" i="7"/>
  <c r="F43" i="7"/>
  <c r="I43" i="7"/>
  <c r="M43" i="7"/>
  <c r="N43" i="7"/>
  <c r="O43" i="7"/>
  <c r="B105" i="7" s="1"/>
  <c r="E105" i="7" s="1"/>
  <c r="D52" i="7"/>
  <c r="E52" i="7"/>
  <c r="H52" i="7"/>
  <c r="K52" i="7" s="1"/>
  <c r="B53" i="7"/>
  <c r="C53" i="7"/>
  <c r="E53" i="7"/>
  <c r="H53" i="7"/>
  <c r="I53" i="7" s="1"/>
  <c r="C54" i="7"/>
  <c r="D54" i="7"/>
  <c r="H54" i="7"/>
  <c r="K54" i="7"/>
  <c r="B55" i="7"/>
  <c r="C55" i="7"/>
  <c r="D55" i="7"/>
  <c r="E55" i="7"/>
  <c r="H55" i="7"/>
  <c r="L55" i="7" s="1"/>
  <c r="I55" i="7"/>
  <c r="J55" i="7"/>
  <c r="K55" i="7"/>
  <c r="C56" i="7"/>
  <c r="D56" i="7"/>
  <c r="E56" i="7"/>
  <c r="H56" i="7"/>
  <c r="J56" i="7"/>
  <c r="K56" i="7"/>
  <c r="L56" i="7"/>
  <c r="D57" i="7"/>
  <c r="E57" i="7"/>
  <c r="H57" i="7"/>
  <c r="B58" i="7"/>
  <c r="D58" i="7"/>
  <c r="E58" i="7"/>
  <c r="H58" i="7"/>
  <c r="I58" i="7"/>
  <c r="K58" i="7"/>
  <c r="L58" i="7"/>
  <c r="E59" i="7"/>
  <c r="H59" i="7"/>
  <c r="L59" i="7" s="1"/>
  <c r="I59" i="7"/>
  <c r="B60" i="7"/>
  <c r="C60" i="7"/>
  <c r="D60" i="7"/>
  <c r="H60" i="7"/>
  <c r="I60" i="7"/>
  <c r="J60" i="7"/>
  <c r="K60" i="7"/>
  <c r="D61" i="7"/>
  <c r="E61" i="7"/>
  <c r="H61" i="7"/>
  <c r="K61" i="7" s="1"/>
  <c r="I61" i="7"/>
  <c r="L61" i="7"/>
  <c r="B62" i="7"/>
  <c r="F62" i="7" s="1"/>
  <c r="C62" i="7"/>
  <c r="D62" i="7"/>
  <c r="E62" i="7"/>
  <c r="H62" i="7"/>
  <c r="I62" i="7"/>
  <c r="J62" i="7"/>
  <c r="K62" i="7"/>
  <c r="L62" i="7"/>
  <c r="C63" i="7"/>
  <c r="D63" i="7"/>
  <c r="E63" i="7"/>
  <c r="H63" i="7"/>
  <c r="K63" i="7"/>
  <c r="L63" i="7"/>
  <c r="B64" i="7"/>
  <c r="D64" i="7"/>
  <c r="E64" i="7"/>
  <c r="H64" i="7"/>
  <c r="L64" i="7" s="1"/>
  <c r="I64" i="7"/>
  <c r="K64" i="7"/>
  <c r="B65" i="7"/>
  <c r="C65" i="7"/>
  <c r="E65" i="7"/>
  <c r="H65" i="7"/>
  <c r="J65" i="7"/>
  <c r="L65" i="7"/>
  <c r="B66" i="7"/>
  <c r="D66" i="7"/>
  <c r="H66" i="7"/>
  <c r="K66" i="7" s="1"/>
  <c r="I66" i="7"/>
  <c r="B67" i="7"/>
  <c r="C67" i="7"/>
  <c r="D67" i="7"/>
  <c r="E67" i="7"/>
  <c r="H67" i="7"/>
  <c r="J67" i="7"/>
  <c r="K67" i="7"/>
  <c r="L67" i="7"/>
  <c r="B68" i="7"/>
  <c r="D68" i="7"/>
  <c r="E68" i="7"/>
  <c r="H68" i="7"/>
  <c r="I68" i="7"/>
  <c r="K68" i="7"/>
  <c r="L68" i="7"/>
  <c r="C69" i="7"/>
  <c r="D69" i="7"/>
  <c r="E69" i="7"/>
  <c r="H69" i="7"/>
  <c r="J69" i="7"/>
  <c r="K69" i="7"/>
  <c r="L69" i="7"/>
  <c r="D70" i="7"/>
  <c r="E70" i="7"/>
  <c r="H70" i="7"/>
  <c r="K70" i="7" s="1"/>
  <c r="L70" i="7"/>
  <c r="B71" i="7"/>
  <c r="C71" i="7"/>
  <c r="E71" i="7"/>
  <c r="H71" i="7"/>
  <c r="L71" i="7" s="1"/>
  <c r="I71" i="7"/>
  <c r="C72" i="7"/>
  <c r="D72" i="7"/>
  <c r="H72" i="7"/>
  <c r="K72" i="7" s="1"/>
  <c r="B73" i="7"/>
  <c r="C73" i="7"/>
  <c r="D73" i="7"/>
  <c r="E73" i="7"/>
  <c r="H73" i="7"/>
  <c r="L73" i="7" s="1"/>
  <c r="C74" i="7"/>
  <c r="D74" i="7"/>
  <c r="E74" i="7"/>
  <c r="H74" i="7"/>
  <c r="J74" i="7"/>
  <c r="K74" i="7"/>
  <c r="L74" i="7"/>
  <c r="D75" i="7"/>
  <c r="E75" i="7"/>
  <c r="H75" i="7"/>
  <c r="J75" i="7"/>
  <c r="B76" i="7"/>
  <c r="D76" i="7"/>
  <c r="E76" i="7"/>
  <c r="H76" i="7"/>
  <c r="I76" i="7"/>
  <c r="K76" i="7"/>
  <c r="L76" i="7"/>
  <c r="E77" i="7"/>
  <c r="H77" i="7"/>
  <c r="L77" i="7" s="1"/>
  <c r="B78" i="7"/>
  <c r="C78" i="7"/>
  <c r="D78" i="7"/>
  <c r="H78" i="7"/>
  <c r="I78" i="7"/>
  <c r="K78" i="7"/>
  <c r="D79" i="7"/>
  <c r="E79" i="7"/>
  <c r="H79" i="7"/>
  <c r="K79" i="7" s="1"/>
  <c r="B80" i="7"/>
  <c r="C80" i="7"/>
  <c r="D80" i="7"/>
  <c r="E80" i="7"/>
  <c r="H80" i="7"/>
  <c r="I80" i="7"/>
  <c r="J80" i="7"/>
  <c r="K80" i="7"/>
  <c r="L80" i="7"/>
  <c r="C81" i="7"/>
  <c r="D81" i="7"/>
  <c r="E81" i="7"/>
  <c r="H81" i="7"/>
  <c r="K81" i="7"/>
  <c r="L81" i="7"/>
  <c r="B82" i="7"/>
  <c r="D82" i="7"/>
  <c r="E82" i="7"/>
  <c r="H82" i="7"/>
  <c r="L82" i="7" s="1"/>
  <c r="B83" i="7"/>
  <c r="C83" i="7"/>
  <c r="E83" i="7"/>
  <c r="H83" i="7"/>
  <c r="J83" i="7"/>
  <c r="L83" i="7"/>
  <c r="B84" i="7"/>
  <c r="D84" i="7"/>
  <c r="H84" i="7"/>
  <c r="K84" i="7" s="1"/>
  <c r="I84" i="7"/>
  <c r="J84" i="7"/>
  <c r="B85" i="7"/>
  <c r="F85" i="7" s="1"/>
  <c r="C85" i="7"/>
  <c r="D85" i="7"/>
  <c r="E85" i="7"/>
  <c r="H85" i="7"/>
  <c r="I85" i="7"/>
  <c r="J85" i="7"/>
  <c r="K85" i="7"/>
  <c r="L85" i="7"/>
  <c r="C86" i="7"/>
  <c r="D86" i="7"/>
  <c r="E86" i="7"/>
  <c r="H86" i="7"/>
  <c r="K86" i="7"/>
  <c r="L86" i="7"/>
  <c r="D87" i="7"/>
  <c r="E87" i="7"/>
  <c r="H87" i="7"/>
  <c r="K87" i="7"/>
  <c r="L87" i="7"/>
  <c r="B88" i="7"/>
  <c r="D88" i="7"/>
  <c r="E88" i="7"/>
  <c r="H88" i="7"/>
  <c r="K88" i="7" s="1"/>
  <c r="I88" i="7"/>
  <c r="E90" i="7"/>
  <c r="C105" i="7" s="1"/>
  <c r="L90" i="7"/>
  <c r="B103" i="7"/>
  <c r="B104" i="7"/>
  <c r="D105" i="7"/>
  <c r="B107" i="7"/>
  <c r="F6" i="6"/>
  <c r="F7" i="6"/>
  <c r="O7" i="6" s="1"/>
  <c r="L53" i="6" s="1"/>
  <c r="L7" i="6"/>
  <c r="F8" i="6"/>
  <c r="L8" i="6"/>
  <c r="O8" i="6"/>
  <c r="E54" i="6" s="1"/>
  <c r="F9" i="6"/>
  <c r="F10" i="6"/>
  <c r="O10" i="6" s="1"/>
  <c r="L10" i="6"/>
  <c r="F11" i="6"/>
  <c r="L11" i="6"/>
  <c r="I57" i="6" s="1"/>
  <c r="O11" i="6"/>
  <c r="F12" i="6"/>
  <c r="F13" i="6"/>
  <c r="O13" i="6" s="1"/>
  <c r="L13" i="6"/>
  <c r="F14" i="6"/>
  <c r="L14" i="6"/>
  <c r="O14" i="6"/>
  <c r="F15" i="6"/>
  <c r="F16" i="6"/>
  <c r="O16" i="6" s="1"/>
  <c r="L16" i="6"/>
  <c r="F17" i="6"/>
  <c r="L17" i="6"/>
  <c r="O17" i="6"/>
  <c r="F18" i="6"/>
  <c r="F19" i="6"/>
  <c r="O19" i="6" s="1"/>
  <c r="E65" i="6" s="1"/>
  <c r="L19" i="6"/>
  <c r="F20" i="6"/>
  <c r="L20" i="6"/>
  <c r="O20" i="6"/>
  <c r="E66" i="6" s="1"/>
  <c r="F21" i="6"/>
  <c r="F22" i="6"/>
  <c r="O22" i="6" s="1"/>
  <c r="L22" i="6"/>
  <c r="F23" i="6"/>
  <c r="L23" i="6"/>
  <c r="O23" i="6"/>
  <c r="F24" i="6"/>
  <c r="F25" i="6"/>
  <c r="O25" i="6" s="1"/>
  <c r="E71" i="6" s="1"/>
  <c r="L25" i="6"/>
  <c r="F26" i="6"/>
  <c r="L26" i="6"/>
  <c r="O26" i="6"/>
  <c r="E72" i="6" s="1"/>
  <c r="F27" i="6"/>
  <c r="F28" i="6"/>
  <c r="O28" i="6" s="1"/>
  <c r="L28" i="6"/>
  <c r="F29" i="6"/>
  <c r="L29" i="6"/>
  <c r="O29" i="6"/>
  <c r="F30" i="6"/>
  <c r="F31" i="6"/>
  <c r="O31" i="6" s="1"/>
  <c r="E77" i="6" s="1"/>
  <c r="L31" i="6"/>
  <c r="F32" i="6"/>
  <c r="L32" i="6"/>
  <c r="O32" i="6"/>
  <c r="E78" i="6" s="1"/>
  <c r="F33" i="6"/>
  <c r="F34" i="6"/>
  <c r="O34" i="6" s="1"/>
  <c r="L34" i="6"/>
  <c r="F35" i="6"/>
  <c r="L35" i="6"/>
  <c r="O35" i="6"/>
  <c r="F36" i="6"/>
  <c r="F37" i="6"/>
  <c r="O37" i="6" s="1"/>
  <c r="E83" i="6" s="1"/>
  <c r="L37" i="6"/>
  <c r="F38" i="6"/>
  <c r="L38" i="6"/>
  <c r="O38" i="6"/>
  <c r="E84" i="6" s="1"/>
  <c r="F39" i="6"/>
  <c r="F40" i="6"/>
  <c r="O40" i="6" s="1"/>
  <c r="L40" i="6"/>
  <c r="F41" i="6"/>
  <c r="L41" i="6"/>
  <c r="O41" i="6"/>
  <c r="F42" i="6"/>
  <c r="B43" i="6"/>
  <c r="C43" i="6"/>
  <c r="D43" i="6"/>
  <c r="E43" i="6"/>
  <c r="I43" i="6"/>
  <c r="H52" i="6"/>
  <c r="H53" i="6"/>
  <c r="H54" i="6"/>
  <c r="H55" i="6"/>
  <c r="H56" i="6"/>
  <c r="B57" i="6"/>
  <c r="H57" i="6"/>
  <c r="H58" i="6"/>
  <c r="H59" i="6"/>
  <c r="I59" i="6"/>
  <c r="E60" i="6"/>
  <c r="H60" i="6"/>
  <c r="L60" i="6"/>
  <c r="H61" i="6"/>
  <c r="E62" i="6"/>
  <c r="H62" i="6"/>
  <c r="L62" i="6"/>
  <c r="B63" i="6"/>
  <c r="H63" i="6"/>
  <c r="I63" i="6" s="1"/>
  <c r="H64" i="6"/>
  <c r="H65" i="6"/>
  <c r="L65" i="6"/>
  <c r="B66" i="6"/>
  <c r="H66" i="6"/>
  <c r="I66" i="6" s="1"/>
  <c r="H67" i="6"/>
  <c r="H68" i="6"/>
  <c r="I68" i="6"/>
  <c r="B69" i="6"/>
  <c r="E69" i="6"/>
  <c r="H69" i="6"/>
  <c r="I69" i="6"/>
  <c r="L69" i="6"/>
  <c r="H70" i="6"/>
  <c r="H71" i="6"/>
  <c r="B72" i="6"/>
  <c r="H72" i="6"/>
  <c r="I72" i="6" s="1"/>
  <c r="H73" i="6"/>
  <c r="H74" i="6"/>
  <c r="I74" i="6"/>
  <c r="B75" i="6"/>
  <c r="E75" i="6"/>
  <c r="H75" i="6"/>
  <c r="I75" i="6"/>
  <c r="L75" i="6"/>
  <c r="H76" i="6"/>
  <c r="H77" i="6"/>
  <c r="L77" i="6"/>
  <c r="B78" i="6"/>
  <c r="H78" i="6"/>
  <c r="I78" i="6" s="1"/>
  <c r="H79" i="6"/>
  <c r="B80" i="6"/>
  <c r="H80" i="6"/>
  <c r="I80" i="6"/>
  <c r="B81" i="6"/>
  <c r="E81" i="6"/>
  <c r="H81" i="6"/>
  <c r="I81" i="6"/>
  <c r="L81" i="6"/>
  <c r="H82" i="6"/>
  <c r="H83" i="6"/>
  <c r="L83" i="6"/>
  <c r="B84" i="6"/>
  <c r="H84" i="6"/>
  <c r="I84" i="6"/>
  <c r="H85" i="6"/>
  <c r="B86" i="6"/>
  <c r="H86" i="6"/>
  <c r="B87" i="6"/>
  <c r="E87" i="6"/>
  <c r="H87" i="6"/>
  <c r="I87" i="6"/>
  <c r="L87" i="6"/>
  <c r="H88" i="6"/>
  <c r="B107" i="6"/>
  <c r="B53" i="8" l="1"/>
  <c r="I53" i="8"/>
  <c r="M7" i="8"/>
  <c r="P7" i="8" s="1"/>
  <c r="E53" i="6"/>
  <c r="L59" i="6"/>
  <c r="E59" i="6"/>
  <c r="I56" i="6"/>
  <c r="B56" i="6"/>
  <c r="L71" i="6"/>
  <c r="E74" i="6"/>
  <c r="L74" i="6"/>
  <c r="B71" i="6"/>
  <c r="I71" i="6"/>
  <c r="L56" i="6"/>
  <c r="E56" i="6"/>
  <c r="I53" i="6"/>
  <c r="B53" i="6"/>
  <c r="E86" i="6"/>
  <c r="L86" i="6"/>
  <c r="B83" i="6"/>
  <c r="I83" i="6"/>
  <c r="E68" i="6"/>
  <c r="L68" i="6"/>
  <c r="B65" i="6"/>
  <c r="I65" i="6"/>
  <c r="I86" i="6"/>
  <c r="B74" i="6"/>
  <c r="I62" i="6"/>
  <c r="B62" i="6"/>
  <c r="B68" i="6"/>
  <c r="E80" i="6"/>
  <c r="L80" i="6"/>
  <c r="B77" i="6"/>
  <c r="I77" i="6"/>
  <c r="B59" i="6"/>
  <c r="L54" i="6"/>
  <c r="M42" i="6"/>
  <c r="N42" i="6"/>
  <c r="M39" i="6"/>
  <c r="N39" i="6"/>
  <c r="M36" i="6"/>
  <c r="N36" i="6"/>
  <c r="M33" i="6"/>
  <c r="N33" i="6"/>
  <c r="M30" i="6"/>
  <c r="N30" i="6"/>
  <c r="M27" i="6"/>
  <c r="N27" i="6"/>
  <c r="M24" i="6"/>
  <c r="N24" i="6"/>
  <c r="M21" i="6"/>
  <c r="N21" i="6"/>
  <c r="M18" i="6"/>
  <c r="N18" i="6"/>
  <c r="M15" i="6"/>
  <c r="N15" i="6"/>
  <c r="M12" i="6"/>
  <c r="N12" i="6"/>
  <c r="M9" i="6"/>
  <c r="N9" i="6"/>
  <c r="M6" i="6"/>
  <c r="N6" i="6"/>
  <c r="L88" i="7"/>
  <c r="M88" i="7" s="1"/>
  <c r="I77" i="7"/>
  <c r="J71" i="7"/>
  <c r="J66" i="7"/>
  <c r="M66" i="7" s="1"/>
  <c r="K57" i="7"/>
  <c r="L57" i="7"/>
  <c r="I84" i="5"/>
  <c r="D77" i="3"/>
  <c r="K77" i="3"/>
  <c r="P43" i="7"/>
  <c r="O40" i="5"/>
  <c r="L40" i="5"/>
  <c r="M40" i="5"/>
  <c r="N40" i="5"/>
  <c r="O34" i="5"/>
  <c r="L34" i="5"/>
  <c r="M34" i="5"/>
  <c r="N34" i="5"/>
  <c r="L77" i="5"/>
  <c r="O28" i="5"/>
  <c r="L28" i="5"/>
  <c r="M28" i="5"/>
  <c r="N28" i="5"/>
  <c r="O22" i="5"/>
  <c r="L22" i="5"/>
  <c r="M22" i="5"/>
  <c r="N22" i="5"/>
  <c r="O16" i="5"/>
  <c r="L16" i="5"/>
  <c r="M16" i="5"/>
  <c r="N16" i="5"/>
  <c r="O10" i="5"/>
  <c r="L10" i="5"/>
  <c r="M10" i="5"/>
  <c r="N10" i="5"/>
  <c r="M40" i="6"/>
  <c r="N40" i="6"/>
  <c r="M37" i="6"/>
  <c r="N37" i="6"/>
  <c r="M34" i="6"/>
  <c r="N34" i="6"/>
  <c r="P34" i="6" s="1"/>
  <c r="M31" i="6"/>
  <c r="P31" i="6" s="1"/>
  <c r="N31" i="6"/>
  <c r="M28" i="6"/>
  <c r="N28" i="6"/>
  <c r="M25" i="6"/>
  <c r="N25" i="6"/>
  <c r="M22" i="6"/>
  <c r="N22" i="6"/>
  <c r="M19" i="6"/>
  <c r="N19" i="6"/>
  <c r="E63" i="6"/>
  <c r="L63" i="6"/>
  <c r="M16" i="6"/>
  <c r="N16" i="6"/>
  <c r="M13" i="6"/>
  <c r="N13" i="6"/>
  <c r="E57" i="6"/>
  <c r="L57" i="6"/>
  <c r="M10" i="6"/>
  <c r="P10" i="6" s="1"/>
  <c r="N10" i="6"/>
  <c r="M7" i="6"/>
  <c r="P7" i="6" s="1"/>
  <c r="N7" i="6"/>
  <c r="M85" i="7"/>
  <c r="K75" i="7"/>
  <c r="L75" i="7"/>
  <c r="M62" i="7"/>
  <c r="F55" i="7"/>
  <c r="C88" i="5"/>
  <c r="J88" i="5"/>
  <c r="C76" i="5"/>
  <c r="J76" i="5"/>
  <c r="C70" i="5"/>
  <c r="J70" i="5"/>
  <c r="C58" i="5"/>
  <c r="J58" i="5"/>
  <c r="L84" i="6"/>
  <c r="L78" i="6"/>
  <c r="L72" i="6"/>
  <c r="L66" i="6"/>
  <c r="B60" i="6"/>
  <c r="I60" i="6"/>
  <c r="B54" i="6"/>
  <c r="I54" i="6"/>
  <c r="F80" i="7"/>
  <c r="K73" i="7"/>
  <c r="M61" i="7"/>
  <c r="M55" i="7"/>
  <c r="L53" i="7"/>
  <c r="J79" i="5"/>
  <c r="J61" i="5"/>
  <c r="D84" i="4"/>
  <c r="K84" i="4"/>
  <c r="F43" i="6"/>
  <c r="O42" i="6"/>
  <c r="M41" i="6"/>
  <c r="N41" i="6"/>
  <c r="O39" i="6"/>
  <c r="M38" i="6"/>
  <c r="N38" i="6"/>
  <c r="O36" i="6"/>
  <c r="M35" i="6"/>
  <c r="N35" i="6"/>
  <c r="O33" i="6"/>
  <c r="M32" i="6"/>
  <c r="N32" i="6"/>
  <c r="O30" i="6"/>
  <c r="M29" i="6"/>
  <c r="N29" i="6"/>
  <c r="O27" i="6"/>
  <c r="M26" i="6"/>
  <c r="N26" i="6"/>
  <c r="O24" i="6"/>
  <c r="M23" i="6"/>
  <c r="N23" i="6"/>
  <c r="O21" i="6"/>
  <c r="M20" i="6"/>
  <c r="N20" i="6"/>
  <c r="O18" i="6"/>
  <c r="M17" i="6"/>
  <c r="N17" i="6"/>
  <c r="O15" i="6"/>
  <c r="M14" i="6"/>
  <c r="N14" i="6"/>
  <c r="O12" i="6"/>
  <c r="M11" i="6"/>
  <c r="N11" i="6"/>
  <c r="O9" i="6"/>
  <c r="M8" i="6"/>
  <c r="N8" i="6"/>
  <c r="O6" i="6"/>
  <c r="K82" i="7"/>
  <c r="M80" i="7"/>
  <c r="L79" i="7"/>
  <c r="J73" i="7"/>
  <c r="F73" i="7"/>
  <c r="J53" i="7"/>
  <c r="M53" i="7" s="1"/>
  <c r="C88" i="7"/>
  <c r="F88" i="7" s="1"/>
  <c r="J88" i="7"/>
  <c r="C87" i="7"/>
  <c r="J87" i="7"/>
  <c r="C82" i="7"/>
  <c r="F82" i="7" s="1"/>
  <c r="J82" i="7"/>
  <c r="J79" i="7"/>
  <c r="C79" i="7"/>
  <c r="J77" i="7"/>
  <c r="C77" i="7"/>
  <c r="F77" i="7" s="1"/>
  <c r="C76" i="7"/>
  <c r="J76" i="7"/>
  <c r="M76" i="7" s="1"/>
  <c r="J72" i="7"/>
  <c r="C70" i="7"/>
  <c r="J70" i="7"/>
  <c r="C68" i="7"/>
  <c r="F68" i="7" s="1"/>
  <c r="J68" i="7"/>
  <c r="M68" i="7" s="1"/>
  <c r="C64" i="7"/>
  <c r="F64" i="7" s="1"/>
  <c r="J64" i="7"/>
  <c r="M64" i="7" s="1"/>
  <c r="J61" i="7"/>
  <c r="C61" i="7"/>
  <c r="J59" i="7"/>
  <c r="C59" i="7"/>
  <c r="C58" i="7"/>
  <c r="F58" i="7" s="1"/>
  <c r="J58" i="7"/>
  <c r="M58" i="7" s="1"/>
  <c r="C52" i="7"/>
  <c r="J52" i="7"/>
  <c r="K77" i="5"/>
  <c r="D77" i="5"/>
  <c r="K59" i="5"/>
  <c r="D59" i="5"/>
  <c r="B86" i="4"/>
  <c r="I86" i="4"/>
  <c r="L42" i="6"/>
  <c r="L39" i="6"/>
  <c r="L36" i="6"/>
  <c r="L33" i="6"/>
  <c r="L30" i="6"/>
  <c r="L27" i="6"/>
  <c r="L24" i="6"/>
  <c r="L21" i="6"/>
  <c r="L18" i="6"/>
  <c r="L15" i="6"/>
  <c r="L12" i="6"/>
  <c r="L9" i="6"/>
  <c r="L6" i="6"/>
  <c r="I82" i="7"/>
  <c r="I79" i="7"/>
  <c r="M79" i="7" s="1"/>
  <c r="F76" i="7"/>
  <c r="I73" i="7"/>
  <c r="F67" i="7"/>
  <c r="J57" i="7"/>
  <c r="L52" i="7"/>
  <c r="B87" i="7"/>
  <c r="F87" i="7" s="1"/>
  <c r="I87" i="7"/>
  <c r="B86" i="7"/>
  <c r="F86" i="7" s="1"/>
  <c r="I86" i="7"/>
  <c r="M86" i="7" s="1"/>
  <c r="B81" i="7"/>
  <c r="F81" i="7" s="1"/>
  <c r="I81" i="7"/>
  <c r="M81" i="7" s="1"/>
  <c r="F79" i="7"/>
  <c r="B75" i="7"/>
  <c r="F75" i="7" s="1"/>
  <c r="I75" i="7"/>
  <c r="M75" i="7" s="1"/>
  <c r="B74" i="7"/>
  <c r="F74" i="7" s="1"/>
  <c r="I74" i="7"/>
  <c r="M74" i="7" s="1"/>
  <c r="I72" i="7"/>
  <c r="B72" i="7"/>
  <c r="F72" i="7" s="1"/>
  <c r="I70" i="7"/>
  <c r="B70" i="7"/>
  <c r="F70" i="7" s="1"/>
  <c r="B69" i="7"/>
  <c r="F69" i="7" s="1"/>
  <c r="I69" i="7"/>
  <c r="M69" i="7" s="1"/>
  <c r="M67" i="7"/>
  <c r="B63" i="7"/>
  <c r="F63" i="7" s="1"/>
  <c r="I63" i="7"/>
  <c r="M63" i="7" s="1"/>
  <c r="F61" i="7"/>
  <c r="B57" i="7"/>
  <c r="F57" i="7" s="1"/>
  <c r="I57" i="7"/>
  <c r="M57" i="7" s="1"/>
  <c r="B56" i="7"/>
  <c r="F56" i="7" s="1"/>
  <c r="I56" i="7"/>
  <c r="M56" i="7" s="1"/>
  <c r="I54" i="7"/>
  <c r="B54" i="7"/>
  <c r="F54" i="7" s="1"/>
  <c r="L43" i="7"/>
  <c r="I52" i="7"/>
  <c r="B52" i="7"/>
  <c r="K84" i="5"/>
  <c r="I87" i="5"/>
  <c r="B81" i="5"/>
  <c r="I69" i="5"/>
  <c r="B69" i="5"/>
  <c r="B63" i="5"/>
  <c r="I57" i="5"/>
  <c r="B67" i="4"/>
  <c r="I67" i="4"/>
  <c r="E88" i="4"/>
  <c r="L88" i="4"/>
  <c r="M88" i="4" s="1"/>
  <c r="J76" i="4"/>
  <c r="C76" i="4"/>
  <c r="M27" i="4"/>
  <c r="N27" i="4"/>
  <c r="C71" i="4"/>
  <c r="F71" i="4" s="1"/>
  <c r="J71" i="4"/>
  <c r="M71" i="4" s="1"/>
  <c r="P24" i="4"/>
  <c r="B70" i="4"/>
  <c r="I70" i="4"/>
  <c r="I62" i="4"/>
  <c r="B62" i="4"/>
  <c r="D60" i="4"/>
  <c r="K60" i="4"/>
  <c r="N10" i="4"/>
  <c r="O10" i="4"/>
  <c r="L8" i="4"/>
  <c r="M8" i="4"/>
  <c r="L52" i="4"/>
  <c r="E52" i="4"/>
  <c r="I79" i="3"/>
  <c r="B62" i="3"/>
  <c r="I79" i="4"/>
  <c r="J68" i="4"/>
  <c r="L66" i="4"/>
  <c r="M57" i="4"/>
  <c r="F43" i="4"/>
  <c r="P41" i="4"/>
  <c r="B85" i="4"/>
  <c r="I85" i="4"/>
  <c r="M33" i="4"/>
  <c r="P33" i="4" s="1"/>
  <c r="N33" i="4"/>
  <c r="C77" i="4"/>
  <c r="F77" i="4" s="1"/>
  <c r="J77" i="4"/>
  <c r="M77" i="4" s="1"/>
  <c r="P30" i="4"/>
  <c r="B76" i="4"/>
  <c r="F76" i="4" s="1"/>
  <c r="I76" i="4"/>
  <c r="L72" i="4"/>
  <c r="E72" i="4"/>
  <c r="D66" i="4"/>
  <c r="K66" i="4"/>
  <c r="D63" i="4"/>
  <c r="K63" i="4"/>
  <c r="N16" i="4"/>
  <c r="O16" i="4"/>
  <c r="L14" i="4"/>
  <c r="M14" i="4"/>
  <c r="E55" i="4"/>
  <c r="L55" i="4"/>
  <c r="M88" i="3"/>
  <c r="I85" i="3"/>
  <c r="B85" i="3"/>
  <c r="O33" i="3"/>
  <c r="N33" i="3"/>
  <c r="M33" i="3"/>
  <c r="J75" i="3"/>
  <c r="K59" i="3"/>
  <c r="D85" i="5"/>
  <c r="K85" i="5"/>
  <c r="C84" i="5"/>
  <c r="F84" i="5" s="1"/>
  <c r="J84" i="5"/>
  <c r="B83" i="5"/>
  <c r="F83" i="5" s="1"/>
  <c r="I83" i="5"/>
  <c r="M83" i="5" s="1"/>
  <c r="D79" i="5"/>
  <c r="K79" i="5"/>
  <c r="C78" i="5"/>
  <c r="F78" i="5" s="1"/>
  <c r="J78" i="5"/>
  <c r="M78" i="5" s="1"/>
  <c r="B77" i="5"/>
  <c r="F77" i="5" s="1"/>
  <c r="I77" i="5"/>
  <c r="D73" i="5"/>
  <c r="K73" i="5"/>
  <c r="C72" i="5"/>
  <c r="J72" i="5"/>
  <c r="M72" i="5" s="1"/>
  <c r="B71" i="5"/>
  <c r="F71" i="5" s="1"/>
  <c r="I71" i="5"/>
  <c r="M71" i="5" s="1"/>
  <c r="D67" i="5"/>
  <c r="K67" i="5"/>
  <c r="C66" i="5"/>
  <c r="F66" i="5" s="1"/>
  <c r="J66" i="5"/>
  <c r="M66" i="5" s="1"/>
  <c r="B65" i="5"/>
  <c r="F65" i="5" s="1"/>
  <c r="I65" i="5"/>
  <c r="M65" i="5" s="1"/>
  <c r="D61" i="5"/>
  <c r="K61" i="5"/>
  <c r="C60" i="5"/>
  <c r="F60" i="5" s="1"/>
  <c r="J60" i="5"/>
  <c r="M60" i="5" s="1"/>
  <c r="B59" i="5"/>
  <c r="F59" i="5" s="1"/>
  <c r="I59" i="5"/>
  <c r="D55" i="5"/>
  <c r="K55" i="5"/>
  <c r="C54" i="5"/>
  <c r="J54" i="5"/>
  <c r="M54" i="5" s="1"/>
  <c r="B53" i="5"/>
  <c r="F53" i="5" s="1"/>
  <c r="I53" i="5"/>
  <c r="M53" i="5" s="1"/>
  <c r="O6" i="5"/>
  <c r="F43" i="5"/>
  <c r="M39" i="4"/>
  <c r="P39" i="4" s="1"/>
  <c r="N39" i="4"/>
  <c r="P36" i="4"/>
  <c r="J80" i="4"/>
  <c r="P28" i="4"/>
  <c r="D72" i="4"/>
  <c r="K72" i="4"/>
  <c r="N22" i="4"/>
  <c r="O22" i="4"/>
  <c r="L20" i="4"/>
  <c r="M20" i="4"/>
  <c r="E61" i="4"/>
  <c r="L61" i="4"/>
  <c r="K58" i="4"/>
  <c r="P11" i="4"/>
  <c r="I55" i="4"/>
  <c r="M70" i="3"/>
  <c r="O39" i="3"/>
  <c r="N39" i="3"/>
  <c r="M39" i="3"/>
  <c r="D83" i="3"/>
  <c r="K83" i="3"/>
  <c r="O27" i="3"/>
  <c r="N27" i="3"/>
  <c r="L27" i="3"/>
  <c r="M27" i="3"/>
  <c r="K63" i="3"/>
  <c r="K83" i="4"/>
  <c r="M83" i="4" s="1"/>
  <c r="F59" i="4"/>
  <c r="P42" i="4"/>
  <c r="C86" i="4"/>
  <c r="J86" i="4"/>
  <c r="I80" i="4"/>
  <c r="B80" i="4"/>
  <c r="D78" i="4"/>
  <c r="K78" i="4"/>
  <c r="N29" i="4"/>
  <c r="N28" i="4"/>
  <c r="O28" i="4"/>
  <c r="L26" i="4"/>
  <c r="M26" i="4"/>
  <c r="L70" i="4"/>
  <c r="E70" i="4"/>
  <c r="C69" i="4"/>
  <c r="J69" i="4"/>
  <c r="E67" i="4"/>
  <c r="L67" i="4"/>
  <c r="P17" i="4"/>
  <c r="P15" i="4"/>
  <c r="J58" i="4"/>
  <c r="C58" i="4"/>
  <c r="M9" i="4"/>
  <c r="N9" i="4"/>
  <c r="C53" i="4"/>
  <c r="J53" i="4"/>
  <c r="M53" i="4" s="1"/>
  <c r="P6" i="4"/>
  <c r="B52" i="4"/>
  <c r="I52" i="4"/>
  <c r="F57" i="3"/>
  <c r="D86" i="3"/>
  <c r="K86" i="3"/>
  <c r="M86" i="3" s="1"/>
  <c r="O37" i="3"/>
  <c r="L37" i="3"/>
  <c r="M37" i="3"/>
  <c r="J63" i="3"/>
  <c r="E84" i="7"/>
  <c r="F84" i="7" s="1"/>
  <c r="L84" i="7"/>
  <c r="M84" i="7" s="1"/>
  <c r="E78" i="7"/>
  <c r="F78" i="7" s="1"/>
  <c r="L78" i="7"/>
  <c r="M78" i="7" s="1"/>
  <c r="E72" i="7"/>
  <c r="L72" i="7"/>
  <c r="E66" i="7"/>
  <c r="F66" i="7" s="1"/>
  <c r="L66" i="7"/>
  <c r="E60" i="7"/>
  <c r="F60" i="7" s="1"/>
  <c r="L60" i="7"/>
  <c r="M60" i="7" s="1"/>
  <c r="E54" i="7"/>
  <c r="E89" i="7" s="1"/>
  <c r="L54" i="7"/>
  <c r="C79" i="5"/>
  <c r="I76" i="5"/>
  <c r="B76" i="5"/>
  <c r="E75" i="5"/>
  <c r="B72" i="5"/>
  <c r="C61" i="5"/>
  <c r="I58" i="5"/>
  <c r="B58" i="5"/>
  <c r="E57" i="5"/>
  <c r="B54" i="5"/>
  <c r="F54" i="5" s="1"/>
  <c r="N41" i="5"/>
  <c r="L39" i="5"/>
  <c r="N35" i="5"/>
  <c r="L33" i="5"/>
  <c r="N29" i="5"/>
  <c r="L27" i="5"/>
  <c r="N23" i="5"/>
  <c r="L21" i="5"/>
  <c r="N17" i="5"/>
  <c r="L15" i="5"/>
  <c r="N11" i="5"/>
  <c r="L9" i="5"/>
  <c r="C88" i="4"/>
  <c r="L84" i="4"/>
  <c r="F83" i="4"/>
  <c r="B81" i="4"/>
  <c r="C80" i="4"/>
  <c r="B79" i="4"/>
  <c r="E75" i="4"/>
  <c r="L59" i="4"/>
  <c r="D57" i="4"/>
  <c r="F57" i="4" s="1"/>
  <c r="K52" i="4"/>
  <c r="N35" i="4"/>
  <c r="N34" i="4"/>
  <c r="P34" i="4" s="1"/>
  <c r="O34" i="4"/>
  <c r="L32" i="4"/>
  <c r="M32" i="4"/>
  <c r="M29" i="4"/>
  <c r="O27" i="4"/>
  <c r="L23" i="4"/>
  <c r="K65" i="4"/>
  <c r="D65" i="4"/>
  <c r="E63" i="4"/>
  <c r="L63" i="4"/>
  <c r="M15" i="4"/>
  <c r="N15" i="4"/>
  <c r="C59" i="4"/>
  <c r="J59" i="4"/>
  <c r="M59" i="4" s="1"/>
  <c r="P12" i="4"/>
  <c r="B58" i="4"/>
  <c r="F58" i="4" s="1"/>
  <c r="I58" i="4"/>
  <c r="M10" i="4"/>
  <c r="O8" i="4"/>
  <c r="B79" i="3"/>
  <c r="I62" i="3"/>
  <c r="K81" i="3"/>
  <c r="M81" i="3" s="1"/>
  <c r="D74" i="3"/>
  <c r="K74" i="3"/>
  <c r="M74" i="3" s="1"/>
  <c r="J68" i="3"/>
  <c r="C68" i="3"/>
  <c r="P17" i="3"/>
  <c r="D83" i="7"/>
  <c r="F83" i="7" s="1"/>
  <c r="K83" i="7"/>
  <c r="M83" i="7" s="1"/>
  <c r="D77" i="7"/>
  <c r="K77" i="7"/>
  <c r="D71" i="7"/>
  <c r="F71" i="7" s="1"/>
  <c r="K71" i="7"/>
  <c r="M71" i="7" s="1"/>
  <c r="D65" i="7"/>
  <c r="F65" i="7" s="1"/>
  <c r="K65" i="7"/>
  <c r="M65" i="7" s="1"/>
  <c r="D59" i="7"/>
  <c r="K59" i="7"/>
  <c r="D53" i="7"/>
  <c r="F53" i="7" s="1"/>
  <c r="K53" i="7"/>
  <c r="K89" i="7" s="1"/>
  <c r="K90" i="7" s="1"/>
  <c r="D104" i="7" s="1"/>
  <c r="E104" i="7" s="1"/>
  <c r="L82" i="5"/>
  <c r="L64" i="5"/>
  <c r="J52" i="5"/>
  <c r="N42" i="5"/>
  <c r="M41" i="5"/>
  <c r="P41" i="5" s="1"/>
  <c r="P37" i="5"/>
  <c r="N36" i="5"/>
  <c r="M35" i="5"/>
  <c r="P31" i="5"/>
  <c r="N30" i="5"/>
  <c r="P30" i="5" s="1"/>
  <c r="M29" i="5"/>
  <c r="P25" i="5"/>
  <c r="N24" i="5"/>
  <c r="P24" i="5" s="1"/>
  <c r="M23" i="5"/>
  <c r="P19" i="5"/>
  <c r="N18" i="5"/>
  <c r="M17" i="5"/>
  <c r="P17" i="5" s="1"/>
  <c r="P13" i="5"/>
  <c r="N12" i="5"/>
  <c r="M11" i="5"/>
  <c r="P7" i="5"/>
  <c r="N6" i="5"/>
  <c r="P6" i="5" s="1"/>
  <c r="B88" i="4"/>
  <c r="F88" i="4" s="1"/>
  <c r="I81" i="4"/>
  <c r="I63" i="4"/>
  <c r="M63" i="4" s="1"/>
  <c r="J52" i="4"/>
  <c r="N41" i="4"/>
  <c r="N40" i="4"/>
  <c r="P40" i="4" s="1"/>
  <c r="O40" i="4"/>
  <c r="L38" i="4"/>
  <c r="M38" i="4"/>
  <c r="E82" i="4"/>
  <c r="F82" i="4" s="1"/>
  <c r="L82" i="4"/>
  <c r="M82" i="4" s="1"/>
  <c r="M35" i="4"/>
  <c r="P35" i="4" s="1"/>
  <c r="O33" i="4"/>
  <c r="K76" i="4"/>
  <c r="L29" i="4"/>
  <c r="L27" i="4"/>
  <c r="M21" i="4"/>
  <c r="P21" i="4" s="1"/>
  <c r="N21" i="4"/>
  <c r="C65" i="4"/>
  <c r="J65" i="4"/>
  <c r="M65" i="4" s="1"/>
  <c r="P18" i="4"/>
  <c r="B64" i="4"/>
  <c r="F64" i="4" s="1"/>
  <c r="I64" i="4"/>
  <c r="M64" i="4" s="1"/>
  <c r="M16" i="4"/>
  <c r="O14" i="4"/>
  <c r="L10" i="4"/>
  <c r="N8" i="4"/>
  <c r="F82" i="3"/>
  <c r="F69" i="3"/>
  <c r="P40" i="3"/>
  <c r="J81" i="3"/>
  <c r="O31" i="3"/>
  <c r="L31" i="3"/>
  <c r="M31" i="3"/>
  <c r="O25" i="3"/>
  <c r="L25" i="3"/>
  <c r="M25" i="3"/>
  <c r="N25" i="3"/>
  <c r="D58" i="3"/>
  <c r="K58" i="3"/>
  <c r="M58" i="3" s="1"/>
  <c r="E56" i="3"/>
  <c r="L56" i="3"/>
  <c r="O8" i="3"/>
  <c r="M8" i="3"/>
  <c r="N8" i="3"/>
  <c r="K85" i="2"/>
  <c r="D85" i="2"/>
  <c r="M37" i="2"/>
  <c r="L37" i="2"/>
  <c r="N37" i="2"/>
  <c r="O37" i="2"/>
  <c r="K80" i="2"/>
  <c r="M25" i="2"/>
  <c r="L25" i="2"/>
  <c r="N25" i="2"/>
  <c r="O25" i="2"/>
  <c r="B66" i="2"/>
  <c r="I66" i="2"/>
  <c r="M13" i="2"/>
  <c r="L13" i="2"/>
  <c r="N13" i="2"/>
  <c r="O13" i="2"/>
  <c r="E62" i="3"/>
  <c r="L62" i="3"/>
  <c r="O14" i="3"/>
  <c r="M14" i="3"/>
  <c r="N14" i="3"/>
  <c r="M57" i="3"/>
  <c r="J87" i="2"/>
  <c r="M87" i="2" s="1"/>
  <c r="B85" i="2"/>
  <c r="I85" i="2"/>
  <c r="P39" i="2"/>
  <c r="P34" i="2"/>
  <c r="I80" i="2"/>
  <c r="B80" i="2"/>
  <c r="M32" i="2"/>
  <c r="N32" i="2"/>
  <c r="O32" i="2"/>
  <c r="B73" i="2"/>
  <c r="I73" i="2"/>
  <c r="L69" i="2"/>
  <c r="P22" i="2"/>
  <c r="M20" i="2"/>
  <c r="P20" i="2" s="1"/>
  <c r="N20" i="2"/>
  <c r="O20" i="2"/>
  <c r="I64" i="2"/>
  <c r="B61" i="2"/>
  <c r="I61" i="2"/>
  <c r="P10" i="2"/>
  <c r="M8" i="2"/>
  <c r="N8" i="2"/>
  <c r="O8" i="2"/>
  <c r="J86" i="1"/>
  <c r="L72" i="1"/>
  <c r="E72" i="1"/>
  <c r="P28" i="3"/>
  <c r="E68" i="3"/>
  <c r="L68" i="3"/>
  <c r="O20" i="3"/>
  <c r="M20" i="3"/>
  <c r="N20" i="3"/>
  <c r="I55" i="3"/>
  <c r="M39" i="2"/>
  <c r="O39" i="2"/>
  <c r="E82" i="2"/>
  <c r="F82" i="2" s="1"/>
  <c r="L82" i="2"/>
  <c r="M82" i="2" s="1"/>
  <c r="D81" i="2"/>
  <c r="K81" i="2"/>
  <c r="M81" i="2" s="1"/>
  <c r="L74" i="2"/>
  <c r="E74" i="2"/>
  <c r="M27" i="2"/>
  <c r="O27" i="2"/>
  <c r="P27" i="2" s="1"/>
  <c r="E70" i="2"/>
  <c r="L70" i="2"/>
  <c r="M70" i="2" s="1"/>
  <c r="D69" i="2"/>
  <c r="K69" i="2"/>
  <c r="M15" i="2"/>
  <c r="O15" i="2"/>
  <c r="E58" i="2"/>
  <c r="L58" i="2"/>
  <c r="M58" i="2" s="1"/>
  <c r="D57" i="2"/>
  <c r="F57" i="2" s="1"/>
  <c r="K57" i="2"/>
  <c r="M57" i="2" s="1"/>
  <c r="L78" i="1"/>
  <c r="M82" i="3"/>
  <c r="J69" i="3"/>
  <c r="M69" i="3" s="1"/>
  <c r="B66" i="3"/>
  <c r="B63" i="3"/>
  <c r="F63" i="3" s="1"/>
  <c r="I60" i="3"/>
  <c r="P34" i="3"/>
  <c r="B80" i="3"/>
  <c r="D76" i="3"/>
  <c r="F76" i="3" s="1"/>
  <c r="K76" i="3"/>
  <c r="M76" i="3" s="1"/>
  <c r="E74" i="3"/>
  <c r="L74" i="3"/>
  <c r="O26" i="3"/>
  <c r="M26" i="3"/>
  <c r="N26" i="3"/>
  <c r="P15" i="3"/>
  <c r="N10" i="3"/>
  <c r="O9" i="3"/>
  <c r="N9" i="3"/>
  <c r="O7" i="3"/>
  <c r="L7" i="3"/>
  <c r="M7" i="3"/>
  <c r="F81" i="2"/>
  <c r="D80" i="2"/>
  <c r="I68" i="2"/>
  <c r="M68" i="2" s="1"/>
  <c r="B54" i="2"/>
  <c r="B84" i="2"/>
  <c r="I84" i="2"/>
  <c r="P38" i="2"/>
  <c r="M31" i="2"/>
  <c r="L31" i="2"/>
  <c r="N31" i="2"/>
  <c r="O31" i="2"/>
  <c r="K67" i="2"/>
  <c r="D67" i="2"/>
  <c r="M19" i="2"/>
  <c r="L19" i="2"/>
  <c r="N19" i="2"/>
  <c r="O19" i="2"/>
  <c r="K62" i="2"/>
  <c r="M7" i="2"/>
  <c r="L7" i="2"/>
  <c r="N7" i="2"/>
  <c r="O7" i="2"/>
  <c r="M82" i="1"/>
  <c r="P37" i="4"/>
  <c r="P31" i="4"/>
  <c r="P25" i="4"/>
  <c r="P19" i="4"/>
  <c r="P13" i="4"/>
  <c r="P7" i="4"/>
  <c r="D88" i="3"/>
  <c r="F88" i="3" s="1"/>
  <c r="E86" i="3"/>
  <c r="F86" i="3" s="1"/>
  <c r="F75" i="3"/>
  <c r="C52" i="3"/>
  <c r="B84" i="3"/>
  <c r="I84" i="3"/>
  <c r="E80" i="3"/>
  <c r="L80" i="3"/>
  <c r="M80" i="3" s="1"/>
  <c r="O32" i="3"/>
  <c r="M32" i="3"/>
  <c r="N32" i="3"/>
  <c r="N43" i="3" s="1"/>
  <c r="I75" i="3"/>
  <c r="M75" i="3" s="1"/>
  <c r="P21" i="3"/>
  <c r="N16" i="3"/>
  <c r="O15" i="3"/>
  <c r="N15" i="3"/>
  <c r="O13" i="3"/>
  <c r="L13" i="3"/>
  <c r="M13" i="3"/>
  <c r="P11" i="3"/>
  <c r="M10" i="3"/>
  <c r="P6" i="3"/>
  <c r="F88" i="2"/>
  <c r="L81" i="2"/>
  <c r="B78" i="2"/>
  <c r="B72" i="2"/>
  <c r="E69" i="2"/>
  <c r="F63" i="2"/>
  <c r="D62" i="2"/>
  <c r="K56" i="2"/>
  <c r="L87" i="2"/>
  <c r="P40" i="2"/>
  <c r="M38" i="2"/>
  <c r="N38" i="2"/>
  <c r="O38" i="2"/>
  <c r="B79" i="2"/>
  <c r="I79" i="2"/>
  <c r="P28" i="2"/>
  <c r="M26" i="2"/>
  <c r="P26" i="2" s="1"/>
  <c r="N26" i="2"/>
  <c r="O26" i="2"/>
  <c r="J69" i="2"/>
  <c r="M69" i="2" s="1"/>
  <c r="B67" i="2"/>
  <c r="I67" i="2"/>
  <c r="P21" i="2"/>
  <c r="P16" i="2"/>
  <c r="I62" i="2"/>
  <c r="B62" i="2"/>
  <c r="M14" i="2"/>
  <c r="N14" i="2"/>
  <c r="P14" i="2" s="1"/>
  <c r="O14" i="2"/>
  <c r="B55" i="2"/>
  <c r="I55" i="2"/>
  <c r="J83" i="1"/>
  <c r="M83" i="1" s="1"/>
  <c r="I70" i="1"/>
  <c r="J70" i="1"/>
  <c r="L70" i="1"/>
  <c r="C74" i="1"/>
  <c r="J74" i="1"/>
  <c r="B65" i="4"/>
  <c r="I78" i="3"/>
  <c r="B74" i="3"/>
  <c r="F74" i="3" s="1"/>
  <c r="B68" i="3"/>
  <c r="K65" i="3"/>
  <c r="I63" i="3"/>
  <c r="M63" i="3" s="1"/>
  <c r="C58" i="3"/>
  <c r="F58" i="3" s="1"/>
  <c r="B55" i="3"/>
  <c r="E87" i="3"/>
  <c r="F87" i="3" s="1"/>
  <c r="L87" i="3"/>
  <c r="M87" i="3" s="1"/>
  <c r="O38" i="3"/>
  <c r="M38" i="3"/>
  <c r="N22" i="3"/>
  <c r="O21" i="3"/>
  <c r="N21" i="3"/>
  <c r="O19" i="3"/>
  <c r="L19" i="3"/>
  <c r="M19" i="3"/>
  <c r="M16" i="3"/>
  <c r="P14" i="3"/>
  <c r="L10" i="3"/>
  <c r="L8" i="3"/>
  <c r="F70" i="2"/>
  <c r="K64" i="2"/>
  <c r="L63" i="2"/>
  <c r="B60" i="2"/>
  <c r="I56" i="2"/>
  <c r="I54" i="2"/>
  <c r="F43" i="2"/>
  <c r="E88" i="2"/>
  <c r="L88" i="2"/>
  <c r="M88" i="2" s="1"/>
  <c r="D87" i="2"/>
  <c r="F87" i="2" s="1"/>
  <c r="K87" i="2"/>
  <c r="M33" i="2"/>
  <c r="O33" i="2"/>
  <c r="E76" i="2"/>
  <c r="L76" i="2"/>
  <c r="M76" i="2" s="1"/>
  <c r="D75" i="2"/>
  <c r="F75" i="2" s="1"/>
  <c r="K75" i="2"/>
  <c r="M75" i="2" s="1"/>
  <c r="M21" i="2"/>
  <c r="O21" i="2"/>
  <c r="E64" i="2"/>
  <c r="F64" i="2" s="1"/>
  <c r="L64" i="2"/>
  <c r="D63" i="2"/>
  <c r="K63" i="2"/>
  <c r="M63" i="2" s="1"/>
  <c r="L56" i="2"/>
  <c r="E56" i="2"/>
  <c r="M9" i="2"/>
  <c r="O9" i="2"/>
  <c r="P9" i="2" s="1"/>
  <c r="E52" i="2"/>
  <c r="L52" i="2"/>
  <c r="M65" i="1"/>
  <c r="J55" i="1"/>
  <c r="C55" i="1"/>
  <c r="C87" i="1"/>
  <c r="J87" i="1"/>
  <c r="C85" i="1"/>
  <c r="J85" i="1"/>
  <c r="E83" i="1"/>
  <c r="L83" i="1"/>
  <c r="D82" i="1"/>
  <c r="F82" i="1" s="1"/>
  <c r="K82" i="1"/>
  <c r="L33" i="1"/>
  <c r="N33" i="1"/>
  <c r="O33" i="1"/>
  <c r="J76" i="1"/>
  <c r="C76" i="1"/>
  <c r="N28" i="1"/>
  <c r="L63" i="1"/>
  <c r="E63" i="1"/>
  <c r="L16" i="1"/>
  <c r="O16" i="1"/>
  <c r="L14" i="1"/>
  <c r="M14" i="1"/>
  <c r="N14" i="1"/>
  <c r="N43" i="1" s="1"/>
  <c r="M79" i="9"/>
  <c r="D88" i="1"/>
  <c r="F88" i="1" s="1"/>
  <c r="K88" i="1"/>
  <c r="I87" i="1"/>
  <c r="B87" i="1"/>
  <c r="L39" i="1"/>
  <c r="N39" i="1"/>
  <c r="O39" i="1"/>
  <c r="K83" i="1"/>
  <c r="D83" i="1"/>
  <c r="F83" i="1" s="1"/>
  <c r="L22" i="1"/>
  <c r="O22" i="1"/>
  <c r="L20" i="1"/>
  <c r="M20" i="1"/>
  <c r="N20" i="1"/>
  <c r="P18" i="1"/>
  <c r="L58" i="1"/>
  <c r="M11" i="1"/>
  <c r="E53" i="1"/>
  <c r="F53" i="1" s="1"/>
  <c r="L53" i="1"/>
  <c r="D52" i="1"/>
  <c r="K52" i="1"/>
  <c r="K62" i="9"/>
  <c r="D62" i="9"/>
  <c r="F52" i="1"/>
  <c r="L28" i="1"/>
  <c r="O28" i="1"/>
  <c r="L26" i="1"/>
  <c r="M26" i="1"/>
  <c r="N26" i="1"/>
  <c r="C63" i="1"/>
  <c r="F63" i="1" s="1"/>
  <c r="J63" i="1"/>
  <c r="M63" i="1" s="1"/>
  <c r="E59" i="1"/>
  <c r="L59" i="1"/>
  <c r="M59" i="1" s="1"/>
  <c r="D58" i="1"/>
  <c r="K58" i="1"/>
  <c r="L9" i="1"/>
  <c r="N9" i="1"/>
  <c r="O9" i="1"/>
  <c r="M55" i="9"/>
  <c r="O42" i="9"/>
  <c r="N42" i="9"/>
  <c r="L42" i="9"/>
  <c r="M42" i="9"/>
  <c r="C86" i="2"/>
  <c r="F86" i="2" s="1"/>
  <c r="J86" i="2"/>
  <c r="M86" i="2" s="1"/>
  <c r="C80" i="2"/>
  <c r="J80" i="2"/>
  <c r="C74" i="2"/>
  <c r="F74" i="2" s="1"/>
  <c r="J74" i="2"/>
  <c r="M74" i="2" s="1"/>
  <c r="C68" i="2"/>
  <c r="F68" i="2" s="1"/>
  <c r="J68" i="2"/>
  <c r="C62" i="2"/>
  <c r="J62" i="2"/>
  <c r="C56" i="2"/>
  <c r="F56" i="2" s="1"/>
  <c r="J56" i="2"/>
  <c r="N43" i="2"/>
  <c r="L88" i="1"/>
  <c r="I81" i="1"/>
  <c r="E75" i="1"/>
  <c r="E58" i="1"/>
  <c r="L52" i="1"/>
  <c r="O35" i="1"/>
  <c r="L34" i="1"/>
  <c r="O34" i="1"/>
  <c r="L32" i="1"/>
  <c r="M32" i="1"/>
  <c r="N32" i="1"/>
  <c r="P30" i="1"/>
  <c r="C69" i="1"/>
  <c r="J69" i="1"/>
  <c r="C67" i="1"/>
  <c r="J67" i="1"/>
  <c r="E65" i="1"/>
  <c r="L65" i="1"/>
  <c r="D64" i="1"/>
  <c r="F64" i="1" s="1"/>
  <c r="K64" i="1"/>
  <c r="M64" i="1" s="1"/>
  <c r="P17" i="1"/>
  <c r="L15" i="1"/>
  <c r="N15" i="1"/>
  <c r="O15" i="1"/>
  <c r="J58" i="1"/>
  <c r="M58" i="1" s="1"/>
  <c r="C58" i="1"/>
  <c r="K56" i="1"/>
  <c r="D56" i="1"/>
  <c r="F72" i="9"/>
  <c r="C83" i="9"/>
  <c r="J83" i="9"/>
  <c r="D76" i="2"/>
  <c r="F76" i="2" s="1"/>
  <c r="D58" i="2"/>
  <c r="F58" i="2" s="1"/>
  <c r="J88" i="1"/>
  <c r="M88" i="1" s="1"/>
  <c r="K77" i="1"/>
  <c r="M77" i="1" s="1"/>
  <c r="I71" i="1"/>
  <c r="J71" i="1"/>
  <c r="F59" i="1"/>
  <c r="I53" i="1"/>
  <c r="J53" i="1"/>
  <c r="J52" i="1"/>
  <c r="O43" i="1"/>
  <c r="O41" i="1"/>
  <c r="L40" i="1"/>
  <c r="O40" i="1"/>
  <c r="L38" i="1"/>
  <c r="M38" i="1"/>
  <c r="N38" i="1"/>
  <c r="N35" i="1"/>
  <c r="L76" i="1"/>
  <c r="C75" i="1"/>
  <c r="J75" i="1"/>
  <c r="M75" i="1" s="1"/>
  <c r="E71" i="1"/>
  <c r="F71" i="1" s="1"/>
  <c r="L71" i="1"/>
  <c r="D70" i="1"/>
  <c r="F70" i="1" s="1"/>
  <c r="K70" i="1"/>
  <c r="P23" i="1"/>
  <c r="I69" i="1"/>
  <c r="M69" i="1" s="1"/>
  <c r="B69" i="1"/>
  <c r="L21" i="1"/>
  <c r="N21" i="1"/>
  <c r="O21" i="1"/>
  <c r="K65" i="1"/>
  <c r="D65" i="1"/>
  <c r="F65" i="1" s="1"/>
  <c r="N16" i="1"/>
  <c r="L54" i="1"/>
  <c r="E54" i="1"/>
  <c r="J73" i="9"/>
  <c r="F60" i="9"/>
  <c r="L83" i="9"/>
  <c r="K74" i="9"/>
  <c r="I64" i="9"/>
  <c r="L81" i="3"/>
  <c r="I64" i="3"/>
  <c r="M64" i="3" s="1"/>
  <c r="O6" i="3"/>
  <c r="F43" i="3"/>
  <c r="F75" i="1"/>
  <c r="B57" i="1"/>
  <c r="N41" i="1"/>
  <c r="P37" i="1"/>
  <c r="M35" i="1"/>
  <c r="M33" i="1"/>
  <c r="E77" i="1"/>
  <c r="F77" i="1" s="1"/>
  <c r="L77" i="1"/>
  <c r="D76" i="1"/>
  <c r="K76" i="1"/>
  <c r="M76" i="1" s="1"/>
  <c r="P29" i="1"/>
  <c r="L27" i="1"/>
  <c r="N27" i="1"/>
  <c r="O27" i="1"/>
  <c r="N22" i="1"/>
  <c r="M16" i="1"/>
  <c r="O14" i="1"/>
  <c r="O11" i="1"/>
  <c r="L10" i="1"/>
  <c r="O10" i="1"/>
  <c r="L8" i="1"/>
  <c r="L43" i="1" s="1"/>
  <c r="M8" i="1"/>
  <c r="N8" i="1"/>
  <c r="P6" i="1"/>
  <c r="I73" i="9"/>
  <c r="M73" i="9" s="1"/>
  <c r="O40" i="9"/>
  <c r="L40" i="9"/>
  <c r="M40" i="9"/>
  <c r="N40" i="9"/>
  <c r="F61" i="9"/>
  <c r="B77" i="9"/>
  <c r="I77" i="9"/>
  <c r="P31" i="9"/>
  <c r="D73" i="9"/>
  <c r="K73" i="9"/>
  <c r="C72" i="9"/>
  <c r="J72" i="9"/>
  <c r="M72" i="9" s="1"/>
  <c r="O23" i="9"/>
  <c r="M23" i="9"/>
  <c r="N23" i="9"/>
  <c r="B58" i="9"/>
  <c r="I58" i="9"/>
  <c r="P39" i="9"/>
  <c r="D84" i="9"/>
  <c r="F84" i="9" s="1"/>
  <c r="K84" i="9"/>
  <c r="M84" i="9" s="1"/>
  <c r="L37" i="9"/>
  <c r="D79" i="9"/>
  <c r="K79" i="9"/>
  <c r="C78" i="9"/>
  <c r="F78" i="9" s="1"/>
  <c r="J78" i="9"/>
  <c r="O29" i="9"/>
  <c r="M29" i="9"/>
  <c r="N29" i="9"/>
  <c r="C70" i="9"/>
  <c r="J70" i="9"/>
  <c r="K59" i="9"/>
  <c r="D59" i="9"/>
  <c r="O12" i="9"/>
  <c r="N12" i="9"/>
  <c r="C52" i="9"/>
  <c r="J52" i="9"/>
  <c r="L84" i="8"/>
  <c r="O35" i="9"/>
  <c r="M35" i="9"/>
  <c r="N35" i="9"/>
  <c r="J79" i="9"/>
  <c r="K68" i="9"/>
  <c r="O18" i="9"/>
  <c r="N18" i="9"/>
  <c r="O16" i="9"/>
  <c r="L16" i="9"/>
  <c r="M16" i="9"/>
  <c r="I84" i="8"/>
  <c r="J84" i="8"/>
  <c r="E85" i="8"/>
  <c r="F85" i="8" s="1"/>
  <c r="L85" i="8"/>
  <c r="O36" i="8"/>
  <c r="L36" i="8"/>
  <c r="M36" i="8"/>
  <c r="N36" i="8"/>
  <c r="I78" i="9"/>
  <c r="L71" i="9"/>
  <c r="D68" i="9"/>
  <c r="I52" i="9"/>
  <c r="O41" i="9"/>
  <c r="M41" i="9"/>
  <c r="N41" i="9"/>
  <c r="N25" i="9"/>
  <c r="O24" i="9"/>
  <c r="N24" i="9"/>
  <c r="O22" i="9"/>
  <c r="L22" i="9"/>
  <c r="M22" i="9"/>
  <c r="P20" i="9"/>
  <c r="B59" i="9"/>
  <c r="F59" i="9" s="1"/>
  <c r="I59" i="9"/>
  <c r="M59" i="9" s="1"/>
  <c r="P13" i="9"/>
  <c r="O11" i="9"/>
  <c r="M11" i="9"/>
  <c r="N11" i="9"/>
  <c r="P11" i="9" s="1"/>
  <c r="C87" i="8"/>
  <c r="J87" i="8"/>
  <c r="K85" i="9"/>
  <c r="E83" i="9"/>
  <c r="I75" i="9"/>
  <c r="D65" i="9"/>
  <c r="B82" i="9"/>
  <c r="I82" i="9"/>
  <c r="P36" i="9"/>
  <c r="N31" i="9"/>
  <c r="O30" i="9"/>
  <c r="N30" i="9"/>
  <c r="O28" i="9"/>
  <c r="L28" i="9"/>
  <c r="M28" i="9"/>
  <c r="P26" i="9"/>
  <c r="M25" i="9"/>
  <c r="B65" i="9"/>
  <c r="I65" i="9"/>
  <c r="M65" i="9" s="1"/>
  <c r="P19" i="9"/>
  <c r="D61" i="9"/>
  <c r="K61" i="9"/>
  <c r="C60" i="9"/>
  <c r="J60" i="9"/>
  <c r="M60" i="9" s="1"/>
  <c r="O10" i="9"/>
  <c r="L10" i="9"/>
  <c r="M10" i="9"/>
  <c r="N10" i="9"/>
  <c r="K89" i="8"/>
  <c r="D89" i="8"/>
  <c r="B87" i="8"/>
  <c r="I87" i="9"/>
  <c r="J85" i="9"/>
  <c r="M85" i="9" s="1"/>
  <c r="C79" i="9"/>
  <c r="C73" i="9"/>
  <c r="F73" i="9" s="1"/>
  <c r="I63" i="9"/>
  <c r="J59" i="9"/>
  <c r="B57" i="9"/>
  <c r="N37" i="9"/>
  <c r="O36" i="9"/>
  <c r="N36" i="9"/>
  <c r="O34" i="9"/>
  <c r="L34" i="9"/>
  <c r="M34" i="9"/>
  <c r="M31" i="9"/>
  <c r="L25" i="9"/>
  <c r="L23" i="9"/>
  <c r="D67" i="9"/>
  <c r="F67" i="9" s="1"/>
  <c r="K67" i="9"/>
  <c r="M67" i="9" s="1"/>
  <c r="C66" i="9"/>
  <c r="F66" i="9" s="1"/>
  <c r="J66" i="9"/>
  <c r="M66" i="9" s="1"/>
  <c r="O17" i="9"/>
  <c r="M17" i="9"/>
  <c r="N17" i="9"/>
  <c r="J61" i="9"/>
  <c r="M12" i="9"/>
  <c r="K54" i="9"/>
  <c r="M31" i="8"/>
  <c r="N31" i="8"/>
  <c r="L31" i="8"/>
  <c r="O31" i="8"/>
  <c r="O27" i="8"/>
  <c r="L27" i="8"/>
  <c r="M27" i="8"/>
  <c r="M22" i="8"/>
  <c r="N22" i="8"/>
  <c r="L22" i="8"/>
  <c r="O22" i="8"/>
  <c r="O18" i="8"/>
  <c r="L18" i="8"/>
  <c r="M18" i="8"/>
  <c r="M13" i="8"/>
  <c r="N13" i="8"/>
  <c r="L13" i="8"/>
  <c r="O13" i="8"/>
  <c r="O9" i="8"/>
  <c r="L9" i="8"/>
  <c r="M9" i="8"/>
  <c r="M44" i="8" s="1"/>
  <c r="D79" i="8"/>
  <c r="K79" i="8"/>
  <c r="D70" i="8"/>
  <c r="K70" i="8"/>
  <c r="D61" i="8"/>
  <c r="K61" i="8"/>
  <c r="E53" i="8"/>
  <c r="D55" i="9"/>
  <c r="F55" i="9" s="1"/>
  <c r="K55" i="9"/>
  <c r="C54" i="9"/>
  <c r="J54" i="9"/>
  <c r="M54" i="9" s="1"/>
  <c r="B53" i="9"/>
  <c r="F53" i="9" s="1"/>
  <c r="I53" i="9"/>
  <c r="M53" i="9" s="1"/>
  <c r="O6" i="9"/>
  <c r="F43" i="9"/>
  <c r="D84" i="8"/>
  <c r="F84" i="8" s="1"/>
  <c r="K75" i="8"/>
  <c r="F75" i="8"/>
  <c r="D66" i="8"/>
  <c r="L53" i="8"/>
  <c r="N41" i="8"/>
  <c r="O41" i="8"/>
  <c r="M37" i="8"/>
  <c r="N37" i="8"/>
  <c r="L37" i="8"/>
  <c r="O37" i="8"/>
  <c r="O33" i="8"/>
  <c r="L33" i="8"/>
  <c r="M33" i="8"/>
  <c r="M28" i="8"/>
  <c r="N28" i="8"/>
  <c r="L28" i="8"/>
  <c r="O28" i="8"/>
  <c r="L72" i="8"/>
  <c r="O24" i="8"/>
  <c r="L24" i="8"/>
  <c r="M24" i="8"/>
  <c r="M19" i="8"/>
  <c r="N19" i="8"/>
  <c r="L19" i="8"/>
  <c r="O19" i="8"/>
  <c r="L63" i="8"/>
  <c r="O15" i="8"/>
  <c r="L15" i="8"/>
  <c r="M15" i="8"/>
  <c r="M10" i="8"/>
  <c r="N10" i="8"/>
  <c r="L10" i="8"/>
  <c r="O10" i="8"/>
  <c r="D54" i="8"/>
  <c r="K54" i="8"/>
  <c r="N44" i="8"/>
  <c r="K84" i="8"/>
  <c r="D57" i="8"/>
  <c r="F57" i="8" s="1"/>
  <c r="L54" i="8"/>
  <c r="K72" i="8"/>
  <c r="D72" i="8"/>
  <c r="D67" i="8"/>
  <c r="K67" i="8"/>
  <c r="K63" i="8"/>
  <c r="D63" i="8"/>
  <c r="C54" i="8"/>
  <c r="J54" i="8"/>
  <c r="M54" i="8" s="1"/>
  <c r="Q8" i="8"/>
  <c r="Q7" i="8"/>
  <c r="C53" i="8"/>
  <c r="J53" i="8"/>
  <c r="B54" i="9"/>
  <c r="M75" i="8"/>
  <c r="E72" i="8"/>
  <c r="L66" i="8"/>
  <c r="E63" i="8"/>
  <c r="L57" i="8"/>
  <c r="M57" i="8" s="1"/>
  <c r="F44" i="8"/>
  <c r="B86" i="8"/>
  <c r="I86" i="8"/>
  <c r="M34" i="8"/>
  <c r="N34" i="8"/>
  <c r="L34" i="8"/>
  <c r="O34" i="8"/>
  <c r="O30" i="8"/>
  <c r="L30" i="8"/>
  <c r="M30" i="8"/>
  <c r="M25" i="8"/>
  <c r="N25" i="8"/>
  <c r="L25" i="8"/>
  <c r="O25" i="8"/>
  <c r="O21" i="8"/>
  <c r="L21" i="8"/>
  <c r="M21" i="8"/>
  <c r="M16" i="8"/>
  <c r="N16" i="8"/>
  <c r="L16" i="8"/>
  <c r="O16" i="8"/>
  <c r="O12" i="8"/>
  <c r="O44" i="8" s="1"/>
  <c r="L12" i="8"/>
  <c r="M12" i="8"/>
  <c r="P7" i="9"/>
  <c r="N6" i="9"/>
  <c r="K85" i="8"/>
  <c r="M85" i="8" s="1"/>
  <c r="I69" i="8"/>
  <c r="M69" i="8" s="1"/>
  <c r="J69" i="8"/>
  <c r="K66" i="8"/>
  <c r="K57" i="8"/>
  <c r="D53" i="8"/>
  <c r="E89" i="8"/>
  <c r="L89" i="8"/>
  <c r="M42" i="8"/>
  <c r="N42" i="8"/>
  <c r="O40" i="8"/>
  <c r="M40" i="8"/>
  <c r="N40" i="8"/>
  <c r="N27" i="8"/>
  <c r="N18" i="8"/>
  <c r="N9" i="8"/>
  <c r="F69" i="8"/>
  <c r="L43" i="8"/>
  <c r="M43" i="8"/>
  <c r="Q39" i="8"/>
  <c r="Q38" i="8"/>
  <c r="Q35" i="8"/>
  <c r="S35" i="8" s="1"/>
  <c r="Q32" i="8"/>
  <c r="S32" i="8" s="1"/>
  <c r="C78" i="8"/>
  <c r="F78" i="8" s="1"/>
  <c r="J78" i="8"/>
  <c r="M78" i="8" s="1"/>
  <c r="Q29" i="8"/>
  <c r="S29" i="8" s="1"/>
  <c r="Q26" i="8"/>
  <c r="S26" i="8" s="1"/>
  <c r="C72" i="8"/>
  <c r="J72" i="8"/>
  <c r="M72" i="8" s="1"/>
  <c r="Q23" i="8"/>
  <c r="S23" i="8" s="1"/>
  <c r="Q20" i="8"/>
  <c r="S20" i="8" s="1"/>
  <c r="C66" i="8"/>
  <c r="F66" i="8" s="1"/>
  <c r="J66" i="8"/>
  <c r="M66" i="8" s="1"/>
  <c r="Q17" i="8"/>
  <c r="S17" i="8" s="1"/>
  <c r="Q14" i="8"/>
  <c r="S14" i="8" s="1"/>
  <c r="C60" i="8"/>
  <c r="F60" i="8" s="1"/>
  <c r="J60" i="8"/>
  <c r="M60" i="8" s="1"/>
  <c r="Q11" i="8"/>
  <c r="S11" i="8" s="1"/>
  <c r="P8" i="8"/>
  <c r="J81" i="8"/>
  <c r="M81" i="8" s="1"/>
  <c r="C81" i="8"/>
  <c r="F81" i="8" s="1"/>
  <c r="C63" i="8"/>
  <c r="F63" i="8" s="1"/>
  <c r="B54" i="8"/>
  <c r="P39" i="8"/>
  <c r="L91" i="8" l="1"/>
  <c r="D106" i="8" s="1"/>
  <c r="B106" i="8"/>
  <c r="E106" i="8" s="1"/>
  <c r="E91" i="8"/>
  <c r="C106" i="8" s="1"/>
  <c r="M63" i="8"/>
  <c r="B59" i="8"/>
  <c r="I59" i="8"/>
  <c r="P13" i="8"/>
  <c r="E68" i="8"/>
  <c r="L68" i="8"/>
  <c r="L73" i="8"/>
  <c r="E73" i="8"/>
  <c r="C58" i="9"/>
  <c r="J58" i="9"/>
  <c r="P12" i="9"/>
  <c r="M43" i="9"/>
  <c r="J80" i="9"/>
  <c r="C80" i="9"/>
  <c r="F54" i="8"/>
  <c r="D73" i="8"/>
  <c r="K73" i="8"/>
  <c r="L58" i="8"/>
  <c r="E58" i="8"/>
  <c r="P21" i="8"/>
  <c r="I67" i="8"/>
  <c r="B67" i="8"/>
  <c r="Q30" i="8"/>
  <c r="S30" i="8" s="1"/>
  <c r="J76" i="8"/>
  <c r="C76" i="8"/>
  <c r="J80" i="8"/>
  <c r="C80" i="8"/>
  <c r="Q34" i="8"/>
  <c r="S34" i="8" s="1"/>
  <c r="I56" i="8"/>
  <c r="B56" i="8"/>
  <c r="P10" i="8"/>
  <c r="P24" i="8"/>
  <c r="I70" i="8"/>
  <c r="B70" i="8"/>
  <c r="J74" i="8"/>
  <c r="C74" i="8"/>
  <c r="Q28" i="8"/>
  <c r="S28" i="8" s="1"/>
  <c r="D83" i="8"/>
  <c r="K83" i="8"/>
  <c r="B104" i="1"/>
  <c r="Q44" i="8"/>
  <c r="B104" i="8"/>
  <c r="B89" i="8"/>
  <c r="P43" i="8"/>
  <c r="I89" i="8"/>
  <c r="Q40" i="8"/>
  <c r="J86" i="8"/>
  <c r="C86" i="8"/>
  <c r="P40" i="8"/>
  <c r="B105" i="8"/>
  <c r="J56" i="8"/>
  <c r="C56" i="8"/>
  <c r="Q10" i="8"/>
  <c r="S10" i="8" s="1"/>
  <c r="B65" i="8"/>
  <c r="I65" i="8"/>
  <c r="P19" i="8"/>
  <c r="B102" i="1"/>
  <c r="F54" i="9"/>
  <c r="B104" i="3"/>
  <c r="L44" i="8"/>
  <c r="F72" i="8"/>
  <c r="C58" i="8"/>
  <c r="J58" i="8"/>
  <c r="Q12" i="8"/>
  <c r="S12" i="8" s="1"/>
  <c r="Q16" i="8"/>
  <c r="S16" i="8" s="1"/>
  <c r="J62" i="8"/>
  <c r="C62" i="8"/>
  <c r="K71" i="8"/>
  <c r="D71" i="8"/>
  <c r="I80" i="8"/>
  <c r="B80" i="8"/>
  <c r="P34" i="8"/>
  <c r="K64" i="8"/>
  <c r="D64" i="8"/>
  <c r="Q42" i="8"/>
  <c r="P42" i="8"/>
  <c r="J88" i="8"/>
  <c r="C88" i="8"/>
  <c r="D62" i="8"/>
  <c r="K62" i="8"/>
  <c r="B71" i="8"/>
  <c r="I71" i="8"/>
  <c r="P25" i="8"/>
  <c r="E80" i="8"/>
  <c r="L80" i="8"/>
  <c r="E56" i="8"/>
  <c r="L56" i="8"/>
  <c r="L61" i="8"/>
  <c r="E61" i="8"/>
  <c r="J70" i="8"/>
  <c r="Q24" i="8"/>
  <c r="S24" i="8" s="1"/>
  <c r="C70" i="8"/>
  <c r="K74" i="8"/>
  <c r="D74" i="8"/>
  <c r="I83" i="8"/>
  <c r="P37" i="8"/>
  <c r="B83" i="8"/>
  <c r="L52" i="9"/>
  <c r="O43" i="9"/>
  <c r="E52" i="9"/>
  <c r="L59" i="8"/>
  <c r="E59" i="8"/>
  <c r="L64" i="8"/>
  <c r="E64" i="8"/>
  <c r="P27" i="8"/>
  <c r="B73" i="8"/>
  <c r="I73" i="8"/>
  <c r="C77" i="9"/>
  <c r="J77" i="9"/>
  <c r="D83" i="9"/>
  <c r="K83" i="9"/>
  <c r="F65" i="9"/>
  <c r="D76" i="9"/>
  <c r="K76" i="9"/>
  <c r="M76" i="9" s="1"/>
  <c r="E68" i="9"/>
  <c r="L68" i="9"/>
  <c r="C87" i="9"/>
  <c r="J87" i="9"/>
  <c r="K58" i="9"/>
  <c r="D58" i="9"/>
  <c r="D75" i="9"/>
  <c r="K75" i="9"/>
  <c r="D69" i="9"/>
  <c r="K69" i="9"/>
  <c r="J86" i="9"/>
  <c r="C86" i="9"/>
  <c r="J54" i="1"/>
  <c r="C54" i="1"/>
  <c r="J62" i="1"/>
  <c r="C62" i="1"/>
  <c r="D67" i="1"/>
  <c r="K67" i="1"/>
  <c r="D81" i="1"/>
  <c r="K81" i="1"/>
  <c r="L87" i="1"/>
  <c r="E87" i="1"/>
  <c r="K61" i="1"/>
  <c r="D61" i="1"/>
  <c r="K78" i="1"/>
  <c r="D78" i="1"/>
  <c r="B104" i="2"/>
  <c r="M43" i="1"/>
  <c r="J72" i="1"/>
  <c r="C72" i="1"/>
  <c r="B68" i="1"/>
  <c r="I68" i="1"/>
  <c r="P22" i="1"/>
  <c r="L62" i="1"/>
  <c r="E62" i="1"/>
  <c r="O43" i="2"/>
  <c r="C67" i="2"/>
  <c r="J67" i="2"/>
  <c r="C79" i="2"/>
  <c r="J79" i="2"/>
  <c r="B65" i="3"/>
  <c r="I65" i="3"/>
  <c r="P19" i="3"/>
  <c r="L84" i="3"/>
  <c r="E84" i="3"/>
  <c r="F62" i="2"/>
  <c r="K62" i="3"/>
  <c r="D62" i="3"/>
  <c r="C77" i="2"/>
  <c r="J77" i="2"/>
  <c r="D55" i="3"/>
  <c r="K55" i="3"/>
  <c r="E72" i="3"/>
  <c r="L72" i="3"/>
  <c r="F69" i="2"/>
  <c r="C85" i="2"/>
  <c r="J85" i="2"/>
  <c r="M55" i="3"/>
  <c r="K54" i="2"/>
  <c r="D54" i="2"/>
  <c r="M64" i="2"/>
  <c r="F80" i="2"/>
  <c r="C60" i="3"/>
  <c r="J60" i="3"/>
  <c r="I59" i="2"/>
  <c r="P13" i="2"/>
  <c r="B59" i="2"/>
  <c r="K71" i="2"/>
  <c r="D71" i="2"/>
  <c r="D83" i="2"/>
  <c r="K83" i="2"/>
  <c r="B71" i="3"/>
  <c r="I71" i="3"/>
  <c r="P25" i="3"/>
  <c r="D54" i="4"/>
  <c r="K54" i="4"/>
  <c r="K89" i="4" s="1"/>
  <c r="P29" i="4"/>
  <c r="I75" i="4"/>
  <c r="B75" i="4"/>
  <c r="C84" i="4"/>
  <c r="J84" i="4"/>
  <c r="J57" i="5"/>
  <c r="C57" i="5"/>
  <c r="F57" i="5" s="1"/>
  <c r="J69" i="5"/>
  <c r="C69" i="5"/>
  <c r="J81" i="5"/>
  <c r="C81" i="5"/>
  <c r="J78" i="4"/>
  <c r="C78" i="4"/>
  <c r="D57" i="5"/>
  <c r="K57" i="5"/>
  <c r="D75" i="5"/>
  <c r="K75" i="5"/>
  <c r="K74" i="4"/>
  <c r="D74" i="4"/>
  <c r="E73" i="3"/>
  <c r="L73" i="3"/>
  <c r="D68" i="4"/>
  <c r="K68" i="4"/>
  <c r="K85" i="4"/>
  <c r="D85" i="4"/>
  <c r="D79" i="3"/>
  <c r="K79" i="3"/>
  <c r="L62" i="4"/>
  <c r="E62" i="4"/>
  <c r="P22" i="4"/>
  <c r="P35" i="5"/>
  <c r="P15" i="6"/>
  <c r="B61" i="6"/>
  <c r="I61" i="6"/>
  <c r="P33" i="6"/>
  <c r="I79" i="6"/>
  <c r="B79" i="6"/>
  <c r="D57" i="6"/>
  <c r="K57" i="6"/>
  <c r="K63" i="6"/>
  <c r="D63" i="6"/>
  <c r="K69" i="6"/>
  <c r="D69" i="6"/>
  <c r="K75" i="6"/>
  <c r="D75" i="6"/>
  <c r="K81" i="6"/>
  <c r="D81" i="6"/>
  <c r="D87" i="6"/>
  <c r="K87" i="6"/>
  <c r="K53" i="6"/>
  <c r="D53" i="6"/>
  <c r="K59" i="6"/>
  <c r="D59" i="6"/>
  <c r="D65" i="6"/>
  <c r="K65" i="6"/>
  <c r="D74" i="6"/>
  <c r="K74" i="6"/>
  <c r="D83" i="6"/>
  <c r="K83" i="6"/>
  <c r="J56" i="5"/>
  <c r="C56" i="5"/>
  <c r="E62" i="5"/>
  <c r="L62" i="5"/>
  <c r="J74" i="5"/>
  <c r="C74" i="5"/>
  <c r="I80" i="5"/>
  <c r="P34" i="5"/>
  <c r="B80" i="5"/>
  <c r="M77" i="7"/>
  <c r="C55" i="6"/>
  <c r="J55" i="6"/>
  <c r="J64" i="6"/>
  <c r="C64" i="6"/>
  <c r="C73" i="6"/>
  <c r="J73" i="6"/>
  <c r="C82" i="6"/>
  <c r="J82" i="6"/>
  <c r="D56" i="9"/>
  <c r="K56" i="9"/>
  <c r="J71" i="9"/>
  <c r="C71" i="9"/>
  <c r="E76" i="9"/>
  <c r="L76" i="9"/>
  <c r="D70" i="9"/>
  <c r="K70" i="9"/>
  <c r="L87" i="9"/>
  <c r="E87" i="9"/>
  <c r="D82" i="8"/>
  <c r="K82" i="8"/>
  <c r="C62" i="9"/>
  <c r="J62" i="9"/>
  <c r="P24" i="9"/>
  <c r="L58" i="9"/>
  <c r="E58" i="9"/>
  <c r="J75" i="9"/>
  <c r="C75" i="9"/>
  <c r="P37" i="9"/>
  <c r="B83" i="9"/>
  <c r="F83" i="9" s="1"/>
  <c r="I83" i="9"/>
  <c r="M83" i="9" s="1"/>
  <c r="J69" i="9"/>
  <c r="C69" i="9"/>
  <c r="P40" i="9"/>
  <c r="I86" i="9"/>
  <c r="B86" i="9"/>
  <c r="I54" i="1"/>
  <c r="P8" i="1"/>
  <c r="B54" i="1"/>
  <c r="K68" i="1"/>
  <c r="D68" i="1"/>
  <c r="K87" i="1"/>
  <c r="D87" i="1"/>
  <c r="F87" i="1" s="1"/>
  <c r="I67" i="1"/>
  <c r="B67" i="1"/>
  <c r="P21" i="1"/>
  <c r="K84" i="1"/>
  <c r="D84" i="1"/>
  <c r="E90" i="1"/>
  <c r="C105" i="1" s="1"/>
  <c r="B105" i="1"/>
  <c r="E105" i="1" s="1"/>
  <c r="L90" i="1"/>
  <c r="D105" i="1" s="1"/>
  <c r="M71" i="1"/>
  <c r="I61" i="1"/>
  <c r="B61" i="1"/>
  <c r="P15" i="1"/>
  <c r="J78" i="1"/>
  <c r="C78" i="1"/>
  <c r="P29" i="9"/>
  <c r="E55" i="1"/>
  <c r="L55" i="1"/>
  <c r="L89" i="1" s="1"/>
  <c r="I72" i="1"/>
  <c r="B72" i="1"/>
  <c r="P26" i="1"/>
  <c r="M87" i="1"/>
  <c r="B62" i="1"/>
  <c r="I62" i="1"/>
  <c r="P16" i="1"/>
  <c r="E79" i="1"/>
  <c r="L79" i="1"/>
  <c r="M52" i="2"/>
  <c r="M56" i="2"/>
  <c r="P8" i="3"/>
  <c r="B54" i="3"/>
  <c r="I54" i="3"/>
  <c r="L65" i="3"/>
  <c r="E65" i="3"/>
  <c r="M62" i="2"/>
  <c r="E72" i="2"/>
  <c r="L72" i="2"/>
  <c r="J59" i="3"/>
  <c r="C59" i="3"/>
  <c r="L55" i="3"/>
  <c r="E55" i="3"/>
  <c r="K66" i="3"/>
  <c r="D66" i="3"/>
  <c r="J54" i="2"/>
  <c r="M54" i="2" s="1"/>
  <c r="C54" i="2"/>
  <c r="L66" i="2"/>
  <c r="E66" i="2"/>
  <c r="M80" i="2"/>
  <c r="E60" i="3"/>
  <c r="L60" i="3"/>
  <c r="J59" i="2"/>
  <c r="C59" i="2"/>
  <c r="B71" i="2"/>
  <c r="P25" i="2"/>
  <c r="I71" i="2"/>
  <c r="P37" i="2"/>
  <c r="I83" i="2"/>
  <c r="B83" i="2"/>
  <c r="L71" i="3"/>
  <c r="E71" i="3"/>
  <c r="P10" i="4"/>
  <c r="B56" i="4"/>
  <c r="I56" i="4"/>
  <c r="P38" i="4"/>
  <c r="B84" i="4"/>
  <c r="F84" i="4" s="1"/>
  <c r="I84" i="4"/>
  <c r="M84" i="4" s="1"/>
  <c r="D58" i="5"/>
  <c r="K58" i="5"/>
  <c r="D70" i="5"/>
  <c r="K70" i="5"/>
  <c r="M70" i="5" s="1"/>
  <c r="D82" i="5"/>
  <c r="F82" i="5" s="1"/>
  <c r="K82" i="5"/>
  <c r="M82" i="5" s="1"/>
  <c r="P32" i="4"/>
  <c r="I78" i="4"/>
  <c r="B78" i="4"/>
  <c r="F78" i="4" s="1"/>
  <c r="B61" i="5"/>
  <c r="F61" i="5" s="1"/>
  <c r="P15" i="5"/>
  <c r="I61" i="5"/>
  <c r="M61" i="5" s="1"/>
  <c r="B79" i="5"/>
  <c r="F79" i="5" s="1"/>
  <c r="P33" i="5"/>
  <c r="I79" i="5"/>
  <c r="M79" i="5" s="1"/>
  <c r="C83" i="3"/>
  <c r="J83" i="3"/>
  <c r="D75" i="4"/>
  <c r="K75" i="4"/>
  <c r="J85" i="4"/>
  <c r="C85" i="4"/>
  <c r="E79" i="3"/>
  <c r="L79" i="3"/>
  <c r="K62" i="4"/>
  <c r="D62" i="4"/>
  <c r="P33" i="3"/>
  <c r="C54" i="4"/>
  <c r="C89" i="4" s="1"/>
  <c r="J54" i="4"/>
  <c r="J89" i="4" s="1"/>
  <c r="B89" i="7"/>
  <c r="F52" i="7"/>
  <c r="M72" i="7"/>
  <c r="L89" i="7"/>
  <c r="I64" i="6"/>
  <c r="P18" i="6"/>
  <c r="B64" i="6"/>
  <c r="B82" i="6"/>
  <c r="I82" i="6"/>
  <c r="P36" i="6"/>
  <c r="J57" i="6"/>
  <c r="M57" i="6" s="1"/>
  <c r="C57" i="6"/>
  <c r="F57" i="6" s="1"/>
  <c r="P11" i="6"/>
  <c r="C63" i="6"/>
  <c r="F63" i="6" s="1"/>
  <c r="J63" i="6"/>
  <c r="P17" i="6"/>
  <c r="C69" i="6"/>
  <c r="F69" i="6" s="1"/>
  <c r="P23" i="6"/>
  <c r="J69" i="6"/>
  <c r="M69" i="6" s="1"/>
  <c r="J75" i="6"/>
  <c r="M75" i="6" s="1"/>
  <c r="C75" i="6"/>
  <c r="F75" i="6" s="1"/>
  <c r="P29" i="6"/>
  <c r="J81" i="6"/>
  <c r="M81" i="6" s="1"/>
  <c r="C81" i="6"/>
  <c r="F81" i="6" s="1"/>
  <c r="P35" i="6"/>
  <c r="P41" i="6"/>
  <c r="J87" i="6"/>
  <c r="C87" i="6"/>
  <c r="F87" i="6" s="1"/>
  <c r="J53" i="6"/>
  <c r="C53" i="6"/>
  <c r="C59" i="6"/>
  <c r="J59" i="6"/>
  <c r="M59" i="6" s="1"/>
  <c r="C65" i="6"/>
  <c r="J65" i="6"/>
  <c r="C74" i="6"/>
  <c r="J74" i="6"/>
  <c r="M74" i="6" s="1"/>
  <c r="C83" i="6"/>
  <c r="J83" i="6"/>
  <c r="M83" i="6" s="1"/>
  <c r="I56" i="5"/>
  <c r="B56" i="5"/>
  <c r="P10" i="5"/>
  <c r="K68" i="5"/>
  <c r="D68" i="5"/>
  <c r="I74" i="5"/>
  <c r="B74" i="5"/>
  <c r="P28" i="5"/>
  <c r="E80" i="5"/>
  <c r="L80" i="5"/>
  <c r="M84" i="5"/>
  <c r="D58" i="6"/>
  <c r="K58" i="6"/>
  <c r="D67" i="6"/>
  <c r="K67" i="6"/>
  <c r="K76" i="6"/>
  <c r="D76" i="6"/>
  <c r="D85" i="6"/>
  <c r="K85" i="6"/>
  <c r="M65" i="6"/>
  <c r="F83" i="6"/>
  <c r="J89" i="8"/>
  <c r="C89" i="8"/>
  <c r="Q43" i="8"/>
  <c r="K86" i="8"/>
  <c r="D86" i="8"/>
  <c r="P12" i="8"/>
  <c r="B58" i="8"/>
  <c r="F58" i="8" s="1"/>
  <c r="I58" i="8"/>
  <c r="M58" i="8" s="1"/>
  <c r="J67" i="8"/>
  <c r="C67" i="8"/>
  <c r="Q21" i="8"/>
  <c r="S21" i="8" s="1"/>
  <c r="J71" i="8"/>
  <c r="Q25" i="8"/>
  <c r="S25" i="8" s="1"/>
  <c r="C71" i="8"/>
  <c r="K80" i="8"/>
  <c r="D80" i="8"/>
  <c r="D56" i="8"/>
  <c r="K56" i="8"/>
  <c r="L65" i="8"/>
  <c r="E65" i="8"/>
  <c r="E70" i="8"/>
  <c r="L70" i="8"/>
  <c r="C79" i="8"/>
  <c r="Q33" i="8"/>
  <c r="S33" i="8" s="1"/>
  <c r="J79" i="8"/>
  <c r="C83" i="8"/>
  <c r="J83" i="8"/>
  <c r="Q37" i="8"/>
  <c r="S37" i="8" s="1"/>
  <c r="D59" i="8"/>
  <c r="K59" i="8"/>
  <c r="P22" i="8"/>
  <c r="B68" i="8"/>
  <c r="I68" i="8"/>
  <c r="L77" i="8"/>
  <c r="E77" i="8"/>
  <c r="M61" i="9"/>
  <c r="B80" i="9"/>
  <c r="P34" i="9"/>
  <c r="I80" i="9"/>
  <c r="J56" i="9"/>
  <c r="C56" i="9"/>
  <c r="K77" i="9"/>
  <c r="D77" i="9"/>
  <c r="L70" i="9"/>
  <c r="E70" i="9"/>
  <c r="Q36" i="8"/>
  <c r="S36" i="8" s="1"/>
  <c r="J82" i="8"/>
  <c r="C82" i="8"/>
  <c r="M84" i="8"/>
  <c r="B62" i="9"/>
  <c r="P16" i="9"/>
  <c r="I62" i="9"/>
  <c r="M62" i="9" s="1"/>
  <c r="L75" i="9"/>
  <c r="M75" i="9" s="1"/>
  <c r="E75" i="9"/>
  <c r="L69" i="9"/>
  <c r="E69" i="9"/>
  <c r="M77" i="9"/>
  <c r="E86" i="9"/>
  <c r="L86" i="9"/>
  <c r="L56" i="1"/>
  <c r="E56" i="1"/>
  <c r="E89" i="1" s="1"/>
  <c r="E73" i="1"/>
  <c r="L73" i="1"/>
  <c r="K62" i="1"/>
  <c r="D62" i="1"/>
  <c r="F69" i="1"/>
  <c r="C84" i="1"/>
  <c r="J84" i="1"/>
  <c r="B78" i="1"/>
  <c r="F78" i="1" s="1"/>
  <c r="I78" i="1"/>
  <c r="M78" i="1" s="1"/>
  <c r="P32" i="1"/>
  <c r="J88" i="9"/>
  <c r="C88" i="9"/>
  <c r="K55" i="1"/>
  <c r="D55" i="1"/>
  <c r="L74" i="1"/>
  <c r="E74" i="1"/>
  <c r="K66" i="1"/>
  <c r="D66" i="1"/>
  <c r="P41" i="1"/>
  <c r="K79" i="1"/>
  <c r="D79" i="1"/>
  <c r="P10" i="3"/>
  <c r="I56" i="3"/>
  <c r="B56" i="3"/>
  <c r="D67" i="3"/>
  <c r="K67" i="3"/>
  <c r="M70" i="1"/>
  <c r="K72" i="2"/>
  <c r="D72" i="2"/>
  <c r="L84" i="2"/>
  <c r="E84" i="2"/>
  <c r="B59" i="3"/>
  <c r="I59" i="3"/>
  <c r="P13" i="3"/>
  <c r="L53" i="2"/>
  <c r="L89" i="2" s="1"/>
  <c r="E53" i="2"/>
  <c r="E89" i="2" s="1"/>
  <c r="L65" i="2"/>
  <c r="E65" i="2"/>
  <c r="D56" i="3"/>
  <c r="K56" i="3"/>
  <c r="F52" i="2"/>
  <c r="C66" i="3"/>
  <c r="F66" i="3" s="1"/>
  <c r="J66" i="3"/>
  <c r="P20" i="3"/>
  <c r="K66" i="2"/>
  <c r="D66" i="2"/>
  <c r="J71" i="2"/>
  <c r="C71" i="2"/>
  <c r="J83" i="2"/>
  <c r="C83" i="2"/>
  <c r="D54" i="3"/>
  <c r="K54" i="3"/>
  <c r="C77" i="3"/>
  <c r="J77" i="3"/>
  <c r="L60" i="4"/>
  <c r="E60" i="4"/>
  <c r="E79" i="4"/>
  <c r="L79" i="4"/>
  <c r="L86" i="4"/>
  <c r="E86" i="4"/>
  <c r="L54" i="4"/>
  <c r="L89" i="4" s="1"/>
  <c r="E54" i="4"/>
  <c r="L80" i="4"/>
  <c r="E80" i="4"/>
  <c r="K63" i="5"/>
  <c r="D63" i="5"/>
  <c r="K81" i="5"/>
  <c r="D81" i="5"/>
  <c r="F81" i="5" s="1"/>
  <c r="F58" i="5"/>
  <c r="B83" i="3"/>
  <c r="I83" i="3"/>
  <c r="P37" i="3"/>
  <c r="F53" i="4"/>
  <c r="M43" i="5"/>
  <c r="M43" i="4"/>
  <c r="D79" i="4"/>
  <c r="K79" i="4"/>
  <c r="P8" i="4"/>
  <c r="P43" i="4" s="1"/>
  <c r="I54" i="4"/>
  <c r="B54" i="4"/>
  <c r="F54" i="4" s="1"/>
  <c r="M52" i="7"/>
  <c r="I89" i="7"/>
  <c r="M82" i="7"/>
  <c r="P21" i="6"/>
  <c r="B67" i="6"/>
  <c r="I67" i="6"/>
  <c r="P39" i="6"/>
  <c r="I85" i="6"/>
  <c r="B85" i="6"/>
  <c r="F59" i="7"/>
  <c r="E52" i="6"/>
  <c r="L52" i="6"/>
  <c r="O43" i="6"/>
  <c r="E58" i="6"/>
  <c r="L58" i="6"/>
  <c r="E64" i="6"/>
  <c r="L64" i="6"/>
  <c r="L70" i="6"/>
  <c r="E70" i="6"/>
  <c r="L76" i="6"/>
  <c r="E76" i="6"/>
  <c r="E82" i="6"/>
  <c r="L82" i="6"/>
  <c r="L88" i="6"/>
  <c r="E88" i="6"/>
  <c r="D89" i="7"/>
  <c r="D90" i="7" s="1"/>
  <c r="C104" i="7" s="1"/>
  <c r="F70" i="5"/>
  <c r="D56" i="6"/>
  <c r="K56" i="6"/>
  <c r="D62" i="6"/>
  <c r="K62" i="6"/>
  <c r="D68" i="6"/>
  <c r="K68" i="6"/>
  <c r="D77" i="6"/>
  <c r="K77" i="6"/>
  <c r="K86" i="6"/>
  <c r="D86" i="6"/>
  <c r="E56" i="5"/>
  <c r="L56" i="5"/>
  <c r="C68" i="5"/>
  <c r="J68" i="5"/>
  <c r="E74" i="5"/>
  <c r="L74" i="5"/>
  <c r="K86" i="5"/>
  <c r="D86" i="5"/>
  <c r="C58" i="6"/>
  <c r="J58" i="6"/>
  <c r="C67" i="6"/>
  <c r="J67" i="6"/>
  <c r="C76" i="6"/>
  <c r="J76" i="6"/>
  <c r="J85" i="6"/>
  <c r="C85" i="6"/>
  <c r="F59" i="6"/>
  <c r="F74" i="6"/>
  <c r="F65" i="6"/>
  <c r="P37" i="6"/>
  <c r="P33" i="8"/>
  <c r="B79" i="8"/>
  <c r="F79" i="8" s="1"/>
  <c r="I79" i="8"/>
  <c r="L87" i="8"/>
  <c r="E87" i="8"/>
  <c r="J55" i="8"/>
  <c r="Q9" i="8"/>
  <c r="S9" i="8" s="1"/>
  <c r="C55" i="8"/>
  <c r="J59" i="8"/>
  <c r="Q13" i="8"/>
  <c r="S13" i="8" s="1"/>
  <c r="C59" i="8"/>
  <c r="D68" i="8"/>
  <c r="K68" i="8"/>
  <c r="B77" i="8"/>
  <c r="I77" i="8"/>
  <c r="P31" i="8"/>
  <c r="K63" i="9"/>
  <c r="D63" i="9"/>
  <c r="E80" i="9"/>
  <c r="L80" i="9"/>
  <c r="P41" i="8"/>
  <c r="I56" i="9"/>
  <c r="B56" i="9"/>
  <c r="B89" i="9" s="1"/>
  <c r="P10" i="9"/>
  <c r="J74" i="9"/>
  <c r="C74" i="9"/>
  <c r="D57" i="9"/>
  <c r="K57" i="9"/>
  <c r="K71" i="9"/>
  <c r="D71" i="9"/>
  <c r="P36" i="8"/>
  <c r="I82" i="8"/>
  <c r="B82" i="8"/>
  <c r="E62" i="9"/>
  <c r="L62" i="9"/>
  <c r="D81" i="9"/>
  <c r="K81" i="9"/>
  <c r="M58" i="9"/>
  <c r="F77" i="9"/>
  <c r="B56" i="1"/>
  <c r="F56" i="1" s="1"/>
  <c r="I56" i="1"/>
  <c r="M56" i="1" s="1"/>
  <c r="P10" i="1"/>
  <c r="K73" i="1"/>
  <c r="D73" i="1"/>
  <c r="I84" i="1"/>
  <c r="M84" i="1" s="1"/>
  <c r="B84" i="1"/>
  <c r="F84" i="1" s="1"/>
  <c r="P38" i="1"/>
  <c r="F58" i="1"/>
  <c r="E80" i="1"/>
  <c r="L80" i="1"/>
  <c r="B88" i="9"/>
  <c r="I88" i="9"/>
  <c r="P42" i="9"/>
  <c r="B55" i="1"/>
  <c r="F55" i="1" s="1"/>
  <c r="I55" i="1"/>
  <c r="M55" i="1" s="1"/>
  <c r="P9" i="1"/>
  <c r="B74" i="1"/>
  <c r="I74" i="1"/>
  <c r="P28" i="1"/>
  <c r="C66" i="1"/>
  <c r="J66" i="1"/>
  <c r="L85" i="1"/>
  <c r="E85" i="1"/>
  <c r="K60" i="1"/>
  <c r="D60" i="1"/>
  <c r="I79" i="1"/>
  <c r="P33" i="1"/>
  <c r="B79" i="1"/>
  <c r="L55" i="2"/>
  <c r="E55" i="2"/>
  <c r="L67" i="3"/>
  <c r="E67" i="3"/>
  <c r="E60" i="2"/>
  <c r="L60" i="2"/>
  <c r="J72" i="2"/>
  <c r="M72" i="2" s="1"/>
  <c r="C72" i="2"/>
  <c r="K84" i="2"/>
  <c r="D84" i="2"/>
  <c r="L59" i="3"/>
  <c r="E59" i="3"/>
  <c r="K78" i="3"/>
  <c r="D78" i="3"/>
  <c r="K53" i="2"/>
  <c r="D53" i="2"/>
  <c r="D65" i="2"/>
  <c r="K65" i="2"/>
  <c r="L77" i="2"/>
  <c r="E77" i="2"/>
  <c r="F84" i="2"/>
  <c r="J53" i="3"/>
  <c r="M43" i="3"/>
  <c r="C53" i="3"/>
  <c r="E61" i="2"/>
  <c r="L61" i="2"/>
  <c r="L73" i="2"/>
  <c r="E73" i="2"/>
  <c r="L66" i="3"/>
  <c r="E66" i="3"/>
  <c r="P15" i="2"/>
  <c r="J66" i="2"/>
  <c r="M66" i="2" s="1"/>
  <c r="C66" i="2"/>
  <c r="L78" i="2"/>
  <c r="E78" i="2"/>
  <c r="P8" i="2"/>
  <c r="P32" i="2"/>
  <c r="C54" i="3"/>
  <c r="J54" i="3"/>
  <c r="B77" i="3"/>
  <c r="I77" i="3"/>
  <c r="P31" i="3"/>
  <c r="J62" i="4"/>
  <c r="M62" i="4" s="1"/>
  <c r="C62" i="4"/>
  <c r="F62" i="4" s="1"/>
  <c r="K67" i="4"/>
  <c r="D67" i="4"/>
  <c r="J81" i="4"/>
  <c r="C81" i="4"/>
  <c r="F81" i="4" s="1"/>
  <c r="K86" i="4"/>
  <c r="D86" i="4"/>
  <c r="F86" i="4" s="1"/>
  <c r="J63" i="5"/>
  <c r="M63" i="5" s="1"/>
  <c r="C63" i="5"/>
  <c r="F63" i="5" s="1"/>
  <c r="C75" i="5"/>
  <c r="F75" i="5" s="1"/>
  <c r="J75" i="5"/>
  <c r="M75" i="5" s="1"/>
  <c r="J87" i="5"/>
  <c r="M87" i="5" s="1"/>
  <c r="C87" i="5"/>
  <c r="C56" i="4"/>
  <c r="J56" i="4"/>
  <c r="D61" i="4"/>
  <c r="K61" i="4"/>
  <c r="P23" i="4"/>
  <c r="B69" i="4"/>
  <c r="F69" i="4" s="1"/>
  <c r="I69" i="4"/>
  <c r="M69" i="4" s="1"/>
  <c r="D80" i="4"/>
  <c r="K80" i="4"/>
  <c r="I67" i="5"/>
  <c r="M67" i="5" s="1"/>
  <c r="B67" i="5"/>
  <c r="F67" i="5" s="1"/>
  <c r="P21" i="5"/>
  <c r="I85" i="5"/>
  <c r="M85" i="5" s="1"/>
  <c r="P39" i="5"/>
  <c r="B85" i="5"/>
  <c r="F85" i="5" s="1"/>
  <c r="M58" i="5"/>
  <c r="L83" i="3"/>
  <c r="E83" i="3"/>
  <c r="L43" i="4"/>
  <c r="D55" i="4"/>
  <c r="K55" i="4"/>
  <c r="C72" i="4"/>
  <c r="J72" i="4"/>
  <c r="J73" i="3"/>
  <c r="C73" i="3"/>
  <c r="C85" i="3"/>
  <c r="F85" i="3" s="1"/>
  <c r="J85" i="3"/>
  <c r="M55" i="4"/>
  <c r="J66" i="4"/>
  <c r="C66" i="4"/>
  <c r="F63" i="4"/>
  <c r="M76" i="4"/>
  <c r="C79" i="4"/>
  <c r="J79" i="4"/>
  <c r="M79" i="4" s="1"/>
  <c r="L56" i="4"/>
  <c r="E56" i="4"/>
  <c r="P16" i="4"/>
  <c r="K73" i="4"/>
  <c r="D73" i="4"/>
  <c r="P23" i="5"/>
  <c r="B102" i="7"/>
  <c r="I90" i="7"/>
  <c r="D102" i="7" s="1"/>
  <c r="B90" i="7"/>
  <c r="C102" i="7" s="1"/>
  <c r="B52" i="6"/>
  <c r="P6" i="6"/>
  <c r="L43" i="6"/>
  <c r="I52" i="6"/>
  <c r="B70" i="6"/>
  <c r="I70" i="6"/>
  <c r="P24" i="6"/>
  <c r="B88" i="6"/>
  <c r="I88" i="6"/>
  <c r="P42" i="6"/>
  <c r="M59" i="7"/>
  <c r="D54" i="6"/>
  <c r="K54" i="6"/>
  <c r="K60" i="6"/>
  <c r="D60" i="6"/>
  <c r="D66" i="6"/>
  <c r="K66" i="6"/>
  <c r="D72" i="6"/>
  <c r="K72" i="6"/>
  <c r="D78" i="6"/>
  <c r="K78" i="6"/>
  <c r="D84" i="6"/>
  <c r="K84" i="6"/>
  <c r="P12" i="5"/>
  <c r="P36" i="5"/>
  <c r="C56" i="6"/>
  <c r="J56" i="6"/>
  <c r="M56" i="6" s="1"/>
  <c r="J62" i="6"/>
  <c r="C62" i="6"/>
  <c r="C68" i="6"/>
  <c r="J68" i="6"/>
  <c r="M68" i="6" s="1"/>
  <c r="C77" i="6"/>
  <c r="J77" i="6"/>
  <c r="J86" i="6"/>
  <c r="M86" i="6" s="1"/>
  <c r="C86" i="6"/>
  <c r="D62" i="5"/>
  <c r="K62" i="5"/>
  <c r="P22" i="5"/>
  <c r="I68" i="5"/>
  <c r="B68" i="5"/>
  <c r="C86" i="5"/>
  <c r="J86" i="5"/>
  <c r="N43" i="6"/>
  <c r="K52" i="6"/>
  <c r="D52" i="6"/>
  <c r="D61" i="6"/>
  <c r="K61" i="6"/>
  <c r="D70" i="6"/>
  <c r="K70" i="6"/>
  <c r="D79" i="6"/>
  <c r="K79" i="6"/>
  <c r="D88" i="6"/>
  <c r="K88" i="6"/>
  <c r="P13" i="6"/>
  <c r="F68" i="6"/>
  <c r="F62" i="6"/>
  <c r="P19" i="6"/>
  <c r="L86" i="8"/>
  <c r="E86" i="8"/>
  <c r="E62" i="8"/>
  <c r="L62" i="8"/>
  <c r="L67" i="8"/>
  <c r="E67" i="8"/>
  <c r="P30" i="8"/>
  <c r="B76" i="8"/>
  <c r="F76" i="8" s="1"/>
  <c r="I76" i="8"/>
  <c r="M76" i="8" s="1"/>
  <c r="M86" i="8"/>
  <c r="M53" i="8"/>
  <c r="C61" i="8"/>
  <c r="J61" i="8"/>
  <c r="J90" i="8" s="1"/>
  <c r="J91" i="8" s="1"/>
  <c r="D104" i="8" s="1"/>
  <c r="Q15" i="8"/>
  <c r="S15" i="8" s="1"/>
  <c r="K65" i="8"/>
  <c r="D65" i="8"/>
  <c r="E74" i="8"/>
  <c r="L74" i="8"/>
  <c r="L79" i="8"/>
  <c r="E79" i="8"/>
  <c r="K87" i="8"/>
  <c r="M87" i="8" s="1"/>
  <c r="D87" i="8"/>
  <c r="F87" i="8" s="1"/>
  <c r="P9" i="8"/>
  <c r="P44" i="8" s="1"/>
  <c r="B55" i="8"/>
  <c r="B90" i="8" s="1"/>
  <c r="I55" i="8"/>
  <c r="C64" i="8"/>
  <c r="Q18" i="8"/>
  <c r="S18" i="8" s="1"/>
  <c r="J64" i="8"/>
  <c r="J68" i="8"/>
  <c r="Q22" i="8"/>
  <c r="S22" i="8" s="1"/>
  <c r="C68" i="8"/>
  <c r="D77" i="8"/>
  <c r="K77" i="8"/>
  <c r="J63" i="9"/>
  <c r="M63" i="9" s="1"/>
  <c r="P17" i="9"/>
  <c r="C63" i="9"/>
  <c r="P23" i="9"/>
  <c r="I69" i="9"/>
  <c r="M69" i="9" s="1"/>
  <c r="B69" i="9"/>
  <c r="F69" i="9" s="1"/>
  <c r="K82" i="9"/>
  <c r="M82" i="9" s="1"/>
  <c r="D82" i="9"/>
  <c r="E56" i="9"/>
  <c r="L56" i="9"/>
  <c r="I74" i="9"/>
  <c r="B74" i="9"/>
  <c r="P28" i="9"/>
  <c r="C57" i="9"/>
  <c r="F57" i="9" s="1"/>
  <c r="J57" i="9"/>
  <c r="M57" i="9" s="1"/>
  <c r="C68" i="9"/>
  <c r="J68" i="9"/>
  <c r="P30" i="9"/>
  <c r="L82" i="8"/>
  <c r="E82" i="8"/>
  <c r="L43" i="9"/>
  <c r="K64" i="9"/>
  <c r="M64" i="9" s="1"/>
  <c r="D64" i="9"/>
  <c r="F64" i="9" s="1"/>
  <c r="P35" i="9"/>
  <c r="J81" i="9"/>
  <c r="C81" i="9"/>
  <c r="J89" i="9"/>
  <c r="F58" i="9"/>
  <c r="L57" i="1"/>
  <c r="E57" i="1"/>
  <c r="B73" i="1"/>
  <c r="F73" i="1" s="1"/>
  <c r="I73" i="1"/>
  <c r="M73" i="1" s="1"/>
  <c r="P27" i="1"/>
  <c r="J79" i="1"/>
  <c r="C79" i="1"/>
  <c r="P18" i="9"/>
  <c r="E86" i="1"/>
  <c r="L86" i="1"/>
  <c r="M53" i="1"/>
  <c r="B80" i="1"/>
  <c r="F80" i="1" s="1"/>
  <c r="I80" i="1"/>
  <c r="M80" i="1" s="1"/>
  <c r="P34" i="1"/>
  <c r="D88" i="9"/>
  <c r="K88" i="9"/>
  <c r="P11" i="1"/>
  <c r="P43" i="1" s="1"/>
  <c r="I66" i="1"/>
  <c r="M66" i="1" s="1"/>
  <c r="P20" i="1"/>
  <c r="B66" i="1"/>
  <c r="F66" i="1" s="1"/>
  <c r="D85" i="1"/>
  <c r="K85" i="1"/>
  <c r="J60" i="1"/>
  <c r="C60" i="1"/>
  <c r="K74" i="1"/>
  <c r="D74" i="1"/>
  <c r="P35" i="1"/>
  <c r="J55" i="2"/>
  <c r="M55" i="2" s="1"/>
  <c r="C55" i="2"/>
  <c r="F55" i="2" s="1"/>
  <c r="J62" i="3"/>
  <c r="C62" i="3"/>
  <c r="K68" i="3"/>
  <c r="M68" i="3" s="1"/>
  <c r="D68" i="3"/>
  <c r="F68" i="3" s="1"/>
  <c r="F55" i="3"/>
  <c r="D60" i="2"/>
  <c r="K60" i="2"/>
  <c r="M67" i="2"/>
  <c r="J84" i="2"/>
  <c r="M84" i="2" s="1"/>
  <c r="C84" i="2"/>
  <c r="D61" i="3"/>
  <c r="K61" i="3"/>
  <c r="C78" i="3"/>
  <c r="J78" i="3"/>
  <c r="M78" i="3" s="1"/>
  <c r="P32" i="3"/>
  <c r="M52" i="1"/>
  <c r="B53" i="2"/>
  <c r="I53" i="2"/>
  <c r="L43" i="2"/>
  <c r="P7" i="2"/>
  <c r="B65" i="2"/>
  <c r="P19" i="2"/>
  <c r="I65" i="2"/>
  <c r="D77" i="2"/>
  <c r="K77" i="2"/>
  <c r="B53" i="3"/>
  <c r="I53" i="3"/>
  <c r="P7" i="3"/>
  <c r="L43" i="3"/>
  <c r="K72" i="3"/>
  <c r="D72" i="3"/>
  <c r="C61" i="2"/>
  <c r="J61" i="2"/>
  <c r="J73" i="2"/>
  <c r="M73" i="2" s="1"/>
  <c r="C73" i="2"/>
  <c r="F73" i="2" s="1"/>
  <c r="M61" i="2"/>
  <c r="D78" i="2"/>
  <c r="K78" i="2"/>
  <c r="P22" i="3"/>
  <c r="E59" i="2"/>
  <c r="L59" i="2"/>
  <c r="F66" i="2"/>
  <c r="E54" i="3"/>
  <c r="L54" i="3"/>
  <c r="K71" i="3"/>
  <c r="D71" i="3"/>
  <c r="L77" i="3"/>
  <c r="E77" i="3"/>
  <c r="J67" i="4"/>
  <c r="M67" i="4" s="1"/>
  <c r="C67" i="4"/>
  <c r="F67" i="4" s="1"/>
  <c r="D87" i="4"/>
  <c r="F87" i="4" s="1"/>
  <c r="K87" i="4"/>
  <c r="M87" i="4" s="1"/>
  <c r="D52" i="5"/>
  <c r="K52" i="5"/>
  <c r="N43" i="5"/>
  <c r="K64" i="5"/>
  <c r="M64" i="5" s="1"/>
  <c r="D64" i="5"/>
  <c r="F64" i="5" s="1"/>
  <c r="D76" i="5"/>
  <c r="F76" i="5" s="1"/>
  <c r="K76" i="5"/>
  <c r="M76" i="5" s="1"/>
  <c r="D88" i="5"/>
  <c r="F88" i="5" s="1"/>
  <c r="K88" i="5"/>
  <c r="M58" i="4"/>
  <c r="J61" i="4"/>
  <c r="C61" i="4"/>
  <c r="F61" i="4" s="1"/>
  <c r="E73" i="4"/>
  <c r="L73" i="4"/>
  <c r="D81" i="4"/>
  <c r="K81" i="4"/>
  <c r="M81" i="4" s="1"/>
  <c r="K69" i="5"/>
  <c r="D69" i="5"/>
  <c r="F69" i="5" s="1"/>
  <c r="K87" i="5"/>
  <c r="D87" i="5"/>
  <c r="M52" i="4"/>
  <c r="J55" i="4"/>
  <c r="C55" i="4"/>
  <c r="F55" i="4" s="1"/>
  <c r="P26" i="4"/>
  <c r="I72" i="4"/>
  <c r="B72" i="4"/>
  <c r="F72" i="4" s="1"/>
  <c r="F80" i="4"/>
  <c r="I73" i="3"/>
  <c r="P27" i="3"/>
  <c r="B73" i="3"/>
  <c r="F73" i="3" s="1"/>
  <c r="K85" i="3"/>
  <c r="M85" i="3" s="1"/>
  <c r="D85" i="3"/>
  <c r="P9" i="4"/>
  <c r="P20" i="4"/>
  <c r="I66" i="4"/>
  <c r="B66" i="4"/>
  <c r="F66" i="4" s="1"/>
  <c r="E52" i="5"/>
  <c r="L52" i="5"/>
  <c r="O43" i="5"/>
  <c r="P39" i="3"/>
  <c r="J60" i="4"/>
  <c r="C60" i="4"/>
  <c r="M85" i="4"/>
  <c r="F62" i="3"/>
  <c r="K56" i="4"/>
  <c r="D56" i="4"/>
  <c r="M70" i="4"/>
  <c r="J73" i="4"/>
  <c r="C73" i="4"/>
  <c r="M57" i="5"/>
  <c r="M69" i="5"/>
  <c r="B55" i="6"/>
  <c r="I55" i="6"/>
  <c r="P9" i="6"/>
  <c r="P27" i="6"/>
  <c r="I73" i="6"/>
  <c r="B73" i="6"/>
  <c r="J89" i="7"/>
  <c r="J90" i="7" s="1"/>
  <c r="D103" i="7" s="1"/>
  <c r="E103" i="7" s="1"/>
  <c r="J54" i="6"/>
  <c r="M54" i="6" s="1"/>
  <c r="C54" i="6"/>
  <c r="F54" i="6" s="1"/>
  <c r="P8" i="6"/>
  <c r="J60" i="6"/>
  <c r="M60" i="6" s="1"/>
  <c r="C60" i="6"/>
  <c r="F60" i="6" s="1"/>
  <c r="P14" i="6"/>
  <c r="C66" i="6"/>
  <c r="F66" i="6" s="1"/>
  <c r="J66" i="6"/>
  <c r="M66" i="6" s="1"/>
  <c r="P20" i="6"/>
  <c r="C72" i="6"/>
  <c r="F72" i="6" s="1"/>
  <c r="J72" i="6"/>
  <c r="M72" i="6" s="1"/>
  <c r="P26" i="6"/>
  <c r="C78" i="6"/>
  <c r="J78" i="6"/>
  <c r="M78" i="6" s="1"/>
  <c r="P32" i="6"/>
  <c r="C84" i="6"/>
  <c r="F84" i="6" s="1"/>
  <c r="J84" i="6"/>
  <c r="M84" i="6" s="1"/>
  <c r="P38" i="6"/>
  <c r="P42" i="5"/>
  <c r="D71" i="6"/>
  <c r="K71" i="6"/>
  <c r="D80" i="6"/>
  <c r="K80" i="6"/>
  <c r="J62" i="5"/>
  <c r="C62" i="5"/>
  <c r="C89" i="5" s="1"/>
  <c r="E68" i="5"/>
  <c r="L68" i="5"/>
  <c r="D80" i="5"/>
  <c r="K80" i="5"/>
  <c r="P40" i="5"/>
  <c r="I86" i="5"/>
  <c r="B86" i="5"/>
  <c r="F86" i="5" s="1"/>
  <c r="C52" i="6"/>
  <c r="J52" i="6"/>
  <c r="M43" i="6"/>
  <c r="C61" i="6"/>
  <c r="J61" i="6"/>
  <c r="C70" i="6"/>
  <c r="J70" i="6"/>
  <c r="C79" i="6"/>
  <c r="J79" i="6"/>
  <c r="C88" i="6"/>
  <c r="J88" i="6"/>
  <c r="M77" i="6"/>
  <c r="M62" i="6"/>
  <c r="P22" i="6"/>
  <c r="F53" i="6"/>
  <c r="P28" i="6"/>
  <c r="D55" i="8"/>
  <c r="D90" i="8" s="1"/>
  <c r="D91" i="8" s="1"/>
  <c r="C105" i="8" s="1"/>
  <c r="K55" i="8"/>
  <c r="K90" i="8" s="1"/>
  <c r="K91" i="8" s="1"/>
  <c r="D105" i="8" s="1"/>
  <c r="D88" i="8"/>
  <c r="K88" i="8"/>
  <c r="D52" i="9"/>
  <c r="D89" i="9" s="1"/>
  <c r="K52" i="9"/>
  <c r="N43" i="9"/>
  <c r="I62" i="8"/>
  <c r="M62" i="8" s="1"/>
  <c r="P16" i="8"/>
  <c r="B62" i="8"/>
  <c r="F62" i="8" s="1"/>
  <c r="E71" i="8"/>
  <c r="L71" i="8"/>
  <c r="L76" i="8"/>
  <c r="E76" i="8"/>
  <c r="F86" i="8"/>
  <c r="F53" i="8"/>
  <c r="P15" i="8"/>
  <c r="I61" i="8"/>
  <c r="B61" i="8"/>
  <c r="J65" i="8"/>
  <c r="C65" i="8"/>
  <c r="C90" i="8" s="1"/>
  <c r="C91" i="8" s="1"/>
  <c r="C104" i="8" s="1"/>
  <c r="Q19" i="8"/>
  <c r="S19" i="8" s="1"/>
  <c r="B74" i="8"/>
  <c r="F74" i="8" s="1"/>
  <c r="I74" i="8"/>
  <c r="M74" i="8" s="1"/>
  <c r="P28" i="8"/>
  <c r="E83" i="8"/>
  <c r="L83" i="8"/>
  <c r="E55" i="8"/>
  <c r="E90" i="8" s="1"/>
  <c r="L55" i="8"/>
  <c r="L90" i="8" s="1"/>
  <c r="P18" i="8"/>
  <c r="B64" i="8"/>
  <c r="F64" i="8" s="1"/>
  <c r="I64" i="8"/>
  <c r="M64" i="8" s="1"/>
  <c r="Q27" i="8"/>
  <c r="S27" i="8" s="1"/>
  <c r="C73" i="8"/>
  <c r="J73" i="8"/>
  <c r="J77" i="8"/>
  <c r="Q31" i="8"/>
  <c r="S31" i="8" s="1"/>
  <c r="C77" i="8"/>
  <c r="L63" i="9"/>
  <c r="E63" i="9"/>
  <c r="B71" i="9"/>
  <c r="F71" i="9" s="1"/>
  <c r="I71" i="9"/>
  <c r="M71" i="9" s="1"/>
  <c r="P25" i="9"/>
  <c r="E82" i="9"/>
  <c r="F82" i="9" s="1"/>
  <c r="L82" i="9"/>
  <c r="F79" i="9"/>
  <c r="E74" i="9"/>
  <c r="L74" i="9"/>
  <c r="Q41" i="8"/>
  <c r="L57" i="9"/>
  <c r="E57" i="9"/>
  <c r="B68" i="9"/>
  <c r="F68" i="9" s="1"/>
  <c r="P22" i="9"/>
  <c r="I68" i="9"/>
  <c r="M68" i="9" s="1"/>
  <c r="D87" i="9"/>
  <c r="K87" i="9"/>
  <c r="M87" i="9" s="1"/>
  <c r="M78" i="9"/>
  <c r="P6" i="9"/>
  <c r="E64" i="9"/>
  <c r="L64" i="9"/>
  <c r="E81" i="9"/>
  <c r="L81" i="9"/>
  <c r="C89" i="9"/>
  <c r="P41" i="9"/>
  <c r="D86" i="9"/>
  <c r="K86" i="9"/>
  <c r="D54" i="1"/>
  <c r="D89" i="1" s="1"/>
  <c r="D90" i="1" s="1"/>
  <c r="C104" i="1" s="1"/>
  <c r="K54" i="1"/>
  <c r="K89" i="1" s="1"/>
  <c r="K90" i="1" s="1"/>
  <c r="D104" i="1" s="1"/>
  <c r="L60" i="1"/>
  <c r="E60" i="1"/>
  <c r="C81" i="1"/>
  <c r="J81" i="1"/>
  <c r="M81" i="1" s="1"/>
  <c r="L52" i="3"/>
  <c r="O43" i="3"/>
  <c r="E52" i="3"/>
  <c r="L67" i="1"/>
  <c r="E67" i="1"/>
  <c r="B86" i="1"/>
  <c r="F86" i="1" s="1"/>
  <c r="I86" i="1"/>
  <c r="M86" i="1" s="1"/>
  <c r="P40" i="1"/>
  <c r="E61" i="1"/>
  <c r="L61" i="1"/>
  <c r="L81" i="1"/>
  <c r="E81" i="1"/>
  <c r="L88" i="9"/>
  <c r="E88" i="9"/>
  <c r="D72" i="1"/>
  <c r="K72" i="1"/>
  <c r="C57" i="1"/>
  <c r="F57" i="1" s="1"/>
  <c r="J57" i="1"/>
  <c r="M57" i="1" s="1"/>
  <c r="E68" i="1"/>
  <c r="L68" i="1"/>
  <c r="P39" i="1"/>
  <c r="I85" i="1"/>
  <c r="M85" i="1" s="1"/>
  <c r="B85" i="1"/>
  <c r="B60" i="1"/>
  <c r="F60" i="1" s="1"/>
  <c r="I60" i="1"/>
  <c r="M60" i="1" s="1"/>
  <c r="P14" i="1"/>
  <c r="F76" i="1"/>
  <c r="L67" i="2"/>
  <c r="E67" i="2"/>
  <c r="F67" i="2" s="1"/>
  <c r="E79" i="2"/>
  <c r="F79" i="2" s="1"/>
  <c r="L79" i="2"/>
  <c r="M79" i="2" s="1"/>
  <c r="C65" i="3"/>
  <c r="J65" i="3"/>
  <c r="P38" i="3"/>
  <c r="C84" i="3"/>
  <c r="F84" i="3" s="1"/>
  <c r="J84" i="3"/>
  <c r="M84" i="3" s="1"/>
  <c r="F65" i="4"/>
  <c r="C60" i="2"/>
  <c r="F60" i="2" s="1"/>
  <c r="J60" i="2"/>
  <c r="M60" i="2" s="1"/>
  <c r="P33" i="2"/>
  <c r="F72" i="2"/>
  <c r="J56" i="3"/>
  <c r="C56" i="3"/>
  <c r="C89" i="3" s="1"/>
  <c r="E61" i="3"/>
  <c r="L61" i="3"/>
  <c r="L78" i="3"/>
  <c r="E78" i="3"/>
  <c r="M43" i="2"/>
  <c r="J53" i="2"/>
  <c r="C53" i="2"/>
  <c r="J65" i="2"/>
  <c r="C65" i="2"/>
  <c r="I77" i="2"/>
  <c r="M77" i="2" s="1"/>
  <c r="P31" i="2"/>
  <c r="B77" i="2"/>
  <c r="F77" i="2" s="1"/>
  <c r="L53" i="3"/>
  <c r="E53" i="3"/>
  <c r="C72" i="3"/>
  <c r="F72" i="3" s="1"/>
  <c r="J72" i="3"/>
  <c r="M72" i="3" s="1"/>
  <c r="P26" i="3"/>
  <c r="F80" i="3"/>
  <c r="L85" i="2"/>
  <c r="M85" i="2" s="1"/>
  <c r="E85" i="2"/>
  <c r="P9" i="3"/>
  <c r="P43" i="3" s="1"/>
  <c r="E54" i="2"/>
  <c r="F54" i="2" s="1"/>
  <c r="L54" i="2"/>
  <c r="F61" i="2"/>
  <c r="C78" i="2"/>
  <c r="F78" i="2" s="1"/>
  <c r="J78" i="2"/>
  <c r="F85" i="2"/>
  <c r="K60" i="3"/>
  <c r="M60" i="3" s="1"/>
  <c r="D60" i="3"/>
  <c r="D59" i="2"/>
  <c r="K59" i="2"/>
  <c r="L71" i="2"/>
  <c r="E71" i="2"/>
  <c r="L83" i="2"/>
  <c r="E83" i="2"/>
  <c r="J71" i="3"/>
  <c r="C71" i="3"/>
  <c r="P27" i="4"/>
  <c r="I73" i="4"/>
  <c r="B73" i="4"/>
  <c r="F73" i="4" s="1"/>
  <c r="N43" i="4"/>
  <c r="M62" i="3"/>
  <c r="J75" i="4"/>
  <c r="C75" i="4"/>
  <c r="O43" i="4"/>
  <c r="F79" i="4"/>
  <c r="I55" i="5"/>
  <c r="P9" i="5"/>
  <c r="P43" i="5" s="1"/>
  <c r="B55" i="5"/>
  <c r="F55" i="5" s="1"/>
  <c r="P27" i="5"/>
  <c r="I73" i="5"/>
  <c r="M73" i="5" s="1"/>
  <c r="B73" i="5"/>
  <c r="F73" i="5" s="1"/>
  <c r="L43" i="5"/>
  <c r="F72" i="5"/>
  <c r="F52" i="4"/>
  <c r="L74" i="4"/>
  <c r="E74" i="4"/>
  <c r="M80" i="4"/>
  <c r="D73" i="3"/>
  <c r="K73" i="3"/>
  <c r="E85" i="3"/>
  <c r="L85" i="3"/>
  <c r="E68" i="4"/>
  <c r="L68" i="4"/>
  <c r="M59" i="5"/>
  <c r="M77" i="5"/>
  <c r="J79" i="3"/>
  <c r="M79" i="3" s="1"/>
  <c r="C79" i="3"/>
  <c r="F79" i="3" s="1"/>
  <c r="P14" i="4"/>
  <c r="I60" i="4"/>
  <c r="M60" i="4" s="1"/>
  <c r="B60" i="4"/>
  <c r="F85" i="4"/>
  <c r="P16" i="3"/>
  <c r="E89" i="4"/>
  <c r="F70" i="4"/>
  <c r="P11" i="5"/>
  <c r="P29" i="5"/>
  <c r="M54" i="7"/>
  <c r="M70" i="7"/>
  <c r="M87" i="7"/>
  <c r="M73" i="7"/>
  <c r="P12" i="6"/>
  <c r="I58" i="6"/>
  <c r="M58" i="6" s="1"/>
  <c r="B58" i="6"/>
  <c r="F58" i="6" s="1"/>
  <c r="B76" i="6"/>
  <c r="F76" i="6" s="1"/>
  <c r="I76" i="6"/>
  <c r="M76" i="6" s="1"/>
  <c r="P30" i="6"/>
  <c r="M86" i="4"/>
  <c r="C89" i="7"/>
  <c r="C90" i="7" s="1"/>
  <c r="C103" i="7" s="1"/>
  <c r="L55" i="6"/>
  <c r="E55" i="6"/>
  <c r="L61" i="6"/>
  <c r="E61" i="6"/>
  <c r="E67" i="6"/>
  <c r="L67" i="6"/>
  <c r="E73" i="6"/>
  <c r="L73" i="6"/>
  <c r="E79" i="6"/>
  <c r="L79" i="6"/>
  <c r="E85" i="6"/>
  <c r="L85" i="6"/>
  <c r="P18" i="5"/>
  <c r="M88" i="5"/>
  <c r="C71" i="6"/>
  <c r="F71" i="6" s="1"/>
  <c r="J71" i="6"/>
  <c r="M71" i="6" s="1"/>
  <c r="J80" i="6"/>
  <c r="M80" i="6" s="1"/>
  <c r="C80" i="6"/>
  <c r="F80" i="6" s="1"/>
  <c r="K56" i="5"/>
  <c r="D56" i="5"/>
  <c r="I62" i="5"/>
  <c r="M62" i="5" s="1"/>
  <c r="P16" i="5"/>
  <c r="B62" i="5"/>
  <c r="F62" i="5" s="1"/>
  <c r="K74" i="5"/>
  <c r="D74" i="5"/>
  <c r="C80" i="5"/>
  <c r="J80" i="5"/>
  <c r="J89" i="5" s="1"/>
  <c r="E86" i="5"/>
  <c r="L86" i="5"/>
  <c r="D55" i="6"/>
  <c r="K55" i="6"/>
  <c r="D64" i="6"/>
  <c r="K64" i="6"/>
  <c r="D73" i="6"/>
  <c r="K73" i="6"/>
  <c r="K82" i="6"/>
  <c r="D82" i="6"/>
  <c r="F77" i="6"/>
  <c r="P16" i="6"/>
  <c r="P40" i="6"/>
  <c r="M53" i="6"/>
  <c r="P25" i="6"/>
  <c r="F56" i="6"/>
  <c r="F60" i="4" l="1"/>
  <c r="C89" i="2"/>
  <c r="P43" i="9"/>
  <c r="M61" i="8"/>
  <c r="D90" i="9"/>
  <c r="C104" i="9" s="1"/>
  <c r="B104" i="9"/>
  <c r="E104" i="9" s="1"/>
  <c r="K90" i="9"/>
  <c r="D104" i="9" s="1"/>
  <c r="C89" i="6"/>
  <c r="F73" i="6"/>
  <c r="L90" i="5"/>
  <c r="D105" i="5" s="1"/>
  <c r="B105" i="5"/>
  <c r="E105" i="5" s="1"/>
  <c r="E90" i="5"/>
  <c r="C105" i="5" s="1"/>
  <c r="I89" i="4"/>
  <c r="M53" i="3"/>
  <c r="I89" i="3"/>
  <c r="F61" i="3"/>
  <c r="F68" i="5"/>
  <c r="F70" i="6"/>
  <c r="F77" i="3"/>
  <c r="F74" i="1"/>
  <c r="F88" i="9"/>
  <c r="M56" i="9"/>
  <c r="F67" i="3"/>
  <c r="F62" i="9"/>
  <c r="I89" i="9"/>
  <c r="F82" i="6"/>
  <c r="F89" i="7"/>
  <c r="F90" i="7" s="1"/>
  <c r="C106" i="7" s="1"/>
  <c r="M71" i="2"/>
  <c r="F72" i="1"/>
  <c r="M67" i="1"/>
  <c r="F61" i="6"/>
  <c r="M68" i="4"/>
  <c r="F75" i="4"/>
  <c r="M71" i="3"/>
  <c r="F59" i="2"/>
  <c r="B103" i="1"/>
  <c r="F83" i="8"/>
  <c r="E104" i="8"/>
  <c r="M56" i="8"/>
  <c r="F59" i="8"/>
  <c r="B102" i="5"/>
  <c r="M55" i="5"/>
  <c r="I89" i="5"/>
  <c r="I90" i="5" s="1"/>
  <c r="D102" i="5" s="1"/>
  <c r="J89" i="2"/>
  <c r="J90" i="2" s="1"/>
  <c r="D103" i="2" s="1"/>
  <c r="E89" i="3"/>
  <c r="F52" i="3"/>
  <c r="K89" i="9"/>
  <c r="M73" i="6"/>
  <c r="L89" i="5"/>
  <c r="B104" i="5"/>
  <c r="F53" i="3"/>
  <c r="B89" i="3"/>
  <c r="F65" i="2"/>
  <c r="F74" i="9"/>
  <c r="D89" i="6"/>
  <c r="M68" i="5"/>
  <c r="M52" i="6"/>
  <c r="I89" i="6"/>
  <c r="B106" i="7"/>
  <c r="E102" i="7"/>
  <c r="E106" i="7" s="1"/>
  <c r="B108" i="7" s="1"/>
  <c r="B102" i="4"/>
  <c r="I90" i="4"/>
  <c r="D102" i="4" s="1"/>
  <c r="C90" i="3"/>
  <c r="C103" i="3" s="1"/>
  <c r="B103" i="3"/>
  <c r="F79" i="1"/>
  <c r="F82" i="8"/>
  <c r="F85" i="6"/>
  <c r="M83" i="3"/>
  <c r="F56" i="3"/>
  <c r="F64" i="6"/>
  <c r="M62" i="1"/>
  <c r="M72" i="1"/>
  <c r="M54" i="1"/>
  <c r="M89" i="1" s="1"/>
  <c r="M90" i="1" s="1"/>
  <c r="D106" i="1" s="1"/>
  <c r="M80" i="5"/>
  <c r="F68" i="4"/>
  <c r="M75" i="4"/>
  <c r="F71" i="3"/>
  <c r="F88" i="8"/>
  <c r="B91" i="8"/>
  <c r="C103" i="8" s="1"/>
  <c r="B103" i="8"/>
  <c r="M65" i="8"/>
  <c r="I89" i="1"/>
  <c r="I90" i="1" s="1"/>
  <c r="D102" i="1" s="1"/>
  <c r="F70" i="8"/>
  <c r="F67" i="8"/>
  <c r="B104" i="4"/>
  <c r="E104" i="4" s="1"/>
  <c r="K90" i="4"/>
  <c r="D104" i="4" s="1"/>
  <c r="C90" i="2"/>
  <c r="C103" i="2" s="1"/>
  <c r="B103" i="2"/>
  <c r="E90" i="3"/>
  <c r="C105" i="3" s="1"/>
  <c r="B105" i="3"/>
  <c r="E105" i="3" s="1"/>
  <c r="L90" i="3"/>
  <c r="D105" i="3" s="1"/>
  <c r="E89" i="5"/>
  <c r="M72" i="4"/>
  <c r="K89" i="5"/>
  <c r="K90" i="5" s="1"/>
  <c r="D104" i="5" s="1"/>
  <c r="P43" i="2"/>
  <c r="M74" i="9"/>
  <c r="K89" i="6"/>
  <c r="M88" i="6"/>
  <c r="B102" i="6"/>
  <c r="I90" i="6"/>
  <c r="D102" i="6" s="1"/>
  <c r="F87" i="5"/>
  <c r="J89" i="3"/>
  <c r="J90" i="3" s="1"/>
  <c r="D103" i="3" s="1"/>
  <c r="D89" i="2"/>
  <c r="D90" i="2" s="1"/>
  <c r="C104" i="2" s="1"/>
  <c r="M82" i="8"/>
  <c r="M77" i="8"/>
  <c r="M79" i="8"/>
  <c r="M85" i="6"/>
  <c r="M54" i="4"/>
  <c r="J90" i="4"/>
  <c r="D103" i="4" s="1"/>
  <c r="C90" i="4"/>
  <c r="C103" i="4" s="1"/>
  <c r="B103" i="4"/>
  <c r="E103" i="4" s="1"/>
  <c r="F83" i="3"/>
  <c r="M66" i="3"/>
  <c r="M59" i="3"/>
  <c r="M56" i="3"/>
  <c r="F56" i="5"/>
  <c r="F71" i="2"/>
  <c r="F62" i="1"/>
  <c r="F61" i="1"/>
  <c r="F86" i="9"/>
  <c r="F79" i="6"/>
  <c r="M59" i="2"/>
  <c r="M65" i="3"/>
  <c r="M68" i="1"/>
  <c r="F76" i="9"/>
  <c r="M73" i="8"/>
  <c r="M83" i="8"/>
  <c r="M88" i="8"/>
  <c r="F80" i="8"/>
  <c r="M52" i="5"/>
  <c r="F65" i="8"/>
  <c r="E105" i="8"/>
  <c r="M89" i="8"/>
  <c r="M70" i="8"/>
  <c r="M67" i="8"/>
  <c r="B103" i="9"/>
  <c r="E103" i="9" s="1"/>
  <c r="C90" i="9"/>
  <c r="C103" i="9" s="1"/>
  <c r="J90" i="9"/>
  <c r="D103" i="9" s="1"/>
  <c r="L90" i="4"/>
  <c r="D105" i="4" s="1"/>
  <c r="B105" i="4"/>
  <c r="E105" i="4" s="1"/>
  <c r="E90" i="4"/>
  <c r="C105" i="4" s="1"/>
  <c r="L89" i="3"/>
  <c r="M52" i="3"/>
  <c r="D89" i="5"/>
  <c r="D90" i="5" s="1"/>
  <c r="C104" i="5" s="1"/>
  <c r="F52" i="5"/>
  <c r="B102" i="2"/>
  <c r="B102" i="9"/>
  <c r="I90" i="9"/>
  <c r="D102" i="9" s="1"/>
  <c r="B90" i="9"/>
  <c r="C102" i="9" s="1"/>
  <c r="M55" i="8"/>
  <c r="M90" i="8" s="1"/>
  <c r="M91" i="8" s="1"/>
  <c r="D107" i="8" s="1"/>
  <c r="I90" i="8"/>
  <c r="I91" i="8" s="1"/>
  <c r="D103" i="8" s="1"/>
  <c r="D90" i="6"/>
  <c r="C104" i="6" s="1"/>
  <c r="B104" i="6"/>
  <c r="K90" i="6"/>
  <c r="D104" i="6" s="1"/>
  <c r="F88" i="6"/>
  <c r="P43" i="6"/>
  <c r="K89" i="2"/>
  <c r="K90" i="2" s="1"/>
  <c r="D104" i="2" s="1"/>
  <c r="E104" i="2" s="1"/>
  <c r="M79" i="1"/>
  <c r="F77" i="8"/>
  <c r="L90" i="6"/>
  <c r="D105" i="6" s="1"/>
  <c r="E90" i="6"/>
  <c r="C105" i="6" s="1"/>
  <c r="B105" i="6"/>
  <c r="E105" i="6" s="1"/>
  <c r="M89" i="7"/>
  <c r="M90" i="7" s="1"/>
  <c r="D106" i="7" s="1"/>
  <c r="B103" i="5"/>
  <c r="C90" i="5"/>
  <c r="C103" i="5" s="1"/>
  <c r="J90" i="5"/>
  <c r="D103" i="5" s="1"/>
  <c r="F59" i="3"/>
  <c r="M80" i="9"/>
  <c r="M68" i="8"/>
  <c r="F74" i="5"/>
  <c r="M56" i="5"/>
  <c r="M64" i="6"/>
  <c r="F83" i="2"/>
  <c r="M61" i="1"/>
  <c r="M86" i="9"/>
  <c r="M70" i="9"/>
  <c r="M79" i="6"/>
  <c r="F65" i="3"/>
  <c r="L90" i="2"/>
  <c r="D105" i="2" s="1"/>
  <c r="B105" i="2"/>
  <c r="E105" i="2" s="1"/>
  <c r="E90" i="2"/>
  <c r="C105" i="2" s="1"/>
  <c r="F68" i="1"/>
  <c r="F73" i="8"/>
  <c r="E89" i="9"/>
  <c r="M71" i="8"/>
  <c r="M80" i="8"/>
  <c r="M73" i="4"/>
  <c r="F85" i="1"/>
  <c r="B103" i="6"/>
  <c r="C90" i="6"/>
  <c r="C103" i="6" s="1"/>
  <c r="M86" i="5"/>
  <c r="F78" i="6"/>
  <c r="M55" i="6"/>
  <c r="M66" i="4"/>
  <c r="B102" i="3"/>
  <c r="B90" i="3"/>
  <c r="C102" i="3" s="1"/>
  <c r="I90" i="3"/>
  <c r="D102" i="3" s="1"/>
  <c r="M53" i="2"/>
  <c r="I89" i="2"/>
  <c r="I90" i="2" s="1"/>
  <c r="D102" i="2" s="1"/>
  <c r="F78" i="3"/>
  <c r="F81" i="9"/>
  <c r="F63" i="9"/>
  <c r="F55" i="8"/>
  <c r="F90" i="8" s="1"/>
  <c r="F91" i="8" s="1"/>
  <c r="C107" i="8" s="1"/>
  <c r="F52" i="6"/>
  <c r="B89" i="6"/>
  <c r="B90" i="6" s="1"/>
  <c r="C102" i="6" s="1"/>
  <c r="L89" i="6"/>
  <c r="M67" i="6"/>
  <c r="K89" i="3"/>
  <c r="K90" i="3" s="1"/>
  <c r="D104" i="3" s="1"/>
  <c r="E104" i="3" s="1"/>
  <c r="J89" i="1"/>
  <c r="J90" i="1" s="1"/>
  <c r="D103" i="1" s="1"/>
  <c r="F68" i="8"/>
  <c r="M74" i="5"/>
  <c r="M56" i="4"/>
  <c r="M89" i="4" s="1"/>
  <c r="M90" i="4" s="1"/>
  <c r="D106" i="4" s="1"/>
  <c r="M83" i="2"/>
  <c r="M89" i="2" s="1"/>
  <c r="M54" i="3"/>
  <c r="F75" i="9"/>
  <c r="F70" i="9"/>
  <c r="F74" i="4"/>
  <c r="M81" i="5"/>
  <c r="D89" i="4"/>
  <c r="D90" i="4" s="1"/>
  <c r="C104" i="4" s="1"/>
  <c r="F60" i="3"/>
  <c r="F87" i="9"/>
  <c r="E90" i="9"/>
  <c r="C105" i="9" s="1"/>
  <c r="B105" i="9"/>
  <c r="L90" i="9"/>
  <c r="D105" i="9" s="1"/>
  <c r="F71" i="8"/>
  <c r="B106" i="1"/>
  <c r="E102" i="1"/>
  <c r="F89" i="8"/>
  <c r="F52" i="9"/>
  <c r="F89" i="4"/>
  <c r="F90" i="4" s="1"/>
  <c r="C106" i="4" s="1"/>
  <c r="B89" i="4"/>
  <c r="B90" i="4" s="1"/>
  <c r="C102" i="4" s="1"/>
  <c r="M78" i="2"/>
  <c r="F81" i="1"/>
  <c r="F61" i="8"/>
  <c r="J89" i="6"/>
  <c r="J90" i="6" s="1"/>
  <c r="D103" i="6" s="1"/>
  <c r="F55" i="6"/>
  <c r="M73" i="3"/>
  <c r="M61" i="4"/>
  <c r="M65" i="2"/>
  <c r="F53" i="2"/>
  <c r="F89" i="2" s="1"/>
  <c r="B89" i="2"/>
  <c r="B90" i="2" s="1"/>
  <c r="C102" i="2" s="1"/>
  <c r="M61" i="3"/>
  <c r="M81" i="9"/>
  <c r="F86" i="6"/>
  <c r="M70" i="6"/>
  <c r="M77" i="3"/>
  <c r="M74" i="1"/>
  <c r="M88" i="9"/>
  <c r="F56" i="9"/>
  <c r="B89" i="5"/>
  <c r="B90" i="5" s="1"/>
  <c r="C102" i="5" s="1"/>
  <c r="E89" i="6"/>
  <c r="F67" i="6"/>
  <c r="D89" i="3"/>
  <c r="D90" i="3" s="1"/>
  <c r="C104" i="3" s="1"/>
  <c r="M67" i="3"/>
  <c r="M52" i="9"/>
  <c r="F80" i="9"/>
  <c r="M87" i="6"/>
  <c r="M63" i="6"/>
  <c r="M82" i="6"/>
  <c r="M78" i="4"/>
  <c r="F56" i="4"/>
  <c r="F54" i="3"/>
  <c r="F67" i="1"/>
  <c r="F54" i="1"/>
  <c r="F89" i="1" s="1"/>
  <c r="F90" i="1" s="1"/>
  <c r="C106" i="1" s="1"/>
  <c r="B89" i="1"/>
  <c r="B90" i="1" s="1"/>
  <c r="C102" i="1" s="1"/>
  <c r="F80" i="5"/>
  <c r="M61" i="6"/>
  <c r="M74" i="4"/>
  <c r="C89" i="1"/>
  <c r="C90" i="1" s="1"/>
  <c r="C103" i="1" s="1"/>
  <c r="L89" i="9"/>
  <c r="E104" i="1"/>
  <c r="F56" i="8"/>
  <c r="M59" i="8"/>
  <c r="M89" i="9" l="1"/>
  <c r="M89" i="5"/>
  <c r="M90" i="5" s="1"/>
  <c r="D106" i="5" s="1"/>
  <c r="E103" i="3"/>
  <c r="E103" i="1"/>
  <c r="E106" i="1" s="1"/>
  <c r="B108" i="1" s="1"/>
  <c r="E102" i="3"/>
  <c r="E106" i="3" s="1"/>
  <c r="B108" i="3" s="1"/>
  <c r="B106" i="3"/>
  <c r="F90" i="2"/>
  <c r="C106" i="2" s="1"/>
  <c r="M90" i="2"/>
  <c r="D106" i="2" s="1"/>
  <c r="B107" i="8"/>
  <c r="E103" i="8"/>
  <c r="E107" i="8" s="1"/>
  <c r="B109" i="8" s="1"/>
  <c r="F89" i="9"/>
  <c r="E105" i="9"/>
  <c r="E103" i="6"/>
  <c r="F89" i="5"/>
  <c r="F90" i="5" s="1"/>
  <c r="C106" i="5" s="1"/>
  <c r="E103" i="2"/>
  <c r="M89" i="6"/>
  <c r="M90" i="6" s="1"/>
  <c r="D106" i="6" s="1"/>
  <c r="B106" i="6"/>
  <c r="E102" i="6"/>
  <c r="B106" i="4"/>
  <c r="E102" i="4"/>
  <c r="E106" i="4" s="1"/>
  <c r="B108" i="4" s="1"/>
  <c r="E104" i="5"/>
  <c r="B106" i="5"/>
  <c r="E102" i="5"/>
  <c r="F89" i="6"/>
  <c r="F90" i="6" s="1"/>
  <c r="C106" i="6" s="1"/>
  <c r="E104" i="6"/>
  <c r="B106" i="9"/>
  <c r="E102" i="9"/>
  <c r="E106" i="9" s="1"/>
  <c r="B108" i="9" s="1"/>
  <c r="F89" i="3"/>
  <c r="F90" i="3" s="1"/>
  <c r="C106" i="3" s="1"/>
  <c r="E103" i="5"/>
  <c r="B106" i="2"/>
  <c r="E102" i="2"/>
  <c r="M89" i="3"/>
  <c r="M90" i="3" s="1"/>
  <c r="D106" i="3" s="1"/>
  <c r="M90" i="9"/>
  <c r="D106" i="9" s="1"/>
  <c r="F90" i="9"/>
  <c r="C106" i="9" s="1"/>
  <c r="E106" i="2" l="1"/>
  <c r="B108" i="2" s="1"/>
  <c r="E106" i="6"/>
  <c r="B108" i="6" s="1"/>
  <c r="E106" i="5"/>
  <c r="B108" i="5" s="1"/>
</calcChain>
</file>

<file path=xl/sharedStrings.xml><?xml version="1.0" encoding="utf-8"?>
<sst xmlns="http://schemas.openxmlformats.org/spreadsheetml/2006/main" count="355" uniqueCount="24">
  <si>
    <t>GENERAL ECOCADIZ201807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</si>
  <si>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</si>
  <si>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</si>
  <si>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</si>
  <si>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</si>
  <si>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</si>
  <si>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</si>
  <si>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</si>
  <si>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</si>
  <si>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</si>
  <si>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</si>
  <si>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</si>
  <si>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MEDIA</t>
  </si>
  <si>
    <t>BOQUERÓN 2018
 CAPTURAS POR EDAD</t>
  </si>
  <si>
    <t>EDAD</t>
  </si>
  <si>
    <r>
      <rPr>
        <b/>
        <sz val="8"/>
        <rFont val="MS Sans"/>
        <family val="2"/>
        <charset val="1"/>
      </rPr>
      <t>C (N) x10</t>
    </r>
    <r>
      <rPr>
        <b/>
        <vertAlign val="superscript"/>
        <sz val="11"/>
        <rFont val="MS Sans"/>
        <family val="2"/>
        <charset val="1"/>
      </rPr>
      <t>3</t>
    </r>
  </si>
  <si>
    <t>L (cm)</t>
  </si>
  <si>
    <t>W (g)</t>
  </si>
  <si>
    <t>SOP</t>
  </si>
  <si>
    <t>FACTOR
SOP</t>
  </si>
  <si>
    <t>GENERAL ECOCADIZ201907</t>
  </si>
  <si>
    <t>NOEDAD0</t>
  </si>
  <si>
    <t>POLIGONO POL</t>
  </si>
  <si>
    <t>BOQUERÓN 2012
 CAPTURAS POR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</si>
</sst>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"/>
    <numFmt numFmtId="165" formatCode="0.0000000"/>
    <numFmt numFmtId="166" formatCode="0.00000"/>
    <numFmt numFmtId="167" formatCode="0.0"/>
    <numFmt numFmtId="168" formatCode="0.000"/>
  </numFmts>
  <fonts count="9">
    <font>
      <sz val="10"/>
      <name val="Arial"/>
      <family val="2"/>
      <charset val="1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sz val="10"/>
      <name val="MS Sans"/>
      <family val="2"/>
      <charset val="1"/>
    </font>
    <font>
      <b/>
      <sz val="12"/>
      <name val="MS Sans"/>
      <family val="2"/>
      <charset val="1"/>
    </font>
    <font>
      <b/>
      <sz val="8"/>
      <name val="MS Sans"/>
      <family val="2"/>
      <charset val="1"/>
    </font>
    <font>
      <b/>
      <sz val="8"/>
      <name val="Arial"/>
      <family val="2"/>
      <charset val="1"/>
    </font>
    <font>
      <b/>
      <vertAlign val="superscript"/>
      <sz val="11"/>
      <name val="MS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10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64" fontId="0" fillId="2" borderId="0" xfId="0" applyNumberFormat="1" applyFill="1" applyAlignment="1">
      <alignment horizont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65" fontId="0" fillId="0" borderId="8" xfId="0" applyNumberFormat="1" applyBorder="1"/>
    <xf numFmtId="0" fontId="3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AECF00"/>
      <rgbColor rgb="00FFCC00"/>
      <rgbColor rgb="00FF9900"/>
      <rgbColor rgb="00FF6600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0"/>
  </sheetPr>
  <dimension ref="A1:P108"/>
  <sheetViews>
    <sheetView topLeftCell="A79" zoomScale="95" zoomScaleNormal="95" workbookViewId="0">
      <selection activeCell="I50" sqref="I50"/>
    </sheetView>
  </sheetViews>
  <sheetFormatPr baseColWidth="10" defaultColWidth="10.5" defaultRowHeight="13"/>
  <cols>
    <col min="5" max="5" width="11.5" customWidth="1"/>
  </cols>
  <sheetData>
    <row r="1" spans="1:16" ht="21">
      <c r="A1" s="34" t="s">
        <v>0</v>
      </c>
      <c r="B1" s="34"/>
      <c r="C1" s="34"/>
      <c r="D1" s="34"/>
      <c r="E1" s="34"/>
      <c r="F1" s="34"/>
      <c r="G1" s="2"/>
      <c r="H1" s="35" t="s">
        <v>1</v>
      </c>
      <c r="I1" s="35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1518093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6" t="s">
        <v>4</v>
      </c>
      <c r="C4" s="36"/>
      <c r="D4" s="36"/>
      <c r="E4" s="36"/>
      <c r="F4" s="36"/>
      <c r="G4" s="2"/>
      <c r="H4" s="3" t="s">
        <v>3</v>
      </c>
      <c r="I4" s="2"/>
      <c r="J4" s="2"/>
      <c r="K4" s="3" t="s">
        <v>3</v>
      </c>
      <c r="L4" s="35" t="s">
        <v>5</v>
      </c>
      <c r="M4" s="35"/>
      <c r="N4" s="35"/>
      <c r="O4" s="35"/>
      <c r="P4" s="35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4">
        <v>1</v>
      </c>
      <c r="C16" s="11"/>
      <c r="D16" s="11"/>
      <c r="E16" s="11"/>
      <c r="F16" s="12">
        <f t="shared" si="0"/>
        <v>1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>
        <v>3</v>
      </c>
      <c r="C17">
        <v>0</v>
      </c>
      <c r="D17">
        <v>0</v>
      </c>
      <c r="E17" s="11"/>
      <c r="F17" s="12">
        <f t="shared" si="0"/>
        <v>3</v>
      </c>
      <c r="G17" s="2"/>
      <c r="H17" s="10">
        <v>9.25</v>
      </c>
      <c r="I17" s="5"/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>
        <v>12</v>
      </c>
      <c r="C18">
        <v>0</v>
      </c>
      <c r="D18">
        <v>0</v>
      </c>
      <c r="E18" s="11"/>
      <c r="F18" s="12">
        <f t="shared" si="0"/>
        <v>12</v>
      </c>
      <c r="G18" s="2"/>
      <c r="H18" s="10">
        <v>9.75</v>
      </c>
      <c r="I18" s="5"/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>
        <v>10</v>
      </c>
      <c r="C19">
        <v>0</v>
      </c>
      <c r="D19">
        <v>0</v>
      </c>
      <c r="E19" s="11"/>
      <c r="F19" s="12">
        <f t="shared" si="0"/>
        <v>10</v>
      </c>
      <c r="G19" s="2"/>
      <c r="H19" s="10">
        <v>10.25</v>
      </c>
      <c r="I19" s="5"/>
      <c r="J19" s="5"/>
      <c r="K19" s="10">
        <v>10.25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0</v>
      </c>
    </row>
    <row r="20" spans="1:16">
      <c r="A20" s="10">
        <v>10.75</v>
      </c>
      <c r="B20">
        <v>19</v>
      </c>
      <c r="C20">
        <v>4</v>
      </c>
      <c r="D20">
        <v>0</v>
      </c>
      <c r="E20" s="11"/>
      <c r="F20" s="12">
        <f t="shared" si="0"/>
        <v>23</v>
      </c>
      <c r="G20" s="2"/>
      <c r="H20" s="10">
        <v>10.75</v>
      </c>
      <c r="I20" s="5"/>
      <c r="J20" s="5"/>
      <c r="K20" s="10">
        <v>10.75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0</v>
      </c>
    </row>
    <row r="21" spans="1:16">
      <c r="A21" s="10">
        <v>11.25</v>
      </c>
      <c r="B21">
        <v>17</v>
      </c>
      <c r="C21">
        <v>21</v>
      </c>
      <c r="D21">
        <v>1</v>
      </c>
      <c r="E21" s="11"/>
      <c r="F21" s="12">
        <f t="shared" si="0"/>
        <v>39</v>
      </c>
      <c r="G21" s="2"/>
      <c r="H21" s="10">
        <v>11.25</v>
      </c>
      <c r="I21" s="5"/>
      <c r="J21" s="5"/>
      <c r="K21" s="10">
        <v>11.25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3">
        <f t="shared" si="5"/>
        <v>0</v>
      </c>
    </row>
    <row r="22" spans="1:16">
      <c r="A22" s="10">
        <v>11.75</v>
      </c>
      <c r="B22">
        <v>31</v>
      </c>
      <c r="C22">
        <v>46</v>
      </c>
      <c r="D22">
        <v>4</v>
      </c>
      <c r="E22" s="11"/>
      <c r="F22" s="12">
        <f t="shared" si="0"/>
        <v>81</v>
      </c>
      <c r="G22" s="5"/>
      <c r="H22" s="10">
        <v>11.75</v>
      </c>
      <c r="I22" s="5"/>
      <c r="J22" s="5"/>
      <c r="K22" s="10">
        <v>11.75</v>
      </c>
      <c r="L22" s="2">
        <f t="shared" si="1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13">
        <f t="shared" si="5"/>
        <v>0</v>
      </c>
    </row>
    <row r="23" spans="1:16">
      <c r="A23" s="10">
        <v>12.25</v>
      </c>
      <c r="B23">
        <v>21</v>
      </c>
      <c r="C23">
        <v>116</v>
      </c>
      <c r="D23">
        <v>1</v>
      </c>
      <c r="E23" s="11"/>
      <c r="F23" s="12">
        <f t="shared" si="0"/>
        <v>138</v>
      </c>
      <c r="G23" s="5"/>
      <c r="H23" s="10">
        <v>12.25</v>
      </c>
      <c r="I23">
        <v>526172</v>
      </c>
      <c r="J23" s="5"/>
      <c r="K23" s="10">
        <v>12.25</v>
      </c>
      <c r="L23" s="2">
        <f t="shared" si="1"/>
        <v>80.069652173913056</v>
      </c>
      <c r="M23" s="2">
        <f t="shared" si="2"/>
        <v>442.28950724637679</v>
      </c>
      <c r="N23" s="2">
        <f t="shared" si="3"/>
        <v>3.8128405797101452</v>
      </c>
      <c r="O23" s="2">
        <f t="shared" si="4"/>
        <v>0</v>
      </c>
      <c r="P23" s="13">
        <f t="shared" si="5"/>
        <v>526.17200000000003</v>
      </c>
    </row>
    <row r="24" spans="1:16">
      <c r="A24" s="10">
        <v>12.75</v>
      </c>
      <c r="B24">
        <v>6</v>
      </c>
      <c r="C24">
        <v>119</v>
      </c>
      <c r="D24">
        <v>1</v>
      </c>
      <c r="E24" s="11"/>
      <c r="F24" s="12">
        <f t="shared" si="0"/>
        <v>126</v>
      </c>
      <c r="G24" s="5"/>
      <c r="H24" s="10">
        <v>12.75</v>
      </c>
      <c r="I24">
        <v>4276461</v>
      </c>
      <c r="J24" s="5"/>
      <c r="K24" s="10">
        <v>12.75</v>
      </c>
      <c r="L24" s="2">
        <f t="shared" si="1"/>
        <v>203.64099999999999</v>
      </c>
      <c r="M24" s="2">
        <f t="shared" si="2"/>
        <v>4038.8798333333334</v>
      </c>
      <c r="N24" s="2">
        <f t="shared" si="3"/>
        <v>33.94016666666667</v>
      </c>
      <c r="O24" s="2">
        <f t="shared" si="4"/>
        <v>0</v>
      </c>
      <c r="P24" s="13">
        <f t="shared" si="5"/>
        <v>4276.4609999999993</v>
      </c>
    </row>
    <row r="25" spans="1:16">
      <c r="A25" s="10">
        <v>13.25</v>
      </c>
      <c r="B25">
        <v>6</v>
      </c>
      <c r="C25">
        <v>87</v>
      </c>
      <c r="D25">
        <v>7</v>
      </c>
      <c r="E25" s="11"/>
      <c r="F25" s="12">
        <f t="shared" si="0"/>
        <v>100</v>
      </c>
      <c r="G25" s="5"/>
      <c r="H25" s="10">
        <v>13.25</v>
      </c>
      <c r="I25">
        <v>12520921</v>
      </c>
      <c r="J25" s="5"/>
      <c r="K25" s="10">
        <v>13.25</v>
      </c>
      <c r="L25" s="2">
        <f t="shared" si="1"/>
        <v>751.25526000000002</v>
      </c>
      <c r="M25" s="2">
        <f t="shared" si="2"/>
        <v>10893.20127</v>
      </c>
      <c r="N25" s="2">
        <f t="shared" si="3"/>
        <v>876.46447000000012</v>
      </c>
      <c r="O25" s="2">
        <f t="shared" si="4"/>
        <v>0</v>
      </c>
      <c r="P25" s="13">
        <f t="shared" si="5"/>
        <v>12520.921</v>
      </c>
    </row>
    <row r="26" spans="1:16">
      <c r="A26" s="10">
        <v>13.75</v>
      </c>
      <c r="B26">
        <v>0</v>
      </c>
      <c r="C26">
        <v>65</v>
      </c>
      <c r="D26">
        <v>4</v>
      </c>
      <c r="E26" s="11"/>
      <c r="F26" s="12">
        <f t="shared" si="0"/>
        <v>69</v>
      </c>
      <c r="G26" s="5"/>
      <c r="H26" s="10">
        <v>13.75</v>
      </c>
      <c r="I26">
        <v>17191270</v>
      </c>
      <c r="J26" s="5"/>
      <c r="K26" s="10">
        <v>13.75</v>
      </c>
      <c r="L26" s="2">
        <f t="shared" si="1"/>
        <v>0</v>
      </c>
      <c r="M26" s="2">
        <f t="shared" si="2"/>
        <v>16194.674637681159</v>
      </c>
      <c r="N26" s="2">
        <f t="shared" si="3"/>
        <v>996.59536231884067</v>
      </c>
      <c r="O26" s="2">
        <f t="shared" si="4"/>
        <v>0</v>
      </c>
      <c r="P26" s="13">
        <f t="shared" si="5"/>
        <v>17191.27</v>
      </c>
    </row>
    <row r="27" spans="1:16">
      <c r="A27" s="10">
        <v>14.25</v>
      </c>
      <c r="B27">
        <v>2</v>
      </c>
      <c r="C27">
        <v>35</v>
      </c>
      <c r="D27">
        <v>6</v>
      </c>
      <c r="E27" s="11"/>
      <c r="F27" s="12">
        <f t="shared" si="0"/>
        <v>43</v>
      </c>
      <c r="G27" s="5"/>
      <c r="H27" s="10">
        <v>14.25</v>
      </c>
      <c r="I27">
        <v>18025661</v>
      </c>
      <c r="J27" s="5"/>
      <c r="K27" s="10">
        <v>14.25</v>
      </c>
      <c r="L27" s="2">
        <f t="shared" si="1"/>
        <v>838.40283720930233</v>
      </c>
      <c r="M27" s="2">
        <f t="shared" si="2"/>
        <v>14672.049651162792</v>
      </c>
      <c r="N27" s="2">
        <f t="shared" si="3"/>
        <v>2515.2085116279068</v>
      </c>
      <c r="O27" s="2">
        <f t="shared" si="4"/>
        <v>0</v>
      </c>
      <c r="P27" s="13">
        <f t="shared" si="5"/>
        <v>18025.661</v>
      </c>
    </row>
    <row r="28" spans="1:16">
      <c r="A28" s="10">
        <v>14.75</v>
      </c>
      <c r="B28">
        <v>0</v>
      </c>
      <c r="C28">
        <v>20</v>
      </c>
      <c r="D28">
        <v>10</v>
      </c>
      <c r="E28" s="11"/>
      <c r="F28" s="12">
        <f t="shared" si="0"/>
        <v>30</v>
      </c>
      <c r="G28" s="2"/>
      <c r="H28" s="10">
        <v>14.75</v>
      </c>
      <c r="I28">
        <v>10746620</v>
      </c>
      <c r="J28" s="5"/>
      <c r="K28" s="10">
        <v>14.75</v>
      </c>
      <c r="L28" s="2">
        <f t="shared" si="1"/>
        <v>0</v>
      </c>
      <c r="M28" s="2">
        <f t="shared" si="2"/>
        <v>7164.4133333333339</v>
      </c>
      <c r="N28" s="2">
        <f t="shared" si="3"/>
        <v>3582.2066666666669</v>
      </c>
      <c r="O28" s="2">
        <f t="shared" si="4"/>
        <v>0</v>
      </c>
      <c r="P28" s="13">
        <f t="shared" si="5"/>
        <v>10746.62</v>
      </c>
    </row>
    <row r="29" spans="1:16">
      <c r="A29" s="10">
        <v>15.25</v>
      </c>
      <c r="B29">
        <v>0</v>
      </c>
      <c r="C29">
        <v>5</v>
      </c>
      <c r="D29">
        <v>5</v>
      </c>
      <c r="E29" s="11"/>
      <c r="F29" s="12">
        <f t="shared" si="0"/>
        <v>10</v>
      </c>
      <c r="G29" s="2"/>
      <c r="H29" s="10">
        <v>15.25</v>
      </c>
      <c r="I29">
        <v>5221908</v>
      </c>
      <c r="J29" s="5"/>
      <c r="K29" s="10">
        <v>15.25</v>
      </c>
      <c r="L29" s="2">
        <f t="shared" si="1"/>
        <v>0</v>
      </c>
      <c r="M29" s="2">
        <f t="shared" si="2"/>
        <v>2610.9540000000002</v>
      </c>
      <c r="N29" s="2">
        <f t="shared" si="3"/>
        <v>2610.9540000000002</v>
      </c>
      <c r="O29" s="2">
        <f t="shared" si="4"/>
        <v>0</v>
      </c>
      <c r="P29" s="13">
        <f t="shared" si="5"/>
        <v>5221.9080000000004</v>
      </c>
    </row>
    <row r="30" spans="1:16">
      <c r="A30" s="10">
        <v>15.75</v>
      </c>
      <c r="B30">
        <v>0</v>
      </c>
      <c r="C30">
        <v>4</v>
      </c>
      <c r="D30">
        <v>0</v>
      </c>
      <c r="E30" s="11"/>
      <c r="F30" s="12">
        <f t="shared" si="0"/>
        <v>4</v>
      </c>
      <c r="G30" s="2"/>
      <c r="H30" s="10">
        <v>15.75</v>
      </c>
      <c r="I30">
        <v>3803656</v>
      </c>
      <c r="J30" s="5"/>
      <c r="K30" s="10">
        <v>15.75</v>
      </c>
      <c r="L30" s="2">
        <f t="shared" si="1"/>
        <v>0</v>
      </c>
      <c r="M30" s="2">
        <f t="shared" si="2"/>
        <v>3803.6559999999999</v>
      </c>
      <c r="N30" s="2">
        <f t="shared" si="3"/>
        <v>0</v>
      </c>
      <c r="O30" s="2">
        <f t="shared" si="4"/>
        <v>0</v>
      </c>
      <c r="P30" s="13">
        <f t="shared" si="5"/>
        <v>3803.6559999999999</v>
      </c>
    </row>
    <row r="31" spans="1:16">
      <c r="A31" s="10">
        <v>16.25</v>
      </c>
      <c r="B31">
        <v>0</v>
      </c>
      <c r="C31">
        <v>2</v>
      </c>
      <c r="D31">
        <v>12</v>
      </c>
      <c r="E31" s="11"/>
      <c r="F31" s="12">
        <f t="shared" si="0"/>
        <v>14</v>
      </c>
      <c r="G31" s="2"/>
      <c r="H31" s="10">
        <v>16.25</v>
      </c>
      <c r="I31">
        <v>1918459</v>
      </c>
      <c r="J31" s="5"/>
      <c r="K31" s="10">
        <v>16.25</v>
      </c>
      <c r="L31" s="2">
        <f t="shared" si="1"/>
        <v>0</v>
      </c>
      <c r="M31" s="2">
        <f t="shared" si="2"/>
        <v>274.06557142857145</v>
      </c>
      <c r="N31" s="2">
        <f t="shared" si="3"/>
        <v>1644.3934285714286</v>
      </c>
      <c r="O31" s="2">
        <f t="shared" si="4"/>
        <v>0</v>
      </c>
      <c r="P31" s="13">
        <f t="shared" si="5"/>
        <v>1918.4590000000001</v>
      </c>
    </row>
    <row r="32" spans="1:16">
      <c r="A32" s="10">
        <v>16.75</v>
      </c>
      <c r="B32">
        <v>0</v>
      </c>
      <c r="C32">
        <v>2</v>
      </c>
      <c r="D32">
        <v>13</v>
      </c>
      <c r="E32" s="11"/>
      <c r="F32" s="12">
        <f t="shared" si="0"/>
        <v>15</v>
      </c>
      <c r="G32" s="2"/>
      <c r="H32" s="10">
        <v>16.75</v>
      </c>
      <c r="I32">
        <v>1266905</v>
      </c>
      <c r="J32" s="15"/>
      <c r="K32" s="10">
        <v>16.75</v>
      </c>
      <c r="L32" s="2">
        <f t="shared" si="1"/>
        <v>0</v>
      </c>
      <c r="M32" s="2">
        <f t="shared" si="2"/>
        <v>168.92066666666665</v>
      </c>
      <c r="N32" s="2">
        <f t="shared" si="3"/>
        <v>1097.9843333333333</v>
      </c>
      <c r="O32" s="2">
        <f t="shared" si="4"/>
        <v>0</v>
      </c>
      <c r="P32" s="13">
        <f t="shared" si="5"/>
        <v>1266.905</v>
      </c>
    </row>
    <row r="33" spans="1:16">
      <c r="A33" s="10">
        <v>17.25</v>
      </c>
      <c r="B33">
        <v>0</v>
      </c>
      <c r="C33">
        <v>2</v>
      </c>
      <c r="D33">
        <v>8</v>
      </c>
      <c r="E33" s="11"/>
      <c r="F33" s="12">
        <f t="shared" si="0"/>
        <v>10</v>
      </c>
      <c r="G33" s="2"/>
      <c r="H33" s="10">
        <v>17.25</v>
      </c>
      <c r="I33">
        <v>633641</v>
      </c>
      <c r="J33" s="15"/>
      <c r="K33" s="10">
        <v>17.25</v>
      </c>
      <c r="L33" s="2">
        <f t="shared" si="1"/>
        <v>0</v>
      </c>
      <c r="M33" s="2">
        <f t="shared" si="2"/>
        <v>126.7282</v>
      </c>
      <c r="N33" s="2">
        <f t="shared" si="3"/>
        <v>506.9128</v>
      </c>
      <c r="O33" s="2">
        <f t="shared" si="4"/>
        <v>0</v>
      </c>
      <c r="P33" s="13">
        <f t="shared" si="5"/>
        <v>633.64099999999996</v>
      </c>
    </row>
    <row r="34" spans="1:16">
      <c r="A34" s="10">
        <v>17.75</v>
      </c>
      <c r="B34">
        <v>0</v>
      </c>
      <c r="C34">
        <v>0</v>
      </c>
      <c r="D34">
        <v>1</v>
      </c>
      <c r="E34" s="11"/>
      <c r="F34" s="12">
        <f t="shared" si="0"/>
        <v>1</v>
      </c>
      <c r="G34" s="2"/>
      <c r="H34" s="10">
        <v>17.75</v>
      </c>
      <c r="I34">
        <v>128131</v>
      </c>
      <c r="J34" s="15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128.131</v>
      </c>
      <c r="O34" s="2">
        <f t="shared" si="4"/>
        <v>0</v>
      </c>
      <c r="P34" s="13">
        <f t="shared" si="5"/>
        <v>128.131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128</v>
      </c>
      <c r="C43" s="16">
        <f>SUM(C6:C42)</f>
        <v>528</v>
      </c>
      <c r="D43" s="16">
        <f>SUM(D6:D42)</f>
        <v>73</v>
      </c>
      <c r="E43" s="16">
        <f>SUM(E6:E42)</f>
        <v>0</v>
      </c>
      <c r="F43" s="16">
        <f>SUM(F6:F42)</f>
        <v>729</v>
      </c>
      <c r="G43" s="17"/>
      <c r="H43" s="8" t="s">
        <v>7</v>
      </c>
      <c r="I43" s="5">
        <f>SUM(I6:I42)</f>
        <v>76259805</v>
      </c>
      <c r="J43" s="2"/>
      <c r="K43" s="8" t="s">
        <v>7</v>
      </c>
      <c r="L43" s="16">
        <f>SUM(L6:L42)</f>
        <v>1873.3687493832153</v>
      </c>
      <c r="M43" s="16">
        <f>SUM(M6:M42)</f>
        <v>60389.832670852236</v>
      </c>
      <c r="N43" s="16">
        <f>SUM(N6:N42)</f>
        <v>13996.603579764553</v>
      </c>
      <c r="O43" s="16">
        <f>SUM(O6:O42)</f>
        <v>0</v>
      </c>
      <c r="P43" s="16">
        <f>SUM(P6:P42)</f>
        <v>76259.805000000008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8"/>
      <c r="B46" s="2"/>
      <c r="C46" s="2"/>
      <c r="D46" s="2"/>
      <c r="E46" s="2"/>
      <c r="F46" s="18"/>
      <c r="G46" s="2"/>
      <c r="H46" s="2"/>
      <c r="I46" s="2"/>
      <c r="J46" s="18"/>
      <c r="K46" s="2"/>
      <c r="L46" s="2"/>
      <c r="M46" s="2"/>
      <c r="N46" s="18"/>
      <c r="O46" s="2"/>
      <c r="P46" s="4"/>
    </row>
    <row r="47" spans="1:16">
      <c r="A47" s="2"/>
      <c r="B47" s="35" t="s">
        <v>9</v>
      </c>
      <c r="C47" s="35"/>
      <c r="D47" s="35"/>
      <c r="E47" s="2"/>
      <c r="F47" s="2"/>
      <c r="G47" s="5"/>
      <c r="H47" s="2"/>
      <c r="I47" s="35" t="s">
        <v>10</v>
      </c>
      <c r="J47" s="35"/>
      <c r="K47" s="35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9" t="s">
        <v>11</v>
      </c>
      <c r="I49" s="20">
        <v>2.5798499999999999E-3</v>
      </c>
      <c r="J49" s="19"/>
      <c r="K49" s="20">
        <v>3.3658980000000001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0.22066078128366662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0.33626951571598745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0.48896314146270653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0.68482122876240892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0.93016273118714443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1.231531186673535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1.5956820730456749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2.0295718526439388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2.5403483691228139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3.1353423458361647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3.8220597951785908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4.6081751910179296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2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5.5015252875833411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2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0">
        <f t="shared" si="11"/>
        <v>6.5101034914451228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2">
        <f t="shared" si="16"/>
        <v>0</v>
      </c>
      <c r="N65" s="4"/>
      <c r="O65" s="4"/>
      <c r="P65" s="4"/>
    </row>
    <row r="66" spans="1:16">
      <c r="A66" s="10">
        <v>10.75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0">
        <f t="shared" si="11"/>
        <v>7.6420547108759225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2">
        <f t="shared" si="16"/>
        <v>0</v>
      </c>
      <c r="N66" s="4"/>
      <c r="O66" s="4"/>
      <c r="P66" s="4"/>
    </row>
    <row r="67" spans="1:16">
      <c r="A67" s="10">
        <v>11.25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0">
        <f t="shared" si="11"/>
        <v>8.9056706204868608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2">
        <f t="shared" si="16"/>
        <v>0</v>
      </c>
      <c r="N67" s="4"/>
      <c r="O67" s="4"/>
      <c r="P67" s="4"/>
    </row>
    <row r="68" spans="1:16">
      <c r="A68" s="10">
        <v>11.75</v>
      </c>
      <c r="B68" s="2">
        <f t="shared" si="6"/>
        <v>0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12">
        <f t="shared" si="10"/>
        <v>0</v>
      </c>
      <c r="G68" s="2"/>
      <c r="H68" s="10">
        <f t="shared" si="11"/>
        <v>10.309385289663391</v>
      </c>
      <c r="I68" s="2">
        <f t="shared" si="12"/>
        <v>0</v>
      </c>
      <c r="J68" s="2">
        <f t="shared" si="13"/>
        <v>0</v>
      </c>
      <c r="K68" s="2">
        <f t="shared" si="14"/>
        <v>0</v>
      </c>
      <c r="L68" s="2">
        <f t="shared" si="15"/>
        <v>0</v>
      </c>
      <c r="M68" s="22">
        <f t="shared" si="16"/>
        <v>0</v>
      </c>
      <c r="N68" s="4"/>
      <c r="O68" s="4"/>
      <c r="P68" s="4"/>
    </row>
    <row r="69" spans="1:16">
      <c r="A69" s="10">
        <v>12.25</v>
      </c>
      <c r="B69" s="2">
        <f t="shared" si="6"/>
        <v>980.85323913043499</v>
      </c>
      <c r="C69" s="2">
        <f t="shared" si="7"/>
        <v>5418.0464637681152</v>
      </c>
      <c r="D69" s="2">
        <f t="shared" si="8"/>
        <v>46.707297101449278</v>
      </c>
      <c r="E69" s="2">
        <f t="shared" si="9"/>
        <v>0</v>
      </c>
      <c r="F69" s="12">
        <f t="shared" si="10"/>
        <v>6445.607</v>
      </c>
      <c r="G69" s="2"/>
      <c r="H69" s="10">
        <f t="shared" si="11"/>
        <v>11.861771131739152</v>
      </c>
      <c r="I69" s="2">
        <f t="shared" si="12"/>
        <v>949.7678886849169</v>
      </c>
      <c r="J69" s="2">
        <f t="shared" si="13"/>
        <v>5246.3369089262069</v>
      </c>
      <c r="K69" s="2">
        <f t="shared" si="14"/>
        <v>45.227042318329374</v>
      </c>
      <c r="L69" s="2">
        <f t="shared" si="15"/>
        <v>0</v>
      </c>
      <c r="M69" s="22">
        <f t="shared" si="16"/>
        <v>6241.3318399294531</v>
      </c>
      <c r="N69" s="4"/>
      <c r="O69" s="4"/>
      <c r="P69" s="4"/>
    </row>
    <row r="70" spans="1:16">
      <c r="A70" s="10">
        <v>12.75</v>
      </c>
      <c r="B70" s="2">
        <f t="shared" si="6"/>
        <v>2596.4227499999997</v>
      </c>
      <c r="C70" s="2">
        <f t="shared" si="7"/>
        <v>51495.717875000002</v>
      </c>
      <c r="D70" s="2">
        <f t="shared" si="8"/>
        <v>432.73712500000005</v>
      </c>
      <c r="E70" s="2">
        <f t="shared" si="9"/>
        <v>0</v>
      </c>
      <c r="F70" s="12">
        <f t="shared" si="10"/>
        <v>54524.87775</v>
      </c>
      <c r="G70" s="2"/>
      <c r="H70" s="10">
        <f t="shared" si="11"/>
        <v>13.571535137580366</v>
      </c>
      <c r="I70" s="2">
        <f t="shared" si="12"/>
        <v>2763.7209869520029</v>
      </c>
      <c r="J70" s="2">
        <f t="shared" si="13"/>
        <v>54813.799574548066</v>
      </c>
      <c r="K70" s="2">
        <f t="shared" si="14"/>
        <v>460.62016449200058</v>
      </c>
      <c r="L70" s="2">
        <f t="shared" si="15"/>
        <v>0</v>
      </c>
      <c r="M70" s="22">
        <f t="shared" si="16"/>
        <v>58038.140725992067</v>
      </c>
      <c r="N70" s="4"/>
      <c r="O70" s="4"/>
      <c r="P70" s="4"/>
    </row>
    <row r="71" spans="1:16">
      <c r="A71" s="10">
        <v>13.25</v>
      </c>
      <c r="B71" s="2">
        <f t="shared" si="6"/>
        <v>9954.1321950000001</v>
      </c>
      <c r="C71" s="2">
        <f t="shared" si="7"/>
        <v>144334.91682749998</v>
      </c>
      <c r="D71" s="2">
        <f t="shared" si="8"/>
        <v>11613.154227500001</v>
      </c>
      <c r="E71" s="2">
        <f t="shared" si="9"/>
        <v>0</v>
      </c>
      <c r="F71" s="12">
        <f t="shared" si="10"/>
        <v>165902.20324999999</v>
      </c>
      <c r="G71" s="2"/>
      <c r="H71" s="10">
        <f t="shared" si="11"/>
        <v>15.447515362699042</v>
      </c>
      <c r="I71" s="2">
        <f t="shared" si="12"/>
        <v>11605.027170158462</v>
      </c>
      <c r="J71" s="2">
        <f t="shared" si="13"/>
        <v>168272.89396729771</v>
      </c>
      <c r="K71" s="2">
        <f t="shared" si="14"/>
        <v>13539.198365184875</v>
      </c>
      <c r="L71" s="2">
        <f t="shared" si="15"/>
        <v>0</v>
      </c>
      <c r="M71" s="22">
        <f t="shared" si="16"/>
        <v>193417.11950264106</v>
      </c>
      <c r="N71" s="4"/>
      <c r="O71" s="4"/>
      <c r="P71" s="4"/>
    </row>
    <row r="72" spans="1:16">
      <c r="A72" s="10">
        <v>13.75</v>
      </c>
      <c r="B72" s="2">
        <f t="shared" si="6"/>
        <v>0</v>
      </c>
      <c r="C72" s="2">
        <f t="shared" si="7"/>
        <v>222676.77626811594</v>
      </c>
      <c r="D72" s="2">
        <f t="shared" si="8"/>
        <v>13703.186231884059</v>
      </c>
      <c r="E72" s="2">
        <f t="shared" si="9"/>
        <v>0</v>
      </c>
      <c r="F72" s="12">
        <f t="shared" si="10"/>
        <v>236379.96249999999</v>
      </c>
      <c r="G72" s="2"/>
      <c r="H72" s="10">
        <f t="shared" si="11"/>
        <v>17.498677641459132</v>
      </c>
      <c r="I72" s="2">
        <f t="shared" si="12"/>
        <v>0</v>
      </c>
      <c r="J72" s="2">
        <f t="shared" si="13"/>
        <v>283385.39099309657</v>
      </c>
      <c r="K72" s="2">
        <f t="shared" si="14"/>
        <v>17439.100984190562</v>
      </c>
      <c r="L72" s="2">
        <f t="shared" si="15"/>
        <v>0</v>
      </c>
      <c r="M72" s="22">
        <f t="shared" si="16"/>
        <v>300824.49197728711</v>
      </c>
      <c r="N72" s="4"/>
      <c r="O72" s="4"/>
      <c r="P72" s="4"/>
    </row>
    <row r="73" spans="1:16">
      <c r="A73" s="10">
        <v>14.25</v>
      </c>
      <c r="B73" s="2">
        <f t="shared" si="6"/>
        <v>11947.240430232558</v>
      </c>
      <c r="C73" s="2">
        <f t="shared" si="7"/>
        <v>209076.70752906977</v>
      </c>
      <c r="D73" s="2">
        <f t="shared" si="8"/>
        <v>35841.721290697671</v>
      </c>
      <c r="E73" s="2">
        <f t="shared" si="9"/>
        <v>0</v>
      </c>
      <c r="F73" s="12">
        <f t="shared" si="10"/>
        <v>256865.66924999998</v>
      </c>
      <c r="G73" s="2"/>
      <c r="H73" s="10">
        <f t="shared" si="11"/>
        <v>19.734112505599615</v>
      </c>
      <c r="I73" s="2">
        <f t="shared" si="12"/>
        <v>16545.135914502291</v>
      </c>
      <c r="J73" s="2">
        <f t="shared" si="13"/>
        <v>289539.87850379013</v>
      </c>
      <c r="K73" s="2">
        <f t="shared" si="14"/>
        <v>49635.407743506868</v>
      </c>
      <c r="L73" s="2">
        <f t="shared" si="15"/>
        <v>0</v>
      </c>
      <c r="M73" s="22">
        <f t="shared" si="16"/>
        <v>355720.42216179933</v>
      </c>
      <c r="N73" s="4"/>
      <c r="O73" s="4"/>
      <c r="P73" s="4"/>
    </row>
    <row r="74" spans="1:16">
      <c r="A74" s="10">
        <v>14.75</v>
      </c>
      <c r="B74" s="2">
        <f t="shared" si="6"/>
        <v>0</v>
      </c>
      <c r="C74" s="2">
        <f t="shared" si="7"/>
        <v>105675.09666666668</v>
      </c>
      <c r="D74" s="2">
        <f t="shared" si="8"/>
        <v>52837.54833333334</v>
      </c>
      <c r="E74" s="2">
        <f t="shared" si="9"/>
        <v>0</v>
      </c>
      <c r="F74" s="12">
        <f t="shared" si="10"/>
        <v>158512.64500000002</v>
      </c>
      <c r="G74" s="2"/>
      <c r="H74" s="10">
        <f t="shared" si="11"/>
        <v>22.163032287335806</v>
      </c>
      <c r="I74" s="2">
        <f t="shared" si="12"/>
        <v>0</v>
      </c>
      <c r="J74" s="2">
        <f t="shared" si="13"/>
        <v>158785.12402648584</v>
      </c>
      <c r="K74" s="2">
        <f t="shared" si="14"/>
        <v>79392.562013242918</v>
      </c>
      <c r="L74" s="2">
        <f t="shared" si="15"/>
        <v>0</v>
      </c>
      <c r="M74" s="22">
        <f t="shared" si="16"/>
        <v>238177.68603972875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39817.048500000004</v>
      </c>
      <c r="D75" s="2">
        <f t="shared" si="8"/>
        <v>39817.048500000004</v>
      </c>
      <c r="E75" s="2">
        <f t="shared" si="9"/>
        <v>0</v>
      </c>
      <c r="F75" s="12">
        <f t="shared" si="10"/>
        <v>79634.097000000009</v>
      </c>
      <c r="G75" s="2"/>
      <c r="H75" s="10">
        <f t="shared" si="11"/>
        <v>24.794768389839771</v>
      </c>
      <c r="I75" s="2">
        <f t="shared" si="12"/>
        <v>0</v>
      </c>
      <c r="J75" s="2">
        <f t="shared" si="13"/>
        <v>64737.999706525712</v>
      </c>
      <c r="K75" s="2">
        <f t="shared" si="14"/>
        <v>64737.999706525712</v>
      </c>
      <c r="L75" s="2">
        <f t="shared" si="15"/>
        <v>0</v>
      </c>
      <c r="M75" s="22">
        <f t="shared" si="16"/>
        <v>129475.99941305142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59907.582000000002</v>
      </c>
      <c r="D76" s="2">
        <f t="shared" si="8"/>
        <v>0</v>
      </c>
      <c r="E76" s="2">
        <f t="shared" si="9"/>
        <v>0</v>
      </c>
      <c r="F76" s="12">
        <f t="shared" si="10"/>
        <v>59907.582000000002</v>
      </c>
      <c r="G76" s="2"/>
      <c r="H76" s="10">
        <f t="shared" si="11"/>
        <v>27.638768710036</v>
      </c>
      <c r="I76" s="2">
        <f t="shared" si="12"/>
        <v>0</v>
      </c>
      <c r="J76" s="2">
        <f t="shared" si="13"/>
        <v>105128.3684365407</v>
      </c>
      <c r="K76" s="2">
        <f t="shared" si="14"/>
        <v>0</v>
      </c>
      <c r="L76" s="2">
        <f t="shared" si="15"/>
        <v>0</v>
      </c>
      <c r="M76" s="22">
        <f t="shared" si="16"/>
        <v>105128.3684365407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4453.5655357142859</v>
      </c>
      <c r="D77" s="2">
        <f t="shared" si="8"/>
        <v>26721.393214285716</v>
      </c>
      <c r="E77" s="2">
        <f t="shared" si="9"/>
        <v>0</v>
      </c>
      <c r="F77" s="12">
        <f t="shared" si="10"/>
        <v>31174.958750000002</v>
      </c>
      <c r="G77" s="2"/>
      <c r="H77" s="10">
        <f t="shared" si="11"/>
        <v>30.704595200458893</v>
      </c>
      <c r="I77" s="2">
        <f t="shared" si="12"/>
        <v>0</v>
      </c>
      <c r="J77" s="2">
        <f t="shared" si="13"/>
        <v>8415.0724290967391</v>
      </c>
      <c r="K77" s="2">
        <f t="shared" si="14"/>
        <v>50490.434574580431</v>
      </c>
      <c r="L77" s="2">
        <f t="shared" si="15"/>
        <v>0</v>
      </c>
      <c r="M77" s="22">
        <f t="shared" si="16"/>
        <v>58905.507003677172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2829.4211666666665</v>
      </c>
      <c r="D78" s="2">
        <f t="shared" si="8"/>
        <v>18391.237583333332</v>
      </c>
      <c r="E78" s="2">
        <f t="shared" si="9"/>
        <v>0</v>
      </c>
      <c r="F78" s="12">
        <f t="shared" si="10"/>
        <v>21220.658749999999</v>
      </c>
      <c r="G78" s="2"/>
      <c r="H78" s="10">
        <f t="shared" si="11"/>
        <v>34.00192155845901</v>
      </c>
      <c r="I78" s="2">
        <f t="shared" si="12"/>
        <v>0</v>
      </c>
      <c r="J78" s="2">
        <f t="shared" si="13"/>
        <v>5743.6272576026013</v>
      </c>
      <c r="K78" s="2">
        <f t="shared" si="14"/>
        <v>37333.577174416911</v>
      </c>
      <c r="L78" s="2">
        <f t="shared" si="15"/>
        <v>0</v>
      </c>
      <c r="M78" s="22">
        <f t="shared" si="16"/>
        <v>43077.204432019513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2186.0614500000001</v>
      </c>
      <c r="D79" s="2">
        <f t="shared" si="8"/>
        <v>8744.2458000000006</v>
      </c>
      <c r="E79" s="2">
        <f t="shared" si="9"/>
        <v>0</v>
      </c>
      <c r="F79" s="12">
        <f t="shared" si="10"/>
        <v>10930.307250000002</v>
      </c>
      <c r="G79" s="2"/>
      <c r="H79" s="10">
        <f t="shared" si="11"/>
        <v>37.540531032363994</v>
      </c>
      <c r="I79" s="2">
        <f t="shared" si="12"/>
        <v>0</v>
      </c>
      <c r="J79" s="2">
        <f t="shared" si="13"/>
        <v>4757.4439247756309</v>
      </c>
      <c r="K79" s="2">
        <f t="shared" si="14"/>
        <v>19029.775699102524</v>
      </c>
      <c r="L79" s="2">
        <f t="shared" si="15"/>
        <v>0</v>
      </c>
      <c r="M79" s="22">
        <f t="shared" si="16"/>
        <v>23787.219623878154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2274.3252499999999</v>
      </c>
      <c r="E80" s="2">
        <f t="shared" si="9"/>
        <v>0</v>
      </c>
      <c r="F80" s="12">
        <f t="shared" si="10"/>
        <v>2274.3252499999999</v>
      </c>
      <c r="G80" s="2"/>
      <c r="H80" s="10">
        <f t="shared" si="11"/>
        <v>41.33031433533602</v>
      </c>
      <c r="I80" s="2">
        <f t="shared" si="12"/>
        <v>0</v>
      </c>
      <c r="J80" s="2">
        <f t="shared" si="13"/>
        <v>0</v>
      </c>
      <c r="K80" s="2">
        <f t="shared" si="14"/>
        <v>5295.6945061009392</v>
      </c>
      <c r="L80" s="2">
        <f t="shared" si="15"/>
        <v>0</v>
      </c>
      <c r="M80" s="22">
        <f t="shared" si="16"/>
        <v>5295.6945061009392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45.381267658650472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49.703490776970469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54.307185238940171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59.202652637066301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64.400292951434068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69.910602962303813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75.744174727088605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81.911694117599382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25478.648614362995</v>
      </c>
      <c r="C89" s="16">
        <f>SUM(C52:C83)</f>
        <v>847870.94028250151</v>
      </c>
      <c r="D89" s="16">
        <f>SUM(D52:D83)</f>
        <v>210423.30485313557</v>
      </c>
      <c r="E89" s="16">
        <f>SUM(E52:E83)</f>
        <v>0</v>
      </c>
      <c r="F89" s="16">
        <f>SUM(F52:F83)</f>
        <v>1083772.8937500003</v>
      </c>
      <c r="G89" s="12"/>
      <c r="H89" s="8" t="s">
        <v>7</v>
      </c>
      <c r="I89" s="16">
        <f>SUM(I52:I88)</f>
        <v>31863.651960297673</v>
      </c>
      <c r="J89" s="16">
        <f>SUM(J52:J88)</f>
        <v>1148825.9357286857</v>
      </c>
      <c r="K89" s="16">
        <f>SUM(K52:K88)</f>
        <v>337399.59797366208</v>
      </c>
      <c r="L89" s="16">
        <f>SUM(L52:L88)</f>
        <v>0</v>
      </c>
      <c r="M89" s="16">
        <f>SUM(M52:M88)</f>
        <v>1518089.1856626456</v>
      </c>
      <c r="N89" s="4"/>
      <c r="O89" s="4"/>
      <c r="P89" s="4"/>
    </row>
    <row r="90" spans="1:16">
      <c r="A90" s="6" t="s">
        <v>12</v>
      </c>
      <c r="B90" s="23">
        <f>IF(L43&gt;0,B89/L43,0)</f>
        <v>13.600444985938589</v>
      </c>
      <c r="C90" s="23">
        <f>IF(M43&gt;0,C89/M43,0)</f>
        <v>14.039961741634945</v>
      </c>
      <c r="D90" s="23">
        <f>IF(N43&gt;0,D89/N43,0)</f>
        <v>15.033883302757316</v>
      </c>
      <c r="E90" s="23">
        <f>IF(O43&gt;0,E89/O43,0)</f>
        <v>0</v>
      </c>
      <c r="F90" s="23">
        <f>IF(P43&gt;0,F89/P43,0)</f>
        <v>14.211587529629799</v>
      </c>
      <c r="G90" s="12"/>
      <c r="H90" s="6" t="s">
        <v>12</v>
      </c>
      <c r="I90" s="23">
        <f>IF(L43&gt;0,I89/L43,0)</f>
        <v>17.008745326187601</v>
      </c>
      <c r="J90" s="23">
        <f>IF(M43&gt;0,J89/M43,0)</f>
        <v>19.02349923687035</v>
      </c>
      <c r="K90" s="23">
        <f>IF(N43&gt;0,K89/N43,0)</f>
        <v>24.10581939045942</v>
      </c>
      <c r="L90" s="23">
        <f>IF(O43&gt;0,L89/O43,0)</f>
        <v>0</v>
      </c>
      <c r="M90" s="23">
        <f>IF(P43&gt;0,M89/P43,0)</f>
        <v>19.906806549828516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1" t="s">
        <v>13</v>
      </c>
      <c r="B95" s="31"/>
      <c r="C95" s="31"/>
      <c r="D95" s="31"/>
      <c r="E95" s="31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1"/>
      <c r="B96" s="31"/>
      <c r="C96" s="31"/>
      <c r="D96" s="31"/>
      <c r="E96" s="31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4"/>
      <c r="B97" s="2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5">
        <v>0</v>
      </c>
      <c r="B102" s="26">
        <f>L$43</f>
        <v>1873.3687493832153</v>
      </c>
      <c r="C102" s="27">
        <f>$B$90</f>
        <v>13.600444985938589</v>
      </c>
      <c r="D102" s="27">
        <f>$I$90</f>
        <v>17.008745326187601</v>
      </c>
      <c r="E102" s="28">
        <f t="shared" ref="E102:E105" si="17">B102*D102</f>
        <v>31863.651960297673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1</v>
      </c>
      <c r="B103" s="26">
        <f>M$43</f>
        <v>60389.832670852236</v>
      </c>
      <c r="C103" s="27">
        <f>$C$90</f>
        <v>14.039961741634945</v>
      </c>
      <c r="D103" s="27">
        <f>$J$90</f>
        <v>19.02349923687035</v>
      </c>
      <c r="E103" s="28">
        <f t="shared" si="17"/>
        <v>1148825.9357286857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5">
        <v>2</v>
      </c>
      <c r="B104" s="26">
        <f>N$43</f>
        <v>13996.603579764553</v>
      </c>
      <c r="C104" s="27">
        <f>$D$90</f>
        <v>15.033883302757316</v>
      </c>
      <c r="D104" s="27">
        <f>$K$90</f>
        <v>24.10581939045942</v>
      </c>
      <c r="E104" s="28">
        <f t="shared" si="17"/>
        <v>337399.59797366208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 t="s">
        <v>7</v>
      </c>
      <c r="B106" s="26">
        <f>SUM(B102:B105)</f>
        <v>76259.805000000008</v>
      </c>
      <c r="C106" s="27">
        <f>$F$90</f>
        <v>14.211587529629799</v>
      </c>
      <c r="D106" s="27">
        <f>$M$90</f>
        <v>19.906806549828516</v>
      </c>
      <c r="E106" s="28">
        <f>SUM(E102:E105)</f>
        <v>1518089.1856626454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2</v>
      </c>
      <c r="B107" s="29">
        <f>$I$2</f>
        <v>1518093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30" t="s">
        <v>19</v>
      </c>
      <c r="B108" s="26">
        <f>IF(E106&gt;0,$I$2/E106,"")</f>
        <v>1.0000025125910854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0"/>
  </sheetPr>
  <dimension ref="A1:P108"/>
  <sheetViews>
    <sheetView topLeftCell="A79" zoomScale="95" zoomScaleNormal="95" workbookViewId="0">
      <selection activeCell="I3" sqref="I3"/>
    </sheetView>
  </sheetViews>
  <sheetFormatPr baseColWidth="10" defaultColWidth="10.5" defaultRowHeight="13"/>
  <cols>
    <col min="5" max="5" width="11.5" customWidth="1"/>
  </cols>
  <sheetData>
    <row r="1" spans="1:16" ht="21">
      <c r="A1" s="34" t="s">
        <v>0</v>
      </c>
      <c r="B1" s="34"/>
      <c r="C1" s="34"/>
      <c r="D1" s="34"/>
      <c r="E1" s="34"/>
      <c r="F1" s="34"/>
      <c r="G1" s="2"/>
      <c r="H1" s="35" t="s">
        <v>1</v>
      </c>
      <c r="I1" s="35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43056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6" t="s">
        <v>4</v>
      </c>
      <c r="C4" s="36"/>
      <c r="D4" s="36"/>
      <c r="E4" s="36"/>
      <c r="F4" s="36"/>
      <c r="G4" s="2"/>
      <c r="H4" s="3" t="s">
        <v>3</v>
      </c>
      <c r="I4" s="2"/>
      <c r="J4" s="2"/>
      <c r="K4" s="3" t="s">
        <v>3</v>
      </c>
      <c r="L4" s="35" t="s">
        <v>5</v>
      </c>
      <c r="M4" s="35"/>
      <c r="N4" s="35"/>
      <c r="O4" s="35"/>
      <c r="P4" s="35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4">
        <v>1</v>
      </c>
      <c r="C16" s="11"/>
      <c r="D16" s="11"/>
      <c r="E16" s="11"/>
      <c r="F16" s="12">
        <f t="shared" si="0"/>
        <v>1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>
        <v>3</v>
      </c>
      <c r="C17">
        <v>0</v>
      </c>
      <c r="D17">
        <v>0</v>
      </c>
      <c r="E17" s="11"/>
      <c r="F17" s="12">
        <f t="shared" si="0"/>
        <v>3</v>
      </c>
      <c r="G17" s="2"/>
      <c r="H17" s="10">
        <v>9.25</v>
      </c>
      <c r="I17" s="5"/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>
        <v>12</v>
      </c>
      <c r="C18">
        <v>0</v>
      </c>
      <c r="D18">
        <v>0</v>
      </c>
      <c r="E18" s="11"/>
      <c r="F18" s="12">
        <f t="shared" si="0"/>
        <v>12</v>
      </c>
      <c r="G18" s="2"/>
      <c r="H18" s="10">
        <v>9.75</v>
      </c>
      <c r="I18" s="5"/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>
        <v>10</v>
      </c>
      <c r="C19">
        <v>0</v>
      </c>
      <c r="D19">
        <v>0</v>
      </c>
      <c r="E19" s="11"/>
      <c r="F19" s="12">
        <f t="shared" si="0"/>
        <v>10</v>
      </c>
      <c r="G19" s="2"/>
      <c r="H19" s="10">
        <v>10.25</v>
      </c>
      <c r="I19">
        <v>30229</v>
      </c>
      <c r="J19" s="5"/>
      <c r="K19" s="10">
        <v>10.25</v>
      </c>
      <c r="L19" s="2">
        <f t="shared" si="1"/>
        <v>30.228999999999999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30.228999999999999</v>
      </c>
    </row>
    <row r="20" spans="1:16">
      <c r="A20" s="10">
        <v>10.75</v>
      </c>
      <c r="B20">
        <v>19</v>
      </c>
      <c r="C20">
        <v>4</v>
      </c>
      <c r="D20">
        <v>0</v>
      </c>
      <c r="E20" s="11"/>
      <c r="F20" s="12">
        <f t="shared" si="0"/>
        <v>23</v>
      </c>
      <c r="G20" s="2"/>
      <c r="H20" s="10">
        <v>10.75</v>
      </c>
      <c r="I20">
        <v>88331</v>
      </c>
      <c r="J20" s="5"/>
      <c r="K20" s="10">
        <v>10.75</v>
      </c>
      <c r="L20" s="2">
        <f t="shared" si="1"/>
        <v>72.969086956521735</v>
      </c>
      <c r="M20" s="2">
        <f t="shared" si="2"/>
        <v>15.36191304347826</v>
      </c>
      <c r="N20" s="2">
        <f t="shared" si="3"/>
        <v>0</v>
      </c>
      <c r="O20" s="2">
        <f t="shared" si="4"/>
        <v>0</v>
      </c>
      <c r="P20" s="13">
        <f t="shared" si="5"/>
        <v>88.330999999999989</v>
      </c>
    </row>
    <row r="21" spans="1:16">
      <c r="A21" s="10">
        <v>11.25</v>
      </c>
      <c r="B21">
        <v>17</v>
      </c>
      <c r="C21">
        <v>21</v>
      </c>
      <c r="D21">
        <v>1</v>
      </c>
      <c r="E21" s="11"/>
      <c r="F21" s="12">
        <f t="shared" si="0"/>
        <v>39</v>
      </c>
      <c r="G21" s="2"/>
      <c r="H21" s="10">
        <v>11.25</v>
      </c>
      <c r="I21">
        <v>296251</v>
      </c>
      <c r="J21" s="5"/>
      <c r="K21" s="10">
        <v>11.25</v>
      </c>
      <c r="L21" s="2">
        <f t="shared" si="1"/>
        <v>129.13505128205128</v>
      </c>
      <c r="M21" s="2">
        <f t="shared" si="2"/>
        <v>159.51976923076921</v>
      </c>
      <c r="N21" s="2">
        <f t="shared" si="3"/>
        <v>7.5961794871794863</v>
      </c>
      <c r="O21" s="2">
        <f t="shared" si="4"/>
        <v>0</v>
      </c>
      <c r="P21" s="13">
        <f t="shared" si="5"/>
        <v>296.25099999999998</v>
      </c>
    </row>
    <row r="22" spans="1:16">
      <c r="A22" s="10">
        <v>11.75</v>
      </c>
      <c r="B22">
        <v>31</v>
      </c>
      <c r="C22">
        <v>46</v>
      </c>
      <c r="D22">
        <v>4</v>
      </c>
      <c r="E22" s="11"/>
      <c r="F22" s="12">
        <f t="shared" si="0"/>
        <v>81</v>
      </c>
      <c r="G22" s="5"/>
      <c r="H22" s="10">
        <v>11.75</v>
      </c>
      <c r="I22">
        <v>684742</v>
      </c>
      <c r="J22" s="5"/>
      <c r="K22" s="10">
        <v>11.75</v>
      </c>
      <c r="L22" s="2">
        <f t="shared" si="1"/>
        <v>262.06175308641974</v>
      </c>
      <c r="M22" s="2">
        <f t="shared" si="2"/>
        <v>388.86582716049378</v>
      </c>
      <c r="N22" s="2">
        <f t="shared" si="3"/>
        <v>33.814419753086419</v>
      </c>
      <c r="O22" s="2">
        <f t="shared" si="4"/>
        <v>0</v>
      </c>
      <c r="P22" s="13">
        <f t="shared" si="5"/>
        <v>684.74199999999996</v>
      </c>
    </row>
    <row r="23" spans="1:16">
      <c r="A23" s="10">
        <v>12.25</v>
      </c>
      <c r="B23">
        <v>21</v>
      </c>
      <c r="C23">
        <v>116</v>
      </c>
      <c r="D23">
        <v>1</v>
      </c>
      <c r="E23" s="11"/>
      <c r="F23" s="12">
        <f t="shared" si="0"/>
        <v>138</v>
      </c>
      <c r="G23" s="5"/>
      <c r="H23" s="10">
        <v>12.25</v>
      </c>
      <c r="I23">
        <v>1027334</v>
      </c>
      <c r="J23" s="5"/>
      <c r="K23" s="10">
        <v>12.25</v>
      </c>
      <c r="L23" s="2">
        <f t="shared" si="1"/>
        <v>156.33343478260872</v>
      </c>
      <c r="M23" s="2">
        <f t="shared" si="2"/>
        <v>863.55611594202901</v>
      </c>
      <c r="N23" s="2">
        <f t="shared" si="3"/>
        <v>7.4444492753623193</v>
      </c>
      <c r="O23" s="2">
        <f t="shared" si="4"/>
        <v>0</v>
      </c>
      <c r="P23" s="13">
        <f t="shared" si="5"/>
        <v>1027.3340000000001</v>
      </c>
    </row>
    <row r="24" spans="1:16">
      <c r="A24" s="10">
        <v>12.75</v>
      </c>
      <c r="B24">
        <v>6</v>
      </c>
      <c r="C24">
        <v>119</v>
      </c>
      <c r="D24">
        <v>1</v>
      </c>
      <c r="E24" s="11"/>
      <c r="F24" s="12">
        <f t="shared" si="0"/>
        <v>126</v>
      </c>
      <c r="G24" s="5"/>
      <c r="H24" s="10">
        <v>12.75</v>
      </c>
      <c r="I24">
        <v>727989</v>
      </c>
      <c r="J24" s="5"/>
      <c r="K24" s="10">
        <v>12.75</v>
      </c>
      <c r="L24" s="2">
        <f t="shared" si="1"/>
        <v>34.666142857142859</v>
      </c>
      <c r="M24" s="2">
        <f t="shared" si="2"/>
        <v>687.54516666666666</v>
      </c>
      <c r="N24" s="2">
        <f t="shared" si="3"/>
        <v>5.7776904761904762</v>
      </c>
      <c r="O24" s="2">
        <f t="shared" si="4"/>
        <v>0</v>
      </c>
      <c r="P24" s="13">
        <f t="shared" si="5"/>
        <v>727.98900000000003</v>
      </c>
    </row>
    <row r="25" spans="1:16">
      <c r="A25" s="10">
        <v>13.25</v>
      </c>
      <c r="B25">
        <v>6</v>
      </c>
      <c r="C25">
        <v>87</v>
      </c>
      <c r="D25">
        <v>7</v>
      </c>
      <c r="E25" s="11"/>
      <c r="F25" s="12">
        <f t="shared" si="0"/>
        <v>100</v>
      </c>
      <c r="G25" s="5"/>
      <c r="H25" s="10">
        <v>13.25</v>
      </c>
      <c r="I25">
        <v>423300</v>
      </c>
      <c r="J25" s="5"/>
      <c r="K25" s="10">
        <v>13.25</v>
      </c>
      <c r="L25" s="2">
        <f t="shared" si="1"/>
        <v>25.398</v>
      </c>
      <c r="M25" s="2">
        <f t="shared" si="2"/>
        <v>368.27100000000002</v>
      </c>
      <c r="N25" s="2">
        <f t="shared" si="3"/>
        <v>29.631000000000004</v>
      </c>
      <c r="O25" s="2">
        <f t="shared" si="4"/>
        <v>0</v>
      </c>
      <c r="P25" s="13">
        <f t="shared" si="5"/>
        <v>423.30000000000007</v>
      </c>
    </row>
    <row r="26" spans="1:16">
      <c r="A26" s="10">
        <v>13.75</v>
      </c>
      <c r="B26">
        <v>0</v>
      </c>
      <c r="C26">
        <v>65</v>
      </c>
      <c r="D26">
        <v>4</v>
      </c>
      <c r="E26" s="11"/>
      <c r="F26" s="12">
        <f t="shared" si="0"/>
        <v>69</v>
      </c>
      <c r="G26" s="5"/>
      <c r="H26" s="10">
        <v>13.75</v>
      </c>
      <c r="I26">
        <v>122965</v>
      </c>
      <c r="J26" s="5"/>
      <c r="K26" s="10">
        <v>13.75</v>
      </c>
      <c r="L26" s="2">
        <f t="shared" si="1"/>
        <v>0</v>
      </c>
      <c r="M26" s="2">
        <f t="shared" si="2"/>
        <v>115.83659420289855</v>
      </c>
      <c r="N26" s="2">
        <f t="shared" si="3"/>
        <v>7.1284057971014496</v>
      </c>
      <c r="O26" s="2">
        <f t="shared" si="4"/>
        <v>0</v>
      </c>
      <c r="P26" s="13">
        <f t="shared" si="5"/>
        <v>122.965</v>
      </c>
    </row>
    <row r="27" spans="1:16">
      <c r="A27" s="10">
        <v>14.25</v>
      </c>
      <c r="B27">
        <v>2</v>
      </c>
      <c r="C27">
        <v>35</v>
      </c>
      <c r="D27">
        <v>6</v>
      </c>
      <c r="E27" s="11"/>
      <c r="F27" s="12">
        <f t="shared" si="0"/>
        <v>43</v>
      </c>
      <c r="G27" s="5"/>
      <c r="H27" s="10">
        <v>14.25</v>
      </c>
      <c r="I27">
        <v>57916</v>
      </c>
      <c r="J27" s="5"/>
      <c r="K27" s="10">
        <v>14.25</v>
      </c>
      <c r="L27" s="2">
        <f t="shared" si="1"/>
        <v>2.6937674418604649</v>
      </c>
      <c r="M27" s="2">
        <f t="shared" si="2"/>
        <v>47.140930232558134</v>
      </c>
      <c r="N27" s="2">
        <f t="shared" si="3"/>
        <v>8.0813023255813956</v>
      </c>
      <c r="O27" s="2">
        <f t="shared" si="4"/>
        <v>0</v>
      </c>
      <c r="P27" s="13">
        <f t="shared" si="5"/>
        <v>57.915999999999997</v>
      </c>
    </row>
    <row r="28" spans="1:16">
      <c r="A28" s="10">
        <v>14.75</v>
      </c>
      <c r="B28">
        <v>0</v>
      </c>
      <c r="C28">
        <v>20</v>
      </c>
      <c r="D28">
        <v>10</v>
      </c>
      <c r="E28" s="11"/>
      <c r="F28" s="12">
        <f t="shared" si="0"/>
        <v>30</v>
      </c>
      <c r="G28" s="2"/>
      <c r="H28" s="10">
        <v>14.75</v>
      </c>
      <c r="I28">
        <v>14341</v>
      </c>
      <c r="J28" s="5"/>
      <c r="K28" s="10">
        <v>14.75</v>
      </c>
      <c r="L28" s="2">
        <f t="shared" si="1"/>
        <v>0</v>
      </c>
      <c r="M28" s="2">
        <f t="shared" si="2"/>
        <v>9.5606666666666662</v>
      </c>
      <c r="N28" s="2">
        <f t="shared" si="3"/>
        <v>4.7803333333333331</v>
      </c>
      <c r="O28" s="2">
        <f t="shared" si="4"/>
        <v>0</v>
      </c>
      <c r="P28" s="13">
        <f t="shared" si="5"/>
        <v>14.340999999999999</v>
      </c>
    </row>
    <row r="29" spans="1:16">
      <c r="A29" s="10">
        <v>15.25</v>
      </c>
      <c r="B29">
        <v>0</v>
      </c>
      <c r="C29">
        <v>5</v>
      </c>
      <c r="D29">
        <v>5</v>
      </c>
      <c r="E29" s="11"/>
      <c r="F29" s="12">
        <f t="shared" si="0"/>
        <v>10</v>
      </c>
      <c r="G29" s="2"/>
      <c r="H29" s="10">
        <v>15.25</v>
      </c>
      <c r="I29">
        <v>5029</v>
      </c>
      <c r="J29" s="5"/>
      <c r="K29" s="10">
        <v>15.25</v>
      </c>
      <c r="L29" s="2">
        <f t="shared" si="1"/>
        <v>0</v>
      </c>
      <c r="M29" s="2">
        <f t="shared" si="2"/>
        <v>2.5145</v>
      </c>
      <c r="N29" s="2">
        <f t="shared" si="3"/>
        <v>2.5145</v>
      </c>
      <c r="O29" s="2">
        <f t="shared" si="4"/>
        <v>0</v>
      </c>
      <c r="P29" s="13">
        <f t="shared" si="5"/>
        <v>5.0289999999999999</v>
      </c>
    </row>
    <row r="30" spans="1:16">
      <c r="A30" s="10">
        <v>15.75</v>
      </c>
      <c r="B30">
        <v>0</v>
      </c>
      <c r="C30">
        <v>4</v>
      </c>
      <c r="D30">
        <v>0</v>
      </c>
      <c r="E30" s="11"/>
      <c r="F30" s="12">
        <f t="shared" si="0"/>
        <v>4</v>
      </c>
      <c r="G30" s="2"/>
      <c r="H30" s="10">
        <v>15.75</v>
      </c>
      <c r="I30">
        <v>2933</v>
      </c>
      <c r="J30" s="5"/>
      <c r="K30" s="10">
        <v>15.75</v>
      </c>
      <c r="L30" s="2">
        <f t="shared" si="1"/>
        <v>0</v>
      </c>
      <c r="M30" s="2">
        <f t="shared" si="2"/>
        <v>2.9329999999999998</v>
      </c>
      <c r="N30" s="2">
        <f t="shared" si="3"/>
        <v>0</v>
      </c>
      <c r="O30" s="2">
        <f t="shared" si="4"/>
        <v>0</v>
      </c>
      <c r="P30" s="13">
        <f t="shared" si="5"/>
        <v>2.9329999999999998</v>
      </c>
    </row>
    <row r="31" spans="1:16">
      <c r="A31" s="10">
        <v>16.25</v>
      </c>
      <c r="B31">
        <v>0</v>
      </c>
      <c r="C31">
        <v>2</v>
      </c>
      <c r="D31">
        <v>12</v>
      </c>
      <c r="E31" s="11"/>
      <c r="F31" s="12">
        <f t="shared" si="0"/>
        <v>14</v>
      </c>
      <c r="G31" s="2"/>
      <c r="H31" s="10">
        <v>16.25</v>
      </c>
      <c r="I31">
        <v>2096</v>
      </c>
      <c r="J31" s="5"/>
      <c r="K31" s="10">
        <v>16.25</v>
      </c>
      <c r="L31" s="2">
        <f t="shared" si="1"/>
        <v>0</v>
      </c>
      <c r="M31" s="2">
        <f t="shared" si="2"/>
        <v>0.29942857142857143</v>
      </c>
      <c r="N31" s="2">
        <f t="shared" si="3"/>
        <v>1.7965714285714285</v>
      </c>
      <c r="O31" s="2">
        <f t="shared" si="4"/>
        <v>0</v>
      </c>
      <c r="P31" s="13">
        <f t="shared" si="5"/>
        <v>2.0960000000000001</v>
      </c>
    </row>
    <row r="32" spans="1:16">
      <c r="A32" s="10">
        <v>16.75</v>
      </c>
      <c r="B32">
        <v>0</v>
      </c>
      <c r="C32">
        <v>2</v>
      </c>
      <c r="D32">
        <v>13</v>
      </c>
      <c r="E32" s="11"/>
      <c r="F32" s="12">
        <f t="shared" si="0"/>
        <v>15</v>
      </c>
      <c r="G32" s="2"/>
      <c r="H32" s="10">
        <v>16.75</v>
      </c>
      <c r="I32" s="5"/>
      <c r="J32" s="15"/>
      <c r="K32" s="10">
        <v>16.75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3">
        <f t="shared" si="5"/>
        <v>0</v>
      </c>
    </row>
    <row r="33" spans="1:16">
      <c r="A33" s="10">
        <v>17.25</v>
      </c>
      <c r="B33">
        <v>0</v>
      </c>
      <c r="C33">
        <v>2</v>
      </c>
      <c r="D33">
        <v>8</v>
      </c>
      <c r="E33" s="11"/>
      <c r="F33" s="12">
        <f t="shared" si="0"/>
        <v>10</v>
      </c>
      <c r="G33" s="2"/>
      <c r="H33" s="10">
        <v>17.25</v>
      </c>
      <c r="I33" s="5"/>
      <c r="J33" s="15"/>
      <c r="K33" s="10">
        <v>17.25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3">
        <f t="shared" si="5"/>
        <v>0</v>
      </c>
    </row>
    <row r="34" spans="1:16">
      <c r="A34" s="10">
        <v>17.75</v>
      </c>
      <c r="B34">
        <v>0</v>
      </c>
      <c r="C34">
        <v>0</v>
      </c>
      <c r="D34">
        <v>1</v>
      </c>
      <c r="E34" s="11"/>
      <c r="F34" s="12">
        <f t="shared" si="0"/>
        <v>1</v>
      </c>
      <c r="G34" s="2"/>
      <c r="H34" s="10">
        <v>17.75</v>
      </c>
      <c r="I34" s="5"/>
      <c r="J34" s="15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128</v>
      </c>
      <c r="C43" s="16">
        <f>SUM(C6:C42)</f>
        <v>528</v>
      </c>
      <c r="D43" s="16">
        <f>SUM(D6:D42)</f>
        <v>73</v>
      </c>
      <c r="E43" s="16">
        <f>SUM(E6:E42)</f>
        <v>0</v>
      </c>
      <c r="F43" s="16">
        <f>SUM(F6:F42)</f>
        <v>729</v>
      </c>
      <c r="G43" s="17"/>
      <c r="H43" s="8" t="s">
        <v>7</v>
      </c>
      <c r="I43" s="5">
        <f>SUM(I6:I42)</f>
        <v>3483456</v>
      </c>
      <c r="J43" s="2"/>
      <c r="K43" s="8" t="s">
        <v>7</v>
      </c>
      <c r="L43" s="16">
        <f>SUM(L6:L42)</f>
        <v>713.4862364066048</v>
      </c>
      <c r="M43" s="16">
        <f>SUM(M6:M42)</f>
        <v>2661.4049117169893</v>
      </c>
      <c r="N43" s="16">
        <f>SUM(N6:N42)</f>
        <v>108.56485187640629</v>
      </c>
      <c r="O43" s="16">
        <f>SUM(O6:O42)</f>
        <v>0</v>
      </c>
      <c r="P43" s="16">
        <f>SUM(P6:P42)</f>
        <v>3483.4560000000001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8"/>
      <c r="B46" s="2"/>
      <c r="C46" s="2"/>
      <c r="D46" s="2"/>
      <c r="E46" s="2"/>
      <c r="F46" s="18"/>
      <c r="G46" s="2"/>
      <c r="H46" s="2"/>
      <c r="I46" s="2"/>
      <c r="J46" s="18"/>
      <c r="K46" s="2"/>
      <c r="L46" s="2"/>
      <c r="M46" s="2"/>
      <c r="N46" s="18"/>
      <c r="O46" s="2"/>
      <c r="P46" s="4"/>
    </row>
    <row r="47" spans="1:16">
      <c r="A47" s="2"/>
      <c r="B47" s="35" t="s">
        <v>9</v>
      </c>
      <c r="C47" s="35"/>
      <c r="D47" s="35"/>
      <c r="E47" s="2"/>
      <c r="F47" s="2"/>
      <c r="G47" s="5"/>
      <c r="H47" s="2"/>
      <c r="I47" s="35" t="s">
        <v>10</v>
      </c>
      <c r="J47" s="35"/>
      <c r="K47" s="35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9" t="s">
        <v>11</v>
      </c>
      <c r="I49" s="20">
        <v>2.5798499999999999E-3</v>
      </c>
      <c r="J49" s="19"/>
      <c r="K49" s="20">
        <v>3.3658980000000001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0.22066078128366662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0.33626951571598745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0.48896314146270653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0.68482122876240892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0.93016273118714443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1.231531186673535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1.5956820730456749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2.0295718526439388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2.5403483691228139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3.1353423458361647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3.8220597951785908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4.6081751910179296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2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5.5015252875833411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2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309.84724999999997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309.84724999999997</v>
      </c>
      <c r="G65" s="2"/>
      <c r="H65" s="10">
        <f t="shared" si="11"/>
        <v>6.5101034914451228</v>
      </c>
      <c r="I65" s="2">
        <f t="shared" si="12"/>
        <v>196.79391844289461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2">
        <f t="shared" si="16"/>
        <v>196.79391844289461</v>
      </c>
      <c r="N65" s="4"/>
      <c r="O65" s="4"/>
      <c r="P65" s="4"/>
    </row>
    <row r="66" spans="1:16">
      <c r="A66" s="10">
        <v>10.75</v>
      </c>
      <c r="B66" s="2">
        <f t="shared" si="6"/>
        <v>784.4176847826086</v>
      </c>
      <c r="C66" s="2">
        <f t="shared" si="7"/>
        <v>165.1405652173913</v>
      </c>
      <c r="D66" s="2">
        <f t="shared" si="8"/>
        <v>0</v>
      </c>
      <c r="E66" s="2">
        <f t="shared" si="9"/>
        <v>0</v>
      </c>
      <c r="F66" s="12">
        <f t="shared" si="10"/>
        <v>949.55824999999993</v>
      </c>
      <c r="G66" s="2"/>
      <c r="H66" s="10">
        <f t="shared" si="11"/>
        <v>7.6420547108759225</v>
      </c>
      <c r="I66" s="2">
        <f t="shared" si="12"/>
        <v>557.6337547244018</v>
      </c>
      <c r="J66" s="2">
        <f t="shared" si="13"/>
        <v>117.39657994197933</v>
      </c>
      <c r="K66" s="2">
        <f t="shared" si="14"/>
        <v>0</v>
      </c>
      <c r="L66" s="2">
        <f t="shared" si="15"/>
        <v>0</v>
      </c>
      <c r="M66" s="22">
        <f t="shared" si="16"/>
        <v>675.03033466638112</v>
      </c>
      <c r="N66" s="4"/>
      <c r="O66" s="4"/>
      <c r="P66" s="4"/>
    </row>
    <row r="67" spans="1:16">
      <c r="A67" s="10">
        <v>11.25</v>
      </c>
      <c r="B67" s="2">
        <f t="shared" si="6"/>
        <v>1452.769326923077</v>
      </c>
      <c r="C67" s="2">
        <f t="shared" si="7"/>
        <v>1794.5974038461536</v>
      </c>
      <c r="D67" s="2">
        <f t="shared" si="8"/>
        <v>85.45701923076922</v>
      </c>
      <c r="E67" s="2">
        <f t="shared" si="9"/>
        <v>0</v>
      </c>
      <c r="F67" s="12">
        <f t="shared" si="10"/>
        <v>3332.8237499999996</v>
      </c>
      <c r="G67" s="2"/>
      <c r="H67" s="10">
        <f t="shared" si="11"/>
        <v>8.9056706204868608</v>
      </c>
      <c r="I67" s="2">
        <f t="shared" si="12"/>
        <v>1150.0342322776282</v>
      </c>
      <c r="J67" s="2">
        <f t="shared" si="13"/>
        <v>1420.6305222253054</v>
      </c>
      <c r="K67" s="2">
        <f t="shared" si="14"/>
        <v>67.649072486919295</v>
      </c>
      <c r="L67" s="2">
        <f t="shared" si="15"/>
        <v>0</v>
      </c>
      <c r="M67" s="22">
        <f t="shared" si="16"/>
        <v>2638.3138269898527</v>
      </c>
      <c r="N67" s="4"/>
      <c r="O67" s="4"/>
      <c r="P67" s="4"/>
    </row>
    <row r="68" spans="1:16">
      <c r="A68" s="10">
        <v>11.75</v>
      </c>
      <c r="B68" s="2">
        <f t="shared" si="6"/>
        <v>3079.2255987654321</v>
      </c>
      <c r="C68" s="2">
        <f t="shared" si="7"/>
        <v>4569.1734691358015</v>
      </c>
      <c r="D68" s="2">
        <f t="shared" si="8"/>
        <v>397.31943209876545</v>
      </c>
      <c r="E68" s="2">
        <f t="shared" si="9"/>
        <v>0</v>
      </c>
      <c r="F68" s="12">
        <f t="shared" si="10"/>
        <v>8045.718499999999</v>
      </c>
      <c r="G68" s="2"/>
      <c r="H68" s="10">
        <f t="shared" si="11"/>
        <v>10.309385289663391</v>
      </c>
      <c r="I68" s="2">
        <f t="shared" si="12"/>
        <v>2701.6955822525356</v>
      </c>
      <c r="J68" s="2">
        <f t="shared" si="13"/>
        <v>4008.9676381811814</v>
      </c>
      <c r="K68" s="2">
        <f t="shared" si="14"/>
        <v>348.60588158097232</v>
      </c>
      <c r="L68" s="2">
        <f t="shared" si="15"/>
        <v>0</v>
      </c>
      <c r="M68" s="22">
        <f t="shared" si="16"/>
        <v>7059.2691020146885</v>
      </c>
      <c r="N68" s="4"/>
      <c r="O68" s="4"/>
      <c r="P68" s="4"/>
    </row>
    <row r="69" spans="1:16">
      <c r="A69" s="10">
        <v>12.25</v>
      </c>
      <c r="B69" s="2">
        <f t="shared" si="6"/>
        <v>1915.0845760869568</v>
      </c>
      <c r="C69" s="2">
        <f t="shared" si="7"/>
        <v>10578.562420289856</v>
      </c>
      <c r="D69" s="2">
        <f t="shared" si="8"/>
        <v>91.19450362318841</v>
      </c>
      <c r="E69" s="2">
        <f t="shared" si="9"/>
        <v>0</v>
      </c>
      <c r="F69" s="12">
        <f t="shared" si="10"/>
        <v>12584.8415</v>
      </c>
      <c r="G69" s="2"/>
      <c r="H69" s="10">
        <f t="shared" si="11"/>
        <v>11.861771131739152</v>
      </c>
      <c r="I69" s="2">
        <f t="shared" si="12"/>
        <v>1854.3914236299736</v>
      </c>
      <c r="J69" s="2">
        <f t="shared" si="13"/>
        <v>10243.305006717948</v>
      </c>
      <c r="K69" s="2">
        <f t="shared" si="14"/>
        <v>88.304353506189202</v>
      </c>
      <c r="L69" s="2">
        <f t="shared" si="15"/>
        <v>0</v>
      </c>
      <c r="M69" s="22">
        <f t="shared" si="16"/>
        <v>12186.000783854111</v>
      </c>
      <c r="N69" s="4"/>
      <c r="O69" s="4"/>
      <c r="P69" s="4"/>
    </row>
    <row r="70" spans="1:16">
      <c r="A70" s="10">
        <v>12.75</v>
      </c>
      <c r="B70" s="2">
        <f t="shared" si="6"/>
        <v>441.99332142857145</v>
      </c>
      <c r="C70" s="2">
        <f t="shared" si="7"/>
        <v>8766.2008750000005</v>
      </c>
      <c r="D70" s="2">
        <f t="shared" si="8"/>
        <v>73.665553571428575</v>
      </c>
      <c r="E70" s="2">
        <f t="shared" si="9"/>
        <v>0</v>
      </c>
      <c r="F70" s="12">
        <f t="shared" si="10"/>
        <v>9281.8597500000014</v>
      </c>
      <c r="G70" s="2"/>
      <c r="H70" s="10">
        <f t="shared" si="11"/>
        <v>13.571535137580366</v>
      </c>
      <c r="I70" s="2">
        <f t="shared" si="12"/>
        <v>470.47277587009489</v>
      </c>
      <c r="J70" s="2">
        <f t="shared" si="13"/>
        <v>9331.0433880902146</v>
      </c>
      <c r="K70" s="2">
        <f t="shared" si="14"/>
        <v>78.412129311682477</v>
      </c>
      <c r="L70" s="2">
        <f t="shared" si="15"/>
        <v>0</v>
      </c>
      <c r="M70" s="22">
        <f t="shared" si="16"/>
        <v>9879.9282932719925</v>
      </c>
      <c r="N70" s="4"/>
      <c r="O70" s="4"/>
      <c r="P70" s="4"/>
    </row>
    <row r="71" spans="1:16">
      <c r="A71" s="10">
        <v>13.25</v>
      </c>
      <c r="B71" s="2">
        <f t="shared" si="6"/>
        <v>336.52350000000001</v>
      </c>
      <c r="C71" s="2">
        <f t="shared" si="7"/>
        <v>4879.5907500000003</v>
      </c>
      <c r="D71" s="2">
        <f t="shared" si="8"/>
        <v>392.61075000000005</v>
      </c>
      <c r="E71" s="2">
        <f t="shared" si="9"/>
        <v>0</v>
      </c>
      <c r="F71" s="12">
        <f t="shared" si="10"/>
        <v>5608.7250000000004</v>
      </c>
      <c r="G71" s="2"/>
      <c r="H71" s="10">
        <f t="shared" si="11"/>
        <v>15.447515362699042</v>
      </c>
      <c r="I71" s="2">
        <f t="shared" si="12"/>
        <v>392.33599518183024</v>
      </c>
      <c r="J71" s="2">
        <f t="shared" si="13"/>
        <v>5688.871930136539</v>
      </c>
      <c r="K71" s="2">
        <f t="shared" si="14"/>
        <v>457.72532771213537</v>
      </c>
      <c r="L71" s="2">
        <f t="shared" si="15"/>
        <v>0</v>
      </c>
      <c r="M71" s="22">
        <f t="shared" si="16"/>
        <v>6538.9332530305046</v>
      </c>
      <c r="N71" s="4"/>
      <c r="O71" s="4"/>
      <c r="P71" s="4"/>
    </row>
    <row r="72" spans="1:16">
      <c r="A72" s="10">
        <v>13.75</v>
      </c>
      <c r="B72" s="2">
        <f t="shared" si="6"/>
        <v>0</v>
      </c>
      <c r="C72" s="2">
        <f t="shared" si="7"/>
        <v>1592.753170289855</v>
      </c>
      <c r="D72" s="2">
        <f t="shared" si="8"/>
        <v>98.015579710144934</v>
      </c>
      <c r="E72" s="2">
        <f t="shared" si="9"/>
        <v>0</v>
      </c>
      <c r="F72" s="12">
        <f t="shared" si="10"/>
        <v>1690.76875</v>
      </c>
      <c r="G72" s="2"/>
      <c r="H72" s="10">
        <f t="shared" si="11"/>
        <v>17.498677641459132</v>
      </c>
      <c r="I72" s="2">
        <f t="shared" si="12"/>
        <v>0</v>
      </c>
      <c r="J72" s="2">
        <f t="shared" si="13"/>
        <v>2026.9872210410354</v>
      </c>
      <c r="K72" s="2">
        <f t="shared" si="14"/>
        <v>124.73767514098679</v>
      </c>
      <c r="L72" s="2">
        <f t="shared" si="15"/>
        <v>0</v>
      </c>
      <c r="M72" s="22">
        <f t="shared" si="16"/>
        <v>2151.7248961820223</v>
      </c>
      <c r="N72" s="4"/>
      <c r="O72" s="4"/>
      <c r="P72" s="4"/>
    </row>
    <row r="73" spans="1:16">
      <c r="A73" s="10">
        <v>14.25</v>
      </c>
      <c r="B73" s="2">
        <f t="shared" si="6"/>
        <v>38.386186046511625</v>
      </c>
      <c r="C73" s="2">
        <f t="shared" si="7"/>
        <v>671.75825581395338</v>
      </c>
      <c r="D73" s="2">
        <f t="shared" si="8"/>
        <v>115.15855813953489</v>
      </c>
      <c r="E73" s="2">
        <f t="shared" si="9"/>
        <v>0</v>
      </c>
      <c r="F73" s="12">
        <f t="shared" si="10"/>
        <v>825.30299999999988</v>
      </c>
      <c r="G73" s="2"/>
      <c r="H73" s="10">
        <f t="shared" si="11"/>
        <v>19.734112505599615</v>
      </c>
      <c r="I73" s="2">
        <f t="shared" si="12"/>
        <v>53.159109761595687</v>
      </c>
      <c r="J73" s="2">
        <f t="shared" si="13"/>
        <v>930.28442082792446</v>
      </c>
      <c r="K73" s="2">
        <f t="shared" si="14"/>
        <v>159.47732928478706</v>
      </c>
      <c r="L73" s="2">
        <f t="shared" si="15"/>
        <v>0</v>
      </c>
      <c r="M73" s="22">
        <f t="shared" si="16"/>
        <v>1142.9208598743071</v>
      </c>
      <c r="N73" s="4"/>
      <c r="O73" s="4"/>
      <c r="P73" s="4"/>
    </row>
    <row r="74" spans="1:16">
      <c r="A74" s="10">
        <v>14.75</v>
      </c>
      <c r="B74" s="2">
        <f t="shared" si="6"/>
        <v>0</v>
      </c>
      <c r="C74" s="2">
        <f t="shared" si="7"/>
        <v>141.01983333333334</v>
      </c>
      <c r="D74" s="2">
        <f t="shared" si="8"/>
        <v>70.509916666666669</v>
      </c>
      <c r="E74" s="2">
        <f t="shared" si="9"/>
        <v>0</v>
      </c>
      <c r="F74" s="12">
        <f t="shared" si="10"/>
        <v>211.52975000000001</v>
      </c>
      <c r="G74" s="2"/>
      <c r="H74" s="10">
        <f t="shared" si="11"/>
        <v>22.163032287335806</v>
      </c>
      <c r="I74" s="2">
        <f t="shared" si="12"/>
        <v>0</v>
      </c>
      <c r="J74" s="2">
        <f t="shared" si="13"/>
        <v>211.89336402178853</v>
      </c>
      <c r="K74" s="2">
        <f t="shared" si="14"/>
        <v>105.94668201089426</v>
      </c>
      <c r="L74" s="2">
        <f t="shared" si="15"/>
        <v>0</v>
      </c>
      <c r="M74" s="22">
        <f t="shared" si="16"/>
        <v>317.84004603268278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38.346125000000001</v>
      </c>
      <c r="D75" s="2">
        <f t="shared" si="8"/>
        <v>38.346125000000001</v>
      </c>
      <c r="E75" s="2">
        <f t="shared" si="9"/>
        <v>0</v>
      </c>
      <c r="F75" s="12">
        <f t="shared" si="10"/>
        <v>76.692250000000001</v>
      </c>
      <c r="G75" s="2"/>
      <c r="H75" s="10">
        <f t="shared" si="11"/>
        <v>24.794768389839771</v>
      </c>
      <c r="I75" s="2">
        <f t="shared" si="12"/>
        <v>0</v>
      </c>
      <c r="J75" s="2">
        <f t="shared" si="13"/>
        <v>62.346445116252099</v>
      </c>
      <c r="K75" s="2">
        <f t="shared" si="14"/>
        <v>62.346445116252099</v>
      </c>
      <c r="L75" s="2">
        <f t="shared" si="15"/>
        <v>0</v>
      </c>
      <c r="M75" s="22">
        <f t="shared" si="16"/>
        <v>124.6928902325042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46.194749999999999</v>
      </c>
      <c r="D76" s="2">
        <f t="shared" si="8"/>
        <v>0</v>
      </c>
      <c r="E76" s="2">
        <f t="shared" si="9"/>
        <v>0</v>
      </c>
      <c r="F76" s="12">
        <f t="shared" si="10"/>
        <v>46.194749999999999</v>
      </c>
      <c r="G76" s="2"/>
      <c r="H76" s="10">
        <f t="shared" si="11"/>
        <v>27.638768710036</v>
      </c>
      <c r="I76" s="2">
        <f t="shared" si="12"/>
        <v>0</v>
      </c>
      <c r="J76" s="2">
        <f t="shared" si="13"/>
        <v>81.064508626535584</v>
      </c>
      <c r="K76" s="2">
        <f t="shared" si="14"/>
        <v>0</v>
      </c>
      <c r="L76" s="2">
        <f t="shared" si="15"/>
        <v>0</v>
      </c>
      <c r="M76" s="22">
        <f t="shared" si="16"/>
        <v>81.064508626535584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4.8657142857142857</v>
      </c>
      <c r="D77" s="2">
        <f t="shared" si="8"/>
        <v>29.194285714285712</v>
      </c>
      <c r="E77" s="2">
        <f t="shared" si="9"/>
        <v>0</v>
      </c>
      <c r="F77" s="12">
        <f t="shared" si="10"/>
        <v>34.059999999999995</v>
      </c>
      <c r="G77" s="2"/>
      <c r="H77" s="10">
        <f t="shared" si="11"/>
        <v>30.704595200458893</v>
      </c>
      <c r="I77" s="2">
        <f t="shared" si="12"/>
        <v>0</v>
      </c>
      <c r="J77" s="2">
        <f t="shared" si="13"/>
        <v>9.1938330771659782</v>
      </c>
      <c r="K77" s="2">
        <f t="shared" si="14"/>
        <v>55.162998462995859</v>
      </c>
      <c r="L77" s="2">
        <f t="shared" si="15"/>
        <v>0</v>
      </c>
      <c r="M77" s="22">
        <f t="shared" si="16"/>
        <v>64.356831540161835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12">
        <f t="shared" si="10"/>
        <v>0</v>
      </c>
      <c r="G78" s="2"/>
      <c r="H78" s="10">
        <f t="shared" si="11"/>
        <v>34.00192155845901</v>
      </c>
      <c r="I78" s="2">
        <f t="shared" si="12"/>
        <v>0</v>
      </c>
      <c r="J78" s="2">
        <f t="shared" si="13"/>
        <v>0</v>
      </c>
      <c r="K78" s="2">
        <f t="shared" si="14"/>
        <v>0</v>
      </c>
      <c r="L78" s="2">
        <f t="shared" si="15"/>
        <v>0</v>
      </c>
      <c r="M78" s="22">
        <f t="shared" si="16"/>
        <v>0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12">
        <f t="shared" si="10"/>
        <v>0</v>
      </c>
      <c r="G79" s="2"/>
      <c r="H79" s="10">
        <f t="shared" si="11"/>
        <v>37.540531032363994</v>
      </c>
      <c r="I79" s="2">
        <f t="shared" si="12"/>
        <v>0</v>
      </c>
      <c r="J79" s="2">
        <f t="shared" si="13"/>
        <v>0</v>
      </c>
      <c r="K79" s="2">
        <f t="shared" si="14"/>
        <v>0</v>
      </c>
      <c r="L79" s="2">
        <f t="shared" si="15"/>
        <v>0</v>
      </c>
      <c r="M79" s="22">
        <f t="shared" si="16"/>
        <v>0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41.33031433533602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2">
        <f t="shared" si="16"/>
        <v>0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45.381267658650472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49.703490776970469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54.307185238940171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59.202652637066301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64.400292951434068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69.910602962303813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75.744174727088605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81.911694117599382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8358.2474440331571</v>
      </c>
      <c r="C89" s="16">
        <f>SUM(C52:C83)</f>
        <v>33248.203332212055</v>
      </c>
      <c r="D89" s="16">
        <f>SUM(D52:D83)</f>
        <v>1391.4717237547841</v>
      </c>
      <c r="E89" s="16">
        <f>SUM(E52:E83)</f>
        <v>0</v>
      </c>
      <c r="F89" s="16">
        <f>SUM(F52:F83)</f>
        <v>42997.922500000008</v>
      </c>
      <c r="G89" s="12"/>
      <c r="H89" s="8" t="s">
        <v>7</v>
      </c>
      <c r="I89" s="16">
        <f>SUM(I52:I88)</f>
        <v>7376.5167921409538</v>
      </c>
      <c r="J89" s="16">
        <f>SUM(J52:J88)</f>
        <v>34131.984858003867</v>
      </c>
      <c r="K89" s="16">
        <f>SUM(K52:K88)</f>
        <v>1548.3678946138148</v>
      </c>
      <c r="L89" s="16">
        <f>SUM(L52:L88)</f>
        <v>0</v>
      </c>
      <c r="M89" s="16">
        <f>SUM(M52:M88)</f>
        <v>43056.869544758636</v>
      </c>
      <c r="N89" s="4"/>
      <c r="O89" s="4"/>
      <c r="P89" s="4"/>
    </row>
    <row r="90" spans="1:16">
      <c r="A90" s="6" t="s">
        <v>12</v>
      </c>
      <c r="B90" s="23">
        <f>IF(L43&gt;0,B89/L43,0)</f>
        <v>11.714658275860447</v>
      </c>
      <c r="C90" s="23">
        <f>IF(M43&gt;0,C89/M43,0)</f>
        <v>12.492726373891816</v>
      </c>
      <c r="D90" s="23">
        <f>IF(N43&gt;0,D89/N43,0)</f>
        <v>12.816963314599095</v>
      </c>
      <c r="E90" s="23">
        <f>IF(O43&gt;0,E89/O43,0)</f>
        <v>0</v>
      </c>
      <c r="F90" s="23">
        <f>IF(P43&gt;0,F89/P43,0)</f>
        <v>12.343466517159971</v>
      </c>
      <c r="G90" s="12"/>
      <c r="H90" s="6" t="s">
        <v>12</v>
      </c>
      <c r="I90" s="23">
        <f>IF(L43&gt;0,I89/L43,0)</f>
        <v>10.338695290454336</v>
      </c>
      <c r="J90" s="23">
        <f>IF(M43&gt;0,J89/M43,0)</f>
        <v>12.824799679197941</v>
      </c>
      <c r="K90" s="23">
        <f>IF(N43&gt;0,K89/N43,0)</f>
        <v>14.262147166898236</v>
      </c>
      <c r="L90" s="23">
        <f>IF(O43&gt;0,L89/O43,0)</f>
        <v>0</v>
      </c>
      <c r="M90" s="23">
        <f>IF(P43&gt;0,M89/P43,0)</f>
        <v>12.360388517827881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1" t="s">
        <v>13</v>
      </c>
      <c r="B95" s="31"/>
      <c r="C95" s="31"/>
      <c r="D95" s="31"/>
      <c r="E95" s="31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1"/>
      <c r="B96" s="31"/>
      <c r="C96" s="31"/>
      <c r="D96" s="31"/>
      <c r="E96" s="31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4"/>
      <c r="B97" s="2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5">
        <v>0</v>
      </c>
      <c r="B102" s="26">
        <f>L$43</f>
        <v>713.4862364066048</v>
      </c>
      <c r="C102" s="27">
        <f>$B$90</f>
        <v>11.714658275860447</v>
      </c>
      <c r="D102" s="27">
        <f>$I$90</f>
        <v>10.338695290454336</v>
      </c>
      <c r="E102" s="28">
        <f t="shared" ref="E102:E105" si="17">B102*D102</f>
        <v>7376.5167921409538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1</v>
      </c>
      <c r="B103" s="26">
        <f>M$43</f>
        <v>2661.4049117169893</v>
      </c>
      <c r="C103" s="27">
        <f>$C$90</f>
        <v>12.492726373891816</v>
      </c>
      <c r="D103" s="27">
        <f>$J$90</f>
        <v>12.824799679197941</v>
      </c>
      <c r="E103" s="28">
        <f t="shared" si="17"/>
        <v>34131.984858003867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5">
        <v>2</v>
      </c>
      <c r="B104" s="26">
        <f>N$43</f>
        <v>108.56485187640629</v>
      </c>
      <c r="C104" s="27">
        <f>$D$90</f>
        <v>12.816963314599095</v>
      </c>
      <c r="D104" s="27">
        <f>$K$90</f>
        <v>14.262147166898236</v>
      </c>
      <c r="E104" s="28">
        <f t="shared" si="17"/>
        <v>1548.3678946138148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 t="s">
        <v>7</v>
      </c>
      <c r="B106" s="26">
        <f>SUM(B102:B105)</f>
        <v>3483.4560000000006</v>
      </c>
      <c r="C106" s="27">
        <f>$F$90</f>
        <v>12.343466517159971</v>
      </c>
      <c r="D106" s="27">
        <f>$M$90</f>
        <v>12.360388517827881</v>
      </c>
      <c r="E106" s="28">
        <f>SUM(E102:E105)</f>
        <v>43056.869544758636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2</v>
      </c>
      <c r="B107" s="29">
        <f>$I$2</f>
        <v>43056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30" t="s">
        <v>19</v>
      </c>
      <c r="B108" s="26">
        <f>IF(E106&gt;0,$I$2/E106,"")</f>
        <v>0.99997980473806314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50"/>
  </sheetPr>
  <dimension ref="A1:P108"/>
  <sheetViews>
    <sheetView topLeftCell="A70" zoomScale="95" zoomScaleNormal="95" workbookViewId="0">
      <selection activeCell="I3" sqref="I3"/>
    </sheetView>
  </sheetViews>
  <sheetFormatPr baseColWidth="10" defaultColWidth="10.5" defaultRowHeight="13"/>
  <cols>
    <col min="5" max="5" width="11.5" customWidth="1"/>
  </cols>
  <sheetData>
    <row r="1" spans="1:16" ht="21">
      <c r="A1" s="34" t="s">
        <v>0</v>
      </c>
      <c r="B1" s="34"/>
      <c r="C1" s="34"/>
      <c r="D1" s="34"/>
      <c r="E1" s="34"/>
      <c r="F1" s="34"/>
      <c r="G1" s="2"/>
      <c r="H1" s="35" t="s">
        <v>1</v>
      </c>
      <c r="I1" s="35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245962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6" t="s">
        <v>4</v>
      </c>
      <c r="C4" s="36"/>
      <c r="D4" s="36"/>
      <c r="E4" s="36"/>
      <c r="F4" s="36"/>
      <c r="G4" s="2"/>
      <c r="H4" s="3" t="s">
        <v>3</v>
      </c>
      <c r="I4" s="2"/>
      <c r="J4" s="2"/>
      <c r="K4" s="3" t="s">
        <v>3</v>
      </c>
      <c r="L4" s="35" t="s">
        <v>5</v>
      </c>
      <c r="M4" s="35"/>
      <c r="N4" s="35"/>
      <c r="O4" s="35"/>
      <c r="P4" s="35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4">
        <v>1</v>
      </c>
      <c r="C16" s="11"/>
      <c r="D16" s="11"/>
      <c r="E16" s="11"/>
      <c r="F16" s="12">
        <f t="shared" si="0"/>
        <v>1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>
        <v>3</v>
      </c>
      <c r="C17">
        <v>0</v>
      </c>
      <c r="D17">
        <v>0</v>
      </c>
      <c r="E17" s="11"/>
      <c r="F17" s="12">
        <f t="shared" si="0"/>
        <v>3</v>
      </c>
      <c r="G17" s="2"/>
      <c r="H17" s="10">
        <v>9.25</v>
      </c>
      <c r="I17" s="5"/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>
        <v>12</v>
      </c>
      <c r="C18">
        <v>0</v>
      </c>
      <c r="D18">
        <v>0</v>
      </c>
      <c r="E18" s="11"/>
      <c r="F18" s="12">
        <f t="shared" si="0"/>
        <v>12</v>
      </c>
      <c r="G18" s="2"/>
      <c r="H18" s="10">
        <v>9.75</v>
      </c>
      <c r="I18" s="5"/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>
        <v>10</v>
      </c>
      <c r="C19">
        <v>0</v>
      </c>
      <c r="D19">
        <v>0</v>
      </c>
      <c r="E19" s="11"/>
      <c r="F19" s="12">
        <f t="shared" si="0"/>
        <v>10</v>
      </c>
      <c r="G19" s="2"/>
      <c r="H19" s="10">
        <v>10.25</v>
      </c>
      <c r="J19" s="5"/>
      <c r="K19" s="10">
        <v>10.25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0</v>
      </c>
    </row>
    <row r="20" spans="1:16">
      <c r="A20" s="10">
        <v>10.75</v>
      </c>
      <c r="B20">
        <v>19</v>
      </c>
      <c r="C20">
        <v>4</v>
      </c>
      <c r="D20">
        <v>0</v>
      </c>
      <c r="E20" s="11"/>
      <c r="F20" s="12">
        <f t="shared" si="0"/>
        <v>23</v>
      </c>
      <c r="G20" s="2"/>
      <c r="H20" s="10">
        <v>10.75</v>
      </c>
      <c r="J20" s="5"/>
      <c r="K20" s="10">
        <v>10.75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0</v>
      </c>
    </row>
    <row r="21" spans="1:16">
      <c r="A21" s="10">
        <v>11.25</v>
      </c>
      <c r="B21">
        <v>17</v>
      </c>
      <c r="C21">
        <v>21</v>
      </c>
      <c r="D21">
        <v>1</v>
      </c>
      <c r="E21" s="11"/>
      <c r="F21" s="12">
        <f t="shared" si="0"/>
        <v>39</v>
      </c>
      <c r="G21" s="2"/>
      <c r="H21" s="10">
        <v>11.25</v>
      </c>
      <c r="J21" s="5"/>
      <c r="K21" s="10">
        <v>11.25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3">
        <f t="shared" si="5"/>
        <v>0</v>
      </c>
    </row>
    <row r="22" spans="1:16">
      <c r="A22" s="10">
        <v>11.75</v>
      </c>
      <c r="B22">
        <v>31</v>
      </c>
      <c r="C22">
        <v>46</v>
      </c>
      <c r="D22">
        <v>4</v>
      </c>
      <c r="E22" s="11"/>
      <c r="F22" s="12">
        <f t="shared" si="0"/>
        <v>81</v>
      </c>
      <c r="G22" s="5"/>
      <c r="H22" s="10">
        <v>11.75</v>
      </c>
      <c r="J22" s="5"/>
      <c r="K22" s="10">
        <v>11.75</v>
      </c>
      <c r="L22" s="2">
        <f t="shared" si="1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13">
        <f t="shared" si="5"/>
        <v>0</v>
      </c>
    </row>
    <row r="23" spans="1:16">
      <c r="A23" s="10">
        <v>12.25</v>
      </c>
      <c r="B23">
        <v>21</v>
      </c>
      <c r="C23">
        <v>116</v>
      </c>
      <c r="D23">
        <v>1</v>
      </c>
      <c r="E23" s="11"/>
      <c r="F23" s="12">
        <f t="shared" si="0"/>
        <v>138</v>
      </c>
      <c r="G23" s="5"/>
      <c r="H23" s="10">
        <v>12.25</v>
      </c>
      <c r="I23">
        <v>85251</v>
      </c>
      <c r="J23" s="5"/>
      <c r="K23" s="10">
        <v>12.25</v>
      </c>
      <c r="L23" s="2">
        <f t="shared" si="1"/>
        <v>12.972978260869567</v>
      </c>
      <c r="M23" s="2">
        <f t="shared" si="2"/>
        <v>71.660260869565221</v>
      </c>
      <c r="N23" s="2">
        <f t="shared" si="3"/>
        <v>0.61776086956521747</v>
      </c>
      <c r="O23" s="2">
        <f t="shared" si="4"/>
        <v>0</v>
      </c>
      <c r="P23" s="13">
        <f t="shared" si="5"/>
        <v>85.251000000000005</v>
      </c>
    </row>
    <row r="24" spans="1:16">
      <c r="A24" s="10">
        <v>12.75</v>
      </c>
      <c r="B24">
        <v>6</v>
      </c>
      <c r="C24">
        <v>119</v>
      </c>
      <c r="D24">
        <v>1</v>
      </c>
      <c r="E24" s="11"/>
      <c r="F24" s="12">
        <f t="shared" si="0"/>
        <v>126</v>
      </c>
      <c r="G24" s="5"/>
      <c r="H24" s="10">
        <v>12.75</v>
      </c>
      <c r="I24">
        <v>692874</v>
      </c>
      <c r="J24" s="5"/>
      <c r="K24" s="10">
        <v>12.75</v>
      </c>
      <c r="L24" s="2">
        <f t="shared" si="1"/>
        <v>32.994</v>
      </c>
      <c r="M24" s="2">
        <f t="shared" si="2"/>
        <v>654.38099999999997</v>
      </c>
      <c r="N24" s="2">
        <f t="shared" si="3"/>
        <v>5.4989999999999997</v>
      </c>
      <c r="O24" s="2">
        <f t="shared" si="4"/>
        <v>0</v>
      </c>
      <c r="P24" s="13">
        <f t="shared" si="5"/>
        <v>692.87400000000002</v>
      </c>
    </row>
    <row r="25" spans="1:16">
      <c r="A25" s="10">
        <v>13.25</v>
      </c>
      <c r="B25">
        <v>6</v>
      </c>
      <c r="C25">
        <v>87</v>
      </c>
      <c r="D25">
        <v>7</v>
      </c>
      <c r="E25" s="11"/>
      <c r="F25" s="12">
        <f t="shared" si="0"/>
        <v>100</v>
      </c>
      <c r="G25" s="5"/>
      <c r="H25" s="10">
        <v>13.25</v>
      </c>
      <c r="I25">
        <v>2028645</v>
      </c>
      <c r="J25" s="5"/>
      <c r="K25" s="10">
        <v>13.25</v>
      </c>
      <c r="L25" s="2">
        <f t="shared" si="1"/>
        <v>121.7187</v>
      </c>
      <c r="M25" s="2">
        <f t="shared" si="2"/>
        <v>1764.9211499999999</v>
      </c>
      <c r="N25" s="2">
        <f t="shared" si="3"/>
        <v>142.00515000000001</v>
      </c>
      <c r="O25" s="2">
        <f t="shared" si="4"/>
        <v>0</v>
      </c>
      <c r="P25" s="13">
        <f t="shared" si="5"/>
        <v>2028.6449999999998</v>
      </c>
    </row>
    <row r="26" spans="1:16">
      <c r="A26" s="10">
        <v>13.75</v>
      </c>
      <c r="B26">
        <v>0</v>
      </c>
      <c r="C26">
        <v>65</v>
      </c>
      <c r="D26">
        <v>4</v>
      </c>
      <c r="E26" s="11"/>
      <c r="F26" s="12">
        <f t="shared" si="0"/>
        <v>69</v>
      </c>
      <c r="G26" s="5"/>
      <c r="H26" s="10">
        <v>13.75</v>
      </c>
      <c r="I26">
        <v>2785336</v>
      </c>
      <c r="J26" s="5"/>
      <c r="K26" s="10">
        <v>13.75</v>
      </c>
      <c r="L26" s="2">
        <f t="shared" si="1"/>
        <v>0</v>
      </c>
      <c r="M26" s="2">
        <f t="shared" si="2"/>
        <v>2623.8672463768112</v>
      </c>
      <c r="N26" s="2">
        <f t="shared" si="3"/>
        <v>161.46875362318841</v>
      </c>
      <c r="O26" s="2">
        <f t="shared" si="4"/>
        <v>0</v>
      </c>
      <c r="P26" s="13">
        <f t="shared" si="5"/>
        <v>2785.3359999999998</v>
      </c>
    </row>
    <row r="27" spans="1:16">
      <c r="A27" s="10">
        <v>14.25</v>
      </c>
      <c r="B27">
        <v>2</v>
      </c>
      <c r="C27">
        <v>35</v>
      </c>
      <c r="D27">
        <v>6</v>
      </c>
      <c r="E27" s="11"/>
      <c r="F27" s="12">
        <f t="shared" si="0"/>
        <v>43</v>
      </c>
      <c r="G27" s="5"/>
      <c r="H27" s="10">
        <v>14.25</v>
      </c>
      <c r="I27">
        <v>2920525</v>
      </c>
      <c r="J27" s="5"/>
      <c r="K27" s="10">
        <v>14.25</v>
      </c>
      <c r="L27" s="2">
        <f t="shared" si="1"/>
        <v>135.83837209302325</v>
      </c>
      <c r="M27" s="2">
        <f t="shared" si="2"/>
        <v>2377.171511627907</v>
      </c>
      <c r="N27" s="2">
        <f t="shared" si="3"/>
        <v>407.51511627906979</v>
      </c>
      <c r="O27" s="2">
        <f t="shared" si="4"/>
        <v>0</v>
      </c>
      <c r="P27" s="13">
        <f t="shared" si="5"/>
        <v>2920.5250000000001</v>
      </c>
    </row>
    <row r="28" spans="1:16">
      <c r="A28" s="10">
        <v>14.75</v>
      </c>
      <c r="B28">
        <v>0</v>
      </c>
      <c r="C28">
        <v>20</v>
      </c>
      <c r="D28">
        <v>10</v>
      </c>
      <c r="E28" s="11"/>
      <c r="F28" s="12">
        <f t="shared" si="0"/>
        <v>30</v>
      </c>
      <c r="G28" s="2"/>
      <c r="H28" s="10">
        <v>14.75</v>
      </c>
      <c r="I28">
        <v>1741172</v>
      </c>
      <c r="J28" s="5"/>
      <c r="K28" s="10">
        <v>14.75</v>
      </c>
      <c r="L28" s="2">
        <f t="shared" si="1"/>
        <v>0</v>
      </c>
      <c r="M28" s="2">
        <f t="shared" si="2"/>
        <v>1160.7813333333334</v>
      </c>
      <c r="N28" s="2">
        <f t="shared" si="3"/>
        <v>580.39066666666668</v>
      </c>
      <c r="O28" s="2">
        <f t="shared" si="4"/>
        <v>0</v>
      </c>
      <c r="P28" s="13">
        <f t="shared" si="5"/>
        <v>1741.172</v>
      </c>
    </row>
    <row r="29" spans="1:16">
      <c r="A29" s="10">
        <v>15.25</v>
      </c>
      <c r="B29">
        <v>0</v>
      </c>
      <c r="C29">
        <v>5</v>
      </c>
      <c r="D29">
        <v>5</v>
      </c>
      <c r="E29" s="11"/>
      <c r="F29" s="12">
        <f t="shared" si="0"/>
        <v>10</v>
      </c>
      <c r="G29" s="2"/>
      <c r="H29" s="10">
        <v>15.25</v>
      </c>
      <c r="I29">
        <v>846056</v>
      </c>
      <c r="J29" s="5"/>
      <c r="K29" s="10">
        <v>15.25</v>
      </c>
      <c r="L29" s="2">
        <f t="shared" si="1"/>
        <v>0</v>
      </c>
      <c r="M29" s="2">
        <f t="shared" si="2"/>
        <v>423.02800000000002</v>
      </c>
      <c r="N29" s="2">
        <f t="shared" si="3"/>
        <v>423.02800000000002</v>
      </c>
      <c r="O29" s="2">
        <f t="shared" si="4"/>
        <v>0</v>
      </c>
      <c r="P29" s="13">
        <f t="shared" si="5"/>
        <v>846.05600000000004</v>
      </c>
    </row>
    <row r="30" spans="1:16">
      <c r="A30" s="10">
        <v>15.75</v>
      </c>
      <c r="B30">
        <v>0</v>
      </c>
      <c r="C30">
        <v>4</v>
      </c>
      <c r="D30">
        <v>0</v>
      </c>
      <c r="E30" s="11"/>
      <c r="F30" s="12">
        <f t="shared" si="0"/>
        <v>4</v>
      </c>
      <c r="G30" s="2"/>
      <c r="H30" s="10">
        <v>15.75</v>
      </c>
      <c r="I30">
        <v>616270</v>
      </c>
      <c r="J30" s="5"/>
      <c r="K30" s="10">
        <v>15.75</v>
      </c>
      <c r="L30" s="2">
        <f t="shared" si="1"/>
        <v>0</v>
      </c>
      <c r="M30" s="2">
        <f t="shared" si="2"/>
        <v>616.27</v>
      </c>
      <c r="N30" s="2">
        <f t="shared" si="3"/>
        <v>0</v>
      </c>
      <c r="O30" s="2">
        <f t="shared" si="4"/>
        <v>0</v>
      </c>
      <c r="P30" s="13">
        <f t="shared" si="5"/>
        <v>616.27</v>
      </c>
    </row>
    <row r="31" spans="1:16">
      <c r="A31" s="10">
        <v>16.25</v>
      </c>
      <c r="B31">
        <v>0</v>
      </c>
      <c r="C31">
        <v>2</v>
      </c>
      <c r="D31">
        <v>12</v>
      </c>
      <c r="E31" s="11"/>
      <c r="F31" s="12">
        <f t="shared" si="0"/>
        <v>14</v>
      </c>
      <c r="G31" s="2"/>
      <c r="H31" s="10">
        <v>16.25</v>
      </c>
      <c r="I31">
        <v>310830</v>
      </c>
      <c r="J31" s="5"/>
      <c r="K31" s="10">
        <v>16.25</v>
      </c>
      <c r="L31" s="2">
        <f t="shared" si="1"/>
        <v>0</v>
      </c>
      <c r="M31" s="2">
        <f t="shared" si="2"/>
        <v>44.404285714285713</v>
      </c>
      <c r="N31" s="2">
        <f t="shared" si="3"/>
        <v>266.42571428571426</v>
      </c>
      <c r="O31" s="2">
        <f t="shared" si="4"/>
        <v>0</v>
      </c>
      <c r="P31" s="13">
        <f t="shared" si="5"/>
        <v>310.83</v>
      </c>
    </row>
    <row r="32" spans="1:16">
      <c r="A32" s="10">
        <v>16.75</v>
      </c>
      <c r="B32">
        <v>0</v>
      </c>
      <c r="C32">
        <v>2</v>
      </c>
      <c r="D32">
        <v>13</v>
      </c>
      <c r="E32" s="11"/>
      <c r="F32" s="12">
        <f t="shared" si="0"/>
        <v>15</v>
      </c>
      <c r="G32" s="2"/>
      <c r="H32" s="10">
        <v>16.75</v>
      </c>
      <c r="I32">
        <v>205264</v>
      </c>
      <c r="J32" s="15"/>
      <c r="K32" s="10">
        <v>16.75</v>
      </c>
      <c r="L32" s="2">
        <f t="shared" si="1"/>
        <v>0</v>
      </c>
      <c r="M32" s="2">
        <f t="shared" si="2"/>
        <v>27.368533333333335</v>
      </c>
      <c r="N32" s="2">
        <f t="shared" si="3"/>
        <v>177.89546666666669</v>
      </c>
      <c r="O32" s="2">
        <f t="shared" si="4"/>
        <v>0</v>
      </c>
      <c r="P32" s="13">
        <f t="shared" si="5"/>
        <v>205.26400000000004</v>
      </c>
    </row>
    <row r="33" spans="1:16">
      <c r="A33" s="10">
        <v>17.25</v>
      </c>
      <c r="B33">
        <v>0</v>
      </c>
      <c r="C33">
        <v>2</v>
      </c>
      <c r="D33">
        <v>8</v>
      </c>
      <c r="E33" s="11"/>
      <c r="F33" s="12">
        <f t="shared" si="0"/>
        <v>10</v>
      </c>
      <c r="G33" s="2"/>
      <c r="H33" s="10">
        <v>17.25</v>
      </c>
      <c r="I33">
        <v>102663</v>
      </c>
      <c r="J33" s="15"/>
      <c r="K33" s="10">
        <v>17.25</v>
      </c>
      <c r="L33" s="2">
        <f t="shared" si="1"/>
        <v>0</v>
      </c>
      <c r="M33" s="2">
        <f t="shared" si="2"/>
        <v>20.532600000000002</v>
      </c>
      <c r="N33" s="2">
        <f t="shared" si="3"/>
        <v>82.130400000000009</v>
      </c>
      <c r="O33" s="2">
        <f t="shared" si="4"/>
        <v>0</v>
      </c>
      <c r="P33" s="13">
        <f t="shared" si="5"/>
        <v>102.66300000000001</v>
      </c>
    </row>
    <row r="34" spans="1:16">
      <c r="A34" s="10">
        <v>17.75</v>
      </c>
      <c r="B34">
        <v>0</v>
      </c>
      <c r="C34">
        <v>0</v>
      </c>
      <c r="D34">
        <v>1</v>
      </c>
      <c r="E34" s="11"/>
      <c r="F34" s="12">
        <f t="shared" si="0"/>
        <v>1</v>
      </c>
      <c r="G34" s="2"/>
      <c r="H34" s="10">
        <v>17.75</v>
      </c>
      <c r="I34">
        <v>20760</v>
      </c>
      <c r="J34" s="15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20.76</v>
      </c>
      <c r="O34" s="2">
        <f t="shared" si="4"/>
        <v>0</v>
      </c>
      <c r="P34" s="13">
        <f t="shared" si="5"/>
        <v>20.76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128</v>
      </c>
      <c r="C43" s="16">
        <f>SUM(C6:C42)</f>
        <v>528</v>
      </c>
      <c r="D43" s="16">
        <f>SUM(D6:D42)</f>
        <v>73</v>
      </c>
      <c r="E43" s="16">
        <f>SUM(E6:E42)</f>
        <v>0</v>
      </c>
      <c r="F43" s="16">
        <f>SUM(F6:F42)</f>
        <v>729</v>
      </c>
      <c r="G43" s="17"/>
      <c r="H43" s="8" t="s">
        <v>7</v>
      </c>
      <c r="I43" s="5">
        <f>SUM(I6:I42)</f>
        <v>12355646</v>
      </c>
      <c r="J43" s="2"/>
      <c r="K43" s="8" t="s">
        <v>7</v>
      </c>
      <c r="L43" s="16">
        <f>SUM(L6:L42)</f>
        <v>303.52405035389279</v>
      </c>
      <c r="M43" s="16">
        <f>SUM(M6:M42)</f>
        <v>9784.3859212552379</v>
      </c>
      <c r="N43" s="16">
        <f>SUM(N6:N42)</f>
        <v>2267.7360283908715</v>
      </c>
      <c r="O43" s="16">
        <f>SUM(O6:O42)</f>
        <v>0</v>
      </c>
      <c r="P43" s="16">
        <f>SUM(P6:P42)</f>
        <v>12355.646000000001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8"/>
      <c r="B46" s="2"/>
      <c r="C46" s="2"/>
      <c r="D46" s="2"/>
      <c r="E46" s="2"/>
      <c r="F46" s="18"/>
      <c r="G46" s="2"/>
      <c r="H46" s="2"/>
      <c r="I46" s="2"/>
      <c r="J46" s="18"/>
      <c r="K46" s="2"/>
      <c r="L46" s="2"/>
      <c r="M46" s="2"/>
      <c r="N46" s="18"/>
      <c r="O46" s="2"/>
      <c r="P46" s="4"/>
    </row>
    <row r="47" spans="1:16">
      <c r="A47" s="2"/>
      <c r="B47" s="35" t="s">
        <v>9</v>
      </c>
      <c r="C47" s="35"/>
      <c r="D47" s="35"/>
      <c r="E47" s="2"/>
      <c r="F47" s="2"/>
      <c r="G47" s="5"/>
      <c r="H47" s="2"/>
      <c r="I47" s="35" t="s">
        <v>10</v>
      </c>
      <c r="J47" s="35"/>
      <c r="K47" s="35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9" t="s">
        <v>11</v>
      </c>
      <c r="I49" s="20">
        <v>2.5798499999999999E-3</v>
      </c>
      <c r="J49" s="19"/>
      <c r="K49" s="20">
        <v>3.3658980000000001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0.22066078128366662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0.33626951571598745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0.48896314146270653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0.68482122876240892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0.93016273118714443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1.231531186673535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1.5956820730456749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2.0295718526439388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2.5403483691228139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3.1353423458361647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3.8220597951785908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4.6081751910179296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2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5.5015252875833411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2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0">
        <f t="shared" si="11"/>
        <v>6.5101034914451228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2">
        <f t="shared" si="16"/>
        <v>0</v>
      </c>
      <c r="N65" s="4"/>
      <c r="O65" s="4"/>
      <c r="P65" s="4"/>
    </row>
    <row r="66" spans="1:16">
      <c r="A66" s="10">
        <v>10.75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0">
        <f t="shared" si="11"/>
        <v>7.6420547108759225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2">
        <f t="shared" si="16"/>
        <v>0</v>
      </c>
      <c r="N66" s="4"/>
      <c r="O66" s="4"/>
      <c r="P66" s="4"/>
    </row>
    <row r="67" spans="1:16">
      <c r="A67" s="10">
        <v>11.25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0">
        <f t="shared" si="11"/>
        <v>8.9056706204868608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2">
        <f t="shared" si="16"/>
        <v>0</v>
      </c>
      <c r="N67" s="4"/>
      <c r="O67" s="4"/>
      <c r="P67" s="4"/>
    </row>
    <row r="68" spans="1:16">
      <c r="A68" s="10">
        <v>11.75</v>
      </c>
      <c r="B68" s="2">
        <f t="shared" si="6"/>
        <v>0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12">
        <f t="shared" si="10"/>
        <v>0</v>
      </c>
      <c r="G68" s="2"/>
      <c r="H68" s="10">
        <f t="shared" si="11"/>
        <v>10.309385289663391</v>
      </c>
      <c r="I68" s="2">
        <f t="shared" si="12"/>
        <v>0</v>
      </c>
      <c r="J68" s="2">
        <f t="shared" si="13"/>
        <v>0</v>
      </c>
      <c r="K68" s="2">
        <f t="shared" si="14"/>
        <v>0</v>
      </c>
      <c r="L68" s="2">
        <f t="shared" si="15"/>
        <v>0</v>
      </c>
      <c r="M68" s="22">
        <f t="shared" si="16"/>
        <v>0</v>
      </c>
      <c r="N68" s="4"/>
      <c r="O68" s="4"/>
      <c r="P68" s="4"/>
    </row>
    <row r="69" spans="1:16">
      <c r="A69" s="10">
        <v>12.25</v>
      </c>
      <c r="B69" s="2">
        <f t="shared" si="6"/>
        <v>158.9189836956522</v>
      </c>
      <c r="C69" s="2">
        <f t="shared" si="7"/>
        <v>877.83819565217391</v>
      </c>
      <c r="D69" s="2">
        <f t="shared" si="8"/>
        <v>7.5675706521739139</v>
      </c>
      <c r="E69" s="2">
        <f t="shared" si="9"/>
        <v>0</v>
      </c>
      <c r="F69" s="12">
        <f t="shared" si="10"/>
        <v>1044.3247500000002</v>
      </c>
      <c r="G69" s="2"/>
      <c r="H69" s="10">
        <f t="shared" si="11"/>
        <v>11.861771131739152</v>
      </c>
      <c r="I69" s="2">
        <f t="shared" si="12"/>
        <v>153.88249902746222</v>
      </c>
      <c r="J69" s="2">
        <f t="shared" si="13"/>
        <v>850.01761367550557</v>
      </c>
      <c r="K69" s="2">
        <f t="shared" si="14"/>
        <v>7.3277380489267721</v>
      </c>
      <c r="L69" s="2">
        <f t="shared" si="15"/>
        <v>0</v>
      </c>
      <c r="M69" s="22">
        <f t="shared" si="16"/>
        <v>1011.2278507518946</v>
      </c>
      <c r="N69" s="4"/>
      <c r="O69" s="4"/>
      <c r="P69" s="4"/>
    </row>
    <row r="70" spans="1:16">
      <c r="A70" s="10">
        <v>12.75</v>
      </c>
      <c r="B70" s="2">
        <f t="shared" si="6"/>
        <v>420.67349999999999</v>
      </c>
      <c r="C70" s="2">
        <f t="shared" si="7"/>
        <v>8343.3577499999992</v>
      </c>
      <c r="D70" s="2">
        <f t="shared" si="8"/>
        <v>70.112249999999989</v>
      </c>
      <c r="E70" s="2">
        <f t="shared" si="9"/>
        <v>0</v>
      </c>
      <c r="F70" s="12">
        <f t="shared" si="10"/>
        <v>8834.1435000000001</v>
      </c>
      <c r="G70" s="2"/>
      <c r="H70" s="10">
        <f t="shared" si="11"/>
        <v>13.571535137580366</v>
      </c>
      <c r="I70" s="2">
        <f t="shared" si="12"/>
        <v>447.77923032932659</v>
      </c>
      <c r="J70" s="2">
        <f t="shared" si="13"/>
        <v>8880.9547348649776</v>
      </c>
      <c r="K70" s="2">
        <f t="shared" si="14"/>
        <v>74.629871721554423</v>
      </c>
      <c r="L70" s="2">
        <f t="shared" si="15"/>
        <v>0</v>
      </c>
      <c r="M70" s="22">
        <f t="shared" si="16"/>
        <v>9403.363836915858</v>
      </c>
      <c r="N70" s="4"/>
      <c r="O70" s="4"/>
      <c r="P70" s="4"/>
    </row>
    <row r="71" spans="1:16">
      <c r="A71" s="10">
        <v>13.25</v>
      </c>
      <c r="B71" s="2">
        <f t="shared" si="6"/>
        <v>1612.7727749999999</v>
      </c>
      <c r="C71" s="2">
        <f t="shared" si="7"/>
        <v>23385.205237499998</v>
      </c>
      <c r="D71" s="2">
        <f t="shared" si="8"/>
        <v>1881.5682375000001</v>
      </c>
      <c r="E71" s="2">
        <f t="shared" si="9"/>
        <v>0</v>
      </c>
      <c r="F71" s="12">
        <f t="shared" si="10"/>
        <v>26879.546249999999</v>
      </c>
      <c r="G71" s="2"/>
      <c r="H71" s="10">
        <f t="shared" si="11"/>
        <v>15.447515362699042</v>
      </c>
      <c r="I71" s="2">
        <f t="shared" si="12"/>
        <v>1880.2514881777558</v>
      </c>
      <c r="J71" s="2">
        <f t="shared" si="13"/>
        <v>27263.646578577456</v>
      </c>
      <c r="K71" s="2">
        <f t="shared" si="14"/>
        <v>2193.6267362073822</v>
      </c>
      <c r="L71" s="2">
        <f t="shared" si="15"/>
        <v>0</v>
      </c>
      <c r="M71" s="22">
        <f t="shared" si="16"/>
        <v>31337.524802962595</v>
      </c>
      <c r="N71" s="4"/>
      <c r="O71" s="4"/>
      <c r="P71" s="4"/>
    </row>
    <row r="72" spans="1:16">
      <c r="A72" s="10">
        <v>13.75</v>
      </c>
      <c r="B72" s="2">
        <f t="shared" si="6"/>
        <v>0</v>
      </c>
      <c r="C72" s="2">
        <f t="shared" si="7"/>
        <v>36078.174637681157</v>
      </c>
      <c r="D72" s="2">
        <f t="shared" si="8"/>
        <v>2220.1953623188406</v>
      </c>
      <c r="E72" s="2">
        <f t="shared" si="9"/>
        <v>0</v>
      </c>
      <c r="F72" s="12">
        <f t="shared" si="10"/>
        <v>38298.369999999995</v>
      </c>
      <c r="G72" s="2"/>
      <c r="H72" s="10">
        <f t="shared" si="11"/>
        <v>17.498677641459132</v>
      </c>
      <c r="I72" s="2">
        <f t="shared" si="12"/>
        <v>0</v>
      </c>
      <c r="J72" s="2">
        <f t="shared" si="13"/>
        <v>45914.207118330844</v>
      </c>
      <c r="K72" s="2">
        <f t="shared" si="14"/>
        <v>2825.4896688203603</v>
      </c>
      <c r="L72" s="2">
        <f t="shared" si="15"/>
        <v>0</v>
      </c>
      <c r="M72" s="22">
        <f t="shared" si="16"/>
        <v>48739.696787151202</v>
      </c>
      <c r="N72" s="4"/>
      <c r="O72" s="4"/>
      <c r="P72" s="4"/>
    </row>
    <row r="73" spans="1:16">
      <c r="A73" s="10">
        <v>14.25</v>
      </c>
      <c r="B73" s="2">
        <f t="shared" si="6"/>
        <v>1935.6968023255813</v>
      </c>
      <c r="C73" s="2">
        <f t="shared" si="7"/>
        <v>33874.694040697672</v>
      </c>
      <c r="D73" s="2">
        <f t="shared" si="8"/>
        <v>5807.0904069767448</v>
      </c>
      <c r="E73" s="2">
        <f t="shared" si="9"/>
        <v>0</v>
      </c>
      <c r="F73" s="12">
        <f t="shared" si="10"/>
        <v>41617.481249999997</v>
      </c>
      <c r="G73" s="2"/>
      <c r="H73" s="10">
        <f t="shared" si="11"/>
        <v>19.734112505599615</v>
      </c>
      <c r="I73" s="2">
        <f t="shared" si="12"/>
        <v>2680.6497174612241</v>
      </c>
      <c r="J73" s="2">
        <f t="shared" si="13"/>
        <v>46911.370055571417</v>
      </c>
      <c r="K73" s="2">
        <f t="shared" si="14"/>
        <v>8041.9491523836723</v>
      </c>
      <c r="L73" s="2">
        <f t="shared" si="15"/>
        <v>0</v>
      </c>
      <c r="M73" s="22">
        <f t="shared" si="16"/>
        <v>57633.96892541631</v>
      </c>
      <c r="N73" s="4"/>
      <c r="O73" s="4"/>
      <c r="P73" s="4"/>
    </row>
    <row r="74" spans="1:16">
      <c r="A74" s="10">
        <v>14.75</v>
      </c>
      <c r="B74" s="2">
        <f t="shared" si="6"/>
        <v>0</v>
      </c>
      <c r="C74" s="2">
        <f t="shared" si="7"/>
        <v>17121.524666666668</v>
      </c>
      <c r="D74" s="2">
        <f t="shared" si="8"/>
        <v>8560.762333333334</v>
      </c>
      <c r="E74" s="2">
        <f t="shared" si="9"/>
        <v>0</v>
      </c>
      <c r="F74" s="12">
        <f t="shared" si="10"/>
        <v>25682.287000000004</v>
      </c>
      <c r="G74" s="2"/>
      <c r="H74" s="10">
        <f t="shared" si="11"/>
        <v>22.163032287335806</v>
      </c>
      <c r="I74" s="2">
        <f t="shared" si="12"/>
        <v>0</v>
      </c>
      <c r="J74" s="2">
        <f t="shared" si="13"/>
        <v>25726.434169203374</v>
      </c>
      <c r="K74" s="2">
        <f t="shared" si="14"/>
        <v>12863.217084601687</v>
      </c>
      <c r="L74" s="2">
        <f t="shared" si="15"/>
        <v>0</v>
      </c>
      <c r="M74" s="22">
        <f t="shared" si="16"/>
        <v>38589.651253805059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6451.1770000000006</v>
      </c>
      <c r="D75" s="2">
        <f t="shared" si="8"/>
        <v>6451.1770000000006</v>
      </c>
      <c r="E75" s="2">
        <f t="shared" si="9"/>
        <v>0</v>
      </c>
      <c r="F75" s="12">
        <f t="shared" si="10"/>
        <v>12902.354000000001</v>
      </c>
      <c r="G75" s="2"/>
      <c r="H75" s="10">
        <f t="shared" si="11"/>
        <v>24.794768389839771</v>
      </c>
      <c r="I75" s="2">
        <f t="shared" si="12"/>
        <v>0</v>
      </c>
      <c r="J75" s="2">
        <f t="shared" si="13"/>
        <v>10488.881282417138</v>
      </c>
      <c r="K75" s="2">
        <f t="shared" si="14"/>
        <v>10488.881282417138</v>
      </c>
      <c r="L75" s="2">
        <f t="shared" si="15"/>
        <v>0</v>
      </c>
      <c r="M75" s="22">
        <f t="shared" si="16"/>
        <v>20977.762564834276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9706.2525000000005</v>
      </c>
      <c r="D76" s="2">
        <f t="shared" si="8"/>
        <v>0</v>
      </c>
      <c r="E76" s="2">
        <f t="shared" si="9"/>
        <v>0</v>
      </c>
      <c r="F76" s="12">
        <f t="shared" si="10"/>
        <v>9706.2525000000005</v>
      </c>
      <c r="G76" s="2"/>
      <c r="H76" s="10">
        <f t="shared" si="11"/>
        <v>27.638768710036</v>
      </c>
      <c r="I76" s="2">
        <f t="shared" si="12"/>
        <v>0</v>
      </c>
      <c r="J76" s="2">
        <f t="shared" si="13"/>
        <v>17032.943992933884</v>
      </c>
      <c r="K76" s="2">
        <f t="shared" si="14"/>
        <v>0</v>
      </c>
      <c r="L76" s="2">
        <f t="shared" si="15"/>
        <v>0</v>
      </c>
      <c r="M76" s="22">
        <f t="shared" si="16"/>
        <v>17032.943992933884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721.56964285714287</v>
      </c>
      <c r="D77" s="2">
        <f t="shared" si="8"/>
        <v>4329.4178571428565</v>
      </c>
      <c r="E77" s="2">
        <f t="shared" si="9"/>
        <v>0</v>
      </c>
      <c r="F77" s="12">
        <f t="shared" si="10"/>
        <v>5050.9874999999993</v>
      </c>
      <c r="G77" s="2"/>
      <c r="H77" s="10">
        <f t="shared" si="11"/>
        <v>30.704595200458893</v>
      </c>
      <c r="I77" s="2">
        <f t="shared" si="12"/>
        <v>0</v>
      </c>
      <c r="J77" s="2">
        <f t="shared" si="13"/>
        <v>1363.4156180226626</v>
      </c>
      <c r="K77" s="2">
        <f t="shared" si="14"/>
        <v>8180.4937081359749</v>
      </c>
      <c r="L77" s="2">
        <f t="shared" si="15"/>
        <v>0</v>
      </c>
      <c r="M77" s="22">
        <f t="shared" si="16"/>
        <v>9543.9093261586368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458.42293333333339</v>
      </c>
      <c r="D78" s="2">
        <f t="shared" si="8"/>
        <v>2979.7490666666672</v>
      </c>
      <c r="E78" s="2">
        <f t="shared" si="9"/>
        <v>0</v>
      </c>
      <c r="F78" s="12">
        <f t="shared" si="10"/>
        <v>3438.1720000000005</v>
      </c>
      <c r="G78" s="2"/>
      <c r="H78" s="10">
        <f t="shared" si="11"/>
        <v>34.00192155845901</v>
      </c>
      <c r="I78" s="2">
        <f t="shared" si="12"/>
        <v>0</v>
      </c>
      <c r="J78" s="2">
        <f t="shared" si="13"/>
        <v>930.58272357007081</v>
      </c>
      <c r="K78" s="2">
        <f t="shared" si="14"/>
        <v>6048.7877032054603</v>
      </c>
      <c r="L78" s="2">
        <f t="shared" si="15"/>
        <v>0</v>
      </c>
      <c r="M78" s="22">
        <f t="shared" si="16"/>
        <v>6979.3704267755311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354.18735000000004</v>
      </c>
      <c r="D79" s="2">
        <f t="shared" si="8"/>
        <v>1416.7494000000002</v>
      </c>
      <c r="E79" s="2">
        <f t="shared" si="9"/>
        <v>0</v>
      </c>
      <c r="F79" s="12">
        <f t="shared" si="10"/>
        <v>1770.9367500000003</v>
      </c>
      <c r="G79" s="2"/>
      <c r="H79" s="10">
        <f t="shared" si="11"/>
        <v>37.540531032363994</v>
      </c>
      <c r="I79" s="2">
        <f t="shared" si="12"/>
        <v>0</v>
      </c>
      <c r="J79" s="2">
        <f t="shared" si="13"/>
        <v>770.80470747511697</v>
      </c>
      <c r="K79" s="2">
        <f t="shared" si="14"/>
        <v>3083.2188299004679</v>
      </c>
      <c r="L79" s="2">
        <f t="shared" si="15"/>
        <v>0</v>
      </c>
      <c r="M79" s="22">
        <f t="shared" si="16"/>
        <v>3854.023537375585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368.49</v>
      </c>
      <c r="E80" s="2">
        <f t="shared" si="9"/>
        <v>0</v>
      </c>
      <c r="F80" s="12">
        <f t="shared" si="10"/>
        <v>368.49</v>
      </c>
      <c r="G80" s="2"/>
      <c r="H80" s="10">
        <f t="shared" si="11"/>
        <v>41.33031433533602</v>
      </c>
      <c r="I80" s="2">
        <f t="shared" si="12"/>
        <v>0</v>
      </c>
      <c r="J80" s="2">
        <f t="shared" si="13"/>
        <v>0</v>
      </c>
      <c r="K80" s="2">
        <f t="shared" si="14"/>
        <v>858.01732560157586</v>
      </c>
      <c r="L80" s="2">
        <f t="shared" si="15"/>
        <v>0</v>
      </c>
      <c r="M80" s="22">
        <f t="shared" si="16"/>
        <v>858.01732560157586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45.381267658650472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49.703490776970469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54.307185238940171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59.202652637066301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64.400292951434068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69.910602962303813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75.744174727088605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81.911694117599382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4128.0620610212336</v>
      </c>
      <c r="C89" s="16">
        <f>SUM(C52:C83)</f>
        <v>137372.40395438814</v>
      </c>
      <c r="D89" s="16">
        <f>SUM(D52:D83)</f>
        <v>34092.879484590616</v>
      </c>
      <c r="E89" s="16">
        <f>SUM(E52:E83)</f>
        <v>0</v>
      </c>
      <c r="F89" s="16">
        <f>SUM(F52:F83)</f>
        <v>175593.34549999994</v>
      </c>
      <c r="G89" s="12"/>
      <c r="H89" s="8" t="s">
        <v>7</v>
      </c>
      <c r="I89" s="16">
        <f>SUM(I52:I88)</f>
        <v>5162.562934995769</v>
      </c>
      <c r="J89" s="16">
        <f>SUM(J52:J88)</f>
        <v>186133.25859464245</v>
      </c>
      <c r="K89" s="16">
        <f>SUM(K52:K88)</f>
        <v>54665.639101044202</v>
      </c>
      <c r="L89" s="16">
        <f>SUM(L52:L88)</f>
        <v>0</v>
      </c>
      <c r="M89" s="16">
        <f>SUM(M52:M88)</f>
        <v>245961.46063068241</v>
      </c>
      <c r="N89" s="4"/>
      <c r="O89" s="4"/>
      <c r="P89" s="4"/>
    </row>
    <row r="90" spans="1:16">
      <c r="A90" s="6" t="s">
        <v>12</v>
      </c>
      <c r="B90" s="23">
        <f>IF(L43&gt;0,B89/L43,0)</f>
        <v>13.600444696913257</v>
      </c>
      <c r="C90" s="23">
        <f>IF(M43&gt;0,C89/M43,0)</f>
        <v>14.03996173699214</v>
      </c>
      <c r="D90" s="23">
        <f>IF(N43&gt;0,D89/N43,0)</f>
        <v>15.033883599222113</v>
      </c>
      <c r="E90" s="23">
        <f>IF(O43&gt;0,E89/O43,0)</f>
        <v>0</v>
      </c>
      <c r="F90" s="23">
        <f>IF(P43&gt;0,F89/P43,0)</f>
        <v>14.211587601328164</v>
      </c>
      <c r="G90" s="12"/>
      <c r="H90" s="6" t="s">
        <v>12</v>
      </c>
      <c r="I90" s="23">
        <f>IF(L43&gt;0,I89/L43,0)</f>
        <v>17.008744213107651</v>
      </c>
      <c r="J90" s="23">
        <f>IF(M43&gt;0,J89/M43,0)</f>
        <v>19.023499286786453</v>
      </c>
      <c r="K90" s="23">
        <f>IF(N43&gt;0,K89/N43,0)</f>
        <v>24.10582114349242</v>
      </c>
      <c r="L90" s="23">
        <f>IF(O43&gt;0,L89/O43,0)</f>
        <v>0</v>
      </c>
      <c r="M90" s="23">
        <f>IF(P43&gt;0,M89/P43,0)</f>
        <v>19.906807028194429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1" t="s">
        <v>13</v>
      </c>
      <c r="B95" s="31"/>
      <c r="C95" s="31"/>
      <c r="D95" s="31"/>
      <c r="E95" s="31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1"/>
      <c r="B96" s="31"/>
      <c r="C96" s="31"/>
      <c r="D96" s="31"/>
      <c r="E96" s="31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4"/>
      <c r="B97" s="2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5">
        <v>0</v>
      </c>
      <c r="B102" s="26">
        <f>L$43</f>
        <v>303.52405035389279</v>
      </c>
      <c r="C102" s="27">
        <f>$B$90</f>
        <v>13.600444696913257</v>
      </c>
      <c r="D102" s="27">
        <f>$I$90</f>
        <v>17.008744213107651</v>
      </c>
      <c r="E102" s="28">
        <f t="shared" ref="E102:E105" si="17">B102*D102</f>
        <v>5162.562934995769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1</v>
      </c>
      <c r="B103" s="26">
        <f>M$43</f>
        <v>9784.3859212552379</v>
      </c>
      <c r="C103" s="27">
        <f>$C$90</f>
        <v>14.03996173699214</v>
      </c>
      <c r="D103" s="27">
        <f>$J$90</f>
        <v>19.023499286786453</v>
      </c>
      <c r="E103" s="28">
        <f t="shared" si="17"/>
        <v>186133.25859464242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5">
        <v>2</v>
      </c>
      <c r="B104" s="26">
        <f>N$43</f>
        <v>2267.7360283908715</v>
      </c>
      <c r="C104" s="27">
        <f>$D$90</f>
        <v>15.033883599222113</v>
      </c>
      <c r="D104" s="27">
        <f>$K$90</f>
        <v>24.10582114349242</v>
      </c>
      <c r="E104" s="28">
        <f t="shared" si="17"/>
        <v>54665.639101044195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 t="s">
        <v>7</v>
      </c>
      <c r="B106" s="26">
        <f>SUM(B102:B105)</f>
        <v>12355.646000000002</v>
      </c>
      <c r="C106" s="27">
        <f>$F$90</f>
        <v>14.211587601328164</v>
      </c>
      <c r="D106" s="27">
        <f>$M$90</f>
        <v>19.906807028194429</v>
      </c>
      <c r="E106" s="28">
        <f>SUM(E102:E105)</f>
        <v>245961.46063068238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2</v>
      </c>
      <c r="B107" s="29">
        <f>$I$2</f>
        <v>245962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30" t="s">
        <v>19</v>
      </c>
      <c r="B108" s="26">
        <f>IF(E106&gt;0,$I$2/E106,"")</f>
        <v>1.0000021929017506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50"/>
  </sheetPr>
  <dimension ref="A1:P108"/>
  <sheetViews>
    <sheetView topLeftCell="A79" zoomScale="95" zoomScaleNormal="95" workbookViewId="0">
      <selection activeCell="I3" sqref="I3"/>
    </sheetView>
  </sheetViews>
  <sheetFormatPr baseColWidth="10" defaultColWidth="10.5" defaultRowHeight="13"/>
  <cols>
    <col min="5" max="5" width="11.5" customWidth="1"/>
  </cols>
  <sheetData>
    <row r="1" spans="1:16" ht="21">
      <c r="A1" s="34" t="s">
        <v>0</v>
      </c>
      <c r="B1" s="34"/>
      <c r="C1" s="34"/>
      <c r="D1" s="34"/>
      <c r="E1" s="34"/>
      <c r="F1" s="34"/>
      <c r="G1" s="2"/>
      <c r="H1" s="35" t="s">
        <v>1</v>
      </c>
      <c r="I1" s="35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41004828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6" t="s">
        <v>4</v>
      </c>
      <c r="C4" s="36"/>
      <c r="D4" s="36"/>
      <c r="E4" s="36"/>
      <c r="F4" s="36"/>
      <c r="G4" s="2"/>
      <c r="H4" s="3" t="s">
        <v>3</v>
      </c>
      <c r="I4" s="2"/>
      <c r="J4" s="2"/>
      <c r="K4" s="3" t="s">
        <v>3</v>
      </c>
      <c r="L4" s="35" t="s">
        <v>5</v>
      </c>
      <c r="M4" s="35"/>
      <c r="N4" s="35"/>
      <c r="O4" s="35"/>
      <c r="P4" s="35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4">
        <v>1</v>
      </c>
      <c r="C16" s="11"/>
      <c r="D16" s="11"/>
      <c r="E16" s="11"/>
      <c r="F16" s="12">
        <f t="shared" si="0"/>
        <v>1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>
        <v>3</v>
      </c>
      <c r="C17">
        <v>0</v>
      </c>
      <c r="D17">
        <v>0</v>
      </c>
      <c r="E17" s="11"/>
      <c r="F17" s="12">
        <f t="shared" si="0"/>
        <v>3</v>
      </c>
      <c r="G17" s="2"/>
      <c r="H17" s="10">
        <v>9.25</v>
      </c>
      <c r="I17" s="5"/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>
        <v>12</v>
      </c>
      <c r="C18">
        <v>0</v>
      </c>
      <c r="D18">
        <v>0</v>
      </c>
      <c r="E18" s="11"/>
      <c r="F18" s="12">
        <f t="shared" si="0"/>
        <v>12</v>
      </c>
      <c r="G18" s="2"/>
      <c r="H18" s="10">
        <v>9.75</v>
      </c>
      <c r="I18" s="5"/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>
        <v>10</v>
      </c>
      <c r="C19">
        <v>0</v>
      </c>
      <c r="D19">
        <v>0</v>
      </c>
      <c r="E19" s="11"/>
      <c r="F19" s="12">
        <f t="shared" si="0"/>
        <v>10</v>
      </c>
      <c r="G19" s="2"/>
      <c r="H19" s="10">
        <v>10.25</v>
      </c>
      <c r="I19">
        <v>28787841</v>
      </c>
      <c r="J19" s="5"/>
      <c r="K19" s="10">
        <v>10.25</v>
      </c>
      <c r="L19" s="2">
        <f t="shared" si="1"/>
        <v>28787.841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28787.841</v>
      </c>
    </row>
    <row r="20" spans="1:16">
      <c r="A20" s="10">
        <v>10.75</v>
      </c>
      <c r="B20">
        <v>19</v>
      </c>
      <c r="C20">
        <v>4</v>
      </c>
      <c r="D20">
        <v>0</v>
      </c>
      <c r="E20" s="11"/>
      <c r="F20" s="12">
        <f t="shared" si="0"/>
        <v>23</v>
      </c>
      <c r="G20" s="2"/>
      <c r="H20" s="10">
        <v>10.75</v>
      </c>
      <c r="I20">
        <v>84121160</v>
      </c>
      <c r="J20" s="5"/>
      <c r="K20" s="10">
        <v>10.75</v>
      </c>
      <c r="L20" s="2">
        <f t="shared" si="1"/>
        <v>69491.393043478267</v>
      </c>
      <c r="M20" s="2">
        <f t="shared" si="2"/>
        <v>14629.76695652174</v>
      </c>
      <c r="N20" s="2">
        <f t="shared" si="3"/>
        <v>0</v>
      </c>
      <c r="O20" s="2">
        <f t="shared" si="4"/>
        <v>0</v>
      </c>
      <c r="P20" s="13">
        <f t="shared" si="5"/>
        <v>84121.16</v>
      </c>
    </row>
    <row r="21" spans="1:16">
      <c r="A21" s="10">
        <v>11.25</v>
      </c>
      <c r="B21">
        <v>17</v>
      </c>
      <c r="C21">
        <v>21</v>
      </c>
      <c r="D21">
        <v>1</v>
      </c>
      <c r="E21" s="11"/>
      <c r="F21" s="12">
        <f t="shared" si="0"/>
        <v>39</v>
      </c>
      <c r="G21" s="2"/>
      <c r="H21" s="10">
        <v>11.25</v>
      </c>
      <c r="I21">
        <v>282131250</v>
      </c>
      <c r="J21" s="5"/>
      <c r="K21" s="10">
        <v>11.25</v>
      </c>
      <c r="L21" s="2">
        <f t="shared" si="1"/>
        <v>122980.28846153847</v>
      </c>
      <c r="M21" s="2">
        <f t="shared" si="2"/>
        <v>151916.82692307691</v>
      </c>
      <c r="N21" s="2">
        <f t="shared" si="3"/>
        <v>7234.1346153846152</v>
      </c>
      <c r="O21" s="2">
        <f t="shared" si="4"/>
        <v>0</v>
      </c>
      <c r="P21" s="13">
        <f t="shared" si="5"/>
        <v>282131.25</v>
      </c>
    </row>
    <row r="22" spans="1:16">
      <c r="A22" s="10">
        <v>11.75</v>
      </c>
      <c r="B22">
        <v>31</v>
      </c>
      <c r="C22">
        <v>46</v>
      </c>
      <c r="D22">
        <v>4</v>
      </c>
      <c r="E22" s="11"/>
      <c r="F22" s="12">
        <f t="shared" si="0"/>
        <v>81</v>
      </c>
      <c r="G22" s="5"/>
      <c r="H22" s="10">
        <v>11.75</v>
      </c>
      <c r="I22">
        <v>652106300</v>
      </c>
      <c r="J22" s="5"/>
      <c r="K22" s="10">
        <v>11.75</v>
      </c>
      <c r="L22" s="2">
        <f t="shared" si="1"/>
        <v>249571.54691358024</v>
      </c>
      <c r="M22" s="2">
        <f t="shared" si="2"/>
        <v>370331.97283950617</v>
      </c>
      <c r="N22" s="2">
        <f t="shared" si="3"/>
        <v>32202.780246913582</v>
      </c>
      <c r="O22" s="2">
        <f t="shared" si="4"/>
        <v>0</v>
      </c>
      <c r="P22" s="13">
        <f t="shared" si="5"/>
        <v>652106.29999999993</v>
      </c>
    </row>
    <row r="23" spans="1:16">
      <c r="A23" s="10">
        <v>12.25</v>
      </c>
      <c r="B23">
        <v>21</v>
      </c>
      <c r="C23">
        <v>116</v>
      </c>
      <c r="D23">
        <v>1</v>
      </c>
      <c r="E23" s="11"/>
      <c r="F23" s="12">
        <f t="shared" si="0"/>
        <v>138</v>
      </c>
      <c r="G23" s="5"/>
      <c r="H23" s="10">
        <v>12.25</v>
      </c>
      <c r="I23">
        <v>978369750</v>
      </c>
      <c r="J23" s="5"/>
      <c r="K23" s="10">
        <v>12.25</v>
      </c>
      <c r="L23" s="2">
        <f t="shared" si="1"/>
        <v>148882.35326086957</v>
      </c>
      <c r="M23" s="2">
        <f t="shared" si="2"/>
        <v>822397.76086956519</v>
      </c>
      <c r="N23" s="2">
        <f t="shared" si="3"/>
        <v>7089.635869565217</v>
      </c>
      <c r="O23" s="2">
        <f t="shared" si="4"/>
        <v>0</v>
      </c>
      <c r="P23" s="13">
        <f t="shared" si="5"/>
        <v>978369.75</v>
      </c>
    </row>
    <row r="24" spans="1:16">
      <c r="A24" s="10">
        <v>12.75</v>
      </c>
      <c r="B24">
        <v>6</v>
      </c>
      <c r="C24">
        <v>119</v>
      </c>
      <c r="D24">
        <v>1</v>
      </c>
      <c r="E24" s="11"/>
      <c r="F24" s="12">
        <f t="shared" si="0"/>
        <v>126</v>
      </c>
      <c r="G24" s="5"/>
      <c r="H24" s="10">
        <v>12.75</v>
      </c>
      <c r="I24">
        <v>693292319</v>
      </c>
      <c r="J24" s="5"/>
      <c r="K24" s="10">
        <v>12.75</v>
      </c>
      <c r="L24" s="2">
        <f t="shared" si="1"/>
        <v>33013.919952380951</v>
      </c>
      <c r="M24" s="2">
        <f t="shared" si="2"/>
        <v>654776.07905555551</v>
      </c>
      <c r="N24" s="2">
        <f t="shared" si="3"/>
        <v>5502.3199920634916</v>
      </c>
      <c r="O24" s="2">
        <f t="shared" si="4"/>
        <v>0</v>
      </c>
      <c r="P24" s="13">
        <f t="shared" si="5"/>
        <v>693292.3189999999</v>
      </c>
    </row>
    <row r="25" spans="1:16">
      <c r="A25" s="10">
        <v>13.25</v>
      </c>
      <c r="B25">
        <v>6</v>
      </c>
      <c r="C25">
        <v>87</v>
      </c>
      <c r="D25">
        <v>7</v>
      </c>
      <c r="E25" s="11"/>
      <c r="F25" s="12">
        <f t="shared" si="0"/>
        <v>100</v>
      </c>
      <c r="G25" s="5"/>
      <c r="H25" s="10">
        <v>13.25</v>
      </c>
      <c r="I25">
        <v>403124967</v>
      </c>
      <c r="J25" s="5"/>
      <c r="K25" s="10">
        <v>13.25</v>
      </c>
      <c r="L25" s="2">
        <f t="shared" si="1"/>
        <v>24187.498019999999</v>
      </c>
      <c r="M25" s="2">
        <f t="shared" si="2"/>
        <v>350718.72129000002</v>
      </c>
      <c r="N25" s="2">
        <f t="shared" si="3"/>
        <v>28218.747690000004</v>
      </c>
      <c r="O25" s="2">
        <f t="shared" si="4"/>
        <v>0</v>
      </c>
      <c r="P25" s="13">
        <f t="shared" si="5"/>
        <v>403124.967</v>
      </c>
    </row>
    <row r="26" spans="1:16">
      <c r="A26" s="10">
        <v>13.75</v>
      </c>
      <c r="B26">
        <v>0</v>
      </c>
      <c r="C26">
        <v>65</v>
      </c>
      <c r="D26">
        <v>4</v>
      </c>
      <c r="E26" s="11"/>
      <c r="F26" s="12">
        <f t="shared" si="0"/>
        <v>69</v>
      </c>
      <c r="G26" s="5"/>
      <c r="H26" s="10">
        <v>13.75</v>
      </c>
      <c r="I26">
        <v>117104394</v>
      </c>
      <c r="J26" s="5"/>
      <c r="K26" s="10">
        <v>13.75</v>
      </c>
      <c r="L26" s="2">
        <f t="shared" si="1"/>
        <v>0</v>
      </c>
      <c r="M26" s="2">
        <f t="shared" si="2"/>
        <v>110315.73347826087</v>
      </c>
      <c r="N26" s="2">
        <f t="shared" si="3"/>
        <v>6788.6605217391307</v>
      </c>
      <c r="O26" s="2">
        <f t="shared" si="4"/>
        <v>0</v>
      </c>
      <c r="P26" s="13">
        <f t="shared" si="5"/>
        <v>117104.394</v>
      </c>
    </row>
    <row r="27" spans="1:16">
      <c r="A27" s="10">
        <v>14.25</v>
      </c>
      <c r="B27">
        <v>2</v>
      </c>
      <c r="C27">
        <v>35</v>
      </c>
      <c r="D27">
        <v>6</v>
      </c>
      <c r="E27" s="11"/>
      <c r="F27" s="12">
        <f t="shared" si="0"/>
        <v>43</v>
      </c>
      <c r="G27" s="5"/>
      <c r="H27" s="10">
        <v>14.25</v>
      </c>
      <c r="I27">
        <v>55155988</v>
      </c>
      <c r="J27" s="5"/>
      <c r="K27" s="10">
        <v>14.25</v>
      </c>
      <c r="L27" s="2">
        <f t="shared" si="1"/>
        <v>2565.3947906976741</v>
      </c>
      <c r="M27" s="2">
        <f t="shared" si="2"/>
        <v>44894.408837209303</v>
      </c>
      <c r="N27" s="2">
        <f t="shared" si="3"/>
        <v>7696.1843720930228</v>
      </c>
      <c r="O27" s="2">
        <f t="shared" si="4"/>
        <v>0</v>
      </c>
      <c r="P27" s="13">
        <f t="shared" si="5"/>
        <v>55155.987999999998</v>
      </c>
    </row>
    <row r="28" spans="1:16">
      <c r="A28" s="10">
        <v>14.75</v>
      </c>
      <c r="B28">
        <v>0</v>
      </c>
      <c r="C28">
        <v>20</v>
      </c>
      <c r="D28">
        <v>10</v>
      </c>
      <c r="E28" s="11"/>
      <c r="F28" s="12">
        <f t="shared" si="0"/>
        <v>30</v>
      </c>
      <c r="G28" s="2"/>
      <c r="H28" s="10">
        <v>14.75</v>
      </c>
      <c r="I28">
        <v>13657314</v>
      </c>
      <c r="J28" s="5"/>
      <c r="K28" s="10">
        <v>14.75</v>
      </c>
      <c r="L28" s="2">
        <f t="shared" si="1"/>
        <v>0</v>
      </c>
      <c r="M28" s="2">
        <f t="shared" si="2"/>
        <v>9104.8760000000002</v>
      </c>
      <c r="N28" s="2">
        <f t="shared" si="3"/>
        <v>4552.4380000000001</v>
      </c>
      <c r="O28" s="2">
        <f t="shared" si="4"/>
        <v>0</v>
      </c>
      <c r="P28" s="13">
        <f t="shared" si="5"/>
        <v>13657.314</v>
      </c>
    </row>
    <row r="29" spans="1:16">
      <c r="A29" s="10">
        <v>15.25</v>
      </c>
      <c r="B29">
        <v>0</v>
      </c>
      <c r="C29">
        <v>5</v>
      </c>
      <c r="D29">
        <v>5</v>
      </c>
      <c r="E29" s="11"/>
      <c r="F29" s="12">
        <f t="shared" si="0"/>
        <v>10</v>
      </c>
      <c r="G29" s="2"/>
      <c r="H29" s="10">
        <v>15.25</v>
      </c>
      <c r="I29">
        <v>4789252</v>
      </c>
      <c r="J29" s="5"/>
      <c r="K29" s="10">
        <v>15.25</v>
      </c>
      <c r="L29" s="2">
        <f t="shared" si="1"/>
        <v>0</v>
      </c>
      <c r="M29" s="2">
        <f t="shared" si="2"/>
        <v>2394.6260000000002</v>
      </c>
      <c r="N29" s="2">
        <f t="shared" si="3"/>
        <v>2394.6260000000002</v>
      </c>
      <c r="O29" s="2">
        <f t="shared" si="4"/>
        <v>0</v>
      </c>
      <c r="P29" s="13">
        <f t="shared" si="5"/>
        <v>4789.2520000000004</v>
      </c>
    </row>
    <row r="30" spans="1:16">
      <c r="A30" s="10">
        <v>15.75</v>
      </c>
      <c r="B30">
        <v>0</v>
      </c>
      <c r="C30">
        <v>4</v>
      </c>
      <c r="D30">
        <v>0</v>
      </c>
      <c r="E30" s="11"/>
      <c r="F30" s="12">
        <f t="shared" si="0"/>
        <v>4</v>
      </c>
      <c r="G30" s="2"/>
      <c r="H30" s="10">
        <v>15.75</v>
      </c>
      <c r="I30">
        <v>2793205</v>
      </c>
      <c r="J30" s="5"/>
      <c r="K30" s="10">
        <v>15.75</v>
      </c>
      <c r="L30" s="2">
        <f t="shared" si="1"/>
        <v>0</v>
      </c>
      <c r="M30" s="2">
        <f t="shared" si="2"/>
        <v>2793.2049999999999</v>
      </c>
      <c r="N30" s="2">
        <f t="shared" si="3"/>
        <v>0</v>
      </c>
      <c r="O30" s="2">
        <f t="shared" si="4"/>
        <v>0</v>
      </c>
      <c r="P30" s="13">
        <f t="shared" si="5"/>
        <v>2793.2049999999999</v>
      </c>
    </row>
    <row r="31" spans="1:16">
      <c r="A31" s="10">
        <v>16.25</v>
      </c>
      <c r="B31">
        <v>0</v>
      </c>
      <c r="C31">
        <v>2</v>
      </c>
      <c r="D31">
        <v>12</v>
      </c>
      <c r="E31" s="11"/>
      <c r="F31" s="12">
        <f t="shared" si="0"/>
        <v>14</v>
      </c>
      <c r="G31" s="2"/>
      <c r="H31" s="10">
        <v>16.25</v>
      </c>
      <c r="I31">
        <v>1996047</v>
      </c>
      <c r="J31" s="5"/>
      <c r="K31" s="10">
        <v>16.25</v>
      </c>
      <c r="L31" s="2">
        <f t="shared" si="1"/>
        <v>0</v>
      </c>
      <c r="M31" s="2">
        <f t="shared" si="2"/>
        <v>285.14957142857139</v>
      </c>
      <c r="N31" s="2">
        <f t="shared" si="3"/>
        <v>1710.8974285714285</v>
      </c>
      <c r="O31" s="2">
        <f t="shared" si="4"/>
        <v>0</v>
      </c>
      <c r="P31" s="13">
        <f t="shared" si="5"/>
        <v>1996.0469999999998</v>
      </c>
    </row>
    <row r="32" spans="1:16">
      <c r="A32" s="10">
        <v>16.75</v>
      </c>
      <c r="B32">
        <v>0</v>
      </c>
      <c r="C32">
        <v>2</v>
      </c>
      <c r="D32">
        <v>13</v>
      </c>
      <c r="E32" s="11"/>
      <c r="F32" s="12">
        <f t="shared" si="0"/>
        <v>15</v>
      </c>
      <c r="G32" s="2"/>
      <c r="H32" s="10">
        <v>16.75</v>
      </c>
      <c r="I32" s="5"/>
      <c r="J32" s="15"/>
      <c r="K32" s="10">
        <v>16.75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3">
        <f t="shared" si="5"/>
        <v>0</v>
      </c>
    </row>
    <row r="33" spans="1:16">
      <c r="A33" s="10">
        <v>17.25</v>
      </c>
      <c r="B33">
        <v>0</v>
      </c>
      <c r="C33">
        <v>2</v>
      </c>
      <c r="D33">
        <v>8</v>
      </c>
      <c r="E33" s="11"/>
      <c r="F33" s="12">
        <f t="shared" si="0"/>
        <v>10</v>
      </c>
      <c r="G33" s="2"/>
      <c r="H33" s="10">
        <v>17.25</v>
      </c>
      <c r="I33" s="5"/>
      <c r="J33" s="15"/>
      <c r="K33" s="10">
        <v>17.25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3">
        <f t="shared" si="5"/>
        <v>0</v>
      </c>
    </row>
    <row r="34" spans="1:16">
      <c r="A34" s="10">
        <v>17.75</v>
      </c>
      <c r="B34">
        <v>0</v>
      </c>
      <c r="C34">
        <v>0</v>
      </c>
      <c r="D34">
        <v>1</v>
      </c>
      <c r="E34" s="11"/>
      <c r="F34" s="12">
        <f t="shared" si="0"/>
        <v>1</v>
      </c>
      <c r="G34" s="2"/>
      <c r="H34" s="10">
        <v>17.75</v>
      </c>
      <c r="I34" s="5"/>
      <c r="J34" s="15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128</v>
      </c>
      <c r="C43" s="16">
        <f>SUM(C6:C42)</f>
        <v>528</v>
      </c>
      <c r="D43" s="16">
        <f>SUM(D6:D42)</f>
        <v>73</v>
      </c>
      <c r="E43" s="16">
        <f>SUM(E6:E42)</f>
        <v>0</v>
      </c>
      <c r="F43" s="16">
        <f>SUM(F6:F42)</f>
        <v>729</v>
      </c>
      <c r="G43" s="17"/>
      <c r="H43" s="8" t="s">
        <v>7</v>
      </c>
      <c r="I43" s="5">
        <f>SUM(I6:I42)</f>
        <v>3317429787</v>
      </c>
      <c r="J43" s="2"/>
      <c r="K43" s="8" t="s">
        <v>7</v>
      </c>
      <c r="L43" s="16">
        <f>SUM(L6:L42)</f>
        <v>679480.23544254515</v>
      </c>
      <c r="M43" s="16">
        <f>SUM(M6:M42)</f>
        <v>2534559.1268211249</v>
      </c>
      <c r="N43" s="16">
        <f>SUM(N6:N42)</f>
        <v>103390.42473633049</v>
      </c>
      <c r="O43" s="16">
        <f>SUM(O6:O42)</f>
        <v>0</v>
      </c>
      <c r="P43" s="16">
        <f>SUM(P6:P42)</f>
        <v>3317429.7869999995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8"/>
      <c r="B46" s="2"/>
      <c r="C46" s="2"/>
      <c r="D46" s="2"/>
      <c r="E46" s="2"/>
      <c r="F46" s="18"/>
      <c r="G46" s="2"/>
      <c r="H46" s="2"/>
      <c r="I46" s="2"/>
      <c r="J46" s="18"/>
      <c r="K46" s="2"/>
      <c r="L46" s="2"/>
      <c r="M46" s="2"/>
      <c r="N46" s="18"/>
      <c r="O46" s="2"/>
      <c r="P46" s="4"/>
    </row>
    <row r="47" spans="1:16">
      <c r="A47" s="2"/>
      <c r="B47" s="35" t="s">
        <v>9</v>
      </c>
      <c r="C47" s="35"/>
      <c r="D47" s="35"/>
      <c r="E47" s="2"/>
      <c r="F47" s="2"/>
      <c r="G47" s="5"/>
      <c r="H47" s="2"/>
      <c r="I47" s="35" t="s">
        <v>10</v>
      </c>
      <c r="J47" s="35"/>
      <c r="K47" s="35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9" t="s">
        <v>11</v>
      </c>
      <c r="I49" s="20">
        <v>2.5798499999999999E-3</v>
      </c>
      <c r="J49" s="19"/>
      <c r="K49" s="20">
        <v>3.3658980000000001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0.22066078128366662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0.33626951571598745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0.48896314146270653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0.68482122876240892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0.93016273118714443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1.231531186673535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1.5956820730456749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2.0295718526439388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2.5403483691228139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3.1353423458361647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3.8220597951785908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4.6081751910179296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2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5.5015252875833411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2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295075.37024999998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295075.37024999998</v>
      </c>
      <c r="G65" s="2"/>
      <c r="H65" s="10">
        <f t="shared" si="11"/>
        <v>6.5101034914451228</v>
      </c>
      <c r="I65" s="2">
        <f t="shared" si="12"/>
        <v>187411.82420526707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2">
        <f t="shared" si="16"/>
        <v>187411.82420526707</v>
      </c>
      <c r="N65" s="4"/>
      <c r="O65" s="4"/>
      <c r="P65" s="4"/>
    </row>
    <row r="66" spans="1:16">
      <c r="A66" s="10">
        <v>10.75</v>
      </c>
      <c r="B66" s="2">
        <f t="shared" si="6"/>
        <v>747032.47521739139</v>
      </c>
      <c r="C66" s="2">
        <f t="shared" si="7"/>
        <v>157269.9947826087</v>
      </c>
      <c r="D66" s="2">
        <f t="shared" si="8"/>
        <v>0</v>
      </c>
      <c r="E66" s="2">
        <f t="shared" si="9"/>
        <v>0</v>
      </c>
      <c r="F66" s="12">
        <f t="shared" si="10"/>
        <v>904302.47000000009</v>
      </c>
      <c r="G66" s="2"/>
      <c r="H66" s="10">
        <f t="shared" si="11"/>
        <v>7.6420547108759225</v>
      </c>
      <c r="I66" s="2">
        <f t="shared" si="12"/>
        <v>531057.02757324337</v>
      </c>
      <c r="J66" s="2">
        <f t="shared" si="13"/>
        <v>111801.47948910388</v>
      </c>
      <c r="K66" s="2">
        <f t="shared" si="14"/>
        <v>0</v>
      </c>
      <c r="L66" s="2">
        <f t="shared" si="15"/>
        <v>0</v>
      </c>
      <c r="M66" s="22">
        <f t="shared" si="16"/>
        <v>642858.50706234726</v>
      </c>
      <c r="N66" s="4"/>
      <c r="O66" s="4"/>
      <c r="P66" s="4"/>
    </row>
    <row r="67" spans="1:16">
      <c r="A67" s="10">
        <v>11.25</v>
      </c>
      <c r="B67" s="2">
        <f t="shared" si="6"/>
        <v>1383528.2451923077</v>
      </c>
      <c r="C67" s="2">
        <f t="shared" si="7"/>
        <v>1709064.3028846153</v>
      </c>
      <c r="D67" s="2">
        <f t="shared" si="8"/>
        <v>81384.014423076922</v>
      </c>
      <c r="E67" s="2">
        <f t="shared" si="9"/>
        <v>0</v>
      </c>
      <c r="F67" s="12">
        <f t="shared" si="10"/>
        <v>3173976.5625</v>
      </c>
      <c r="G67" s="2"/>
      <c r="H67" s="10">
        <f t="shared" si="11"/>
        <v>8.9056706204868608</v>
      </c>
      <c r="I67" s="2">
        <f t="shared" si="12"/>
        <v>1095221.9418509223</v>
      </c>
      <c r="J67" s="2">
        <f t="shared" si="13"/>
        <v>1352921.2222864334</v>
      </c>
      <c r="K67" s="2">
        <f t="shared" si="14"/>
        <v>64424.820108877786</v>
      </c>
      <c r="L67" s="2">
        <f t="shared" si="15"/>
        <v>0</v>
      </c>
      <c r="M67" s="22">
        <f t="shared" si="16"/>
        <v>2512567.9842462339</v>
      </c>
      <c r="N67" s="4"/>
      <c r="O67" s="4"/>
      <c r="P67" s="4"/>
    </row>
    <row r="68" spans="1:16">
      <c r="A68" s="10">
        <v>11.75</v>
      </c>
      <c r="B68" s="2">
        <f t="shared" si="6"/>
        <v>2932465.676234568</v>
      </c>
      <c r="C68" s="2">
        <f t="shared" si="7"/>
        <v>4351400.6808641972</v>
      </c>
      <c r="D68" s="2">
        <f t="shared" si="8"/>
        <v>378382.66790123458</v>
      </c>
      <c r="E68" s="2">
        <f t="shared" si="9"/>
        <v>0</v>
      </c>
      <c r="F68" s="12">
        <f t="shared" si="10"/>
        <v>7662249.0250000004</v>
      </c>
      <c r="G68" s="2"/>
      <c r="H68" s="10">
        <f t="shared" si="11"/>
        <v>10.309385289663391</v>
      </c>
      <c r="I68" s="2">
        <f t="shared" si="12"/>
        <v>2572929.2344694012</v>
      </c>
      <c r="J68" s="2">
        <f t="shared" si="13"/>
        <v>3817894.9930836274</v>
      </c>
      <c r="K68" s="2">
        <f t="shared" si="14"/>
        <v>331990.86896379368</v>
      </c>
      <c r="L68" s="2">
        <f t="shared" si="15"/>
        <v>0</v>
      </c>
      <c r="M68" s="22">
        <f t="shared" si="16"/>
        <v>6722815.0965168225</v>
      </c>
      <c r="N68" s="4"/>
      <c r="O68" s="4"/>
      <c r="P68" s="4"/>
    </row>
    <row r="69" spans="1:16">
      <c r="A69" s="10">
        <v>12.25</v>
      </c>
      <c r="B69" s="2">
        <f t="shared" si="6"/>
        <v>1823808.8274456521</v>
      </c>
      <c r="C69" s="2">
        <f t="shared" si="7"/>
        <v>10074372.570652174</v>
      </c>
      <c r="D69" s="2">
        <f t="shared" si="8"/>
        <v>86848.039402173905</v>
      </c>
      <c r="E69" s="2">
        <f t="shared" si="9"/>
        <v>0</v>
      </c>
      <c r="F69" s="12">
        <f t="shared" si="10"/>
        <v>11985029.4375</v>
      </c>
      <c r="G69" s="2"/>
      <c r="H69" s="10">
        <f t="shared" si="11"/>
        <v>11.861771131739152</v>
      </c>
      <c r="I69" s="2">
        <f t="shared" si="12"/>
        <v>1766008.3999351731</v>
      </c>
      <c r="J69" s="2">
        <f t="shared" si="13"/>
        <v>9755094.0186895262</v>
      </c>
      <c r="K69" s="2">
        <f t="shared" si="14"/>
        <v>84095.638092151086</v>
      </c>
      <c r="L69" s="2">
        <f t="shared" si="15"/>
        <v>0</v>
      </c>
      <c r="M69" s="22">
        <f t="shared" si="16"/>
        <v>11605198.05671685</v>
      </c>
      <c r="N69" s="4"/>
      <c r="O69" s="4"/>
      <c r="P69" s="4"/>
    </row>
    <row r="70" spans="1:16">
      <c r="A70" s="10">
        <v>12.75</v>
      </c>
      <c r="B70" s="2">
        <f t="shared" si="6"/>
        <v>420927.47939285712</v>
      </c>
      <c r="C70" s="2">
        <f t="shared" si="7"/>
        <v>8348395.007958333</v>
      </c>
      <c r="D70" s="2">
        <f t="shared" si="8"/>
        <v>70154.579898809519</v>
      </c>
      <c r="E70" s="2">
        <f t="shared" si="9"/>
        <v>0</v>
      </c>
      <c r="F70" s="12">
        <f t="shared" si="10"/>
        <v>8839477.0672500003</v>
      </c>
      <c r="G70" s="2"/>
      <c r="H70" s="10">
        <f t="shared" si="11"/>
        <v>13.571535137580366</v>
      </c>
      <c r="I70" s="2">
        <f t="shared" si="12"/>
        <v>448049.57466300362</v>
      </c>
      <c r="J70" s="2">
        <f t="shared" si="13"/>
        <v>8886316.5641495716</v>
      </c>
      <c r="K70" s="2">
        <f t="shared" si="14"/>
        <v>74674.929110500598</v>
      </c>
      <c r="L70" s="2">
        <f t="shared" si="15"/>
        <v>0</v>
      </c>
      <c r="M70" s="22">
        <f t="shared" si="16"/>
        <v>9409041.0679230765</v>
      </c>
      <c r="N70" s="4"/>
      <c r="O70" s="4"/>
      <c r="P70" s="4"/>
    </row>
    <row r="71" spans="1:16">
      <c r="A71" s="10">
        <v>13.25</v>
      </c>
      <c r="B71" s="2">
        <f t="shared" si="6"/>
        <v>320484.348765</v>
      </c>
      <c r="C71" s="2">
        <f t="shared" si="7"/>
        <v>4647023.0570924999</v>
      </c>
      <c r="D71" s="2">
        <f t="shared" si="8"/>
        <v>373898.40689250006</v>
      </c>
      <c r="E71" s="2">
        <f t="shared" si="9"/>
        <v>0</v>
      </c>
      <c r="F71" s="12">
        <f t="shared" si="10"/>
        <v>5341405.8127499996</v>
      </c>
      <c r="G71" s="2"/>
      <c r="H71" s="10">
        <f t="shared" si="11"/>
        <v>15.447515362699042</v>
      </c>
      <c r="I71" s="2">
        <f t="shared" si="12"/>
        <v>373636.74724920263</v>
      </c>
      <c r="J71" s="2">
        <f t="shared" si="13"/>
        <v>5417732.8351134388</v>
      </c>
      <c r="K71" s="2">
        <f t="shared" si="14"/>
        <v>435909.53845740313</v>
      </c>
      <c r="L71" s="2">
        <f t="shared" si="15"/>
        <v>0</v>
      </c>
      <c r="M71" s="22">
        <f t="shared" si="16"/>
        <v>6227279.1208200445</v>
      </c>
      <c r="N71" s="4"/>
      <c r="O71" s="4"/>
      <c r="P71" s="4"/>
    </row>
    <row r="72" spans="1:16">
      <c r="A72" s="10">
        <v>13.75</v>
      </c>
      <c r="B72" s="2">
        <f t="shared" si="6"/>
        <v>0</v>
      </c>
      <c r="C72" s="2">
        <f t="shared" si="7"/>
        <v>1516841.335326087</v>
      </c>
      <c r="D72" s="2">
        <f t="shared" si="8"/>
        <v>93344.082173913048</v>
      </c>
      <c r="E72" s="2">
        <f t="shared" si="9"/>
        <v>0</v>
      </c>
      <c r="F72" s="12">
        <f t="shared" si="10"/>
        <v>1610185.4175</v>
      </c>
      <c r="G72" s="2"/>
      <c r="H72" s="10">
        <f t="shared" si="11"/>
        <v>17.498677641459132</v>
      </c>
      <c r="I72" s="2">
        <f t="shared" si="12"/>
        <v>0</v>
      </c>
      <c r="J72" s="2">
        <f t="shared" si="13"/>
        <v>1930379.458917208</v>
      </c>
      <c r="K72" s="2">
        <f t="shared" si="14"/>
        <v>118792.58208721281</v>
      </c>
      <c r="L72" s="2">
        <f t="shared" si="15"/>
        <v>0</v>
      </c>
      <c r="M72" s="22">
        <f t="shared" si="16"/>
        <v>2049172.0410044207</v>
      </c>
      <c r="N72" s="4"/>
      <c r="O72" s="4"/>
      <c r="P72" s="4"/>
    </row>
    <row r="73" spans="1:16">
      <c r="A73" s="10">
        <v>14.25</v>
      </c>
      <c r="B73" s="2">
        <f t="shared" si="6"/>
        <v>36556.875767441859</v>
      </c>
      <c r="C73" s="2">
        <f t="shared" si="7"/>
        <v>639745.32593023253</v>
      </c>
      <c r="D73" s="2">
        <f t="shared" si="8"/>
        <v>109670.62730232558</v>
      </c>
      <c r="E73" s="2">
        <f t="shared" si="9"/>
        <v>0</v>
      </c>
      <c r="F73" s="12">
        <f t="shared" si="10"/>
        <v>785972.82899999991</v>
      </c>
      <c r="G73" s="2"/>
      <c r="H73" s="10">
        <f t="shared" si="11"/>
        <v>19.734112505599615</v>
      </c>
      <c r="I73" s="2">
        <f t="shared" si="12"/>
        <v>50625.78942090708</v>
      </c>
      <c r="J73" s="2">
        <f t="shared" si="13"/>
        <v>885951.31486587401</v>
      </c>
      <c r="K73" s="2">
        <f t="shared" si="14"/>
        <v>151877.36826272125</v>
      </c>
      <c r="L73" s="2">
        <f t="shared" si="15"/>
        <v>0</v>
      </c>
      <c r="M73" s="22">
        <f t="shared" si="16"/>
        <v>1088454.4725495023</v>
      </c>
      <c r="N73" s="4"/>
      <c r="O73" s="4"/>
      <c r="P73" s="4"/>
    </row>
    <row r="74" spans="1:16">
      <c r="A74" s="10">
        <v>14.75</v>
      </c>
      <c r="B74" s="2">
        <f t="shared" si="6"/>
        <v>0</v>
      </c>
      <c r="C74" s="2">
        <f t="shared" si="7"/>
        <v>134296.921</v>
      </c>
      <c r="D74" s="2">
        <f t="shared" si="8"/>
        <v>67148.460500000001</v>
      </c>
      <c r="E74" s="2">
        <f t="shared" si="9"/>
        <v>0</v>
      </c>
      <c r="F74" s="12">
        <f t="shared" si="10"/>
        <v>201445.38150000002</v>
      </c>
      <c r="G74" s="2"/>
      <c r="H74" s="10">
        <f t="shared" si="11"/>
        <v>22.163032287335806</v>
      </c>
      <c r="I74" s="2">
        <f t="shared" si="12"/>
        <v>0</v>
      </c>
      <c r="J74" s="2">
        <f t="shared" si="13"/>
        <v>201791.66076018888</v>
      </c>
      <c r="K74" s="2">
        <f t="shared" si="14"/>
        <v>100895.83038009444</v>
      </c>
      <c r="L74" s="2">
        <f t="shared" si="15"/>
        <v>0</v>
      </c>
      <c r="M74" s="22">
        <f t="shared" si="16"/>
        <v>302687.49114028329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36518.046500000004</v>
      </c>
      <c r="D75" s="2">
        <f t="shared" si="8"/>
        <v>36518.046500000004</v>
      </c>
      <c r="E75" s="2">
        <f t="shared" si="9"/>
        <v>0</v>
      </c>
      <c r="F75" s="12">
        <f t="shared" si="10"/>
        <v>73036.093000000008</v>
      </c>
      <c r="G75" s="2"/>
      <c r="H75" s="10">
        <f t="shared" si="11"/>
        <v>24.794768389839771</v>
      </c>
      <c r="I75" s="2">
        <f t="shared" si="12"/>
        <v>0</v>
      </c>
      <c r="J75" s="2">
        <f t="shared" si="13"/>
        <v>59374.197050288458</v>
      </c>
      <c r="K75" s="2">
        <f t="shared" si="14"/>
        <v>59374.197050288458</v>
      </c>
      <c r="L75" s="2">
        <f t="shared" si="15"/>
        <v>0</v>
      </c>
      <c r="M75" s="22">
        <f t="shared" si="16"/>
        <v>118748.39410057692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43992.978750000002</v>
      </c>
      <c r="D76" s="2">
        <f t="shared" si="8"/>
        <v>0</v>
      </c>
      <c r="E76" s="2">
        <f t="shared" si="9"/>
        <v>0</v>
      </c>
      <c r="F76" s="12">
        <f t="shared" si="10"/>
        <v>43992.978750000002</v>
      </c>
      <c r="G76" s="2"/>
      <c r="H76" s="10">
        <f t="shared" si="11"/>
        <v>27.638768710036</v>
      </c>
      <c r="I76" s="2">
        <f t="shared" si="12"/>
        <v>0</v>
      </c>
      <c r="J76" s="2">
        <f t="shared" si="13"/>
        <v>77200.746954716102</v>
      </c>
      <c r="K76" s="2">
        <f t="shared" si="14"/>
        <v>0</v>
      </c>
      <c r="L76" s="2">
        <f t="shared" si="15"/>
        <v>0</v>
      </c>
      <c r="M76" s="22">
        <f t="shared" si="16"/>
        <v>77200.746954716102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4633.6805357142848</v>
      </c>
      <c r="D77" s="2">
        <f t="shared" si="8"/>
        <v>27802.083214285711</v>
      </c>
      <c r="E77" s="2">
        <f t="shared" si="9"/>
        <v>0</v>
      </c>
      <c r="F77" s="12">
        <f t="shared" si="10"/>
        <v>32435.763749999995</v>
      </c>
      <c r="G77" s="2"/>
      <c r="H77" s="10">
        <f t="shared" si="11"/>
        <v>30.704595200458893</v>
      </c>
      <c r="I77" s="2">
        <f t="shared" si="12"/>
        <v>0</v>
      </c>
      <c r="J77" s="2">
        <f t="shared" si="13"/>
        <v>8755.4021622986238</v>
      </c>
      <c r="K77" s="2">
        <f t="shared" si="14"/>
        <v>52532.412973791746</v>
      </c>
      <c r="L77" s="2">
        <f t="shared" si="15"/>
        <v>0</v>
      </c>
      <c r="M77" s="22">
        <f t="shared" si="16"/>
        <v>61287.815136090372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12">
        <f t="shared" si="10"/>
        <v>0</v>
      </c>
      <c r="G78" s="2"/>
      <c r="H78" s="10">
        <f t="shared" si="11"/>
        <v>34.00192155845901</v>
      </c>
      <c r="I78" s="2">
        <f t="shared" si="12"/>
        <v>0</v>
      </c>
      <c r="J78" s="2">
        <f t="shared" si="13"/>
        <v>0</v>
      </c>
      <c r="K78" s="2">
        <f t="shared" si="14"/>
        <v>0</v>
      </c>
      <c r="L78" s="2">
        <f t="shared" si="15"/>
        <v>0</v>
      </c>
      <c r="M78" s="22">
        <f t="shared" si="16"/>
        <v>0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12">
        <f t="shared" si="10"/>
        <v>0</v>
      </c>
      <c r="G79" s="2"/>
      <c r="H79" s="10">
        <f t="shared" si="11"/>
        <v>37.540531032363994</v>
      </c>
      <c r="I79" s="2">
        <f t="shared" si="12"/>
        <v>0</v>
      </c>
      <c r="J79" s="2">
        <f t="shared" si="13"/>
        <v>0</v>
      </c>
      <c r="K79" s="2">
        <f t="shared" si="14"/>
        <v>0</v>
      </c>
      <c r="L79" s="2">
        <f t="shared" si="15"/>
        <v>0</v>
      </c>
      <c r="M79" s="22">
        <f t="shared" si="16"/>
        <v>0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41.33031433533602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2">
        <f t="shared" si="16"/>
        <v>0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45.381267658650472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49.703490776970469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54.307185238940171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59.202652637066301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64.400292951434068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69.910602962303813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75.744174727088605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81.911694117599382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7959879.2982652187</v>
      </c>
      <c r="C89" s="16">
        <f>SUM(C52:C83)</f>
        <v>31663553.902276468</v>
      </c>
      <c r="D89" s="16">
        <f>SUM(D52:D83)</f>
        <v>1325151.0082083193</v>
      </c>
      <c r="E89" s="16">
        <f>SUM(E52:E83)</f>
        <v>0</v>
      </c>
      <c r="F89" s="16">
        <f>SUM(F52:F83)</f>
        <v>40948584.208749987</v>
      </c>
      <c r="G89" s="12"/>
      <c r="H89" s="8" t="s">
        <v>7</v>
      </c>
      <c r="I89" s="16">
        <f>SUM(I52:I88)</f>
        <v>7024940.5393671207</v>
      </c>
      <c r="J89" s="16">
        <f>SUM(J52:J88)</f>
        <v>32505213.893522277</v>
      </c>
      <c r="K89" s="16">
        <f>SUM(K52:K88)</f>
        <v>1474568.185486835</v>
      </c>
      <c r="L89" s="16">
        <f>SUM(L52:L88)</f>
        <v>0</v>
      </c>
      <c r="M89" s="16">
        <f>SUM(M52:M88)</f>
        <v>41004722.618376233</v>
      </c>
      <c r="N89" s="4"/>
      <c r="O89" s="4"/>
      <c r="P89" s="4"/>
    </row>
    <row r="90" spans="1:16">
      <c r="A90" s="6" t="s">
        <v>12</v>
      </c>
      <c r="B90" s="23">
        <f>IF(L43&gt;0,B89/L43,0)</f>
        <v>11.714659063013</v>
      </c>
      <c r="C90" s="23">
        <f>IF(M43&gt;0,C89/M43,0)</f>
        <v>12.492726473494933</v>
      </c>
      <c r="D90" s="23">
        <f>IF(N43&gt;0,D89/N43,0)</f>
        <v>12.816960676849535</v>
      </c>
      <c r="E90" s="23">
        <f>IF(O43&gt;0,E89/O43,0)</f>
        <v>0</v>
      </c>
      <c r="F90" s="23">
        <f>IF(P43&gt;0,F89/P43,0)</f>
        <v>12.343466731146824</v>
      </c>
      <c r="G90" s="12"/>
      <c r="H90" s="6" t="s">
        <v>12</v>
      </c>
      <c r="I90" s="23">
        <f>IF(L43&gt;0,I89/L43,0)</f>
        <v>10.338697393886344</v>
      </c>
      <c r="J90" s="23">
        <f>IF(M43&gt;0,J89/M43,0)</f>
        <v>12.824800001525597</v>
      </c>
      <c r="K90" s="23">
        <f>IF(N43&gt;0,K89/N43,0)</f>
        <v>14.262134905116456</v>
      </c>
      <c r="L90" s="23">
        <f>IF(O43&gt;0,L89/O43,0)</f>
        <v>0</v>
      </c>
      <c r="M90" s="23">
        <f>IF(P43&gt;0,M89/P43,0)</f>
        <v>12.360388991218834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1" t="s">
        <v>13</v>
      </c>
      <c r="B95" s="31"/>
      <c r="C95" s="31"/>
      <c r="D95" s="31"/>
      <c r="E95" s="31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1"/>
      <c r="B96" s="31"/>
      <c r="C96" s="31"/>
      <c r="D96" s="31"/>
      <c r="E96" s="31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4"/>
      <c r="B97" s="2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5">
        <v>0</v>
      </c>
      <c r="B102" s="26">
        <f>L$43</f>
        <v>679480.23544254515</v>
      </c>
      <c r="C102" s="27">
        <f>$B$90</f>
        <v>11.714659063013</v>
      </c>
      <c r="D102" s="27">
        <f>$I$90</f>
        <v>10.338697393886344</v>
      </c>
      <c r="E102" s="28">
        <f t="shared" ref="E102:E105" si="17">B102*D102</f>
        <v>7024940.5393671207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1</v>
      </c>
      <c r="B103" s="26">
        <f>M$43</f>
        <v>2534559.1268211249</v>
      </c>
      <c r="C103" s="27">
        <f>$C$90</f>
        <v>12.492726473494933</v>
      </c>
      <c r="D103" s="27">
        <f>$J$90</f>
        <v>12.824800001525597</v>
      </c>
      <c r="E103" s="28">
        <f t="shared" si="17"/>
        <v>32505213.893522277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5">
        <v>2</v>
      </c>
      <c r="B104" s="26">
        <f>N$43</f>
        <v>103390.42473633049</v>
      </c>
      <c r="C104" s="27">
        <f>$D$90</f>
        <v>12.816960676849535</v>
      </c>
      <c r="D104" s="27">
        <f>$K$90</f>
        <v>14.262134905116456</v>
      </c>
      <c r="E104" s="28">
        <f t="shared" si="17"/>
        <v>1474568.185486835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 t="s">
        <v>7</v>
      </c>
      <c r="B106" s="26">
        <f>SUM(B102:B105)</f>
        <v>3317429.7870000005</v>
      </c>
      <c r="C106" s="27">
        <f>$F$90</f>
        <v>12.343466731146824</v>
      </c>
      <c r="D106" s="27">
        <f>$M$90</f>
        <v>12.360388991218834</v>
      </c>
      <c r="E106" s="28">
        <f>SUM(E102:E105)</f>
        <v>41004722.61837624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2</v>
      </c>
      <c r="B107" s="29">
        <f>$I$2</f>
        <v>41004828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30" t="s">
        <v>19</v>
      </c>
      <c r="B108" s="26">
        <f>IF(E106&gt;0,$I$2/E106,"")</f>
        <v>1.0000025699874802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50"/>
  </sheetPr>
  <dimension ref="A1:P108"/>
  <sheetViews>
    <sheetView topLeftCell="A73" zoomScale="95" zoomScaleNormal="95" workbookViewId="0">
      <selection activeCell="I28" sqref="I28"/>
    </sheetView>
  </sheetViews>
  <sheetFormatPr baseColWidth="10" defaultColWidth="10.5" defaultRowHeight="13"/>
  <cols>
    <col min="5" max="5" width="11.5" customWidth="1"/>
  </cols>
  <sheetData>
    <row r="1" spans="1:16" ht="21">
      <c r="A1" s="34" t="s">
        <v>0</v>
      </c>
      <c r="B1" s="34"/>
      <c r="C1" s="34"/>
      <c r="D1" s="34"/>
      <c r="E1" s="34"/>
      <c r="F1" s="34"/>
      <c r="G1" s="2"/>
      <c r="H1" s="35" t="s">
        <v>1</v>
      </c>
      <c r="I1" s="35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14888048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6" t="s">
        <v>4</v>
      </c>
      <c r="C4" s="36"/>
      <c r="D4" s="36"/>
      <c r="E4" s="36"/>
      <c r="F4" s="36"/>
      <c r="G4" s="2"/>
      <c r="H4" s="3" t="s">
        <v>3</v>
      </c>
      <c r="I4" s="2"/>
      <c r="J4" s="2"/>
      <c r="K4" s="3" t="s">
        <v>3</v>
      </c>
      <c r="L4" s="35" t="s">
        <v>5</v>
      </c>
      <c r="M4" s="35"/>
      <c r="N4" s="35"/>
      <c r="O4" s="35"/>
      <c r="P4" s="35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4">
        <v>1</v>
      </c>
      <c r="C16" s="11"/>
      <c r="D16" s="11"/>
      <c r="E16" s="11"/>
      <c r="F16" s="12">
        <f t="shared" si="0"/>
        <v>1</v>
      </c>
      <c r="G16" s="2"/>
      <c r="H16" s="10">
        <v>8.75</v>
      </c>
      <c r="I16">
        <v>75490733</v>
      </c>
      <c r="J16" s="5"/>
      <c r="K16" s="10">
        <v>8.75</v>
      </c>
      <c r="L16" s="2">
        <f t="shared" si="1"/>
        <v>75490.732999999993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75490.732999999993</v>
      </c>
    </row>
    <row r="17" spans="1:16">
      <c r="A17" s="10">
        <v>9.25</v>
      </c>
      <c r="B17">
        <v>3</v>
      </c>
      <c r="C17">
        <v>0</v>
      </c>
      <c r="D17">
        <v>0</v>
      </c>
      <c r="E17" s="11"/>
      <c r="F17" s="12">
        <f t="shared" si="0"/>
        <v>3</v>
      </c>
      <c r="G17" s="2"/>
      <c r="H17" s="10">
        <v>9.25</v>
      </c>
      <c r="I17">
        <v>320755985</v>
      </c>
      <c r="J17" s="5"/>
      <c r="K17" s="10">
        <v>9.25</v>
      </c>
      <c r="L17" s="2">
        <f t="shared" si="1"/>
        <v>320755.98499999999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320755.98499999999</v>
      </c>
    </row>
    <row r="18" spans="1:16">
      <c r="A18" s="10">
        <v>9.75</v>
      </c>
      <c r="B18">
        <v>12</v>
      </c>
      <c r="C18">
        <v>0</v>
      </c>
      <c r="D18">
        <v>0</v>
      </c>
      <c r="E18" s="11"/>
      <c r="F18" s="12">
        <f t="shared" si="0"/>
        <v>12</v>
      </c>
      <c r="G18" s="2"/>
      <c r="H18" s="10">
        <v>9.75</v>
      </c>
      <c r="I18">
        <v>339549037</v>
      </c>
      <c r="J18" s="5"/>
      <c r="K18" s="10">
        <v>9.75</v>
      </c>
      <c r="L18" s="2">
        <f t="shared" si="1"/>
        <v>339549.03700000001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339549.03700000001</v>
      </c>
    </row>
    <row r="19" spans="1:16">
      <c r="A19" s="10">
        <v>10.25</v>
      </c>
      <c r="B19">
        <v>10</v>
      </c>
      <c r="C19">
        <v>0</v>
      </c>
      <c r="D19">
        <v>0</v>
      </c>
      <c r="E19" s="11"/>
      <c r="F19" s="12">
        <f t="shared" si="0"/>
        <v>10</v>
      </c>
      <c r="G19" s="2"/>
      <c r="H19" s="10">
        <v>10.25</v>
      </c>
      <c r="I19">
        <v>396246718</v>
      </c>
      <c r="J19" s="5"/>
      <c r="K19" s="10">
        <v>10.25</v>
      </c>
      <c r="L19" s="2">
        <f t="shared" si="1"/>
        <v>396246.71799999999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396246.71799999999</v>
      </c>
    </row>
    <row r="20" spans="1:16">
      <c r="A20" s="10">
        <v>10.75</v>
      </c>
      <c r="B20">
        <v>19</v>
      </c>
      <c r="C20">
        <v>4</v>
      </c>
      <c r="D20">
        <v>0</v>
      </c>
      <c r="E20" s="11"/>
      <c r="F20" s="12">
        <f t="shared" si="0"/>
        <v>23</v>
      </c>
      <c r="G20" s="2"/>
      <c r="H20" s="10">
        <v>10.75</v>
      </c>
      <c r="I20">
        <v>396246718</v>
      </c>
      <c r="J20" s="5"/>
      <c r="K20" s="10">
        <v>10.75</v>
      </c>
      <c r="L20" s="2">
        <f t="shared" si="1"/>
        <v>327334.24530434783</v>
      </c>
      <c r="M20" s="2">
        <f t="shared" si="2"/>
        <v>68912.472695652177</v>
      </c>
      <c r="N20" s="2">
        <f t="shared" si="3"/>
        <v>0</v>
      </c>
      <c r="O20" s="2">
        <f t="shared" si="4"/>
        <v>0</v>
      </c>
      <c r="P20" s="13">
        <f t="shared" si="5"/>
        <v>396246.71799999999</v>
      </c>
    </row>
    <row r="21" spans="1:16">
      <c r="A21" s="10">
        <v>11.25</v>
      </c>
      <c r="B21">
        <v>17</v>
      </c>
      <c r="C21">
        <v>21</v>
      </c>
      <c r="D21">
        <v>1</v>
      </c>
      <c r="E21" s="11"/>
      <c r="F21" s="12">
        <f t="shared" si="0"/>
        <v>39</v>
      </c>
      <c r="G21" s="2"/>
      <c r="H21" s="10">
        <v>11.25</v>
      </c>
      <c r="I21">
        <v>301962933</v>
      </c>
      <c r="J21" s="5"/>
      <c r="K21" s="10">
        <v>11.25</v>
      </c>
      <c r="L21" s="2">
        <f t="shared" si="1"/>
        <v>131624.86823076924</v>
      </c>
      <c r="M21" s="2">
        <f t="shared" si="2"/>
        <v>162595.42546153846</v>
      </c>
      <c r="N21" s="2">
        <f t="shared" si="3"/>
        <v>7742.6393076923077</v>
      </c>
      <c r="O21" s="2">
        <f t="shared" si="4"/>
        <v>0</v>
      </c>
      <c r="P21" s="13">
        <f t="shared" si="5"/>
        <v>301962.93299999996</v>
      </c>
    </row>
    <row r="22" spans="1:16">
      <c r="A22" s="10">
        <v>11.75</v>
      </c>
      <c r="B22">
        <v>31</v>
      </c>
      <c r="C22">
        <v>46</v>
      </c>
      <c r="D22">
        <v>4</v>
      </c>
      <c r="E22" s="11"/>
      <c r="F22" s="12">
        <f t="shared" si="0"/>
        <v>81</v>
      </c>
      <c r="G22" s="5"/>
      <c r="H22" s="10">
        <v>11.75</v>
      </c>
      <c r="I22">
        <v>75490733</v>
      </c>
      <c r="J22" s="5"/>
      <c r="K22" s="10">
        <v>11.75</v>
      </c>
      <c r="L22" s="2">
        <f t="shared" si="1"/>
        <v>28891.515098765427</v>
      </c>
      <c r="M22" s="2">
        <f t="shared" si="2"/>
        <v>42871.280469135796</v>
      </c>
      <c r="N22" s="2">
        <f t="shared" si="3"/>
        <v>3727.9374320987649</v>
      </c>
      <c r="O22" s="2">
        <f t="shared" si="4"/>
        <v>0</v>
      </c>
      <c r="P22" s="13">
        <f t="shared" si="5"/>
        <v>75490.732999999993</v>
      </c>
    </row>
    <row r="23" spans="1:16">
      <c r="A23" s="10">
        <v>12.25</v>
      </c>
      <c r="B23">
        <v>21</v>
      </c>
      <c r="C23">
        <v>116</v>
      </c>
      <c r="D23">
        <v>1</v>
      </c>
      <c r="E23" s="11"/>
      <c r="F23" s="12">
        <f t="shared" si="0"/>
        <v>138</v>
      </c>
      <c r="G23" s="5"/>
      <c r="H23" s="10">
        <v>12.25</v>
      </c>
      <c r="I23">
        <v>94283785</v>
      </c>
      <c r="J23" s="5"/>
      <c r="K23" s="10">
        <v>12.25</v>
      </c>
      <c r="L23" s="2">
        <f t="shared" si="1"/>
        <v>14347.532500000001</v>
      </c>
      <c r="M23" s="2">
        <f t="shared" si="2"/>
        <v>79253.036666666667</v>
      </c>
      <c r="N23" s="2">
        <f t="shared" si="3"/>
        <v>683.21583333333342</v>
      </c>
      <c r="O23" s="2">
        <f t="shared" si="4"/>
        <v>0</v>
      </c>
      <c r="P23" s="13">
        <f t="shared" si="5"/>
        <v>94283.785000000003</v>
      </c>
    </row>
    <row r="24" spans="1:16">
      <c r="A24" s="10">
        <v>12.75</v>
      </c>
      <c r="B24">
        <v>6</v>
      </c>
      <c r="C24">
        <v>119</v>
      </c>
      <c r="D24">
        <v>1</v>
      </c>
      <c r="E24" s="11"/>
      <c r="F24" s="12">
        <f t="shared" si="0"/>
        <v>126</v>
      </c>
      <c r="G24" s="5"/>
      <c r="H24" s="10">
        <v>12.75</v>
      </c>
      <c r="I24">
        <v>56697682</v>
      </c>
      <c r="J24" s="5"/>
      <c r="K24" s="10">
        <v>12.75</v>
      </c>
      <c r="L24" s="2">
        <f t="shared" si="1"/>
        <v>2699.8896190476189</v>
      </c>
      <c r="M24" s="2">
        <f t="shared" si="2"/>
        <v>53547.810777777777</v>
      </c>
      <c r="N24" s="2">
        <f t="shared" si="3"/>
        <v>449.98160317460315</v>
      </c>
      <c r="O24" s="2">
        <f t="shared" si="4"/>
        <v>0</v>
      </c>
      <c r="P24" s="13">
        <f t="shared" si="5"/>
        <v>56697.682000000001</v>
      </c>
    </row>
    <row r="25" spans="1:16">
      <c r="A25" s="10">
        <v>13.25</v>
      </c>
      <c r="B25">
        <v>6</v>
      </c>
      <c r="C25">
        <v>87</v>
      </c>
      <c r="D25">
        <v>7</v>
      </c>
      <c r="E25" s="11"/>
      <c r="F25" s="12">
        <f t="shared" si="0"/>
        <v>100</v>
      </c>
      <c r="G25" s="5"/>
      <c r="H25" s="10">
        <v>13.25</v>
      </c>
      <c r="I25">
        <v>18793052</v>
      </c>
      <c r="J25" s="5"/>
      <c r="K25" s="10">
        <v>13.25</v>
      </c>
      <c r="L25" s="2">
        <f t="shared" si="1"/>
        <v>1127.58312</v>
      </c>
      <c r="M25" s="2">
        <f t="shared" si="2"/>
        <v>16349.955239999999</v>
      </c>
      <c r="N25" s="2">
        <f t="shared" si="3"/>
        <v>1315.5136400000001</v>
      </c>
      <c r="O25" s="2">
        <f t="shared" si="4"/>
        <v>0</v>
      </c>
      <c r="P25" s="13">
        <f t="shared" si="5"/>
        <v>18793.052</v>
      </c>
    </row>
    <row r="26" spans="1:16">
      <c r="A26" s="10">
        <v>13.75</v>
      </c>
      <c r="B26">
        <v>0</v>
      </c>
      <c r="C26">
        <v>65</v>
      </c>
      <c r="D26">
        <v>4</v>
      </c>
      <c r="E26" s="11"/>
      <c r="F26" s="12">
        <f t="shared" si="0"/>
        <v>69</v>
      </c>
      <c r="G26" s="5"/>
      <c r="H26" s="10">
        <v>13.75</v>
      </c>
      <c r="I26" s="5"/>
      <c r="J26" s="5"/>
      <c r="K26" s="10">
        <v>13.75</v>
      </c>
      <c r="L26" s="2">
        <f t="shared" si="1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13">
        <f t="shared" si="5"/>
        <v>0</v>
      </c>
    </row>
    <row r="27" spans="1:16">
      <c r="A27" s="10">
        <v>14.25</v>
      </c>
      <c r="B27">
        <v>2</v>
      </c>
      <c r="C27">
        <v>35</v>
      </c>
      <c r="D27">
        <v>6</v>
      </c>
      <c r="E27" s="11"/>
      <c r="F27" s="12">
        <f t="shared" si="0"/>
        <v>43</v>
      </c>
      <c r="G27" s="5"/>
      <c r="H27" s="10">
        <v>14.25</v>
      </c>
      <c r="I27" s="5"/>
      <c r="J27" s="5"/>
      <c r="K27" s="10">
        <v>14.25</v>
      </c>
      <c r="L27" s="2">
        <f t="shared" si="1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13">
        <f t="shared" si="5"/>
        <v>0</v>
      </c>
    </row>
    <row r="28" spans="1:16">
      <c r="A28" s="10">
        <v>14.75</v>
      </c>
      <c r="B28">
        <v>0</v>
      </c>
      <c r="C28">
        <v>20</v>
      </c>
      <c r="D28">
        <v>10</v>
      </c>
      <c r="E28" s="11"/>
      <c r="F28" s="12">
        <f t="shared" si="0"/>
        <v>30</v>
      </c>
      <c r="G28" s="2"/>
      <c r="H28" s="10">
        <v>14.75</v>
      </c>
      <c r="I28" s="5"/>
      <c r="J28" s="5"/>
      <c r="K28" s="10">
        <v>14.75</v>
      </c>
      <c r="L28" s="2">
        <f t="shared" si="1"/>
        <v>0</v>
      </c>
      <c r="M28" s="2">
        <f t="shared" si="2"/>
        <v>0</v>
      </c>
      <c r="N28" s="2">
        <f t="shared" si="3"/>
        <v>0</v>
      </c>
      <c r="O28" s="2">
        <f t="shared" si="4"/>
        <v>0</v>
      </c>
      <c r="P28" s="13">
        <f t="shared" si="5"/>
        <v>0</v>
      </c>
    </row>
    <row r="29" spans="1:16">
      <c r="A29" s="10">
        <v>15.25</v>
      </c>
      <c r="B29">
        <v>0</v>
      </c>
      <c r="C29">
        <v>5</v>
      </c>
      <c r="D29">
        <v>5</v>
      </c>
      <c r="E29" s="11"/>
      <c r="F29" s="12">
        <f t="shared" si="0"/>
        <v>10</v>
      </c>
      <c r="G29" s="2"/>
      <c r="H29" s="10">
        <v>15.25</v>
      </c>
      <c r="I29" s="5"/>
      <c r="J29" s="5"/>
      <c r="K29" s="10">
        <v>15.25</v>
      </c>
      <c r="L29" s="2">
        <f t="shared" si="1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13">
        <f t="shared" si="5"/>
        <v>0</v>
      </c>
    </row>
    <row r="30" spans="1:16">
      <c r="A30" s="10">
        <v>15.75</v>
      </c>
      <c r="B30">
        <v>0</v>
      </c>
      <c r="C30">
        <v>4</v>
      </c>
      <c r="D30">
        <v>0</v>
      </c>
      <c r="E30" s="11"/>
      <c r="F30" s="12">
        <f t="shared" si="0"/>
        <v>4</v>
      </c>
      <c r="G30" s="2"/>
      <c r="H30" s="10">
        <v>15.75</v>
      </c>
      <c r="I30" s="5"/>
      <c r="J30" s="5"/>
      <c r="K30" s="10">
        <v>15.75</v>
      </c>
      <c r="L30" s="2">
        <f t="shared" si="1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13">
        <f t="shared" si="5"/>
        <v>0</v>
      </c>
    </row>
    <row r="31" spans="1:16">
      <c r="A31" s="10">
        <v>16.25</v>
      </c>
      <c r="B31">
        <v>0</v>
      </c>
      <c r="C31">
        <v>2</v>
      </c>
      <c r="D31">
        <v>12</v>
      </c>
      <c r="E31" s="11"/>
      <c r="F31" s="12">
        <f t="shared" si="0"/>
        <v>14</v>
      </c>
      <c r="G31" s="2"/>
      <c r="H31" s="10">
        <v>16.25</v>
      </c>
      <c r="I31" s="5"/>
      <c r="J31" s="5"/>
      <c r="K31" s="10">
        <v>16.25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13">
        <f t="shared" si="5"/>
        <v>0</v>
      </c>
    </row>
    <row r="32" spans="1:16">
      <c r="A32" s="10">
        <v>16.75</v>
      </c>
      <c r="B32">
        <v>0</v>
      </c>
      <c r="C32">
        <v>2</v>
      </c>
      <c r="D32">
        <v>13</v>
      </c>
      <c r="E32" s="11"/>
      <c r="F32" s="12">
        <f t="shared" si="0"/>
        <v>15</v>
      </c>
      <c r="G32" s="2"/>
      <c r="H32" s="10">
        <v>16.75</v>
      </c>
      <c r="I32" s="5"/>
      <c r="J32" s="15"/>
      <c r="K32" s="10">
        <v>16.75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3">
        <f t="shared" si="5"/>
        <v>0</v>
      </c>
    </row>
    <row r="33" spans="1:16">
      <c r="A33" s="10">
        <v>17.25</v>
      </c>
      <c r="B33">
        <v>0</v>
      </c>
      <c r="C33">
        <v>2</v>
      </c>
      <c r="D33">
        <v>8</v>
      </c>
      <c r="E33" s="11"/>
      <c r="F33" s="12">
        <f t="shared" si="0"/>
        <v>10</v>
      </c>
      <c r="G33" s="2"/>
      <c r="H33" s="10">
        <v>17.25</v>
      </c>
      <c r="I33" s="5"/>
      <c r="J33" s="15"/>
      <c r="K33" s="10">
        <v>17.25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3">
        <f t="shared" si="5"/>
        <v>0</v>
      </c>
    </row>
    <row r="34" spans="1:16">
      <c r="A34" s="10">
        <v>17.75</v>
      </c>
      <c r="B34">
        <v>0</v>
      </c>
      <c r="C34">
        <v>0</v>
      </c>
      <c r="D34">
        <v>1</v>
      </c>
      <c r="E34" s="11"/>
      <c r="F34" s="12">
        <f t="shared" si="0"/>
        <v>1</v>
      </c>
      <c r="G34" s="2"/>
      <c r="H34" s="10">
        <v>17.75</v>
      </c>
      <c r="I34" s="5"/>
      <c r="J34" s="15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128</v>
      </c>
      <c r="C43" s="16">
        <f>SUM(C6:C42)</f>
        <v>528</v>
      </c>
      <c r="D43" s="16">
        <f>SUM(D6:D42)</f>
        <v>73</v>
      </c>
      <c r="E43" s="16">
        <f>SUM(E6:E42)</f>
        <v>0</v>
      </c>
      <c r="F43" s="16">
        <f>SUM(F6:F42)</f>
        <v>729</v>
      </c>
      <c r="G43" s="17"/>
      <c r="H43" s="8" t="s">
        <v>7</v>
      </c>
      <c r="I43" s="5">
        <f>SUM(I6:I42)</f>
        <v>2075517376</v>
      </c>
      <c r="J43" s="2"/>
      <c r="K43" s="8" t="s">
        <v>7</v>
      </c>
      <c r="L43" s="16">
        <f>SUM(L6:L42)</f>
        <v>1638068.10687293</v>
      </c>
      <c r="M43" s="16">
        <f>SUM(M6:M42)</f>
        <v>423529.98131077091</v>
      </c>
      <c r="N43" s="16">
        <f>SUM(N6:N42)</f>
        <v>13919.287816299009</v>
      </c>
      <c r="O43" s="16">
        <f>SUM(O6:O42)</f>
        <v>0</v>
      </c>
      <c r="P43" s="16">
        <f>SUM(P6:P42)</f>
        <v>2075517.3759999999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8"/>
      <c r="B46" s="2"/>
      <c r="C46" s="2"/>
      <c r="D46" s="2"/>
      <c r="E46" s="2"/>
      <c r="F46" s="18"/>
      <c r="G46" s="2"/>
      <c r="H46" s="2"/>
      <c r="I46" s="2"/>
      <c r="J46" s="18"/>
      <c r="K46" s="2"/>
      <c r="L46" s="2"/>
      <c r="M46" s="2"/>
      <c r="N46" s="18"/>
      <c r="O46" s="2"/>
      <c r="P46" s="4"/>
    </row>
    <row r="47" spans="1:16">
      <c r="A47" s="2"/>
      <c r="B47" s="35" t="s">
        <v>9</v>
      </c>
      <c r="C47" s="35"/>
      <c r="D47" s="35"/>
      <c r="E47" s="2"/>
      <c r="F47" s="2"/>
      <c r="G47" s="5"/>
      <c r="H47" s="2"/>
      <c r="I47" s="35" t="s">
        <v>10</v>
      </c>
      <c r="J47" s="35"/>
      <c r="K47" s="35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9" t="s">
        <v>11</v>
      </c>
      <c r="I49" s="20">
        <v>2.5798499999999999E-3</v>
      </c>
      <c r="J49" s="19"/>
      <c r="K49" s="20">
        <v>3.3658980000000001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0.22066078128366662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0.33626951571598745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0.48896314146270653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0.68482122876240892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0.93016273118714443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1.231531186673535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1.5956820730456749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2.0295718526439388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2.5403483691228139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3.1353423458361647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660543.91374999995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660543.91374999995</v>
      </c>
      <c r="G62" s="2"/>
      <c r="H62" s="10">
        <f t="shared" si="11"/>
        <v>3.8220597951785908</v>
      </c>
      <c r="I62" s="2">
        <f t="shared" si="12"/>
        <v>288530.09550786164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2">
        <f t="shared" si="16"/>
        <v>288530.09550786164</v>
      </c>
      <c r="N62" s="4"/>
      <c r="O62" s="4"/>
      <c r="P62" s="4"/>
    </row>
    <row r="63" spans="1:16">
      <c r="A63" s="10">
        <v>9.25</v>
      </c>
      <c r="B63" s="2">
        <f t="shared" si="6"/>
        <v>2966992.8612500001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2966992.8612500001</v>
      </c>
      <c r="G63" s="2"/>
      <c r="H63" s="10">
        <f t="shared" si="11"/>
        <v>4.6081751910179296</v>
      </c>
      <c r="I63" s="2">
        <f t="shared" si="12"/>
        <v>1478099.772447519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2">
        <f t="shared" si="16"/>
        <v>1478099.772447519</v>
      </c>
      <c r="N63" s="4"/>
      <c r="O63" s="4"/>
      <c r="P63" s="4"/>
    </row>
    <row r="64" spans="1:16">
      <c r="A64" s="10">
        <v>9.75</v>
      </c>
      <c r="B64" s="2">
        <f t="shared" si="6"/>
        <v>3310603.11075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3310603.11075</v>
      </c>
      <c r="G64" s="2"/>
      <c r="H64" s="10">
        <f t="shared" si="11"/>
        <v>5.5015252875833411</v>
      </c>
      <c r="I64" s="2">
        <f t="shared" si="12"/>
        <v>1868037.6134300716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2">
        <f t="shared" si="16"/>
        <v>1868037.6134300716</v>
      </c>
      <c r="N64" s="4"/>
      <c r="O64" s="4"/>
      <c r="P64" s="4"/>
    </row>
    <row r="65" spans="1:16">
      <c r="A65" s="10">
        <v>10.25</v>
      </c>
      <c r="B65" s="2">
        <f t="shared" si="6"/>
        <v>4061528.8594999998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4061528.8594999998</v>
      </c>
      <c r="G65" s="2"/>
      <c r="H65" s="10">
        <f t="shared" si="11"/>
        <v>6.5101034914451228</v>
      </c>
      <c r="I65" s="2">
        <f t="shared" si="12"/>
        <v>2579607.1423254712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2">
        <f t="shared" si="16"/>
        <v>2579607.1423254712</v>
      </c>
      <c r="N65" s="4"/>
      <c r="O65" s="4"/>
      <c r="P65" s="4"/>
    </row>
    <row r="66" spans="1:16">
      <c r="A66" s="10">
        <v>10.75</v>
      </c>
      <c r="B66" s="2">
        <f t="shared" si="6"/>
        <v>3518843.137021739</v>
      </c>
      <c r="C66" s="2">
        <f t="shared" si="7"/>
        <v>740809.08147826092</v>
      </c>
      <c r="D66" s="2">
        <f t="shared" si="8"/>
        <v>0</v>
      </c>
      <c r="E66" s="2">
        <f t="shared" si="9"/>
        <v>0</v>
      </c>
      <c r="F66" s="12">
        <f t="shared" si="10"/>
        <v>4259652.2184999995</v>
      </c>
      <c r="G66" s="2"/>
      <c r="H66" s="10">
        <f t="shared" si="11"/>
        <v>7.6420547108759225</v>
      </c>
      <c r="I66" s="2">
        <f t="shared" si="12"/>
        <v>2501506.211359106</v>
      </c>
      <c r="J66" s="2">
        <f t="shared" si="13"/>
        <v>526632.8866019171</v>
      </c>
      <c r="K66" s="2">
        <f t="shared" si="14"/>
        <v>0</v>
      </c>
      <c r="L66" s="2">
        <f t="shared" si="15"/>
        <v>0</v>
      </c>
      <c r="M66" s="22">
        <f t="shared" si="16"/>
        <v>3028139.097961023</v>
      </c>
      <c r="N66" s="4"/>
      <c r="O66" s="4"/>
      <c r="P66" s="4"/>
    </row>
    <row r="67" spans="1:16">
      <c r="A67" s="10">
        <v>11.25</v>
      </c>
      <c r="B67" s="2">
        <f t="shared" si="6"/>
        <v>1480779.767596154</v>
      </c>
      <c r="C67" s="2">
        <f t="shared" si="7"/>
        <v>1829198.5364423075</v>
      </c>
      <c r="D67" s="2">
        <f t="shared" si="8"/>
        <v>87104.692211538466</v>
      </c>
      <c r="E67" s="2">
        <f t="shared" si="9"/>
        <v>0</v>
      </c>
      <c r="F67" s="12">
        <f t="shared" si="10"/>
        <v>3397082.9962499999</v>
      </c>
      <c r="G67" s="2"/>
      <c r="H67" s="10">
        <f t="shared" si="11"/>
        <v>8.9056706204868608</v>
      </c>
      <c r="I67" s="2">
        <f t="shared" si="12"/>
        <v>1172207.7219282161</v>
      </c>
      <c r="J67" s="2">
        <f t="shared" si="13"/>
        <v>1448021.3035583843</v>
      </c>
      <c r="K67" s="2">
        <f t="shared" si="14"/>
        <v>68953.395407542106</v>
      </c>
      <c r="L67" s="2">
        <f t="shared" si="15"/>
        <v>0</v>
      </c>
      <c r="M67" s="22">
        <f t="shared" si="16"/>
        <v>2689182.4208941427</v>
      </c>
      <c r="N67" s="4"/>
      <c r="O67" s="4"/>
      <c r="P67" s="4"/>
    </row>
    <row r="68" spans="1:16">
      <c r="A68" s="10">
        <v>11.75</v>
      </c>
      <c r="B68" s="2">
        <f t="shared" si="6"/>
        <v>339475.30241049378</v>
      </c>
      <c r="C68" s="2">
        <f t="shared" si="7"/>
        <v>503737.54551234562</v>
      </c>
      <c r="D68" s="2">
        <f t="shared" si="8"/>
        <v>43803.264827160485</v>
      </c>
      <c r="E68" s="2">
        <f t="shared" si="9"/>
        <v>0</v>
      </c>
      <c r="F68" s="12">
        <f t="shared" si="10"/>
        <v>887016.11274999997</v>
      </c>
      <c r="G68" s="2"/>
      <c r="H68" s="10">
        <f t="shared" si="11"/>
        <v>10.309385289663391</v>
      </c>
      <c r="I68" s="2">
        <f t="shared" si="12"/>
        <v>297853.76075530006</v>
      </c>
      <c r="J68" s="2">
        <f t="shared" si="13"/>
        <v>441976.548217542</v>
      </c>
      <c r="K68" s="2">
        <f t="shared" si="14"/>
        <v>38432.74332326452</v>
      </c>
      <c r="L68" s="2">
        <f t="shared" si="15"/>
        <v>0</v>
      </c>
      <c r="M68" s="22">
        <f t="shared" si="16"/>
        <v>778263.05229610659</v>
      </c>
      <c r="N68" s="4"/>
      <c r="O68" s="4"/>
      <c r="P68" s="4"/>
    </row>
    <row r="69" spans="1:16">
      <c r="A69" s="10">
        <v>12.25</v>
      </c>
      <c r="B69" s="2">
        <f t="shared" si="6"/>
        <v>175757.27312500001</v>
      </c>
      <c r="C69" s="2">
        <f t="shared" si="7"/>
        <v>970849.69916666672</v>
      </c>
      <c r="D69" s="2">
        <f t="shared" si="8"/>
        <v>8369.393958333334</v>
      </c>
      <c r="E69" s="2">
        <f t="shared" si="9"/>
        <v>0</v>
      </c>
      <c r="F69" s="12">
        <f t="shared" si="10"/>
        <v>1154976.3662500002</v>
      </c>
      <c r="G69" s="2"/>
      <c r="H69" s="10">
        <f t="shared" si="11"/>
        <v>11.861771131739152</v>
      </c>
      <c r="I69" s="2">
        <f t="shared" si="12"/>
        <v>170187.14682018929</v>
      </c>
      <c r="J69" s="2">
        <f t="shared" si="13"/>
        <v>940081.38243533124</v>
      </c>
      <c r="K69" s="2">
        <f t="shared" si="14"/>
        <v>8104.1498485804423</v>
      </c>
      <c r="L69" s="2">
        <f t="shared" si="15"/>
        <v>0</v>
      </c>
      <c r="M69" s="22">
        <f t="shared" si="16"/>
        <v>1118372.6791041009</v>
      </c>
      <c r="N69" s="4"/>
      <c r="O69" s="4"/>
      <c r="P69" s="4"/>
    </row>
    <row r="70" spans="1:16">
      <c r="A70" s="10">
        <v>12.75</v>
      </c>
      <c r="B70" s="2">
        <f t="shared" si="6"/>
        <v>34423.59264285714</v>
      </c>
      <c r="C70" s="2">
        <f t="shared" si="7"/>
        <v>682734.58741666668</v>
      </c>
      <c r="D70" s="2">
        <f t="shared" si="8"/>
        <v>5737.2654404761906</v>
      </c>
      <c r="E70" s="2">
        <f t="shared" si="9"/>
        <v>0</v>
      </c>
      <c r="F70" s="12">
        <f t="shared" si="10"/>
        <v>722895.44550000003</v>
      </c>
      <c r="G70" s="2"/>
      <c r="H70" s="10">
        <f t="shared" si="11"/>
        <v>13.571535137580366</v>
      </c>
      <c r="I70" s="2">
        <f t="shared" si="12"/>
        <v>36641.646832493228</v>
      </c>
      <c r="J70" s="2">
        <f t="shared" si="13"/>
        <v>726725.99551111576</v>
      </c>
      <c r="K70" s="2">
        <f t="shared" si="14"/>
        <v>6106.9411387488717</v>
      </c>
      <c r="L70" s="2">
        <f t="shared" si="15"/>
        <v>0</v>
      </c>
      <c r="M70" s="22">
        <f t="shared" si="16"/>
        <v>769474.58348235791</v>
      </c>
      <c r="N70" s="4"/>
      <c r="O70" s="4"/>
      <c r="P70" s="4"/>
    </row>
    <row r="71" spans="1:16">
      <c r="A71" s="10">
        <v>13.25</v>
      </c>
      <c r="B71" s="2">
        <f t="shared" si="6"/>
        <v>14940.476339999999</v>
      </c>
      <c r="C71" s="2">
        <f t="shared" si="7"/>
        <v>216636.90693</v>
      </c>
      <c r="D71" s="2">
        <f t="shared" si="8"/>
        <v>17430.55573</v>
      </c>
      <c r="E71" s="2">
        <f t="shared" si="9"/>
        <v>0</v>
      </c>
      <c r="F71" s="12">
        <f t="shared" si="10"/>
        <v>249007.93899999998</v>
      </c>
      <c r="G71" s="2"/>
      <c r="H71" s="10">
        <f t="shared" si="11"/>
        <v>15.447515362699042</v>
      </c>
      <c r="I71" s="2">
        <f t="shared" si="12"/>
        <v>17418.357568920117</v>
      </c>
      <c r="J71" s="2">
        <f t="shared" si="13"/>
        <v>252566.18474934169</v>
      </c>
      <c r="K71" s="2">
        <f t="shared" si="14"/>
        <v>20321.417163740138</v>
      </c>
      <c r="L71" s="2">
        <f t="shared" si="15"/>
        <v>0</v>
      </c>
      <c r="M71" s="22">
        <f t="shared" si="16"/>
        <v>290305.95948200196</v>
      </c>
      <c r="N71" s="4"/>
      <c r="O71" s="4"/>
      <c r="P71" s="4"/>
    </row>
    <row r="72" spans="1:16">
      <c r="A72" s="10">
        <v>13.75</v>
      </c>
      <c r="B72" s="2">
        <f t="shared" si="6"/>
        <v>0</v>
      </c>
      <c r="C72" s="2">
        <f t="shared" si="7"/>
        <v>0</v>
      </c>
      <c r="D72" s="2">
        <f t="shared" si="8"/>
        <v>0</v>
      </c>
      <c r="E72" s="2">
        <f t="shared" si="9"/>
        <v>0</v>
      </c>
      <c r="F72" s="12">
        <f t="shared" si="10"/>
        <v>0</v>
      </c>
      <c r="G72" s="2"/>
      <c r="H72" s="10">
        <f t="shared" si="11"/>
        <v>17.498677641459132</v>
      </c>
      <c r="I72" s="2">
        <f t="shared" si="12"/>
        <v>0</v>
      </c>
      <c r="J72" s="2">
        <f t="shared" si="13"/>
        <v>0</v>
      </c>
      <c r="K72" s="2">
        <f t="shared" si="14"/>
        <v>0</v>
      </c>
      <c r="L72" s="2">
        <f t="shared" si="15"/>
        <v>0</v>
      </c>
      <c r="M72" s="22">
        <f t="shared" si="16"/>
        <v>0</v>
      </c>
      <c r="N72" s="4"/>
      <c r="O72" s="4"/>
      <c r="P72" s="4"/>
    </row>
    <row r="73" spans="1:16">
      <c r="A73" s="10">
        <v>14.25</v>
      </c>
      <c r="B73" s="2">
        <f t="shared" si="6"/>
        <v>0</v>
      </c>
      <c r="C73" s="2">
        <f t="shared" si="7"/>
        <v>0</v>
      </c>
      <c r="D73" s="2">
        <f t="shared" si="8"/>
        <v>0</v>
      </c>
      <c r="E73" s="2">
        <f t="shared" si="9"/>
        <v>0</v>
      </c>
      <c r="F73" s="12">
        <f t="shared" si="10"/>
        <v>0</v>
      </c>
      <c r="G73" s="2"/>
      <c r="H73" s="10">
        <f t="shared" si="11"/>
        <v>19.734112505599615</v>
      </c>
      <c r="I73" s="2">
        <f t="shared" si="12"/>
        <v>0</v>
      </c>
      <c r="J73" s="2">
        <f t="shared" si="13"/>
        <v>0</v>
      </c>
      <c r="K73" s="2">
        <f t="shared" si="14"/>
        <v>0</v>
      </c>
      <c r="L73" s="2">
        <f t="shared" si="15"/>
        <v>0</v>
      </c>
      <c r="M73" s="22">
        <f t="shared" si="16"/>
        <v>0</v>
      </c>
      <c r="N73" s="4"/>
      <c r="O73" s="4"/>
      <c r="P73" s="4"/>
    </row>
    <row r="74" spans="1:16">
      <c r="A74" s="10">
        <v>14.75</v>
      </c>
      <c r="B74" s="2">
        <f t="shared" si="6"/>
        <v>0</v>
      </c>
      <c r="C74" s="2">
        <f t="shared" si="7"/>
        <v>0</v>
      </c>
      <c r="D74" s="2">
        <f t="shared" si="8"/>
        <v>0</v>
      </c>
      <c r="E74" s="2">
        <f t="shared" si="9"/>
        <v>0</v>
      </c>
      <c r="F74" s="12">
        <f t="shared" si="10"/>
        <v>0</v>
      </c>
      <c r="G74" s="2"/>
      <c r="H74" s="10">
        <f t="shared" si="11"/>
        <v>22.163032287335806</v>
      </c>
      <c r="I74" s="2">
        <f t="shared" si="12"/>
        <v>0</v>
      </c>
      <c r="J74" s="2">
        <f t="shared" si="13"/>
        <v>0</v>
      </c>
      <c r="K74" s="2">
        <f t="shared" si="14"/>
        <v>0</v>
      </c>
      <c r="L74" s="2">
        <f t="shared" si="15"/>
        <v>0</v>
      </c>
      <c r="M74" s="22">
        <f t="shared" si="16"/>
        <v>0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0</v>
      </c>
      <c r="D75" s="2">
        <f t="shared" si="8"/>
        <v>0</v>
      </c>
      <c r="E75" s="2">
        <f t="shared" si="9"/>
        <v>0</v>
      </c>
      <c r="F75" s="12">
        <f t="shared" si="10"/>
        <v>0</v>
      </c>
      <c r="G75" s="2"/>
      <c r="H75" s="10">
        <f t="shared" si="11"/>
        <v>24.794768389839771</v>
      </c>
      <c r="I75" s="2">
        <f t="shared" si="12"/>
        <v>0</v>
      </c>
      <c r="J75" s="2">
        <f t="shared" si="13"/>
        <v>0</v>
      </c>
      <c r="K75" s="2">
        <f t="shared" si="14"/>
        <v>0</v>
      </c>
      <c r="L75" s="2">
        <f t="shared" si="15"/>
        <v>0</v>
      </c>
      <c r="M75" s="22">
        <f t="shared" si="16"/>
        <v>0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0</v>
      </c>
      <c r="D76" s="2">
        <f t="shared" si="8"/>
        <v>0</v>
      </c>
      <c r="E76" s="2">
        <f t="shared" si="9"/>
        <v>0</v>
      </c>
      <c r="F76" s="12">
        <f t="shared" si="10"/>
        <v>0</v>
      </c>
      <c r="G76" s="2"/>
      <c r="H76" s="10">
        <f t="shared" si="11"/>
        <v>27.638768710036</v>
      </c>
      <c r="I76" s="2">
        <f t="shared" si="12"/>
        <v>0</v>
      </c>
      <c r="J76" s="2">
        <f t="shared" si="13"/>
        <v>0</v>
      </c>
      <c r="K76" s="2">
        <f t="shared" si="14"/>
        <v>0</v>
      </c>
      <c r="L76" s="2">
        <f t="shared" si="15"/>
        <v>0</v>
      </c>
      <c r="M76" s="22">
        <f t="shared" si="16"/>
        <v>0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0</v>
      </c>
      <c r="D77" s="2">
        <f t="shared" si="8"/>
        <v>0</v>
      </c>
      <c r="E77" s="2">
        <f t="shared" si="9"/>
        <v>0</v>
      </c>
      <c r="F77" s="12">
        <f t="shared" si="10"/>
        <v>0</v>
      </c>
      <c r="G77" s="2"/>
      <c r="H77" s="10">
        <f t="shared" si="11"/>
        <v>30.704595200458893</v>
      </c>
      <c r="I77" s="2">
        <f t="shared" si="12"/>
        <v>0</v>
      </c>
      <c r="J77" s="2">
        <f t="shared" si="13"/>
        <v>0</v>
      </c>
      <c r="K77" s="2">
        <f t="shared" si="14"/>
        <v>0</v>
      </c>
      <c r="L77" s="2">
        <f t="shared" si="15"/>
        <v>0</v>
      </c>
      <c r="M77" s="22">
        <f t="shared" si="16"/>
        <v>0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12">
        <f t="shared" si="10"/>
        <v>0</v>
      </c>
      <c r="G78" s="2"/>
      <c r="H78" s="10">
        <f t="shared" si="11"/>
        <v>34.00192155845901</v>
      </c>
      <c r="I78" s="2">
        <f t="shared" si="12"/>
        <v>0</v>
      </c>
      <c r="J78" s="2">
        <f t="shared" si="13"/>
        <v>0</v>
      </c>
      <c r="K78" s="2">
        <f t="shared" si="14"/>
        <v>0</v>
      </c>
      <c r="L78" s="2">
        <f t="shared" si="15"/>
        <v>0</v>
      </c>
      <c r="M78" s="22">
        <f t="shared" si="16"/>
        <v>0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12">
        <f t="shared" si="10"/>
        <v>0</v>
      </c>
      <c r="G79" s="2"/>
      <c r="H79" s="10">
        <f t="shared" si="11"/>
        <v>37.540531032363994</v>
      </c>
      <c r="I79" s="2">
        <f t="shared" si="12"/>
        <v>0</v>
      </c>
      <c r="J79" s="2">
        <f t="shared" si="13"/>
        <v>0</v>
      </c>
      <c r="K79" s="2">
        <f t="shared" si="14"/>
        <v>0</v>
      </c>
      <c r="L79" s="2">
        <f t="shared" si="15"/>
        <v>0</v>
      </c>
      <c r="M79" s="22">
        <f t="shared" si="16"/>
        <v>0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41.33031433533602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2">
        <f t="shared" si="16"/>
        <v>0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45.381267658650472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49.703490776970469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54.307185238940171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59.202652637066301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64.400292951434068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69.910602962303813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75.744174727088605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81.911694117599382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16563888.294386243</v>
      </c>
      <c r="C89" s="16">
        <f>SUM(C52:C83)</f>
        <v>4943966.3569462467</v>
      </c>
      <c r="D89" s="16">
        <f>SUM(D52:D83)</f>
        <v>162445.17216750846</v>
      </c>
      <c r="E89" s="16">
        <f>SUM(E52:E83)</f>
        <v>0</v>
      </c>
      <c r="F89" s="16">
        <f>SUM(F52:F83)</f>
        <v>21670299.823500004</v>
      </c>
      <c r="G89" s="12"/>
      <c r="H89" s="8" t="s">
        <v>7</v>
      </c>
      <c r="I89" s="16">
        <f>SUM(I52:I88)</f>
        <v>10410089.468975149</v>
      </c>
      <c r="J89" s="16">
        <f>SUM(J52:J88)</f>
        <v>4336004.3010736322</v>
      </c>
      <c r="K89" s="16">
        <f>SUM(K52:K88)</f>
        <v>141918.64688187608</v>
      </c>
      <c r="L89" s="16">
        <f>SUM(L52:L88)</f>
        <v>0</v>
      </c>
      <c r="M89" s="16">
        <f>SUM(M52:M88)</f>
        <v>14888012.416930655</v>
      </c>
      <c r="N89" s="4"/>
      <c r="O89" s="4"/>
      <c r="P89" s="4"/>
    </row>
    <row r="90" spans="1:16">
      <c r="A90" s="6" t="s">
        <v>12</v>
      </c>
      <c r="B90" s="23">
        <f>IF(L43&gt;0,B89/L43,0)</f>
        <v>10.111843472739778</v>
      </c>
      <c r="C90" s="23">
        <f>IF(M43&gt;0,C89/M43,0)</f>
        <v>11.673238200623498</v>
      </c>
      <c r="D90" s="23">
        <f>IF(N43&gt;0,D89/N43,0)</f>
        <v>11.670508887479913</v>
      </c>
      <c r="E90" s="23">
        <f>IF(O43&gt;0,E89/O43,0)</f>
        <v>0</v>
      </c>
      <c r="F90" s="23">
        <f>IF(P43&gt;0,F89/P43,0)</f>
        <v>10.440914672207498</v>
      </c>
      <c r="G90" s="12"/>
      <c r="H90" s="6" t="s">
        <v>12</v>
      </c>
      <c r="I90" s="23">
        <f>IF(L43&gt;0,I89/L43,0)</f>
        <v>6.3551017355731307</v>
      </c>
      <c r="J90" s="23">
        <f>IF(M43&gt;0,J89/M43,0)</f>
        <v>10.237774165725542</v>
      </c>
      <c r="K90" s="23">
        <f>IF(N43&gt;0,K89/N43,0)</f>
        <v>10.195826737320152</v>
      </c>
      <c r="L90" s="23">
        <f>IF(O43&gt;0,L89/O43,0)</f>
        <v>0</v>
      </c>
      <c r="M90" s="23">
        <f>IF(P43&gt;0,M89/P43,0)</f>
        <v>7.1731572036382003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1" t="s">
        <v>13</v>
      </c>
      <c r="B95" s="31"/>
      <c r="C95" s="31"/>
      <c r="D95" s="31"/>
      <c r="E95" s="31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1"/>
      <c r="B96" s="31"/>
      <c r="C96" s="31"/>
      <c r="D96" s="31"/>
      <c r="E96" s="31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4"/>
      <c r="B97" s="2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5">
        <v>0</v>
      </c>
      <c r="B102" s="26">
        <f>L$43</f>
        <v>1638068.10687293</v>
      </c>
      <c r="C102" s="27">
        <f>$B$90</f>
        <v>10.111843472739778</v>
      </c>
      <c r="D102" s="27">
        <f>$I$90</f>
        <v>6.3551017355731307</v>
      </c>
      <c r="E102" s="28">
        <f t="shared" ref="E102:E105" si="17">B102*D102</f>
        <v>10410089.468975149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1</v>
      </c>
      <c r="B103" s="26">
        <f>M$43</f>
        <v>423529.98131077091</v>
      </c>
      <c r="C103" s="27">
        <f>$C$90</f>
        <v>11.673238200623498</v>
      </c>
      <c r="D103" s="27">
        <f>$J$90</f>
        <v>10.237774165725542</v>
      </c>
      <c r="E103" s="28">
        <f t="shared" si="17"/>
        <v>4336004.3010736322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5">
        <v>2</v>
      </c>
      <c r="B104" s="26">
        <f>N$43</f>
        <v>13919.287816299009</v>
      </c>
      <c r="C104" s="27">
        <f>$D$90</f>
        <v>11.670508887479913</v>
      </c>
      <c r="D104" s="27">
        <f>$K$90</f>
        <v>10.195826737320152</v>
      </c>
      <c r="E104" s="28">
        <f t="shared" si="17"/>
        <v>141918.64688187608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 t="s">
        <v>7</v>
      </c>
      <c r="B106" s="26">
        <f>SUM(B102:B105)</f>
        <v>2075517.3759999997</v>
      </c>
      <c r="C106" s="27">
        <f>$F$90</f>
        <v>10.440914672207498</v>
      </c>
      <c r="D106" s="27">
        <f>$M$90</f>
        <v>7.1731572036382003</v>
      </c>
      <c r="E106" s="28">
        <f>SUM(E102:E105)</f>
        <v>14888012.416930659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2</v>
      </c>
      <c r="B107" s="29">
        <f>$I$2</f>
        <v>14888048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30" t="s">
        <v>19</v>
      </c>
      <c r="B108" s="26">
        <f>IF(E106&gt;0,$I$2/E106,"")</f>
        <v>1.0000023900483386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50"/>
  </sheetPr>
  <dimension ref="A1:P108"/>
  <sheetViews>
    <sheetView zoomScale="95" zoomScaleNormal="95" workbookViewId="0">
      <selection activeCell="I3" sqref="I3"/>
    </sheetView>
  </sheetViews>
  <sheetFormatPr baseColWidth="10" defaultColWidth="10.5" defaultRowHeight="13"/>
  <cols>
    <col min="5" max="5" width="11.5" customWidth="1"/>
  </cols>
  <sheetData>
    <row r="1" spans="1:16" ht="21">
      <c r="A1" s="34" t="s">
        <v>0</v>
      </c>
      <c r="B1" s="34"/>
      <c r="C1" s="34"/>
      <c r="D1" s="34"/>
      <c r="E1" s="34"/>
      <c r="F1" s="34"/>
      <c r="G1" s="2"/>
      <c r="H1" s="35" t="s">
        <v>1</v>
      </c>
      <c r="I1" s="35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56138839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6" t="s">
        <v>4</v>
      </c>
      <c r="C4" s="36"/>
      <c r="D4" s="36"/>
      <c r="E4" s="36"/>
      <c r="F4" s="36"/>
      <c r="G4" s="2"/>
      <c r="H4" s="3" t="s">
        <v>3</v>
      </c>
      <c r="I4" s="2"/>
      <c r="J4" s="2"/>
      <c r="K4" s="3" t="s">
        <v>3</v>
      </c>
      <c r="L4" s="35" t="s">
        <v>5</v>
      </c>
      <c r="M4" s="35"/>
      <c r="N4" s="35"/>
      <c r="O4" s="35"/>
      <c r="P4" s="35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4">
        <v>1</v>
      </c>
      <c r="C16" s="11"/>
      <c r="D16" s="11"/>
      <c r="E16" s="11"/>
      <c r="F16" s="12">
        <f t="shared" si="0"/>
        <v>1</v>
      </c>
      <c r="G16" s="2"/>
      <c r="H16" s="10">
        <v>8.75</v>
      </c>
      <c r="I16" s="5">
        <v>75490733</v>
      </c>
      <c r="J16" s="5"/>
      <c r="K16" s="10">
        <v>8.75</v>
      </c>
      <c r="L16" s="2">
        <f t="shared" si="1"/>
        <v>75490.732999999993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75490.732999999993</v>
      </c>
    </row>
    <row r="17" spans="1:16">
      <c r="A17" s="10">
        <v>9.25</v>
      </c>
      <c r="B17">
        <v>3</v>
      </c>
      <c r="C17">
        <v>0</v>
      </c>
      <c r="D17">
        <v>0</v>
      </c>
      <c r="E17" s="11"/>
      <c r="F17" s="12">
        <f t="shared" si="0"/>
        <v>3</v>
      </c>
      <c r="G17" s="2"/>
      <c r="H17" s="10">
        <v>9.25</v>
      </c>
      <c r="I17" s="5">
        <v>320755985</v>
      </c>
      <c r="J17" s="5"/>
      <c r="K17" s="10">
        <v>9.25</v>
      </c>
      <c r="L17" s="2">
        <f t="shared" si="1"/>
        <v>320755.98499999999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320755.98499999999</v>
      </c>
    </row>
    <row r="18" spans="1:16">
      <c r="A18" s="10">
        <v>9.75</v>
      </c>
      <c r="B18">
        <v>12</v>
      </c>
      <c r="C18">
        <v>0</v>
      </c>
      <c r="D18">
        <v>0</v>
      </c>
      <c r="E18" s="11"/>
      <c r="F18" s="12">
        <f t="shared" si="0"/>
        <v>12</v>
      </c>
      <c r="G18" s="2"/>
      <c r="H18" s="10">
        <v>9.75</v>
      </c>
      <c r="I18" s="5">
        <v>339549037</v>
      </c>
      <c r="J18" s="5"/>
      <c r="K18" s="10">
        <v>9.75</v>
      </c>
      <c r="L18" s="2">
        <f t="shared" si="1"/>
        <v>339549.03700000001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339549.03700000001</v>
      </c>
    </row>
    <row r="19" spans="1:16">
      <c r="A19" s="10">
        <v>10.25</v>
      </c>
      <c r="B19">
        <v>10</v>
      </c>
      <c r="C19">
        <v>0</v>
      </c>
      <c r="D19">
        <v>0</v>
      </c>
      <c r="E19" s="11"/>
      <c r="F19" s="12">
        <f t="shared" si="0"/>
        <v>10</v>
      </c>
      <c r="G19" s="2"/>
      <c r="H19" s="10">
        <v>10.25</v>
      </c>
      <c r="I19" s="5">
        <v>425034559</v>
      </c>
      <c r="J19" s="5"/>
      <c r="K19" s="10">
        <v>10.25</v>
      </c>
      <c r="L19" s="2">
        <f t="shared" si="1"/>
        <v>425034.55900000001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425034.55900000001</v>
      </c>
    </row>
    <row r="20" spans="1:16">
      <c r="A20" s="10">
        <v>10.75</v>
      </c>
      <c r="B20">
        <v>19</v>
      </c>
      <c r="C20">
        <v>4</v>
      </c>
      <c r="D20">
        <v>0</v>
      </c>
      <c r="E20" s="11"/>
      <c r="F20" s="12">
        <f t="shared" si="0"/>
        <v>23</v>
      </c>
      <c r="G20" s="2"/>
      <c r="H20" s="10">
        <v>10.75</v>
      </c>
      <c r="I20" s="5">
        <v>480367878</v>
      </c>
      <c r="J20" s="5"/>
      <c r="K20" s="10">
        <v>10.75</v>
      </c>
      <c r="L20" s="2">
        <f t="shared" si="1"/>
        <v>396825.63834782608</v>
      </c>
      <c r="M20" s="2">
        <f t="shared" si="2"/>
        <v>83542.239652173914</v>
      </c>
      <c r="N20" s="2">
        <f t="shared" si="3"/>
        <v>0</v>
      </c>
      <c r="O20" s="2">
        <f t="shared" si="4"/>
        <v>0</v>
      </c>
      <c r="P20" s="13">
        <f t="shared" si="5"/>
        <v>480367.87800000003</v>
      </c>
    </row>
    <row r="21" spans="1:16">
      <c r="A21" s="10">
        <v>11.25</v>
      </c>
      <c r="B21">
        <v>17</v>
      </c>
      <c r="C21">
        <v>21</v>
      </c>
      <c r="D21">
        <v>1</v>
      </c>
      <c r="E21" s="11"/>
      <c r="F21" s="12">
        <f t="shared" si="0"/>
        <v>39</v>
      </c>
      <c r="G21" s="2"/>
      <c r="H21" s="10">
        <v>11.25</v>
      </c>
      <c r="I21" s="5">
        <v>584094183</v>
      </c>
      <c r="J21" s="5"/>
      <c r="K21" s="10">
        <v>11.25</v>
      </c>
      <c r="L21" s="2">
        <f t="shared" si="1"/>
        <v>254605.15669230768</v>
      </c>
      <c r="M21" s="2">
        <f t="shared" si="2"/>
        <v>314512.25238461536</v>
      </c>
      <c r="N21" s="2">
        <f t="shared" si="3"/>
        <v>14976.773923076922</v>
      </c>
      <c r="O21" s="2">
        <f t="shared" si="4"/>
        <v>0</v>
      </c>
      <c r="P21" s="13">
        <f t="shared" si="5"/>
        <v>584094.18299999996</v>
      </c>
    </row>
    <row r="22" spans="1:16">
      <c r="A22" s="10">
        <v>11.75</v>
      </c>
      <c r="B22">
        <v>31</v>
      </c>
      <c r="C22">
        <v>46</v>
      </c>
      <c r="D22">
        <v>4</v>
      </c>
      <c r="E22" s="11"/>
      <c r="F22" s="12">
        <f t="shared" si="0"/>
        <v>81</v>
      </c>
      <c r="G22" s="5"/>
      <c r="H22" s="10">
        <v>11.75</v>
      </c>
      <c r="I22" s="5">
        <v>727597033</v>
      </c>
      <c r="J22" s="5"/>
      <c r="K22" s="10">
        <v>11.75</v>
      </c>
      <c r="L22" s="2">
        <f t="shared" si="1"/>
        <v>278463.0620123457</v>
      </c>
      <c r="M22" s="2">
        <f t="shared" si="2"/>
        <v>413203.25330864196</v>
      </c>
      <c r="N22" s="2">
        <f t="shared" si="3"/>
        <v>35930.717679012349</v>
      </c>
      <c r="O22" s="2">
        <f t="shared" si="4"/>
        <v>0</v>
      </c>
      <c r="P22" s="13">
        <f t="shared" si="5"/>
        <v>727597.03300000005</v>
      </c>
    </row>
    <row r="23" spans="1:16">
      <c r="A23" s="10">
        <v>12.25</v>
      </c>
      <c r="B23">
        <v>21</v>
      </c>
      <c r="C23">
        <v>116</v>
      </c>
      <c r="D23">
        <v>1</v>
      </c>
      <c r="E23" s="11"/>
      <c r="F23" s="12">
        <f t="shared" si="0"/>
        <v>138</v>
      </c>
      <c r="G23" s="5"/>
      <c r="H23" s="10">
        <v>12.25</v>
      </c>
      <c r="I23" s="5">
        <v>1072738786</v>
      </c>
      <c r="J23" s="5"/>
      <c r="K23" s="10">
        <v>12.25</v>
      </c>
      <c r="L23" s="2">
        <f t="shared" si="1"/>
        <v>163242.85873913046</v>
      </c>
      <c r="M23" s="2">
        <f t="shared" si="2"/>
        <v>901722.45779710147</v>
      </c>
      <c r="N23" s="2">
        <f t="shared" si="3"/>
        <v>7773.4694637681168</v>
      </c>
      <c r="O23" s="2">
        <f t="shared" si="4"/>
        <v>0</v>
      </c>
      <c r="P23" s="13">
        <f t="shared" si="5"/>
        <v>1072738.7860000001</v>
      </c>
    </row>
    <row r="24" spans="1:16">
      <c r="A24" s="10">
        <v>12.75</v>
      </c>
      <c r="B24">
        <v>6</v>
      </c>
      <c r="C24">
        <v>119</v>
      </c>
      <c r="D24">
        <v>1</v>
      </c>
      <c r="E24" s="11"/>
      <c r="F24" s="12">
        <f t="shared" si="0"/>
        <v>126</v>
      </c>
      <c r="G24" s="5"/>
      <c r="H24" s="10">
        <v>12.75</v>
      </c>
      <c r="I24" s="5">
        <v>750682875</v>
      </c>
      <c r="J24" s="5"/>
      <c r="K24" s="10">
        <v>12.75</v>
      </c>
      <c r="L24" s="2">
        <f t="shared" si="1"/>
        <v>35746.803571428572</v>
      </c>
      <c r="M24" s="2">
        <f t="shared" si="2"/>
        <v>708978.27083333337</v>
      </c>
      <c r="N24" s="2">
        <f t="shared" si="3"/>
        <v>5957.8005952380945</v>
      </c>
      <c r="O24" s="2">
        <f t="shared" si="4"/>
        <v>0</v>
      </c>
      <c r="P24" s="13">
        <f t="shared" si="5"/>
        <v>750682.875</v>
      </c>
    </row>
    <row r="25" spans="1:16">
      <c r="A25" s="10">
        <v>13.25</v>
      </c>
      <c r="B25">
        <v>6</v>
      </c>
      <c r="C25">
        <v>87</v>
      </c>
      <c r="D25">
        <v>7</v>
      </c>
      <c r="E25" s="11"/>
      <c r="F25" s="12">
        <f t="shared" si="0"/>
        <v>100</v>
      </c>
      <c r="G25" s="5"/>
      <c r="H25" s="10">
        <v>13.25</v>
      </c>
      <c r="I25" s="5">
        <v>423946664</v>
      </c>
      <c r="J25" s="5"/>
      <c r="K25" s="10">
        <v>13.25</v>
      </c>
      <c r="L25" s="2">
        <f t="shared" si="1"/>
        <v>25436.79984</v>
      </c>
      <c r="M25" s="2">
        <f t="shared" si="2"/>
        <v>368833.59768000001</v>
      </c>
      <c r="N25" s="2">
        <f t="shared" si="3"/>
        <v>29676.266480000002</v>
      </c>
      <c r="O25" s="2">
        <f t="shared" si="4"/>
        <v>0</v>
      </c>
      <c r="P25" s="13">
        <f t="shared" si="5"/>
        <v>423946.66399999999</v>
      </c>
    </row>
    <row r="26" spans="1:16">
      <c r="A26" s="10">
        <v>13.75</v>
      </c>
      <c r="B26">
        <v>0</v>
      </c>
      <c r="C26">
        <v>65</v>
      </c>
      <c r="D26">
        <v>4</v>
      </c>
      <c r="E26" s="11"/>
      <c r="F26" s="12">
        <f t="shared" si="0"/>
        <v>69</v>
      </c>
      <c r="G26" s="5"/>
      <c r="H26" s="10">
        <v>13.75</v>
      </c>
      <c r="I26" s="5">
        <v>119889730</v>
      </c>
      <c r="J26" s="5"/>
      <c r="K26" s="10">
        <v>13.75</v>
      </c>
      <c r="L26" s="2">
        <f t="shared" si="1"/>
        <v>0</v>
      </c>
      <c r="M26" s="2">
        <f t="shared" si="2"/>
        <v>112939.60072463767</v>
      </c>
      <c r="N26" s="2">
        <f t="shared" si="3"/>
        <v>6950.1292753623184</v>
      </c>
      <c r="O26" s="2">
        <f t="shared" si="4"/>
        <v>0</v>
      </c>
      <c r="P26" s="13">
        <f t="shared" si="5"/>
        <v>119889.72999999998</v>
      </c>
    </row>
    <row r="27" spans="1:16">
      <c r="A27" s="10">
        <v>14.25</v>
      </c>
      <c r="B27">
        <v>2</v>
      </c>
      <c r="C27">
        <v>35</v>
      </c>
      <c r="D27">
        <v>6</v>
      </c>
      <c r="E27" s="11"/>
      <c r="F27" s="12">
        <f t="shared" si="0"/>
        <v>43</v>
      </c>
      <c r="G27" s="5"/>
      <c r="H27" s="10">
        <v>14.25</v>
      </c>
      <c r="I27" s="5">
        <v>58076513</v>
      </c>
      <c r="J27" s="5"/>
      <c r="K27" s="10">
        <v>14.25</v>
      </c>
      <c r="L27" s="2">
        <f t="shared" si="1"/>
        <v>2701.2331627906974</v>
      </c>
      <c r="M27" s="2">
        <f t="shared" si="2"/>
        <v>47271.580348837211</v>
      </c>
      <c r="N27" s="2">
        <f t="shared" si="3"/>
        <v>8103.6994883720927</v>
      </c>
      <c r="O27" s="2">
        <f t="shared" si="4"/>
        <v>0</v>
      </c>
      <c r="P27" s="13">
        <f t="shared" si="5"/>
        <v>58076.512999999999</v>
      </c>
    </row>
    <row r="28" spans="1:16">
      <c r="A28" s="10">
        <v>14.75</v>
      </c>
      <c r="B28">
        <v>0</v>
      </c>
      <c r="C28">
        <v>20</v>
      </c>
      <c r="D28">
        <v>10</v>
      </c>
      <c r="E28" s="11"/>
      <c r="F28" s="12">
        <f t="shared" si="0"/>
        <v>30</v>
      </c>
      <c r="G28" s="2"/>
      <c r="H28" s="10">
        <v>14.75</v>
      </c>
      <c r="I28" s="5">
        <v>15398486</v>
      </c>
      <c r="J28" s="5"/>
      <c r="K28" s="10">
        <v>14.75</v>
      </c>
      <c r="L28" s="2">
        <f t="shared" si="1"/>
        <v>0</v>
      </c>
      <c r="M28" s="2">
        <f t="shared" si="2"/>
        <v>10265.657333333333</v>
      </c>
      <c r="N28" s="2">
        <f t="shared" si="3"/>
        <v>5132.8286666666663</v>
      </c>
      <c r="O28" s="2">
        <f t="shared" si="4"/>
        <v>0</v>
      </c>
      <c r="P28" s="13">
        <f t="shared" si="5"/>
        <v>15398.485999999999</v>
      </c>
    </row>
    <row r="29" spans="1:16">
      <c r="A29" s="10">
        <v>15.25</v>
      </c>
      <c r="B29">
        <v>0</v>
      </c>
      <c r="C29">
        <v>5</v>
      </c>
      <c r="D29">
        <v>5</v>
      </c>
      <c r="E29" s="11"/>
      <c r="F29" s="12">
        <f t="shared" si="0"/>
        <v>10</v>
      </c>
      <c r="G29" s="2"/>
      <c r="H29" s="10">
        <v>15.25</v>
      </c>
      <c r="I29" s="5">
        <v>5635308</v>
      </c>
      <c r="J29" s="5"/>
      <c r="K29" s="10">
        <v>15.25</v>
      </c>
      <c r="L29" s="2">
        <f t="shared" si="1"/>
        <v>0</v>
      </c>
      <c r="M29" s="2">
        <f t="shared" si="2"/>
        <v>2817.654</v>
      </c>
      <c r="N29" s="2">
        <f t="shared" si="3"/>
        <v>2817.654</v>
      </c>
      <c r="O29" s="2">
        <f t="shared" si="4"/>
        <v>0</v>
      </c>
      <c r="P29" s="13">
        <f t="shared" si="5"/>
        <v>5635.308</v>
      </c>
    </row>
    <row r="30" spans="1:16">
      <c r="A30" s="10">
        <v>15.75</v>
      </c>
      <c r="B30">
        <v>0</v>
      </c>
      <c r="C30">
        <v>4</v>
      </c>
      <c r="D30">
        <v>0</v>
      </c>
      <c r="E30" s="11"/>
      <c r="F30" s="12">
        <f t="shared" si="0"/>
        <v>4</v>
      </c>
      <c r="G30" s="2"/>
      <c r="H30" s="10">
        <v>15.75</v>
      </c>
      <c r="I30" s="5">
        <v>3409475</v>
      </c>
      <c r="J30" s="5"/>
      <c r="K30" s="10">
        <v>15.75</v>
      </c>
      <c r="L30" s="2">
        <f t="shared" si="1"/>
        <v>0</v>
      </c>
      <c r="M30" s="2">
        <f t="shared" si="2"/>
        <v>3409.4749999999999</v>
      </c>
      <c r="N30" s="2">
        <f t="shared" si="3"/>
        <v>0</v>
      </c>
      <c r="O30" s="2">
        <f t="shared" si="4"/>
        <v>0</v>
      </c>
      <c r="P30" s="13">
        <f t="shared" si="5"/>
        <v>3409.4749999999999</v>
      </c>
    </row>
    <row r="31" spans="1:16">
      <c r="A31" s="10">
        <v>16.25</v>
      </c>
      <c r="B31">
        <v>0</v>
      </c>
      <c r="C31">
        <v>2</v>
      </c>
      <c r="D31">
        <v>12</v>
      </c>
      <c r="E31" s="11"/>
      <c r="F31" s="12">
        <f t="shared" si="0"/>
        <v>14</v>
      </c>
      <c r="G31" s="2"/>
      <c r="H31" s="10">
        <v>16.25</v>
      </c>
      <c r="I31" s="5">
        <v>2306877</v>
      </c>
      <c r="J31" s="5"/>
      <c r="K31" s="10">
        <v>16.25</v>
      </c>
      <c r="L31" s="2">
        <f t="shared" si="1"/>
        <v>0</v>
      </c>
      <c r="M31" s="2">
        <f t="shared" si="2"/>
        <v>329.55385714285711</v>
      </c>
      <c r="N31" s="2">
        <f t="shared" si="3"/>
        <v>1977.3231428571428</v>
      </c>
      <c r="O31" s="2">
        <f t="shared" si="4"/>
        <v>0</v>
      </c>
      <c r="P31" s="13">
        <f t="shared" si="5"/>
        <v>2306.877</v>
      </c>
    </row>
    <row r="32" spans="1:16">
      <c r="A32" s="10">
        <v>16.75</v>
      </c>
      <c r="B32">
        <v>0</v>
      </c>
      <c r="C32">
        <v>2</v>
      </c>
      <c r="D32">
        <v>13</v>
      </c>
      <c r="E32" s="11"/>
      <c r="F32" s="12">
        <f t="shared" si="0"/>
        <v>15</v>
      </c>
      <c r="G32" s="2"/>
      <c r="H32" s="10">
        <v>16.75</v>
      </c>
      <c r="I32" s="5">
        <v>205264</v>
      </c>
      <c r="J32" s="15"/>
      <c r="K32" s="10">
        <v>16.75</v>
      </c>
      <c r="L32" s="2">
        <f t="shared" si="1"/>
        <v>0</v>
      </c>
      <c r="M32" s="2">
        <f t="shared" si="2"/>
        <v>27.368533333333335</v>
      </c>
      <c r="N32" s="2">
        <f t="shared" si="3"/>
        <v>177.89546666666669</v>
      </c>
      <c r="O32" s="2">
        <f t="shared" si="4"/>
        <v>0</v>
      </c>
      <c r="P32" s="13">
        <f t="shared" si="5"/>
        <v>205.26400000000004</v>
      </c>
    </row>
    <row r="33" spans="1:16">
      <c r="A33" s="10">
        <v>17.25</v>
      </c>
      <c r="B33">
        <v>0</v>
      </c>
      <c r="C33">
        <v>2</v>
      </c>
      <c r="D33">
        <v>8</v>
      </c>
      <c r="E33" s="11"/>
      <c r="F33" s="12">
        <f t="shared" si="0"/>
        <v>10</v>
      </c>
      <c r="G33" s="2"/>
      <c r="H33" s="10">
        <v>17.25</v>
      </c>
      <c r="I33" s="5">
        <v>102663</v>
      </c>
      <c r="J33" s="15"/>
      <c r="K33" s="10">
        <v>17.25</v>
      </c>
      <c r="L33" s="2">
        <f t="shared" si="1"/>
        <v>0</v>
      </c>
      <c r="M33" s="2">
        <f t="shared" si="2"/>
        <v>20.532600000000002</v>
      </c>
      <c r="N33" s="2">
        <f t="shared" si="3"/>
        <v>82.130400000000009</v>
      </c>
      <c r="O33" s="2">
        <f t="shared" si="4"/>
        <v>0</v>
      </c>
      <c r="P33" s="13">
        <f t="shared" si="5"/>
        <v>102.66300000000001</v>
      </c>
    </row>
    <row r="34" spans="1:16">
      <c r="A34" s="10">
        <v>17.75</v>
      </c>
      <c r="B34">
        <v>0</v>
      </c>
      <c r="C34">
        <v>0</v>
      </c>
      <c r="D34">
        <v>1</v>
      </c>
      <c r="E34" s="11"/>
      <c r="F34" s="12">
        <f t="shared" si="0"/>
        <v>1</v>
      </c>
      <c r="G34" s="2"/>
      <c r="H34" s="10">
        <v>17.75</v>
      </c>
      <c r="I34" s="5">
        <v>20760</v>
      </c>
      <c r="J34" s="15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20.76</v>
      </c>
      <c r="O34" s="2">
        <f t="shared" si="4"/>
        <v>0</v>
      </c>
      <c r="P34" s="13">
        <f t="shared" si="5"/>
        <v>20.76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128</v>
      </c>
      <c r="C43" s="16">
        <f>SUM(C6:C42)</f>
        <v>528</v>
      </c>
      <c r="D43" s="16">
        <f>SUM(D6:D42)</f>
        <v>73</v>
      </c>
      <c r="E43" s="16">
        <f>SUM(E6:E42)</f>
        <v>0</v>
      </c>
      <c r="F43" s="16">
        <f>SUM(F6:F42)</f>
        <v>729</v>
      </c>
      <c r="G43" s="17"/>
      <c r="H43" s="8" t="s">
        <v>7</v>
      </c>
      <c r="I43" s="5">
        <f>SUM(I6:I42)</f>
        <v>5405302809</v>
      </c>
      <c r="J43" s="2"/>
      <c r="K43" s="8" t="s">
        <v>7</v>
      </c>
      <c r="L43" s="16">
        <f>SUM(L6:L42)</f>
        <v>2317851.8663658295</v>
      </c>
      <c r="M43" s="16">
        <f>SUM(M6:M42)</f>
        <v>2967873.494053151</v>
      </c>
      <c r="N43" s="16">
        <f>SUM(N6:N42)</f>
        <v>119577.44858102035</v>
      </c>
      <c r="O43" s="16">
        <f>SUM(O6:O42)</f>
        <v>0</v>
      </c>
      <c r="P43" s="16">
        <f>SUM(P6:P42)</f>
        <v>5405302.8089999994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8"/>
      <c r="B46" s="2"/>
      <c r="C46" s="2"/>
      <c r="D46" s="2"/>
      <c r="E46" s="2"/>
      <c r="F46" s="18"/>
      <c r="G46" s="2"/>
      <c r="H46" s="2"/>
      <c r="I46" s="2"/>
      <c r="J46" s="18"/>
      <c r="K46" s="2"/>
      <c r="L46" s="2"/>
      <c r="M46" s="2"/>
      <c r="N46" s="18"/>
      <c r="O46" s="2"/>
      <c r="P46" s="4"/>
    </row>
    <row r="47" spans="1:16">
      <c r="A47" s="2"/>
      <c r="B47" s="35" t="s">
        <v>9</v>
      </c>
      <c r="C47" s="35"/>
      <c r="D47" s="35"/>
      <c r="E47" s="2"/>
      <c r="F47" s="2"/>
      <c r="G47" s="5"/>
      <c r="H47" s="2"/>
      <c r="I47" s="35" t="s">
        <v>10</v>
      </c>
      <c r="J47" s="35"/>
      <c r="K47" s="35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9" t="s">
        <v>11</v>
      </c>
      <c r="I49" s="20">
        <v>2.5798499999999999E-3</v>
      </c>
      <c r="J49" s="19"/>
      <c r="K49" s="20">
        <v>3.3658980000000001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0.22066078128366662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0.33626951571598745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0.48896314146270653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0.68482122876240892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0.93016273118714443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1.231531186673535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1.5956820730456749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2.0295718526439388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2.5403483691228139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3.1353423458361647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660543.91374999995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660543.91374999995</v>
      </c>
      <c r="G62" s="2"/>
      <c r="H62" s="10">
        <f t="shared" si="11"/>
        <v>3.8220597951785908</v>
      </c>
      <c r="I62" s="2">
        <f t="shared" si="12"/>
        <v>288530.09550786164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2">
        <f t="shared" si="16"/>
        <v>288530.09550786164</v>
      </c>
      <c r="N62" s="4"/>
      <c r="O62" s="4"/>
      <c r="P62" s="4"/>
    </row>
    <row r="63" spans="1:16">
      <c r="A63" s="10">
        <v>9.25</v>
      </c>
      <c r="B63" s="2">
        <f t="shared" si="6"/>
        <v>2966992.8612500001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2966992.8612500001</v>
      </c>
      <c r="G63" s="2"/>
      <c r="H63" s="10">
        <f t="shared" si="11"/>
        <v>4.6081751910179296</v>
      </c>
      <c r="I63" s="2">
        <f t="shared" si="12"/>
        <v>1478099.772447519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2">
        <f t="shared" si="16"/>
        <v>1478099.772447519</v>
      </c>
      <c r="N63" s="4"/>
      <c r="O63" s="4"/>
      <c r="P63" s="4"/>
    </row>
    <row r="64" spans="1:16">
      <c r="A64" s="10">
        <v>9.75</v>
      </c>
      <c r="B64" s="2">
        <f t="shared" si="6"/>
        <v>3310603.11075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3310603.11075</v>
      </c>
      <c r="G64" s="2"/>
      <c r="H64" s="10">
        <f t="shared" si="11"/>
        <v>5.5015252875833411</v>
      </c>
      <c r="I64" s="2">
        <f t="shared" si="12"/>
        <v>1868037.6134300716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2">
        <f t="shared" si="16"/>
        <v>1868037.6134300716</v>
      </c>
      <c r="N64" s="4"/>
      <c r="O64" s="4"/>
      <c r="P64" s="4"/>
    </row>
    <row r="65" spans="1:16">
      <c r="A65" s="10">
        <v>10.25</v>
      </c>
      <c r="B65" s="2">
        <f t="shared" si="6"/>
        <v>4356604.2297499999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4356604.2297499999</v>
      </c>
      <c r="G65" s="2"/>
      <c r="H65" s="10">
        <f t="shared" si="11"/>
        <v>6.5101034914451228</v>
      </c>
      <c r="I65" s="2">
        <f t="shared" si="12"/>
        <v>2767018.9665307379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2">
        <f t="shared" si="16"/>
        <v>2767018.9665307379</v>
      </c>
      <c r="N65" s="4"/>
      <c r="O65" s="4"/>
      <c r="P65" s="4"/>
    </row>
    <row r="66" spans="1:16">
      <c r="A66" s="10">
        <v>10.75</v>
      </c>
      <c r="B66" s="2">
        <f t="shared" si="6"/>
        <v>4265875.6122391308</v>
      </c>
      <c r="C66" s="2">
        <f t="shared" si="7"/>
        <v>898079.07626086962</v>
      </c>
      <c r="D66" s="2">
        <f t="shared" si="8"/>
        <v>0</v>
      </c>
      <c r="E66" s="2">
        <f t="shared" si="9"/>
        <v>0</v>
      </c>
      <c r="F66" s="12">
        <f t="shared" si="10"/>
        <v>5163954.6885000002</v>
      </c>
      <c r="G66" s="2"/>
      <c r="H66" s="10">
        <f t="shared" si="11"/>
        <v>7.6420547108759225</v>
      </c>
      <c r="I66" s="2">
        <f t="shared" si="12"/>
        <v>3032563.2389323493</v>
      </c>
      <c r="J66" s="2">
        <f t="shared" si="13"/>
        <v>638434.36609102099</v>
      </c>
      <c r="K66" s="2">
        <f t="shared" si="14"/>
        <v>0</v>
      </c>
      <c r="L66" s="2">
        <f t="shared" si="15"/>
        <v>0</v>
      </c>
      <c r="M66" s="22">
        <f t="shared" si="16"/>
        <v>3670997.6050233701</v>
      </c>
      <c r="N66" s="4"/>
      <c r="O66" s="4"/>
      <c r="P66" s="4"/>
    </row>
    <row r="67" spans="1:16">
      <c r="A67" s="10">
        <v>11.25</v>
      </c>
      <c r="B67" s="2">
        <f t="shared" si="6"/>
        <v>2864308.0127884615</v>
      </c>
      <c r="C67" s="2">
        <f t="shared" si="7"/>
        <v>3538262.8393269228</v>
      </c>
      <c r="D67" s="2">
        <f t="shared" si="8"/>
        <v>168488.70663461537</v>
      </c>
      <c r="E67" s="2">
        <f t="shared" si="9"/>
        <v>0</v>
      </c>
      <c r="F67" s="12">
        <f t="shared" si="10"/>
        <v>6571059.5587499999</v>
      </c>
      <c r="G67" s="2"/>
      <c r="H67" s="10">
        <f t="shared" si="11"/>
        <v>8.9056706204868608</v>
      </c>
      <c r="I67" s="2">
        <f t="shared" si="12"/>
        <v>2267429.6637791381</v>
      </c>
      <c r="J67" s="2">
        <f t="shared" si="13"/>
        <v>2800942.5258448175</v>
      </c>
      <c r="K67" s="2">
        <f t="shared" si="14"/>
        <v>133378.21551641988</v>
      </c>
      <c r="L67" s="2">
        <f t="shared" si="15"/>
        <v>0</v>
      </c>
      <c r="M67" s="22">
        <f t="shared" si="16"/>
        <v>5201750.4051403757</v>
      </c>
      <c r="N67" s="4"/>
      <c r="O67" s="4"/>
      <c r="P67" s="4"/>
    </row>
    <row r="68" spans="1:16">
      <c r="A68" s="10">
        <v>11.75</v>
      </c>
      <c r="B68" s="2">
        <f t="shared" si="6"/>
        <v>3271940.9786450621</v>
      </c>
      <c r="C68" s="2">
        <f t="shared" si="7"/>
        <v>4855138.2263765428</v>
      </c>
      <c r="D68" s="2">
        <f t="shared" si="8"/>
        <v>422185.9327283951</v>
      </c>
      <c r="E68" s="2">
        <f t="shared" si="9"/>
        <v>0</v>
      </c>
      <c r="F68" s="12">
        <f t="shared" si="10"/>
        <v>8549265.1377499998</v>
      </c>
      <c r="G68" s="2"/>
      <c r="H68" s="10">
        <f t="shared" si="11"/>
        <v>10.309385289663391</v>
      </c>
      <c r="I68" s="2">
        <f t="shared" si="12"/>
        <v>2870782.9952247012</v>
      </c>
      <c r="J68" s="2">
        <f t="shared" si="13"/>
        <v>4259871.5413011694</v>
      </c>
      <c r="K68" s="2">
        <f t="shared" si="14"/>
        <v>370423.61228705826</v>
      </c>
      <c r="L68" s="2">
        <f t="shared" si="15"/>
        <v>0</v>
      </c>
      <c r="M68" s="22">
        <f t="shared" si="16"/>
        <v>7501078.1488129292</v>
      </c>
      <c r="N68" s="4"/>
      <c r="O68" s="4"/>
      <c r="P68" s="4"/>
    </row>
    <row r="69" spans="1:16">
      <c r="A69" s="10">
        <v>12.25</v>
      </c>
      <c r="B69" s="2">
        <f t="shared" si="6"/>
        <v>1999725.0195543482</v>
      </c>
      <c r="C69" s="2">
        <f t="shared" si="7"/>
        <v>11046100.108014492</v>
      </c>
      <c r="D69" s="2">
        <f t="shared" si="8"/>
        <v>95225.000931159433</v>
      </c>
      <c r="E69" s="2">
        <f t="shared" si="9"/>
        <v>0</v>
      </c>
      <c r="F69" s="12">
        <f t="shared" si="10"/>
        <v>13141050.1285</v>
      </c>
      <c r="G69" s="2"/>
      <c r="H69" s="10">
        <f t="shared" si="11"/>
        <v>11.861771131739152</v>
      </c>
      <c r="I69" s="2">
        <f t="shared" si="12"/>
        <v>1936349.4292543901</v>
      </c>
      <c r="J69" s="2">
        <f t="shared" si="13"/>
        <v>10696025.418738535</v>
      </c>
      <c r="K69" s="2">
        <f t="shared" si="14"/>
        <v>92207.115678780479</v>
      </c>
      <c r="L69" s="2">
        <f t="shared" si="15"/>
        <v>0</v>
      </c>
      <c r="M69" s="22">
        <f t="shared" si="16"/>
        <v>12724581.963671705</v>
      </c>
      <c r="N69" s="4"/>
      <c r="O69" s="4"/>
      <c r="P69" s="4"/>
    </row>
    <row r="70" spans="1:16">
      <c r="A70" s="10">
        <v>12.75</v>
      </c>
      <c r="B70" s="2">
        <f t="shared" si="6"/>
        <v>455771.74553571432</v>
      </c>
      <c r="C70" s="2">
        <f t="shared" si="7"/>
        <v>9039472.953125</v>
      </c>
      <c r="D70" s="2">
        <f t="shared" si="8"/>
        <v>75961.95758928571</v>
      </c>
      <c r="E70" s="2">
        <f t="shared" si="9"/>
        <v>0</v>
      </c>
      <c r="F70" s="12">
        <f t="shared" si="10"/>
        <v>9571206.65625</v>
      </c>
      <c r="G70" s="2"/>
      <c r="H70" s="10">
        <f t="shared" si="11"/>
        <v>13.571535137580366</v>
      </c>
      <c r="I70" s="2">
        <f t="shared" si="12"/>
        <v>485139.00072582619</v>
      </c>
      <c r="J70" s="2">
        <f t="shared" si="13"/>
        <v>9621923.5143955536</v>
      </c>
      <c r="K70" s="2">
        <f t="shared" si="14"/>
        <v>80856.500120971017</v>
      </c>
      <c r="L70" s="2">
        <f t="shared" si="15"/>
        <v>0</v>
      </c>
      <c r="M70" s="22">
        <f t="shared" si="16"/>
        <v>10187919.015242351</v>
      </c>
      <c r="N70" s="4"/>
      <c r="O70" s="4"/>
      <c r="P70" s="4"/>
    </row>
    <row r="71" spans="1:16">
      <c r="A71" s="10">
        <v>13.25</v>
      </c>
      <c r="B71" s="2">
        <f t="shared" si="6"/>
        <v>337037.59788000002</v>
      </c>
      <c r="C71" s="2">
        <f t="shared" si="7"/>
        <v>4887045.1692599999</v>
      </c>
      <c r="D71" s="2">
        <f t="shared" si="8"/>
        <v>393210.53086</v>
      </c>
      <c r="E71" s="2">
        <f t="shared" si="9"/>
        <v>0</v>
      </c>
      <c r="F71" s="12">
        <f t="shared" si="10"/>
        <v>5617293.2980000004</v>
      </c>
      <c r="G71" s="2"/>
      <c r="H71" s="10">
        <f t="shared" si="11"/>
        <v>15.447515362699042</v>
      </c>
      <c r="I71" s="2">
        <f t="shared" si="12"/>
        <v>392935.3563063005</v>
      </c>
      <c r="J71" s="2">
        <f t="shared" si="13"/>
        <v>5697562.6664413577</v>
      </c>
      <c r="K71" s="2">
        <f t="shared" si="14"/>
        <v>458424.58235735062</v>
      </c>
      <c r="L71" s="2">
        <f t="shared" si="15"/>
        <v>0</v>
      </c>
      <c r="M71" s="22">
        <f t="shared" si="16"/>
        <v>6548922.6051050089</v>
      </c>
      <c r="N71" s="4"/>
      <c r="O71" s="4"/>
      <c r="P71" s="4"/>
    </row>
    <row r="72" spans="1:16">
      <c r="A72" s="10">
        <v>13.75</v>
      </c>
      <c r="B72" s="2">
        <f t="shared" si="6"/>
        <v>0</v>
      </c>
      <c r="C72" s="2">
        <f t="shared" si="7"/>
        <v>1552919.5099637678</v>
      </c>
      <c r="D72" s="2">
        <f t="shared" si="8"/>
        <v>95564.277536231879</v>
      </c>
      <c r="E72" s="2">
        <f t="shared" si="9"/>
        <v>0</v>
      </c>
      <c r="F72" s="12">
        <f t="shared" si="10"/>
        <v>1648483.7874999996</v>
      </c>
      <c r="G72" s="2"/>
      <c r="H72" s="10">
        <f t="shared" si="11"/>
        <v>17.498677641459132</v>
      </c>
      <c r="I72" s="2">
        <f t="shared" si="12"/>
        <v>0</v>
      </c>
      <c r="J72" s="2">
        <f t="shared" si="13"/>
        <v>1976293.6660355388</v>
      </c>
      <c r="K72" s="2">
        <f t="shared" si="14"/>
        <v>121618.07175603315</v>
      </c>
      <c r="L72" s="2">
        <f t="shared" si="15"/>
        <v>0</v>
      </c>
      <c r="M72" s="22">
        <f t="shared" si="16"/>
        <v>2097911.7377915718</v>
      </c>
      <c r="N72" s="4"/>
      <c r="O72" s="4"/>
      <c r="P72" s="4"/>
    </row>
    <row r="73" spans="1:16">
      <c r="A73" s="10">
        <v>14.25</v>
      </c>
      <c r="B73" s="2">
        <f t="shared" si="6"/>
        <v>38492.572569767435</v>
      </c>
      <c r="C73" s="2">
        <f t="shared" si="7"/>
        <v>673620.0199709303</v>
      </c>
      <c r="D73" s="2">
        <f t="shared" si="8"/>
        <v>115477.71770930232</v>
      </c>
      <c r="E73" s="2">
        <f t="shared" si="9"/>
        <v>0</v>
      </c>
      <c r="F73" s="12">
        <f t="shared" si="10"/>
        <v>827590.3102500001</v>
      </c>
      <c r="G73" s="2"/>
      <c r="H73" s="10">
        <f t="shared" si="11"/>
        <v>19.734112505599615</v>
      </c>
      <c r="I73" s="2">
        <f t="shared" si="12"/>
        <v>53306.439138368303</v>
      </c>
      <c r="J73" s="2">
        <f t="shared" si="13"/>
        <v>932862.68492144544</v>
      </c>
      <c r="K73" s="2">
        <f t="shared" si="14"/>
        <v>159919.31741510492</v>
      </c>
      <c r="L73" s="2">
        <f t="shared" si="15"/>
        <v>0</v>
      </c>
      <c r="M73" s="22">
        <f t="shared" si="16"/>
        <v>1146088.4414749187</v>
      </c>
      <c r="N73" s="4"/>
      <c r="O73" s="4"/>
      <c r="P73" s="4"/>
    </row>
    <row r="74" spans="1:16">
      <c r="A74" s="10">
        <v>14.75</v>
      </c>
      <c r="B74" s="2">
        <f t="shared" si="6"/>
        <v>0</v>
      </c>
      <c r="C74" s="2">
        <f t="shared" si="7"/>
        <v>151418.44566666667</v>
      </c>
      <c r="D74" s="2">
        <f t="shared" si="8"/>
        <v>75709.222833333333</v>
      </c>
      <c r="E74" s="2">
        <f t="shared" si="9"/>
        <v>0</v>
      </c>
      <c r="F74" s="12">
        <f t="shared" si="10"/>
        <v>227127.6685</v>
      </c>
      <c r="G74" s="2"/>
      <c r="H74" s="10">
        <f t="shared" si="11"/>
        <v>22.163032287335806</v>
      </c>
      <c r="I74" s="2">
        <f t="shared" si="12"/>
        <v>0</v>
      </c>
      <c r="J74" s="2">
        <f t="shared" si="13"/>
        <v>227518.09492939225</v>
      </c>
      <c r="K74" s="2">
        <f t="shared" si="14"/>
        <v>113759.04746469612</v>
      </c>
      <c r="L74" s="2">
        <f t="shared" si="15"/>
        <v>0</v>
      </c>
      <c r="M74" s="22">
        <f t="shared" si="16"/>
        <v>341277.14239408838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42969.2235</v>
      </c>
      <c r="D75" s="2">
        <f t="shared" si="8"/>
        <v>42969.2235</v>
      </c>
      <c r="E75" s="2">
        <f t="shared" si="9"/>
        <v>0</v>
      </c>
      <c r="F75" s="12">
        <f t="shared" si="10"/>
        <v>85938.447</v>
      </c>
      <c r="G75" s="2"/>
      <c r="H75" s="10">
        <f t="shared" si="11"/>
        <v>24.794768389839771</v>
      </c>
      <c r="I75" s="2">
        <f t="shared" si="12"/>
        <v>0</v>
      </c>
      <c r="J75" s="2">
        <f t="shared" si="13"/>
        <v>69863.078332705583</v>
      </c>
      <c r="K75" s="2">
        <f t="shared" si="14"/>
        <v>69863.078332705583</v>
      </c>
      <c r="L75" s="2">
        <f t="shared" si="15"/>
        <v>0</v>
      </c>
      <c r="M75" s="22">
        <f t="shared" si="16"/>
        <v>139726.15666541117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53699.231249999997</v>
      </c>
      <c r="D76" s="2">
        <f t="shared" si="8"/>
        <v>0</v>
      </c>
      <c r="E76" s="2">
        <f t="shared" si="9"/>
        <v>0</v>
      </c>
      <c r="F76" s="12">
        <f t="shared" si="10"/>
        <v>53699.231249999997</v>
      </c>
      <c r="G76" s="2"/>
      <c r="H76" s="10">
        <f t="shared" si="11"/>
        <v>27.638768710036</v>
      </c>
      <c r="I76" s="2">
        <f t="shared" si="12"/>
        <v>0</v>
      </c>
      <c r="J76" s="2">
        <f t="shared" si="13"/>
        <v>94233.690947649986</v>
      </c>
      <c r="K76" s="2">
        <f t="shared" si="14"/>
        <v>0</v>
      </c>
      <c r="L76" s="2">
        <f t="shared" si="15"/>
        <v>0</v>
      </c>
      <c r="M76" s="22">
        <f t="shared" si="16"/>
        <v>94233.690947649986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5355.2501785714285</v>
      </c>
      <c r="D77" s="2">
        <f t="shared" si="8"/>
        <v>32131.501071428571</v>
      </c>
      <c r="E77" s="2">
        <f t="shared" si="9"/>
        <v>0</v>
      </c>
      <c r="F77" s="12">
        <f t="shared" si="10"/>
        <v>37486.751250000001</v>
      </c>
      <c r="G77" s="2"/>
      <c r="H77" s="10">
        <f t="shared" si="11"/>
        <v>30.704595200458893</v>
      </c>
      <c r="I77" s="2">
        <f t="shared" si="12"/>
        <v>0</v>
      </c>
      <c r="J77" s="2">
        <f t="shared" si="13"/>
        <v>10118.817780321286</v>
      </c>
      <c r="K77" s="2">
        <f t="shared" si="14"/>
        <v>60712.906681927721</v>
      </c>
      <c r="L77" s="2">
        <f t="shared" si="15"/>
        <v>0</v>
      </c>
      <c r="M77" s="22">
        <f t="shared" si="16"/>
        <v>70831.724462249011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458.42293333333339</v>
      </c>
      <c r="D78" s="2">
        <f t="shared" si="8"/>
        <v>2979.7490666666672</v>
      </c>
      <c r="E78" s="2">
        <f t="shared" si="9"/>
        <v>0</v>
      </c>
      <c r="F78" s="12">
        <f t="shared" si="10"/>
        <v>3438.1720000000005</v>
      </c>
      <c r="G78" s="2"/>
      <c r="H78" s="10">
        <f t="shared" si="11"/>
        <v>34.00192155845901</v>
      </c>
      <c r="I78" s="2">
        <f t="shared" si="12"/>
        <v>0</v>
      </c>
      <c r="J78" s="2">
        <f t="shared" si="13"/>
        <v>930.58272357007081</v>
      </c>
      <c r="K78" s="2">
        <f t="shared" si="14"/>
        <v>6048.7877032054603</v>
      </c>
      <c r="L78" s="2">
        <f t="shared" si="15"/>
        <v>0</v>
      </c>
      <c r="M78" s="22">
        <f t="shared" si="16"/>
        <v>6979.3704267755311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354.18735000000004</v>
      </c>
      <c r="D79" s="2">
        <f t="shared" si="8"/>
        <v>1416.7494000000002</v>
      </c>
      <c r="E79" s="2">
        <f t="shared" si="9"/>
        <v>0</v>
      </c>
      <c r="F79" s="12">
        <f t="shared" si="10"/>
        <v>1770.9367500000003</v>
      </c>
      <c r="G79" s="2"/>
      <c r="H79" s="10">
        <f t="shared" si="11"/>
        <v>37.540531032363994</v>
      </c>
      <c r="I79" s="2">
        <f t="shared" si="12"/>
        <v>0</v>
      </c>
      <c r="J79" s="2">
        <f t="shared" si="13"/>
        <v>770.80470747511697</v>
      </c>
      <c r="K79" s="2">
        <f t="shared" si="14"/>
        <v>3083.2188299004679</v>
      </c>
      <c r="L79" s="2">
        <f t="shared" si="15"/>
        <v>0</v>
      </c>
      <c r="M79" s="22">
        <f t="shared" si="16"/>
        <v>3854.023537375585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368.49</v>
      </c>
      <c r="E80" s="2">
        <f t="shared" si="9"/>
        <v>0</v>
      </c>
      <c r="F80" s="12">
        <f t="shared" si="10"/>
        <v>368.49</v>
      </c>
      <c r="G80" s="2"/>
      <c r="H80" s="10">
        <f t="shared" si="11"/>
        <v>41.33031433533602</v>
      </c>
      <c r="I80" s="2">
        <f t="shared" si="12"/>
        <v>0</v>
      </c>
      <c r="J80" s="2">
        <f t="shared" si="13"/>
        <v>0</v>
      </c>
      <c r="K80" s="2">
        <f t="shared" si="14"/>
        <v>858.01732560157586</v>
      </c>
      <c r="L80" s="2">
        <f t="shared" si="15"/>
        <v>0</v>
      </c>
      <c r="M80" s="22">
        <f t="shared" si="16"/>
        <v>858.01732560157586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45.381267658650472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49.703490776970469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54.307185238940171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59.202652637066301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64.400292951434068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69.910602962303813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75.744174727088605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81.911694117599382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24527895.654712483</v>
      </c>
      <c r="C89" s="16">
        <f>SUM(C52:C83)</f>
        <v>36744892.663177088</v>
      </c>
      <c r="D89" s="16">
        <f>SUM(D52:D83)</f>
        <v>1521689.0598604186</v>
      </c>
      <c r="E89" s="16">
        <f>SUM(E52:E83)</f>
        <v>0</v>
      </c>
      <c r="F89" s="16">
        <f>SUM(F52:F83)</f>
        <v>62794477.377750002</v>
      </c>
      <c r="G89" s="12"/>
      <c r="H89" s="8" t="s">
        <v>7</v>
      </c>
      <c r="I89" s="16">
        <f>SUM(I52:I88)</f>
        <v>17440192.571277261</v>
      </c>
      <c r="J89" s="16">
        <f>SUM(J52:J88)</f>
        <v>37027351.453190558</v>
      </c>
      <c r="K89" s="16">
        <f>SUM(K52:K88)</f>
        <v>1671152.4714697553</v>
      </c>
      <c r="L89" s="16">
        <f>SUM(L52:L88)</f>
        <v>0</v>
      </c>
      <c r="M89" s="16">
        <f>SUM(M52:M88)</f>
        <v>56138696.495937578</v>
      </c>
      <c r="N89" s="4"/>
      <c r="O89" s="4"/>
      <c r="P89" s="4"/>
    </row>
    <row r="90" spans="1:16">
      <c r="A90" s="6" t="s">
        <v>12</v>
      </c>
      <c r="B90" s="23">
        <f>IF(L43&gt;0,B89/L43,0)</f>
        <v>10.582167053311256</v>
      </c>
      <c r="C90" s="23">
        <f>IF(M43&gt;0,C89/M43,0)</f>
        <v>12.380882384914427</v>
      </c>
      <c r="D90" s="23">
        <f>IF(N43&gt;0,D89/N43,0)</f>
        <v>12.725552166547439</v>
      </c>
      <c r="E90" s="23">
        <f>IF(O43&gt;0,E89/O43,0)</f>
        <v>0</v>
      </c>
      <c r="F90" s="23">
        <f>IF(P43&gt;0,F89/P43,0)</f>
        <v>11.617198813208988</v>
      </c>
      <c r="G90" s="12"/>
      <c r="H90" s="6" t="s">
        <v>12</v>
      </c>
      <c r="I90" s="23">
        <f>IF(L43&gt;0,I89/L43,0)</f>
        <v>7.5242912734633975</v>
      </c>
      <c r="J90" s="23">
        <f>IF(M43&gt;0,J89/M43,0)</f>
        <v>12.476054497398144</v>
      </c>
      <c r="K90" s="23">
        <f>IF(N43&gt;0,K89/N43,0)</f>
        <v>13.975481926572943</v>
      </c>
      <c r="L90" s="23">
        <f>IF(O43&gt;0,L89/O43,0)</f>
        <v>0</v>
      </c>
      <c r="M90" s="23">
        <f>IF(P43&gt;0,M89/P43,0)</f>
        <v>10.385855978774192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1" t="s">
        <v>13</v>
      </c>
      <c r="B95" s="31"/>
      <c r="C95" s="31"/>
      <c r="D95" s="31"/>
      <c r="E95" s="31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1"/>
      <c r="B96" s="31"/>
      <c r="C96" s="31"/>
      <c r="D96" s="31"/>
      <c r="E96" s="31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4"/>
      <c r="B97" s="2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5">
        <v>0</v>
      </c>
      <c r="B102" s="26">
        <f>L$43</f>
        <v>2317851.8663658295</v>
      </c>
      <c r="C102" s="27">
        <f>$B$90</f>
        <v>10.582167053311256</v>
      </c>
      <c r="D102" s="27">
        <f>$I$90</f>
        <v>7.5242912734633975</v>
      </c>
      <c r="E102" s="28">
        <f t="shared" ref="E102:E105" si="17">B102*D102</f>
        <v>17440192.571277261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1</v>
      </c>
      <c r="B103" s="26">
        <f>M$43</f>
        <v>2967873.494053151</v>
      </c>
      <c r="C103" s="27">
        <f>$C$90</f>
        <v>12.380882384914427</v>
      </c>
      <c r="D103" s="27">
        <f>$J$90</f>
        <v>12.476054497398144</v>
      </c>
      <c r="E103" s="28">
        <f t="shared" si="17"/>
        <v>37027351.453190558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5">
        <v>2</v>
      </c>
      <c r="B104" s="26">
        <f>N$43</f>
        <v>119577.44858102035</v>
      </c>
      <c r="C104" s="27">
        <f>$D$90</f>
        <v>12.725552166547439</v>
      </c>
      <c r="D104" s="27">
        <f>$K$90</f>
        <v>13.975481926572943</v>
      </c>
      <c r="E104" s="28">
        <f t="shared" si="17"/>
        <v>1671152.4714697553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 t="s">
        <v>7</v>
      </c>
      <c r="B106" s="26">
        <f>SUM(B102:B105)</f>
        <v>5405302.8090000013</v>
      </c>
      <c r="C106" s="27">
        <f>$F$90</f>
        <v>11.617198813208988</v>
      </c>
      <c r="D106" s="27">
        <f>$M$90</f>
        <v>10.385855978774192</v>
      </c>
      <c r="E106" s="28">
        <f>SUM(E102:E105)</f>
        <v>56138696.495937571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2</v>
      </c>
      <c r="B107" s="29">
        <f>$I$2</f>
        <v>56138839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30" t="s">
        <v>19</v>
      </c>
      <c r="B108" s="26">
        <f>IF(E106&gt;0,$I$2/E106,"")</f>
        <v>1.0000025384284161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50"/>
  </sheetPr>
  <dimension ref="A1:P108"/>
  <sheetViews>
    <sheetView zoomScale="95" zoomScaleNormal="95" workbookViewId="0">
      <selection activeCell="I3" sqref="I3"/>
    </sheetView>
  </sheetViews>
  <sheetFormatPr baseColWidth="10" defaultColWidth="10.5" defaultRowHeight="13"/>
  <cols>
    <col min="5" max="5" width="11.5" customWidth="1"/>
  </cols>
  <sheetData>
    <row r="1" spans="1:16" ht="21">
      <c r="A1" s="34" t="s">
        <v>0</v>
      </c>
      <c r="B1" s="34"/>
      <c r="C1" s="34"/>
      <c r="D1" s="34"/>
      <c r="E1" s="34"/>
      <c r="F1" s="34"/>
      <c r="G1" s="2"/>
      <c r="H1" s="35" t="s">
        <v>1</v>
      </c>
      <c r="I1" s="35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1561150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6" t="s">
        <v>4</v>
      </c>
      <c r="C4" s="36"/>
      <c r="D4" s="36"/>
      <c r="E4" s="36"/>
      <c r="F4" s="36"/>
      <c r="G4" s="2"/>
      <c r="H4" s="3" t="s">
        <v>3</v>
      </c>
      <c r="I4" s="2"/>
      <c r="J4" s="2"/>
      <c r="K4" s="3" t="s">
        <v>3</v>
      </c>
      <c r="L4" s="35" t="s">
        <v>5</v>
      </c>
      <c r="M4" s="35"/>
      <c r="N4" s="35"/>
      <c r="O4" s="35"/>
      <c r="P4" s="35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4">
        <v>1</v>
      </c>
      <c r="C16" s="11"/>
      <c r="D16" s="11"/>
      <c r="E16" s="11"/>
      <c r="F16" s="12">
        <f t="shared" si="0"/>
        <v>1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>
        <v>3</v>
      </c>
      <c r="C17">
        <v>0</v>
      </c>
      <c r="D17">
        <v>0</v>
      </c>
      <c r="E17" s="11"/>
      <c r="F17" s="12">
        <f t="shared" si="0"/>
        <v>3</v>
      </c>
      <c r="G17" s="2"/>
      <c r="H17" s="10">
        <v>9.25</v>
      </c>
      <c r="I17" s="5"/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>
        <v>12</v>
      </c>
      <c r="C18">
        <v>0</v>
      </c>
      <c r="D18">
        <v>0</v>
      </c>
      <c r="E18" s="11"/>
      <c r="F18" s="12">
        <f t="shared" si="0"/>
        <v>12</v>
      </c>
      <c r="G18" s="2"/>
      <c r="H18" s="10">
        <v>9.75</v>
      </c>
      <c r="I18" s="5"/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>
        <v>10</v>
      </c>
      <c r="C19">
        <v>0</v>
      </c>
      <c r="D19">
        <v>0</v>
      </c>
      <c r="E19" s="11"/>
      <c r="F19" s="12">
        <f t="shared" si="0"/>
        <v>10</v>
      </c>
      <c r="G19" s="2"/>
      <c r="H19" s="10">
        <v>10.25</v>
      </c>
      <c r="I19" s="5">
        <v>30229</v>
      </c>
      <c r="J19" s="5"/>
      <c r="K19" s="10">
        <v>10.25</v>
      </c>
      <c r="L19" s="2">
        <f t="shared" si="1"/>
        <v>30.228999999999999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30.228999999999999</v>
      </c>
    </row>
    <row r="20" spans="1:16">
      <c r="A20" s="10">
        <v>10.75</v>
      </c>
      <c r="B20">
        <v>19</v>
      </c>
      <c r="C20">
        <v>4</v>
      </c>
      <c r="D20">
        <v>0</v>
      </c>
      <c r="E20" s="11"/>
      <c r="F20" s="12">
        <f t="shared" si="0"/>
        <v>23</v>
      </c>
      <c r="G20" s="2"/>
      <c r="H20" s="10">
        <v>10.75</v>
      </c>
      <c r="I20" s="5">
        <v>88331</v>
      </c>
      <c r="J20" s="5"/>
      <c r="K20" s="10">
        <v>10.75</v>
      </c>
      <c r="L20" s="2">
        <f t="shared" si="1"/>
        <v>72.969086956521735</v>
      </c>
      <c r="M20" s="2">
        <f t="shared" si="2"/>
        <v>15.36191304347826</v>
      </c>
      <c r="N20" s="2">
        <f t="shared" si="3"/>
        <v>0</v>
      </c>
      <c r="O20" s="2">
        <f t="shared" si="4"/>
        <v>0</v>
      </c>
      <c r="P20" s="13">
        <f t="shared" si="5"/>
        <v>88.330999999999989</v>
      </c>
    </row>
    <row r="21" spans="1:16">
      <c r="A21" s="10">
        <v>11.25</v>
      </c>
      <c r="B21">
        <v>17</v>
      </c>
      <c r="C21">
        <v>21</v>
      </c>
      <c r="D21">
        <v>1</v>
      </c>
      <c r="E21" s="11"/>
      <c r="F21" s="12">
        <f t="shared" si="0"/>
        <v>39</v>
      </c>
      <c r="G21" s="2"/>
      <c r="H21" s="10">
        <v>11.25</v>
      </c>
      <c r="I21" s="5">
        <v>296251</v>
      </c>
      <c r="J21" s="5"/>
      <c r="K21" s="10">
        <v>11.25</v>
      </c>
      <c r="L21" s="2">
        <f t="shared" si="1"/>
        <v>129.13505128205128</v>
      </c>
      <c r="M21" s="2">
        <f t="shared" si="2"/>
        <v>159.51976923076921</v>
      </c>
      <c r="N21" s="2">
        <f t="shared" si="3"/>
        <v>7.5961794871794863</v>
      </c>
      <c r="O21" s="2">
        <f t="shared" si="4"/>
        <v>0</v>
      </c>
      <c r="P21" s="13">
        <f t="shared" si="5"/>
        <v>296.25099999999998</v>
      </c>
    </row>
    <row r="22" spans="1:16">
      <c r="A22" s="10">
        <v>11.75</v>
      </c>
      <c r="B22">
        <v>31</v>
      </c>
      <c r="C22">
        <v>46</v>
      </c>
      <c r="D22">
        <v>4</v>
      </c>
      <c r="E22" s="11"/>
      <c r="F22" s="12">
        <f t="shared" si="0"/>
        <v>81</v>
      </c>
      <c r="G22" s="5"/>
      <c r="H22" s="10">
        <v>11.75</v>
      </c>
      <c r="I22" s="5">
        <v>684742</v>
      </c>
      <c r="J22" s="5"/>
      <c r="K22" s="10">
        <v>11.75</v>
      </c>
      <c r="L22" s="2">
        <f t="shared" si="1"/>
        <v>262.06175308641974</v>
      </c>
      <c r="M22" s="2">
        <f t="shared" si="2"/>
        <v>388.86582716049378</v>
      </c>
      <c r="N22" s="2">
        <f t="shared" si="3"/>
        <v>33.814419753086419</v>
      </c>
      <c r="O22" s="2">
        <f t="shared" si="4"/>
        <v>0</v>
      </c>
      <c r="P22" s="13">
        <f t="shared" si="5"/>
        <v>684.74199999999996</v>
      </c>
    </row>
    <row r="23" spans="1:16">
      <c r="A23" s="10">
        <v>12.25</v>
      </c>
      <c r="B23">
        <v>21</v>
      </c>
      <c r="C23">
        <v>116</v>
      </c>
      <c r="D23">
        <v>1</v>
      </c>
      <c r="E23" s="11"/>
      <c r="F23" s="12">
        <f t="shared" si="0"/>
        <v>138</v>
      </c>
      <c r="G23" s="5"/>
      <c r="H23" s="10">
        <v>12.25</v>
      </c>
      <c r="I23" s="5">
        <v>1553506</v>
      </c>
      <c r="J23" s="5"/>
      <c r="K23" s="10">
        <v>12.25</v>
      </c>
      <c r="L23" s="2">
        <f t="shared" si="1"/>
        <v>236.40308695652178</v>
      </c>
      <c r="M23" s="2">
        <f t="shared" si="2"/>
        <v>1305.8456231884059</v>
      </c>
      <c r="N23" s="2">
        <f t="shared" si="3"/>
        <v>11.257289855072464</v>
      </c>
      <c r="O23" s="2">
        <f t="shared" si="4"/>
        <v>0</v>
      </c>
      <c r="P23" s="13">
        <f t="shared" si="5"/>
        <v>1553.5060000000001</v>
      </c>
    </row>
    <row r="24" spans="1:16">
      <c r="A24" s="10">
        <v>12.75</v>
      </c>
      <c r="B24">
        <v>6</v>
      </c>
      <c r="C24">
        <v>119</v>
      </c>
      <c r="D24">
        <v>1</v>
      </c>
      <c r="E24" s="11"/>
      <c r="F24" s="12">
        <f t="shared" si="0"/>
        <v>126</v>
      </c>
      <c r="G24" s="5"/>
      <c r="H24" s="10">
        <v>12.75</v>
      </c>
      <c r="I24" s="5">
        <v>5004450</v>
      </c>
      <c r="J24" s="5"/>
      <c r="K24" s="10">
        <v>12.75</v>
      </c>
      <c r="L24" s="2">
        <f t="shared" si="1"/>
        <v>238.30714285714282</v>
      </c>
      <c r="M24" s="2">
        <f t="shared" si="2"/>
        <v>4726.4249999999993</v>
      </c>
      <c r="N24" s="2">
        <f t="shared" si="3"/>
        <v>39.717857142857142</v>
      </c>
      <c r="O24" s="2">
        <f t="shared" si="4"/>
        <v>0</v>
      </c>
      <c r="P24" s="13">
        <f t="shared" si="5"/>
        <v>5004.4499999999989</v>
      </c>
    </row>
    <row r="25" spans="1:16">
      <c r="A25" s="10">
        <v>13.25</v>
      </c>
      <c r="B25">
        <v>6</v>
      </c>
      <c r="C25">
        <v>87</v>
      </c>
      <c r="D25">
        <v>7</v>
      </c>
      <c r="E25" s="11"/>
      <c r="F25" s="12">
        <f t="shared" si="0"/>
        <v>100</v>
      </c>
      <c r="G25" s="5"/>
      <c r="H25" s="10">
        <v>13.25</v>
      </c>
      <c r="I25" s="5">
        <v>12944221</v>
      </c>
      <c r="J25" s="5"/>
      <c r="K25" s="10">
        <v>13.25</v>
      </c>
      <c r="L25" s="2">
        <f t="shared" si="1"/>
        <v>776.65325999999993</v>
      </c>
      <c r="M25" s="2">
        <f t="shared" si="2"/>
        <v>11261.47227</v>
      </c>
      <c r="N25" s="2">
        <f t="shared" si="3"/>
        <v>906.09547000000009</v>
      </c>
      <c r="O25" s="2">
        <f t="shared" si="4"/>
        <v>0</v>
      </c>
      <c r="P25" s="13">
        <f t="shared" si="5"/>
        <v>12944.221</v>
      </c>
    </row>
    <row r="26" spans="1:16">
      <c r="A26" s="10">
        <v>13.75</v>
      </c>
      <c r="B26">
        <v>0</v>
      </c>
      <c r="C26">
        <v>65</v>
      </c>
      <c r="D26">
        <v>4</v>
      </c>
      <c r="E26" s="11"/>
      <c r="F26" s="12">
        <f t="shared" si="0"/>
        <v>69</v>
      </c>
      <c r="G26" s="5"/>
      <c r="H26" s="10">
        <v>13.75</v>
      </c>
      <c r="I26" s="5">
        <v>17314235</v>
      </c>
      <c r="J26" s="5"/>
      <c r="K26" s="10">
        <v>13.75</v>
      </c>
      <c r="L26" s="2">
        <f t="shared" si="1"/>
        <v>0</v>
      </c>
      <c r="M26" s="2">
        <f t="shared" si="2"/>
        <v>16310.511231884058</v>
      </c>
      <c r="N26" s="2">
        <f t="shared" si="3"/>
        <v>1003.7237681159421</v>
      </c>
      <c r="O26" s="2">
        <f t="shared" si="4"/>
        <v>0</v>
      </c>
      <c r="P26" s="13">
        <f t="shared" si="5"/>
        <v>17314.235000000001</v>
      </c>
    </row>
    <row r="27" spans="1:16">
      <c r="A27" s="10">
        <v>14.25</v>
      </c>
      <c r="B27">
        <v>2</v>
      </c>
      <c r="C27">
        <v>35</v>
      </c>
      <c r="D27">
        <v>6</v>
      </c>
      <c r="E27" s="11"/>
      <c r="F27" s="12">
        <f t="shared" si="0"/>
        <v>43</v>
      </c>
      <c r="G27" s="5"/>
      <c r="H27" s="10">
        <v>14.25</v>
      </c>
      <c r="I27" s="5">
        <v>18083577</v>
      </c>
      <c r="J27" s="5"/>
      <c r="K27" s="10">
        <v>14.25</v>
      </c>
      <c r="L27" s="2">
        <f t="shared" si="1"/>
        <v>841.09660465116281</v>
      </c>
      <c r="M27" s="2">
        <f t="shared" si="2"/>
        <v>14719.190581395349</v>
      </c>
      <c r="N27" s="2">
        <f t="shared" si="3"/>
        <v>2523.2898139534886</v>
      </c>
      <c r="O27" s="2">
        <f t="shared" si="4"/>
        <v>0</v>
      </c>
      <c r="P27" s="13">
        <f t="shared" si="5"/>
        <v>18083.577000000001</v>
      </c>
    </row>
    <row r="28" spans="1:16">
      <c r="A28" s="10">
        <v>14.75</v>
      </c>
      <c r="B28">
        <v>0</v>
      </c>
      <c r="C28">
        <v>20</v>
      </c>
      <c r="D28">
        <v>10</v>
      </c>
      <c r="E28" s="11"/>
      <c r="F28" s="12">
        <f t="shared" si="0"/>
        <v>30</v>
      </c>
      <c r="G28" s="2"/>
      <c r="H28" s="10">
        <v>14.75</v>
      </c>
      <c r="I28" s="5">
        <v>10760961</v>
      </c>
      <c r="J28" s="5"/>
      <c r="K28" s="10">
        <v>14.75</v>
      </c>
      <c r="L28" s="2">
        <f t="shared" si="1"/>
        <v>0</v>
      </c>
      <c r="M28" s="2">
        <f t="shared" si="2"/>
        <v>7173.9739999999993</v>
      </c>
      <c r="N28" s="2">
        <f t="shared" si="3"/>
        <v>3586.9869999999996</v>
      </c>
      <c r="O28" s="2">
        <f t="shared" si="4"/>
        <v>0</v>
      </c>
      <c r="P28" s="13">
        <f t="shared" si="5"/>
        <v>10760.960999999999</v>
      </c>
    </row>
    <row r="29" spans="1:16">
      <c r="A29" s="10">
        <v>15.25</v>
      </c>
      <c r="B29">
        <v>0</v>
      </c>
      <c r="C29">
        <v>5</v>
      </c>
      <c r="D29">
        <v>5</v>
      </c>
      <c r="E29" s="11"/>
      <c r="F29" s="12">
        <f t="shared" si="0"/>
        <v>10</v>
      </c>
      <c r="G29" s="2"/>
      <c r="H29" s="10">
        <v>15.25</v>
      </c>
      <c r="I29" s="5">
        <v>5226937</v>
      </c>
      <c r="J29" s="5"/>
      <c r="K29" s="10">
        <v>15.25</v>
      </c>
      <c r="L29" s="2">
        <f t="shared" si="1"/>
        <v>0</v>
      </c>
      <c r="M29" s="2">
        <f t="shared" si="2"/>
        <v>2613.4684999999999</v>
      </c>
      <c r="N29" s="2">
        <f t="shared" si="3"/>
        <v>2613.4684999999999</v>
      </c>
      <c r="O29" s="2">
        <f t="shared" si="4"/>
        <v>0</v>
      </c>
      <c r="P29" s="13">
        <f t="shared" si="5"/>
        <v>5226.9369999999999</v>
      </c>
    </row>
    <row r="30" spans="1:16">
      <c r="A30" s="10">
        <v>15.75</v>
      </c>
      <c r="B30">
        <v>0</v>
      </c>
      <c r="C30">
        <v>4</v>
      </c>
      <c r="D30">
        <v>0</v>
      </c>
      <c r="E30" s="11"/>
      <c r="F30" s="12">
        <f t="shared" si="0"/>
        <v>4</v>
      </c>
      <c r="G30" s="2"/>
      <c r="H30" s="10">
        <v>15.75</v>
      </c>
      <c r="I30" s="5">
        <v>3806589</v>
      </c>
      <c r="J30" s="5"/>
      <c r="K30" s="10">
        <v>15.75</v>
      </c>
      <c r="L30" s="2">
        <f t="shared" si="1"/>
        <v>0</v>
      </c>
      <c r="M30" s="2">
        <f t="shared" si="2"/>
        <v>3806.5889999999999</v>
      </c>
      <c r="N30" s="2">
        <f t="shared" si="3"/>
        <v>0</v>
      </c>
      <c r="O30" s="2">
        <f t="shared" si="4"/>
        <v>0</v>
      </c>
      <c r="P30" s="13">
        <f t="shared" si="5"/>
        <v>3806.5889999999999</v>
      </c>
    </row>
    <row r="31" spans="1:16">
      <c r="A31" s="10">
        <v>16.25</v>
      </c>
      <c r="B31">
        <v>0</v>
      </c>
      <c r="C31">
        <v>2</v>
      </c>
      <c r="D31">
        <v>12</v>
      </c>
      <c r="E31" s="11"/>
      <c r="F31" s="12">
        <f t="shared" si="0"/>
        <v>14</v>
      </c>
      <c r="G31" s="2"/>
      <c r="H31" s="10">
        <v>16.25</v>
      </c>
      <c r="I31" s="5">
        <v>1920555</v>
      </c>
      <c r="J31" s="5"/>
      <c r="K31" s="10">
        <v>16.25</v>
      </c>
      <c r="L31" s="2">
        <f t="shared" si="1"/>
        <v>0</v>
      </c>
      <c r="M31" s="2">
        <f t="shared" si="2"/>
        <v>274.36500000000001</v>
      </c>
      <c r="N31" s="2">
        <f t="shared" si="3"/>
        <v>1646.19</v>
      </c>
      <c r="O31" s="2">
        <f t="shared" si="4"/>
        <v>0</v>
      </c>
      <c r="P31" s="13">
        <f t="shared" si="5"/>
        <v>1920.5550000000001</v>
      </c>
    </row>
    <row r="32" spans="1:16">
      <c r="A32" s="10">
        <v>16.75</v>
      </c>
      <c r="B32">
        <v>0</v>
      </c>
      <c r="C32">
        <v>2</v>
      </c>
      <c r="D32">
        <v>13</v>
      </c>
      <c r="E32" s="11"/>
      <c r="F32" s="12">
        <f t="shared" si="0"/>
        <v>15</v>
      </c>
      <c r="G32" s="2"/>
      <c r="H32" s="10">
        <v>16.75</v>
      </c>
      <c r="I32" s="5">
        <v>1266905</v>
      </c>
      <c r="J32" s="15"/>
      <c r="K32" s="10">
        <v>16.75</v>
      </c>
      <c r="L32" s="2">
        <f t="shared" si="1"/>
        <v>0</v>
      </c>
      <c r="M32" s="2">
        <f t="shared" si="2"/>
        <v>168.92066666666665</v>
      </c>
      <c r="N32" s="2">
        <f t="shared" si="3"/>
        <v>1097.9843333333333</v>
      </c>
      <c r="O32" s="2">
        <f t="shared" si="4"/>
        <v>0</v>
      </c>
      <c r="P32" s="13">
        <f t="shared" si="5"/>
        <v>1266.905</v>
      </c>
    </row>
    <row r="33" spans="1:16">
      <c r="A33" s="10">
        <v>17.25</v>
      </c>
      <c r="B33">
        <v>0</v>
      </c>
      <c r="C33">
        <v>2</v>
      </c>
      <c r="D33">
        <v>8</v>
      </c>
      <c r="E33" s="11"/>
      <c r="F33" s="12">
        <f t="shared" si="0"/>
        <v>10</v>
      </c>
      <c r="G33" s="2"/>
      <c r="H33" s="10">
        <v>17.25</v>
      </c>
      <c r="I33" s="5">
        <v>633641</v>
      </c>
      <c r="J33" s="15"/>
      <c r="K33" s="10">
        <v>17.25</v>
      </c>
      <c r="L33" s="2">
        <f t="shared" si="1"/>
        <v>0</v>
      </c>
      <c r="M33" s="2">
        <f t="shared" si="2"/>
        <v>126.7282</v>
      </c>
      <c r="N33" s="2">
        <f t="shared" si="3"/>
        <v>506.9128</v>
      </c>
      <c r="O33" s="2">
        <f t="shared" si="4"/>
        <v>0</v>
      </c>
      <c r="P33" s="13">
        <f t="shared" si="5"/>
        <v>633.64099999999996</v>
      </c>
    </row>
    <row r="34" spans="1:16">
      <c r="A34" s="10">
        <v>17.75</v>
      </c>
      <c r="B34">
        <v>0</v>
      </c>
      <c r="C34">
        <v>0</v>
      </c>
      <c r="D34">
        <v>1</v>
      </c>
      <c r="E34" s="11"/>
      <c r="F34" s="12">
        <f t="shared" si="0"/>
        <v>1</v>
      </c>
      <c r="G34" s="2"/>
      <c r="H34" s="10">
        <v>17.75</v>
      </c>
      <c r="I34" s="5">
        <v>128131</v>
      </c>
      <c r="J34" s="15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128.131</v>
      </c>
      <c r="O34" s="2">
        <f t="shared" si="4"/>
        <v>0</v>
      </c>
      <c r="P34" s="13">
        <f t="shared" si="5"/>
        <v>128.131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128</v>
      </c>
      <c r="C43" s="16">
        <f>SUM(C6:C42)</f>
        <v>528</v>
      </c>
      <c r="D43" s="16">
        <f>SUM(D6:D42)</f>
        <v>73</v>
      </c>
      <c r="E43" s="16">
        <f>SUM(E6:E42)</f>
        <v>0</v>
      </c>
      <c r="F43" s="16">
        <f>SUM(F6:F42)</f>
        <v>729</v>
      </c>
      <c r="G43" s="17"/>
      <c r="H43" s="8" t="s">
        <v>7</v>
      </c>
      <c r="I43" s="5">
        <f>SUM(I6:I42)</f>
        <v>79743261</v>
      </c>
      <c r="J43" s="2"/>
      <c r="K43" s="8" t="s">
        <v>7</v>
      </c>
      <c r="L43" s="16">
        <f>SUM(L6:L42)</f>
        <v>2586.8549857898197</v>
      </c>
      <c r="M43" s="16">
        <f>SUM(M6:M42)</f>
        <v>63051.237582569222</v>
      </c>
      <c r="N43" s="16">
        <f>SUM(N6:N42)</f>
        <v>14105.168431640961</v>
      </c>
      <c r="O43" s="16">
        <f>SUM(O6:O42)</f>
        <v>0</v>
      </c>
      <c r="P43" s="16">
        <f>SUM(P6:P42)</f>
        <v>79743.260999999999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8"/>
      <c r="B46" s="2"/>
      <c r="C46" s="2"/>
      <c r="D46" s="2"/>
      <c r="E46" s="2"/>
      <c r="F46" s="18"/>
      <c r="G46" s="2"/>
      <c r="H46" s="2"/>
      <c r="I46" s="2"/>
      <c r="J46" s="18"/>
      <c r="K46" s="2"/>
      <c r="L46" s="2"/>
      <c r="M46" s="2"/>
      <c r="N46" s="18"/>
      <c r="O46" s="2"/>
      <c r="P46" s="4"/>
    </row>
    <row r="47" spans="1:16">
      <c r="A47" s="2"/>
      <c r="B47" s="35" t="s">
        <v>9</v>
      </c>
      <c r="C47" s="35"/>
      <c r="D47" s="35"/>
      <c r="E47" s="2"/>
      <c r="F47" s="2"/>
      <c r="G47" s="5"/>
      <c r="H47" s="2"/>
      <c r="I47" s="35" t="s">
        <v>10</v>
      </c>
      <c r="J47" s="35"/>
      <c r="K47" s="35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9" t="s">
        <v>11</v>
      </c>
      <c r="I49" s="20">
        <v>2.5798499999999999E-3</v>
      </c>
      <c r="J49" s="19"/>
      <c r="K49" s="20">
        <v>3.3658980000000001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0.22066078128366662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0.33626951571598745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0.48896314146270653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0.68482122876240892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0.93016273118714443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1.231531186673535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1.5956820730456749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2.0295718526439388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2.5403483691228139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3.1353423458361647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3.8220597951785908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4.6081751910179296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2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5.5015252875833411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2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309.84724999999997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309.84724999999997</v>
      </c>
      <c r="G65" s="2"/>
      <c r="H65" s="10">
        <f t="shared" si="11"/>
        <v>6.5101034914451228</v>
      </c>
      <c r="I65" s="2">
        <f t="shared" si="12"/>
        <v>196.79391844289461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2">
        <f t="shared" si="16"/>
        <v>196.79391844289461</v>
      </c>
      <c r="N65" s="4"/>
      <c r="O65" s="4"/>
      <c r="P65" s="4"/>
    </row>
    <row r="66" spans="1:16">
      <c r="A66" s="10">
        <v>10.75</v>
      </c>
      <c r="B66" s="2">
        <f t="shared" si="6"/>
        <v>784.4176847826086</v>
      </c>
      <c r="C66" s="2">
        <f t="shared" si="7"/>
        <v>165.1405652173913</v>
      </c>
      <c r="D66" s="2">
        <f t="shared" si="8"/>
        <v>0</v>
      </c>
      <c r="E66" s="2">
        <f t="shared" si="9"/>
        <v>0</v>
      </c>
      <c r="F66" s="12">
        <f t="shared" si="10"/>
        <v>949.55824999999993</v>
      </c>
      <c r="G66" s="2"/>
      <c r="H66" s="10">
        <f t="shared" si="11"/>
        <v>7.6420547108759225</v>
      </c>
      <c r="I66" s="2">
        <f t="shared" si="12"/>
        <v>557.6337547244018</v>
      </c>
      <c r="J66" s="2">
        <f t="shared" si="13"/>
        <v>117.39657994197933</v>
      </c>
      <c r="K66" s="2">
        <f t="shared" si="14"/>
        <v>0</v>
      </c>
      <c r="L66" s="2">
        <f t="shared" si="15"/>
        <v>0</v>
      </c>
      <c r="M66" s="22">
        <f t="shared" si="16"/>
        <v>675.03033466638112</v>
      </c>
      <c r="N66" s="4"/>
      <c r="O66" s="4"/>
      <c r="P66" s="4"/>
    </row>
    <row r="67" spans="1:16">
      <c r="A67" s="10">
        <v>11.25</v>
      </c>
      <c r="B67" s="2">
        <f t="shared" si="6"/>
        <v>1452.769326923077</v>
      </c>
      <c r="C67" s="2">
        <f t="shared" si="7"/>
        <v>1794.5974038461536</v>
      </c>
      <c r="D67" s="2">
        <f t="shared" si="8"/>
        <v>85.45701923076922</v>
      </c>
      <c r="E67" s="2">
        <f t="shared" si="9"/>
        <v>0</v>
      </c>
      <c r="F67" s="12">
        <f t="shared" si="10"/>
        <v>3332.8237499999996</v>
      </c>
      <c r="G67" s="2"/>
      <c r="H67" s="10">
        <f t="shared" si="11"/>
        <v>8.9056706204868608</v>
      </c>
      <c r="I67" s="2">
        <f t="shared" si="12"/>
        <v>1150.0342322776282</v>
      </c>
      <c r="J67" s="2">
        <f t="shared" si="13"/>
        <v>1420.6305222253054</v>
      </c>
      <c r="K67" s="2">
        <f t="shared" si="14"/>
        <v>67.649072486919295</v>
      </c>
      <c r="L67" s="2">
        <f t="shared" si="15"/>
        <v>0</v>
      </c>
      <c r="M67" s="22">
        <f t="shared" si="16"/>
        <v>2638.3138269898527</v>
      </c>
      <c r="N67" s="4"/>
      <c r="O67" s="4"/>
      <c r="P67" s="4"/>
    </row>
    <row r="68" spans="1:16">
      <c r="A68" s="10">
        <v>11.75</v>
      </c>
      <c r="B68" s="2">
        <f t="shared" si="6"/>
        <v>3079.2255987654321</v>
      </c>
      <c r="C68" s="2">
        <f t="shared" si="7"/>
        <v>4569.1734691358015</v>
      </c>
      <c r="D68" s="2">
        <f t="shared" si="8"/>
        <v>397.31943209876545</v>
      </c>
      <c r="E68" s="2">
        <f t="shared" si="9"/>
        <v>0</v>
      </c>
      <c r="F68" s="12">
        <f t="shared" si="10"/>
        <v>8045.718499999999</v>
      </c>
      <c r="G68" s="2"/>
      <c r="H68" s="10">
        <f t="shared" si="11"/>
        <v>10.309385289663391</v>
      </c>
      <c r="I68" s="2">
        <f t="shared" si="12"/>
        <v>2701.6955822525356</v>
      </c>
      <c r="J68" s="2">
        <f t="shared" si="13"/>
        <v>4008.9676381811814</v>
      </c>
      <c r="K68" s="2">
        <f t="shared" si="14"/>
        <v>348.60588158097232</v>
      </c>
      <c r="L68" s="2">
        <f t="shared" si="15"/>
        <v>0</v>
      </c>
      <c r="M68" s="22">
        <f t="shared" si="16"/>
        <v>7059.2691020146885</v>
      </c>
      <c r="N68" s="4"/>
      <c r="O68" s="4"/>
      <c r="P68" s="4"/>
    </row>
    <row r="69" spans="1:16">
      <c r="A69" s="10">
        <v>12.25</v>
      </c>
      <c r="B69" s="2">
        <f t="shared" si="6"/>
        <v>2895.9378152173917</v>
      </c>
      <c r="C69" s="2">
        <f t="shared" si="7"/>
        <v>15996.608884057972</v>
      </c>
      <c r="D69" s="2">
        <f t="shared" si="8"/>
        <v>137.9018007246377</v>
      </c>
      <c r="E69" s="2">
        <f t="shared" si="9"/>
        <v>0</v>
      </c>
      <c r="F69" s="12">
        <f t="shared" si="10"/>
        <v>19030.448500000002</v>
      </c>
      <c r="G69" s="2"/>
      <c r="H69" s="10">
        <f t="shared" si="11"/>
        <v>11.861771131739152</v>
      </c>
      <c r="I69" s="2">
        <f t="shared" si="12"/>
        <v>2804.1593123148905</v>
      </c>
      <c r="J69" s="2">
        <f t="shared" si="13"/>
        <v>15489.641915644155</v>
      </c>
      <c r="K69" s="2">
        <f t="shared" si="14"/>
        <v>133.53139582451857</v>
      </c>
      <c r="L69" s="2">
        <f t="shared" si="15"/>
        <v>0</v>
      </c>
      <c r="M69" s="22">
        <f t="shared" si="16"/>
        <v>18427.332623783564</v>
      </c>
      <c r="N69" s="4"/>
      <c r="O69" s="4"/>
      <c r="P69" s="4"/>
    </row>
    <row r="70" spans="1:16">
      <c r="A70" s="10">
        <v>12.75</v>
      </c>
      <c r="B70" s="2">
        <f t="shared" si="6"/>
        <v>3038.4160714285708</v>
      </c>
      <c r="C70" s="2">
        <f t="shared" si="7"/>
        <v>60261.91874999999</v>
      </c>
      <c r="D70" s="2">
        <f t="shared" si="8"/>
        <v>506.40267857142857</v>
      </c>
      <c r="E70" s="2">
        <f t="shared" si="9"/>
        <v>0</v>
      </c>
      <c r="F70" s="12">
        <f t="shared" si="10"/>
        <v>63806.737499999988</v>
      </c>
      <c r="G70" s="2"/>
      <c r="H70" s="10">
        <f t="shared" si="11"/>
        <v>13.571535137580366</v>
      </c>
      <c r="I70" s="2">
        <f t="shared" si="12"/>
        <v>3234.1937628220976</v>
      </c>
      <c r="J70" s="2">
        <f t="shared" si="13"/>
        <v>64144.842962638271</v>
      </c>
      <c r="K70" s="2">
        <f t="shared" si="14"/>
        <v>539.03229380368305</v>
      </c>
      <c r="L70" s="2">
        <f t="shared" si="15"/>
        <v>0</v>
      </c>
      <c r="M70" s="22">
        <f t="shared" si="16"/>
        <v>67918.069019264047</v>
      </c>
      <c r="N70" s="4"/>
      <c r="O70" s="4"/>
      <c r="P70" s="4"/>
    </row>
    <row r="71" spans="1:16">
      <c r="A71" s="10">
        <v>13.25</v>
      </c>
      <c r="B71" s="2">
        <f t="shared" si="6"/>
        <v>10290.655694999999</v>
      </c>
      <c r="C71" s="2">
        <f t="shared" si="7"/>
        <v>149214.50757750002</v>
      </c>
      <c r="D71" s="2">
        <f t="shared" si="8"/>
        <v>12005.764977500001</v>
      </c>
      <c r="E71" s="2">
        <f t="shared" si="9"/>
        <v>0</v>
      </c>
      <c r="F71" s="12">
        <f t="shared" si="10"/>
        <v>171510.92825</v>
      </c>
      <c r="G71" s="2"/>
      <c r="H71" s="10">
        <f t="shared" si="11"/>
        <v>15.447515362699042</v>
      </c>
      <c r="I71" s="2">
        <f t="shared" si="12"/>
        <v>11997.363165340292</v>
      </c>
      <c r="J71" s="2">
        <f t="shared" si="13"/>
        <v>173961.76589743426</v>
      </c>
      <c r="K71" s="2">
        <f t="shared" si="14"/>
        <v>13996.923692897009</v>
      </c>
      <c r="L71" s="2">
        <f t="shared" si="15"/>
        <v>0</v>
      </c>
      <c r="M71" s="22">
        <f t="shared" si="16"/>
        <v>199956.05275567158</v>
      </c>
      <c r="N71" s="4"/>
      <c r="O71" s="4"/>
      <c r="P71" s="4"/>
    </row>
    <row r="72" spans="1:16">
      <c r="A72" s="10">
        <v>13.75</v>
      </c>
      <c r="B72" s="2">
        <f t="shared" si="6"/>
        <v>0</v>
      </c>
      <c r="C72" s="2">
        <f t="shared" si="7"/>
        <v>224269.52943840579</v>
      </c>
      <c r="D72" s="2">
        <f t="shared" si="8"/>
        <v>13801.201811594205</v>
      </c>
      <c r="E72" s="2">
        <f t="shared" si="9"/>
        <v>0</v>
      </c>
      <c r="F72" s="12">
        <f t="shared" si="10"/>
        <v>238070.73125000001</v>
      </c>
      <c r="G72" s="2"/>
      <c r="H72" s="10">
        <f t="shared" si="11"/>
        <v>17.498677641459132</v>
      </c>
      <c r="I72" s="2">
        <f t="shared" si="12"/>
        <v>0</v>
      </c>
      <c r="J72" s="2">
        <f t="shared" si="13"/>
        <v>285412.37821413763</v>
      </c>
      <c r="K72" s="2">
        <f t="shared" si="14"/>
        <v>17563.838659331548</v>
      </c>
      <c r="L72" s="2">
        <f t="shared" si="15"/>
        <v>0</v>
      </c>
      <c r="M72" s="22">
        <f t="shared" si="16"/>
        <v>302976.21687346918</v>
      </c>
      <c r="N72" s="4"/>
      <c r="O72" s="4"/>
      <c r="P72" s="4"/>
    </row>
    <row r="73" spans="1:16">
      <c r="A73" s="10">
        <v>14.25</v>
      </c>
      <c r="B73" s="2">
        <f t="shared" si="6"/>
        <v>11985.626616279071</v>
      </c>
      <c r="C73" s="2">
        <f t="shared" si="7"/>
        <v>209748.46578488371</v>
      </c>
      <c r="D73" s="2">
        <f t="shared" si="8"/>
        <v>35956.879848837212</v>
      </c>
      <c r="E73" s="2">
        <f t="shared" si="9"/>
        <v>0</v>
      </c>
      <c r="F73" s="12">
        <f t="shared" si="10"/>
        <v>257690.97224999999</v>
      </c>
      <c r="G73" s="2"/>
      <c r="H73" s="10">
        <f t="shared" si="11"/>
        <v>19.734112505599615</v>
      </c>
      <c r="I73" s="2">
        <f t="shared" si="12"/>
        <v>16598.295024263887</v>
      </c>
      <c r="J73" s="2">
        <f t="shared" si="13"/>
        <v>290470.16292461805</v>
      </c>
      <c r="K73" s="2">
        <f t="shared" si="14"/>
        <v>49794.885072791665</v>
      </c>
      <c r="L73" s="2">
        <f t="shared" si="15"/>
        <v>0</v>
      </c>
      <c r="M73" s="22">
        <f t="shared" si="16"/>
        <v>356863.34302167362</v>
      </c>
      <c r="N73" s="4"/>
      <c r="O73" s="4"/>
      <c r="P73" s="4"/>
    </row>
    <row r="74" spans="1:16">
      <c r="A74" s="10">
        <v>14.75</v>
      </c>
      <c r="B74" s="2">
        <f t="shared" si="6"/>
        <v>0</v>
      </c>
      <c r="C74" s="2">
        <f t="shared" si="7"/>
        <v>105816.11649999999</v>
      </c>
      <c r="D74" s="2">
        <f t="shared" si="8"/>
        <v>52908.058249999995</v>
      </c>
      <c r="E74" s="2">
        <f t="shared" si="9"/>
        <v>0</v>
      </c>
      <c r="F74" s="12">
        <f t="shared" si="10"/>
        <v>158724.17474999998</v>
      </c>
      <c r="G74" s="2"/>
      <c r="H74" s="10">
        <f t="shared" si="11"/>
        <v>22.163032287335806</v>
      </c>
      <c r="I74" s="2">
        <f t="shared" si="12"/>
        <v>0</v>
      </c>
      <c r="J74" s="2">
        <f t="shared" si="13"/>
        <v>158997.01739050759</v>
      </c>
      <c r="K74" s="2">
        <f t="shared" si="14"/>
        <v>79498.508695253797</v>
      </c>
      <c r="L74" s="2">
        <f t="shared" si="15"/>
        <v>0</v>
      </c>
      <c r="M74" s="22">
        <f t="shared" si="16"/>
        <v>238495.52608576138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39855.394625000001</v>
      </c>
      <c r="D75" s="2">
        <f t="shared" si="8"/>
        <v>39855.394625000001</v>
      </c>
      <c r="E75" s="2">
        <f t="shared" si="9"/>
        <v>0</v>
      </c>
      <c r="F75" s="12">
        <f t="shared" si="10"/>
        <v>79710.789250000002</v>
      </c>
      <c r="G75" s="2"/>
      <c r="H75" s="10">
        <f t="shared" si="11"/>
        <v>24.794768389839771</v>
      </c>
      <c r="I75" s="2">
        <f t="shared" si="12"/>
        <v>0</v>
      </c>
      <c r="J75" s="2">
        <f t="shared" si="13"/>
        <v>64800.346151641956</v>
      </c>
      <c r="K75" s="2">
        <f t="shared" si="14"/>
        <v>64800.346151641956</v>
      </c>
      <c r="L75" s="2">
        <f t="shared" si="15"/>
        <v>0</v>
      </c>
      <c r="M75" s="22">
        <f t="shared" si="16"/>
        <v>129600.69230328391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59953.776749999997</v>
      </c>
      <c r="D76" s="2">
        <f t="shared" si="8"/>
        <v>0</v>
      </c>
      <c r="E76" s="2">
        <f t="shared" si="9"/>
        <v>0</v>
      </c>
      <c r="F76" s="12">
        <f t="shared" si="10"/>
        <v>59953.776749999997</v>
      </c>
      <c r="G76" s="2"/>
      <c r="H76" s="10">
        <f t="shared" si="11"/>
        <v>27.638768710036</v>
      </c>
      <c r="I76" s="2">
        <f t="shared" si="12"/>
        <v>0</v>
      </c>
      <c r="J76" s="2">
        <f t="shared" si="13"/>
        <v>105209.43294516722</v>
      </c>
      <c r="K76" s="2">
        <f t="shared" si="14"/>
        <v>0</v>
      </c>
      <c r="L76" s="2">
        <f t="shared" si="15"/>
        <v>0</v>
      </c>
      <c r="M76" s="22">
        <f t="shared" si="16"/>
        <v>105209.43294516722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4458.4312500000005</v>
      </c>
      <c r="D77" s="2">
        <f t="shared" si="8"/>
        <v>26750.587500000001</v>
      </c>
      <c r="E77" s="2">
        <f t="shared" si="9"/>
        <v>0</v>
      </c>
      <c r="F77" s="12">
        <f t="shared" si="10"/>
        <v>31209.018750000003</v>
      </c>
      <c r="G77" s="2"/>
      <c r="H77" s="10">
        <f t="shared" si="11"/>
        <v>30.704595200458893</v>
      </c>
      <c r="I77" s="2">
        <f t="shared" si="12"/>
        <v>0</v>
      </c>
      <c r="J77" s="2">
        <f t="shared" si="13"/>
        <v>8424.2662621739037</v>
      </c>
      <c r="K77" s="2">
        <f t="shared" si="14"/>
        <v>50545.597573043429</v>
      </c>
      <c r="L77" s="2">
        <f t="shared" si="15"/>
        <v>0</v>
      </c>
      <c r="M77" s="22">
        <f t="shared" si="16"/>
        <v>58969.863835217329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2829.4211666666665</v>
      </c>
      <c r="D78" s="2">
        <f t="shared" si="8"/>
        <v>18391.237583333332</v>
      </c>
      <c r="E78" s="2">
        <f t="shared" si="9"/>
        <v>0</v>
      </c>
      <c r="F78" s="12">
        <f t="shared" si="10"/>
        <v>21220.658749999999</v>
      </c>
      <c r="G78" s="2"/>
      <c r="H78" s="10">
        <f t="shared" si="11"/>
        <v>34.00192155845901</v>
      </c>
      <c r="I78" s="2">
        <f t="shared" si="12"/>
        <v>0</v>
      </c>
      <c r="J78" s="2">
        <f t="shared" si="13"/>
        <v>5743.6272576026013</v>
      </c>
      <c r="K78" s="2">
        <f t="shared" si="14"/>
        <v>37333.577174416911</v>
      </c>
      <c r="L78" s="2">
        <f t="shared" si="15"/>
        <v>0</v>
      </c>
      <c r="M78" s="22">
        <f t="shared" si="16"/>
        <v>43077.204432019513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2186.0614500000001</v>
      </c>
      <c r="D79" s="2">
        <f t="shared" si="8"/>
        <v>8744.2458000000006</v>
      </c>
      <c r="E79" s="2">
        <f t="shared" si="9"/>
        <v>0</v>
      </c>
      <c r="F79" s="12">
        <f t="shared" si="10"/>
        <v>10930.307250000002</v>
      </c>
      <c r="G79" s="2"/>
      <c r="H79" s="10">
        <f t="shared" si="11"/>
        <v>37.540531032363994</v>
      </c>
      <c r="I79" s="2">
        <f t="shared" si="12"/>
        <v>0</v>
      </c>
      <c r="J79" s="2">
        <f t="shared" si="13"/>
        <v>4757.4439247756309</v>
      </c>
      <c r="K79" s="2">
        <f t="shared" si="14"/>
        <v>19029.775699102524</v>
      </c>
      <c r="L79" s="2">
        <f t="shared" si="15"/>
        <v>0</v>
      </c>
      <c r="M79" s="22">
        <f t="shared" si="16"/>
        <v>23787.219623878154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2274.3252499999999</v>
      </c>
      <c r="E80" s="2">
        <f t="shared" si="9"/>
        <v>0</v>
      </c>
      <c r="F80" s="12">
        <f t="shared" si="10"/>
        <v>2274.3252499999999</v>
      </c>
      <c r="G80" s="2"/>
      <c r="H80" s="10">
        <f t="shared" si="11"/>
        <v>41.33031433533602</v>
      </c>
      <c r="I80" s="2">
        <f t="shared" si="12"/>
        <v>0</v>
      </c>
      <c r="J80" s="2">
        <f t="shared" si="13"/>
        <v>0</v>
      </c>
      <c r="K80" s="2">
        <f t="shared" si="14"/>
        <v>5295.6945061009392</v>
      </c>
      <c r="L80" s="2">
        <f t="shared" si="15"/>
        <v>0</v>
      </c>
      <c r="M80" s="22">
        <f t="shared" si="16"/>
        <v>5295.6945061009392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45.381267658650472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49.703490776970469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54.307185238940171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59.202652637066301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64.400292951434068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69.910602962303813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75.744174727088605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81.911694117599382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33836.896058396153</v>
      </c>
      <c r="C89" s="16">
        <f>SUM(C52:C83)</f>
        <v>881119.14361471345</v>
      </c>
      <c r="D89" s="16">
        <f>SUM(D52:D83)</f>
        <v>211814.77657689032</v>
      </c>
      <c r="E89" s="16">
        <f>SUM(E52:E83)</f>
        <v>0</v>
      </c>
      <c r="F89" s="16">
        <f>SUM(F52:F83)</f>
        <v>1126770.8162500001</v>
      </c>
      <c r="G89" s="12"/>
      <c r="H89" s="8" t="s">
        <v>7</v>
      </c>
      <c r="I89" s="16">
        <f>SUM(I52:I88)</f>
        <v>39240.168752438622</v>
      </c>
      <c r="J89" s="16">
        <f>SUM(J52:J88)</f>
        <v>1182957.9205866896</v>
      </c>
      <c r="K89" s="16">
        <f>SUM(K52:K88)</f>
        <v>338947.96586827585</v>
      </c>
      <c r="L89" s="16">
        <f>SUM(L52:L88)</f>
        <v>0</v>
      </c>
      <c r="M89" s="16">
        <f>SUM(M52:M88)</f>
        <v>1561146.0552074041</v>
      </c>
      <c r="N89" s="4"/>
      <c r="O89" s="4"/>
      <c r="P89" s="4"/>
    </row>
    <row r="90" spans="1:16">
      <c r="A90" s="6" t="s">
        <v>12</v>
      </c>
      <c r="B90" s="23">
        <f>IF(L43&gt;0,B89/L43,0)</f>
        <v>13.080321952436408</v>
      </c>
      <c r="C90" s="23">
        <f>IF(M43&gt;0,C89/M43,0)</f>
        <v>13.974652638036442</v>
      </c>
      <c r="D90" s="23">
        <f>IF(N43&gt;0,D89/N43,0)</f>
        <v>15.016820082895551</v>
      </c>
      <c r="E90" s="23">
        <f>IF(O43&gt;0,E89/O43,0)</f>
        <v>0</v>
      </c>
      <c r="F90" s="23">
        <f>IF(P43&gt;0,F89/P43,0)</f>
        <v>14.129981670175241</v>
      </c>
      <c r="G90" s="12"/>
      <c r="H90" s="6" t="s">
        <v>12</v>
      </c>
      <c r="I90" s="23">
        <f>IF(L43&gt;0,I89/L43,0)</f>
        <v>15.169063966860824</v>
      </c>
      <c r="J90" s="23">
        <f>IF(M43&gt;0,J89/M43,0)</f>
        <v>18.76185093175274</v>
      </c>
      <c r="K90" s="23">
        <f>IF(N43&gt;0,K89/N43,0)</f>
        <v>24.030054480451422</v>
      </c>
      <c r="L90" s="23">
        <f>IF(O43&gt;0,L89/O43,0)</f>
        <v>0</v>
      </c>
      <c r="M90" s="23">
        <f>IF(P43&gt;0,M89/P43,0)</f>
        <v>19.577153425007339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1" t="s">
        <v>13</v>
      </c>
      <c r="B95" s="31"/>
      <c r="C95" s="31"/>
      <c r="D95" s="31"/>
      <c r="E95" s="31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1"/>
      <c r="B96" s="31"/>
      <c r="C96" s="31"/>
      <c r="D96" s="31"/>
      <c r="E96" s="31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4"/>
      <c r="B97" s="2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5">
        <v>0</v>
      </c>
      <c r="B102" s="26">
        <f>L$43</f>
        <v>2586.8549857898197</v>
      </c>
      <c r="C102" s="27">
        <f>$B$90</f>
        <v>13.080321952436408</v>
      </c>
      <c r="D102" s="27">
        <f>$I$90</f>
        <v>15.169063966860824</v>
      </c>
      <c r="E102" s="28">
        <f t="shared" ref="E102:E105" si="17">B102*D102</f>
        <v>39240.168752438622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1</v>
      </c>
      <c r="B103" s="26">
        <f>M$43</f>
        <v>63051.237582569222</v>
      </c>
      <c r="C103" s="27">
        <f>$C$90</f>
        <v>13.974652638036442</v>
      </c>
      <c r="D103" s="27">
        <f>$J$90</f>
        <v>18.76185093175274</v>
      </c>
      <c r="E103" s="28">
        <f t="shared" si="17"/>
        <v>1182957.9205866896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5">
        <v>2</v>
      </c>
      <c r="B104" s="26">
        <f>N$43</f>
        <v>14105.168431640961</v>
      </c>
      <c r="C104" s="27">
        <f>$D$90</f>
        <v>15.016820082895551</v>
      </c>
      <c r="D104" s="27">
        <f>$K$90</f>
        <v>24.030054480451422</v>
      </c>
      <c r="E104" s="28">
        <f t="shared" si="17"/>
        <v>338947.96586827585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 t="s">
        <v>7</v>
      </c>
      <c r="B106" s="26">
        <f>SUM(B102:B105)</f>
        <v>79743.261000000013</v>
      </c>
      <c r="C106" s="27">
        <f>$F$90</f>
        <v>14.129981670175241</v>
      </c>
      <c r="D106" s="27">
        <f>$M$90</f>
        <v>19.577153425007339</v>
      </c>
      <c r="E106" s="28">
        <f>SUM(E102:E105)</f>
        <v>1561146.0552074041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2</v>
      </c>
      <c r="B107" s="29">
        <f>$I$2</f>
        <v>1561150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30" t="s">
        <v>19</v>
      </c>
      <c r="B108" s="26">
        <f>IF(E106&gt;0,$I$2/E106,"")</f>
        <v>1.0000025268568451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50"/>
  </sheetPr>
  <dimension ref="A1:S109"/>
  <sheetViews>
    <sheetView tabSelected="1" zoomScale="95" zoomScaleNormal="95" workbookViewId="0">
      <selection activeCell="B7" sqref="B7:E7"/>
    </sheetView>
  </sheetViews>
  <sheetFormatPr baseColWidth="10" defaultColWidth="10.5" defaultRowHeight="13"/>
  <cols>
    <col min="5" max="5" width="11.5" customWidth="1"/>
    <col min="17" max="17" width="13.1640625" customWidth="1"/>
    <col min="19" max="19" width="14.33203125" customWidth="1"/>
  </cols>
  <sheetData>
    <row r="1" spans="1:19" ht="21">
      <c r="A1" s="1"/>
      <c r="B1" s="1"/>
      <c r="C1" s="1"/>
      <c r="D1" s="1"/>
      <c r="E1" s="1"/>
      <c r="F1" s="1"/>
      <c r="G1" s="2"/>
      <c r="H1" s="3"/>
      <c r="I1" s="3"/>
      <c r="J1" s="2"/>
      <c r="K1" s="2"/>
      <c r="M1" s="3"/>
      <c r="N1" s="3"/>
      <c r="O1" s="2"/>
      <c r="P1" s="4"/>
    </row>
    <row r="2" spans="1:19" ht="21">
      <c r="A2" s="34" t="s">
        <v>20</v>
      </c>
      <c r="B2" s="34"/>
      <c r="C2" s="34"/>
      <c r="D2" s="34"/>
      <c r="E2" s="34"/>
      <c r="F2" s="34"/>
      <c r="G2" s="2"/>
      <c r="H2" s="35" t="s">
        <v>1</v>
      </c>
      <c r="I2" s="35"/>
      <c r="J2" s="2"/>
      <c r="K2" s="2"/>
      <c r="M2" s="3"/>
      <c r="N2" s="3"/>
      <c r="O2" s="2"/>
      <c r="P2" s="4"/>
    </row>
    <row r="3" spans="1:19">
      <c r="A3" s="2"/>
      <c r="B3" s="2"/>
      <c r="C3" s="2"/>
      <c r="D3" s="2"/>
      <c r="E3" s="2"/>
      <c r="F3" s="2"/>
      <c r="G3" s="2"/>
      <c r="H3" s="2" t="s">
        <v>2</v>
      </c>
      <c r="I3" s="5">
        <v>57699988</v>
      </c>
      <c r="J3" s="2"/>
      <c r="K3" s="2"/>
      <c r="L3" s="2"/>
      <c r="M3" s="2"/>
      <c r="N3" s="2"/>
      <c r="O3" s="2"/>
      <c r="P3" s="4"/>
    </row>
    <row r="4" spans="1:1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19">
      <c r="A5" s="3" t="s">
        <v>3</v>
      </c>
      <c r="B5" s="36" t="s">
        <v>4</v>
      </c>
      <c r="C5" s="36"/>
      <c r="D5" s="36"/>
      <c r="E5" s="36"/>
      <c r="F5" s="36"/>
      <c r="G5" s="2"/>
      <c r="H5" s="3" t="s">
        <v>3</v>
      </c>
      <c r="I5" s="2"/>
      <c r="J5" s="2"/>
      <c r="K5" s="3" t="s">
        <v>3</v>
      </c>
      <c r="L5" s="35" t="s">
        <v>5</v>
      </c>
      <c r="M5" s="35"/>
      <c r="N5" s="35"/>
      <c r="O5" s="35"/>
      <c r="P5" s="35"/>
    </row>
    <row r="6" spans="1:19">
      <c r="A6" s="3" t="s">
        <v>6</v>
      </c>
      <c r="B6" s="6">
        <v>0</v>
      </c>
      <c r="C6" s="7">
        <v>1</v>
      </c>
      <c r="D6" s="7">
        <v>2</v>
      </c>
      <c r="E6" s="7">
        <v>3</v>
      </c>
      <c r="F6" s="8" t="s">
        <v>7</v>
      </c>
      <c r="G6" s="2"/>
      <c r="H6" s="3" t="s">
        <v>6</v>
      </c>
      <c r="I6" s="3" t="s">
        <v>8</v>
      </c>
      <c r="J6" s="2"/>
      <c r="K6" s="3" t="s">
        <v>6</v>
      </c>
      <c r="L6" s="6">
        <v>0</v>
      </c>
      <c r="M6" s="7">
        <v>1</v>
      </c>
      <c r="N6" s="7">
        <v>2</v>
      </c>
      <c r="O6" s="7">
        <v>3</v>
      </c>
      <c r="P6" s="9" t="s">
        <v>7</v>
      </c>
      <c r="Q6" t="s">
        <v>21</v>
      </c>
      <c r="R6" s="3" t="s">
        <v>6</v>
      </c>
      <c r="S6" t="s">
        <v>21</v>
      </c>
    </row>
    <row r="7" spans="1:19">
      <c r="A7" s="10">
        <v>3.75</v>
      </c>
      <c r="B7" s="11">
        <v>0</v>
      </c>
      <c r="C7" s="11">
        <v>0</v>
      </c>
      <c r="D7" s="11">
        <v>0</v>
      </c>
      <c r="E7" s="11">
        <v>0</v>
      </c>
      <c r="F7" s="12">
        <f t="shared" ref="F7:F43" si="0">SUM(B7:E7)</f>
        <v>0</v>
      </c>
      <c r="G7" s="2"/>
      <c r="H7" s="10">
        <v>3.75</v>
      </c>
      <c r="I7" s="5"/>
      <c r="J7" s="2"/>
      <c r="K7" s="10">
        <v>3.75</v>
      </c>
      <c r="L7" s="2">
        <f t="shared" ref="L7:L43" si="1">IF($F7&gt;0,($I7/1000)*(B7/$F7),0)</f>
        <v>0</v>
      </c>
      <c r="M7" s="2">
        <f t="shared" ref="M7:M43" si="2">IF($F7&gt;0,($I7/1000)*(C7/$F7),0)</f>
        <v>0</v>
      </c>
      <c r="N7" s="2">
        <f t="shared" ref="N7:N43" si="3">IF($F7&gt;0,($I7/1000)*(D7/$F7),0)</f>
        <v>0</v>
      </c>
      <c r="O7" s="2">
        <f t="shared" ref="O7:O43" si="4">IF($F7&gt;0,($I7/1000)*(E7/$F7),0)</f>
        <v>0</v>
      </c>
      <c r="P7" s="13">
        <f t="shared" ref="P7:P43" si="5">SUM(L7:O7)</f>
        <v>0</v>
      </c>
      <c r="Q7">
        <f t="shared" ref="Q7:Q44" si="6">SUM(M7:O7)*1000</f>
        <v>0</v>
      </c>
      <c r="R7" s="10">
        <v>3.75</v>
      </c>
      <c r="S7">
        <v>0</v>
      </c>
    </row>
    <row r="8" spans="1:19">
      <c r="A8" s="10">
        <v>4.25</v>
      </c>
      <c r="B8" s="11"/>
      <c r="C8" s="11"/>
      <c r="D8" s="11"/>
      <c r="E8" s="11"/>
      <c r="F8" s="12">
        <f t="shared" si="0"/>
        <v>0</v>
      </c>
      <c r="G8" s="2"/>
      <c r="H8" s="10">
        <v>4.25</v>
      </c>
      <c r="I8" s="5"/>
      <c r="J8" s="2"/>
      <c r="K8" s="10">
        <v>4.25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  <c r="Q8">
        <f t="shared" si="6"/>
        <v>0</v>
      </c>
      <c r="R8" s="10">
        <v>4.25</v>
      </c>
      <c r="S8">
        <v>0</v>
      </c>
    </row>
    <row r="9" spans="1:19">
      <c r="A9" s="10">
        <v>4.75</v>
      </c>
      <c r="B9" s="11"/>
      <c r="C9" s="11"/>
      <c r="D9" s="11"/>
      <c r="E9" s="11"/>
      <c r="F9" s="12">
        <f t="shared" si="0"/>
        <v>0</v>
      </c>
      <c r="G9" s="2"/>
      <c r="H9" s="10">
        <v>4.75</v>
      </c>
      <c r="I9" s="5"/>
      <c r="J9" s="2"/>
      <c r="K9" s="10">
        <v>4.75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  <c r="Q9">
        <f t="shared" si="6"/>
        <v>0</v>
      </c>
      <c r="R9" s="10">
        <v>4.75</v>
      </c>
      <c r="S9">
        <f t="shared" ref="S9:S37" si="7">ROUND(Q9,0)</f>
        <v>0</v>
      </c>
    </row>
    <row r="10" spans="1:19">
      <c r="A10" s="10">
        <v>5.25</v>
      </c>
      <c r="B10" s="11"/>
      <c r="C10" s="11"/>
      <c r="D10" s="11"/>
      <c r="E10" s="11"/>
      <c r="F10" s="12">
        <f t="shared" si="0"/>
        <v>0</v>
      </c>
      <c r="G10" s="2"/>
      <c r="H10" s="10">
        <v>5.25</v>
      </c>
      <c r="I10" s="5"/>
      <c r="J10" s="2"/>
      <c r="K10" s="10">
        <v>5.25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  <c r="Q10">
        <f t="shared" si="6"/>
        <v>0</v>
      </c>
      <c r="R10" s="10">
        <v>5.25</v>
      </c>
      <c r="S10">
        <f t="shared" si="7"/>
        <v>0</v>
      </c>
    </row>
    <row r="11" spans="1:19">
      <c r="A11" s="10">
        <v>5.75</v>
      </c>
      <c r="B11" s="11"/>
      <c r="C11" s="11"/>
      <c r="D11" s="11"/>
      <c r="E11" s="11"/>
      <c r="F11" s="12">
        <f t="shared" si="0"/>
        <v>0</v>
      </c>
      <c r="G11" s="2"/>
      <c r="H11" s="10">
        <v>5.75</v>
      </c>
      <c r="I11" s="5"/>
      <c r="J11" s="2"/>
      <c r="K11" s="10">
        <v>5.75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  <c r="Q11">
        <f t="shared" si="6"/>
        <v>0</v>
      </c>
      <c r="R11" s="10">
        <v>5.75</v>
      </c>
      <c r="S11">
        <f t="shared" si="7"/>
        <v>0</v>
      </c>
    </row>
    <row r="12" spans="1:19">
      <c r="A12" s="10">
        <v>6.25</v>
      </c>
      <c r="B12" s="11"/>
      <c r="C12" s="11"/>
      <c r="D12" s="11"/>
      <c r="E12" s="11"/>
      <c r="F12" s="12">
        <f t="shared" si="0"/>
        <v>0</v>
      </c>
      <c r="G12" s="2"/>
      <c r="H12" s="10">
        <v>6.25</v>
      </c>
      <c r="I12" s="5"/>
      <c r="J12" s="2"/>
      <c r="K12" s="10">
        <v>6.25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  <c r="Q12">
        <f t="shared" si="6"/>
        <v>0</v>
      </c>
      <c r="R12" s="10">
        <v>6.25</v>
      </c>
      <c r="S12">
        <f t="shared" si="7"/>
        <v>0</v>
      </c>
    </row>
    <row r="13" spans="1:19">
      <c r="A13" s="10">
        <v>6.75</v>
      </c>
      <c r="B13" s="11"/>
      <c r="C13" s="11"/>
      <c r="D13" s="11"/>
      <c r="E13" s="11"/>
      <c r="F13" s="12">
        <f t="shared" si="0"/>
        <v>0</v>
      </c>
      <c r="G13" s="2"/>
      <c r="H13" s="10">
        <v>6.75</v>
      </c>
      <c r="I13" s="5"/>
      <c r="J13" s="2"/>
      <c r="K13" s="10">
        <v>6.75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  <c r="Q13">
        <f t="shared" si="6"/>
        <v>0</v>
      </c>
      <c r="R13" s="10">
        <v>6.75</v>
      </c>
      <c r="S13">
        <f t="shared" si="7"/>
        <v>0</v>
      </c>
    </row>
    <row r="14" spans="1:19">
      <c r="A14" s="10">
        <v>7.25</v>
      </c>
      <c r="B14" s="11"/>
      <c r="C14" s="11"/>
      <c r="D14" s="11"/>
      <c r="E14" s="11"/>
      <c r="F14" s="12">
        <f t="shared" si="0"/>
        <v>0</v>
      </c>
      <c r="G14" s="2"/>
      <c r="H14" s="10">
        <v>7.25</v>
      </c>
      <c r="I14" s="5"/>
      <c r="J14" s="2"/>
      <c r="K14" s="10">
        <v>7.25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  <c r="Q14">
        <f t="shared" si="6"/>
        <v>0</v>
      </c>
      <c r="R14" s="10">
        <v>7.25</v>
      </c>
      <c r="S14">
        <f t="shared" si="7"/>
        <v>0</v>
      </c>
    </row>
    <row r="15" spans="1:19">
      <c r="A15" s="10">
        <v>7.75</v>
      </c>
      <c r="B15" s="11"/>
      <c r="C15" s="11"/>
      <c r="D15" s="11"/>
      <c r="E15" s="11"/>
      <c r="F15" s="12">
        <f t="shared" si="0"/>
        <v>0</v>
      </c>
      <c r="G15" s="2"/>
      <c r="H15" s="10">
        <v>7.75</v>
      </c>
      <c r="I15" s="5"/>
      <c r="J15" s="5"/>
      <c r="K15" s="10">
        <v>7.75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  <c r="Q15">
        <f t="shared" si="6"/>
        <v>0</v>
      </c>
      <c r="R15" s="10">
        <v>7.75</v>
      </c>
      <c r="S15">
        <f t="shared" si="7"/>
        <v>0</v>
      </c>
    </row>
    <row r="16" spans="1:19">
      <c r="A16" s="10">
        <v>8.25</v>
      </c>
      <c r="B16" s="11"/>
      <c r="C16" s="11"/>
      <c r="D16" s="11"/>
      <c r="E16" s="11"/>
      <c r="F16" s="12">
        <f t="shared" si="0"/>
        <v>0</v>
      </c>
      <c r="G16" s="2"/>
      <c r="H16" s="10">
        <v>8.25</v>
      </c>
      <c r="I16" s="5"/>
      <c r="J16" s="5"/>
      <c r="K16" s="10">
        <v>8.25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  <c r="Q16">
        <f t="shared" si="6"/>
        <v>0</v>
      </c>
      <c r="R16" s="10">
        <v>8.25</v>
      </c>
      <c r="S16">
        <f t="shared" si="7"/>
        <v>0</v>
      </c>
    </row>
    <row r="17" spans="1:19">
      <c r="A17" s="10">
        <v>8.75</v>
      </c>
      <c r="B17" s="14">
        <v>1</v>
      </c>
      <c r="C17" s="11"/>
      <c r="D17" s="11"/>
      <c r="E17" s="11"/>
      <c r="F17" s="12">
        <f t="shared" si="0"/>
        <v>1</v>
      </c>
      <c r="G17" s="2"/>
      <c r="H17" s="10">
        <v>8.75</v>
      </c>
      <c r="I17" s="5">
        <v>75490733</v>
      </c>
      <c r="J17" s="5"/>
      <c r="K17" s="10">
        <v>8.75</v>
      </c>
      <c r="L17" s="2">
        <f t="shared" si="1"/>
        <v>75490.732999999993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75490.732999999993</v>
      </c>
      <c r="Q17">
        <f t="shared" si="6"/>
        <v>0</v>
      </c>
      <c r="R17" s="10">
        <v>8.75</v>
      </c>
      <c r="S17">
        <f t="shared" si="7"/>
        <v>0</v>
      </c>
    </row>
    <row r="18" spans="1:19">
      <c r="A18" s="10">
        <v>9.25</v>
      </c>
      <c r="B18">
        <v>3</v>
      </c>
      <c r="C18">
        <v>0</v>
      </c>
      <c r="D18">
        <v>0</v>
      </c>
      <c r="E18" s="11"/>
      <c r="F18" s="12">
        <f t="shared" si="0"/>
        <v>3</v>
      </c>
      <c r="G18" s="2"/>
      <c r="H18" s="10">
        <v>9.25</v>
      </c>
      <c r="I18" s="5">
        <v>320755985</v>
      </c>
      <c r="J18" s="5"/>
      <c r="K18" s="10">
        <v>9.25</v>
      </c>
      <c r="L18" s="2">
        <f t="shared" si="1"/>
        <v>320755.98499999999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320755.98499999999</v>
      </c>
      <c r="Q18">
        <f t="shared" si="6"/>
        <v>0</v>
      </c>
      <c r="R18" s="10">
        <v>9.25</v>
      </c>
      <c r="S18">
        <f t="shared" si="7"/>
        <v>0</v>
      </c>
    </row>
    <row r="19" spans="1:19">
      <c r="A19" s="10">
        <v>9.75</v>
      </c>
      <c r="B19">
        <v>12</v>
      </c>
      <c r="C19">
        <v>0</v>
      </c>
      <c r="D19">
        <v>0</v>
      </c>
      <c r="E19" s="11"/>
      <c r="F19" s="12">
        <f t="shared" si="0"/>
        <v>12</v>
      </c>
      <c r="G19" s="2"/>
      <c r="H19" s="10">
        <v>9.75</v>
      </c>
      <c r="I19" s="5">
        <v>339549037</v>
      </c>
      <c r="J19" s="5"/>
      <c r="K19" s="10">
        <v>9.75</v>
      </c>
      <c r="L19" s="2">
        <f t="shared" si="1"/>
        <v>339549.03700000001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339549.03700000001</v>
      </c>
      <c r="Q19">
        <f t="shared" si="6"/>
        <v>0</v>
      </c>
      <c r="R19" s="10">
        <v>9.75</v>
      </c>
      <c r="S19">
        <f t="shared" si="7"/>
        <v>0</v>
      </c>
    </row>
    <row r="20" spans="1:19">
      <c r="A20" s="10">
        <v>10.25</v>
      </c>
      <c r="B20">
        <v>10</v>
      </c>
      <c r="C20">
        <v>0</v>
      </c>
      <c r="D20">
        <v>0</v>
      </c>
      <c r="E20" s="11"/>
      <c r="F20" s="12">
        <f t="shared" si="0"/>
        <v>10</v>
      </c>
      <c r="G20" s="2"/>
      <c r="H20" s="10">
        <v>10.25</v>
      </c>
      <c r="I20" s="5">
        <v>425064788</v>
      </c>
      <c r="J20" s="5"/>
      <c r="K20" s="10">
        <v>10.25</v>
      </c>
      <c r="L20" s="2">
        <f t="shared" si="1"/>
        <v>425064.788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425064.788</v>
      </c>
      <c r="Q20">
        <f t="shared" si="6"/>
        <v>0</v>
      </c>
      <c r="R20" s="10">
        <v>10.25</v>
      </c>
      <c r="S20">
        <f t="shared" si="7"/>
        <v>0</v>
      </c>
    </row>
    <row r="21" spans="1:19">
      <c r="A21" s="10">
        <v>10.75</v>
      </c>
      <c r="B21">
        <v>19</v>
      </c>
      <c r="C21">
        <v>4</v>
      </c>
      <c r="D21">
        <v>0</v>
      </c>
      <c r="E21" s="11"/>
      <c r="F21" s="12">
        <f t="shared" si="0"/>
        <v>23</v>
      </c>
      <c r="G21" s="2"/>
      <c r="H21" s="10">
        <v>10.75</v>
      </c>
      <c r="I21" s="5">
        <v>480456209</v>
      </c>
      <c r="J21" s="5"/>
      <c r="K21" s="10">
        <v>10.75</v>
      </c>
      <c r="L21" s="2">
        <f t="shared" si="1"/>
        <v>396898.60743478261</v>
      </c>
      <c r="M21" s="2">
        <f t="shared" si="2"/>
        <v>83557.601565217381</v>
      </c>
      <c r="N21" s="2">
        <f t="shared" si="3"/>
        <v>0</v>
      </c>
      <c r="O21" s="2">
        <f t="shared" si="4"/>
        <v>0</v>
      </c>
      <c r="P21" s="13">
        <f t="shared" si="5"/>
        <v>480456.20899999997</v>
      </c>
      <c r="Q21">
        <f t="shared" si="6"/>
        <v>83557601.565217376</v>
      </c>
      <c r="R21" s="10">
        <v>10.75</v>
      </c>
      <c r="S21">
        <f t="shared" si="7"/>
        <v>83557602</v>
      </c>
    </row>
    <row r="22" spans="1:19">
      <c r="A22" s="10">
        <v>11.25</v>
      </c>
      <c r="B22">
        <v>17</v>
      </c>
      <c r="C22">
        <v>21</v>
      </c>
      <c r="D22">
        <v>1</v>
      </c>
      <c r="E22" s="11"/>
      <c r="F22" s="12">
        <f t="shared" si="0"/>
        <v>39</v>
      </c>
      <c r="G22" s="2"/>
      <c r="H22" s="10">
        <v>11.25</v>
      </c>
      <c r="I22" s="5">
        <v>584390434</v>
      </c>
      <c r="J22" s="5"/>
      <c r="K22" s="10">
        <v>11.25</v>
      </c>
      <c r="L22" s="2">
        <f t="shared" si="1"/>
        <v>254734.29174358974</v>
      </c>
      <c r="M22" s="2">
        <f t="shared" si="2"/>
        <v>314671.77215384616</v>
      </c>
      <c r="N22" s="2">
        <f t="shared" si="3"/>
        <v>14984.370102564102</v>
      </c>
      <c r="O22" s="2">
        <f t="shared" si="4"/>
        <v>0</v>
      </c>
      <c r="P22" s="13">
        <f t="shared" si="5"/>
        <v>584390.43400000001</v>
      </c>
      <c r="Q22">
        <f t="shared" si="6"/>
        <v>329656142.25641024</v>
      </c>
      <c r="R22" s="10">
        <v>11.25</v>
      </c>
      <c r="S22">
        <f t="shared" si="7"/>
        <v>329656142</v>
      </c>
    </row>
    <row r="23" spans="1:19">
      <c r="A23" s="10">
        <v>11.75</v>
      </c>
      <c r="B23">
        <v>31</v>
      </c>
      <c r="C23">
        <v>46</v>
      </c>
      <c r="D23">
        <v>4</v>
      </c>
      <c r="E23" s="11"/>
      <c r="F23" s="12">
        <f t="shared" si="0"/>
        <v>81</v>
      </c>
      <c r="G23" s="5"/>
      <c r="H23" s="10">
        <v>11.75</v>
      </c>
      <c r="I23" s="5">
        <v>728281775</v>
      </c>
      <c r="J23" s="5"/>
      <c r="K23" s="10">
        <v>11.75</v>
      </c>
      <c r="L23" s="2">
        <f t="shared" si="1"/>
        <v>278725.1237654321</v>
      </c>
      <c r="M23" s="2">
        <f t="shared" si="2"/>
        <v>413592.11913580244</v>
      </c>
      <c r="N23" s="2">
        <f t="shared" si="3"/>
        <v>35964.532098765434</v>
      </c>
      <c r="O23" s="2">
        <f t="shared" si="4"/>
        <v>0</v>
      </c>
      <c r="P23" s="13">
        <f t="shared" si="5"/>
        <v>728281.77500000002</v>
      </c>
      <c r="Q23">
        <f t="shared" si="6"/>
        <v>449556651.23456788</v>
      </c>
      <c r="R23" s="10">
        <v>11.75</v>
      </c>
      <c r="S23">
        <f t="shared" si="7"/>
        <v>449556651</v>
      </c>
    </row>
    <row r="24" spans="1:19">
      <c r="A24" s="10">
        <v>12.25</v>
      </c>
      <c r="B24">
        <v>21</v>
      </c>
      <c r="C24">
        <v>116</v>
      </c>
      <c r="D24">
        <v>1</v>
      </c>
      <c r="E24" s="11"/>
      <c r="F24" s="12">
        <f t="shared" si="0"/>
        <v>138</v>
      </c>
      <c r="G24" s="5"/>
      <c r="H24" s="10">
        <v>12.25</v>
      </c>
      <c r="I24" s="5">
        <v>1074292292</v>
      </c>
      <c r="J24" s="5"/>
      <c r="K24" s="10">
        <v>12.25</v>
      </c>
      <c r="L24" s="2">
        <f t="shared" si="1"/>
        <v>163479.26182608696</v>
      </c>
      <c r="M24" s="2">
        <f t="shared" si="2"/>
        <v>903028.30342028977</v>
      </c>
      <c r="N24" s="2">
        <f t="shared" si="3"/>
        <v>7784.7267536231875</v>
      </c>
      <c r="O24" s="2">
        <f t="shared" si="4"/>
        <v>0</v>
      </c>
      <c r="P24" s="13">
        <f t="shared" si="5"/>
        <v>1074292.2919999999</v>
      </c>
      <c r="Q24">
        <f t="shared" si="6"/>
        <v>910813030.173913</v>
      </c>
      <c r="R24" s="10">
        <v>12.25</v>
      </c>
      <c r="S24">
        <f t="shared" si="7"/>
        <v>910813030</v>
      </c>
    </row>
    <row r="25" spans="1:19">
      <c r="A25" s="10">
        <v>12.75</v>
      </c>
      <c r="B25">
        <v>6</v>
      </c>
      <c r="C25">
        <v>119</v>
      </c>
      <c r="D25">
        <v>1</v>
      </c>
      <c r="E25" s="11"/>
      <c r="F25" s="12">
        <f t="shared" si="0"/>
        <v>126</v>
      </c>
      <c r="G25" s="5"/>
      <c r="H25" s="10">
        <v>12.75</v>
      </c>
      <c r="I25" s="5">
        <v>755687325</v>
      </c>
      <c r="J25" s="5"/>
      <c r="K25" s="10">
        <v>12.75</v>
      </c>
      <c r="L25" s="2">
        <f t="shared" si="1"/>
        <v>35985.110714285707</v>
      </c>
      <c r="M25" s="2">
        <f t="shared" si="2"/>
        <v>713704.6958333333</v>
      </c>
      <c r="N25" s="2">
        <f t="shared" si="3"/>
        <v>5997.5184523809521</v>
      </c>
      <c r="O25" s="2">
        <f t="shared" si="4"/>
        <v>0</v>
      </c>
      <c r="P25" s="13">
        <f t="shared" si="5"/>
        <v>755687.32499999995</v>
      </c>
      <c r="Q25">
        <f t="shared" si="6"/>
        <v>719702214.28571415</v>
      </c>
      <c r="R25" s="10">
        <v>12.75</v>
      </c>
      <c r="S25">
        <f t="shared" si="7"/>
        <v>719702214</v>
      </c>
    </row>
    <row r="26" spans="1:19">
      <c r="A26" s="10">
        <v>13.25</v>
      </c>
      <c r="B26">
        <v>6</v>
      </c>
      <c r="C26">
        <v>87</v>
      </c>
      <c r="D26">
        <v>7</v>
      </c>
      <c r="E26" s="11"/>
      <c r="F26" s="12">
        <f t="shared" si="0"/>
        <v>100</v>
      </c>
      <c r="G26" s="5"/>
      <c r="H26" s="10">
        <v>13.25</v>
      </c>
      <c r="I26" s="5">
        <v>436890885</v>
      </c>
      <c r="J26" s="5"/>
      <c r="K26" s="10">
        <v>13.25</v>
      </c>
      <c r="L26" s="2">
        <f t="shared" si="1"/>
        <v>26213.453099999999</v>
      </c>
      <c r="M26" s="2">
        <f t="shared" si="2"/>
        <v>380095.06995000003</v>
      </c>
      <c r="N26" s="2">
        <f t="shared" si="3"/>
        <v>30582.361950000002</v>
      </c>
      <c r="O26" s="2">
        <f t="shared" si="4"/>
        <v>0</v>
      </c>
      <c r="P26" s="13">
        <f t="shared" si="5"/>
        <v>436890.88500000001</v>
      </c>
      <c r="Q26">
        <f t="shared" si="6"/>
        <v>410677431.90000004</v>
      </c>
      <c r="R26" s="10">
        <v>13.25</v>
      </c>
      <c r="S26">
        <f t="shared" si="7"/>
        <v>410677432</v>
      </c>
    </row>
    <row r="27" spans="1:19">
      <c r="A27" s="10">
        <v>13.75</v>
      </c>
      <c r="B27">
        <v>0</v>
      </c>
      <c r="C27">
        <v>65</v>
      </c>
      <c r="D27">
        <v>4</v>
      </c>
      <c r="E27" s="11"/>
      <c r="F27" s="12">
        <f t="shared" si="0"/>
        <v>69</v>
      </c>
      <c r="G27" s="5"/>
      <c r="H27" s="10">
        <v>13.75</v>
      </c>
      <c r="I27" s="5">
        <v>137203965</v>
      </c>
      <c r="J27" s="5"/>
      <c r="K27" s="10">
        <v>13.75</v>
      </c>
      <c r="L27" s="2">
        <f t="shared" si="1"/>
        <v>0</v>
      </c>
      <c r="M27" s="2">
        <f t="shared" si="2"/>
        <v>129250.11195652174</v>
      </c>
      <c r="N27" s="2">
        <f t="shared" si="3"/>
        <v>7953.8530434782606</v>
      </c>
      <c r="O27" s="2">
        <f t="shared" si="4"/>
        <v>0</v>
      </c>
      <c r="P27" s="13">
        <f t="shared" si="5"/>
        <v>137203.965</v>
      </c>
      <c r="Q27">
        <f t="shared" si="6"/>
        <v>137203965</v>
      </c>
      <c r="R27" s="10">
        <v>13.75</v>
      </c>
      <c r="S27">
        <f t="shared" si="7"/>
        <v>137203965</v>
      </c>
    </row>
    <row r="28" spans="1:19">
      <c r="A28" s="10">
        <v>14.25</v>
      </c>
      <c r="B28">
        <v>2</v>
      </c>
      <c r="C28">
        <v>35</v>
      </c>
      <c r="D28">
        <v>6</v>
      </c>
      <c r="E28" s="11"/>
      <c r="F28" s="12">
        <f t="shared" si="0"/>
        <v>43</v>
      </c>
      <c r="G28" s="5"/>
      <c r="H28" s="10">
        <v>14.25</v>
      </c>
      <c r="I28" s="5">
        <v>76160090</v>
      </c>
      <c r="J28" s="5"/>
      <c r="K28" s="10">
        <v>14.25</v>
      </c>
      <c r="L28" s="2">
        <f t="shared" si="1"/>
        <v>3542.3297674418604</v>
      </c>
      <c r="M28" s="2">
        <f t="shared" si="2"/>
        <v>61990.770930232553</v>
      </c>
      <c r="N28" s="2">
        <f t="shared" si="3"/>
        <v>10626.989302325581</v>
      </c>
      <c r="O28" s="2">
        <f t="shared" si="4"/>
        <v>0</v>
      </c>
      <c r="P28" s="13">
        <f t="shared" si="5"/>
        <v>76160.09</v>
      </c>
      <c r="Q28">
        <f t="shared" si="6"/>
        <v>72617760.232558146</v>
      </c>
      <c r="R28" s="10">
        <v>14.25</v>
      </c>
      <c r="S28">
        <f t="shared" si="7"/>
        <v>72617760</v>
      </c>
    </row>
    <row r="29" spans="1:19">
      <c r="A29" s="10">
        <v>14.75</v>
      </c>
      <c r="B29">
        <v>0</v>
      </c>
      <c r="C29">
        <v>20</v>
      </c>
      <c r="D29">
        <v>10</v>
      </c>
      <c r="E29" s="11"/>
      <c r="F29" s="12">
        <f t="shared" si="0"/>
        <v>30</v>
      </c>
      <c r="G29" s="2"/>
      <c r="H29" s="10">
        <v>14.75</v>
      </c>
      <c r="I29" s="5">
        <v>26159447</v>
      </c>
      <c r="J29" s="5"/>
      <c r="K29" s="10">
        <v>14.75</v>
      </c>
      <c r="L29" s="2">
        <f t="shared" si="1"/>
        <v>0</v>
      </c>
      <c r="M29" s="2">
        <f t="shared" si="2"/>
        <v>17439.631333333331</v>
      </c>
      <c r="N29" s="2">
        <f t="shared" si="3"/>
        <v>8719.8156666666655</v>
      </c>
      <c r="O29" s="2">
        <f t="shared" si="4"/>
        <v>0</v>
      </c>
      <c r="P29" s="13">
        <f t="shared" si="5"/>
        <v>26159.446999999996</v>
      </c>
      <c r="Q29">
        <f t="shared" si="6"/>
        <v>26159446.999999996</v>
      </c>
      <c r="R29" s="10">
        <v>14.75</v>
      </c>
      <c r="S29">
        <f t="shared" si="7"/>
        <v>26159447</v>
      </c>
    </row>
    <row r="30" spans="1:19">
      <c r="A30" s="10">
        <v>15.25</v>
      </c>
      <c r="B30">
        <v>0</v>
      </c>
      <c r="C30">
        <v>5</v>
      </c>
      <c r="D30">
        <v>5</v>
      </c>
      <c r="E30" s="11"/>
      <c r="F30" s="12">
        <f t="shared" si="0"/>
        <v>10</v>
      </c>
      <c r="G30" s="2"/>
      <c r="H30" s="10">
        <v>15.25</v>
      </c>
      <c r="I30" s="5">
        <v>10862245</v>
      </c>
      <c r="J30" s="5"/>
      <c r="K30" s="10">
        <v>15.25</v>
      </c>
      <c r="L30" s="2">
        <f t="shared" si="1"/>
        <v>0</v>
      </c>
      <c r="M30" s="2">
        <f t="shared" si="2"/>
        <v>5431.1225000000004</v>
      </c>
      <c r="N30" s="2">
        <f t="shared" si="3"/>
        <v>5431.1225000000004</v>
      </c>
      <c r="O30" s="2">
        <f t="shared" si="4"/>
        <v>0</v>
      </c>
      <c r="P30" s="13">
        <f t="shared" si="5"/>
        <v>10862.245000000001</v>
      </c>
      <c r="Q30">
        <f t="shared" si="6"/>
        <v>10862245</v>
      </c>
      <c r="R30" s="10">
        <v>15.25</v>
      </c>
      <c r="S30">
        <f t="shared" si="7"/>
        <v>10862245</v>
      </c>
    </row>
    <row r="31" spans="1:19">
      <c r="A31" s="10">
        <v>15.75</v>
      </c>
      <c r="B31">
        <v>0</v>
      </c>
      <c r="C31">
        <v>4</v>
      </c>
      <c r="D31">
        <v>0</v>
      </c>
      <c r="E31" s="11"/>
      <c r="F31" s="12">
        <f t="shared" si="0"/>
        <v>4</v>
      </c>
      <c r="G31" s="2"/>
      <c r="H31" s="10">
        <v>15.75</v>
      </c>
      <c r="I31" s="5">
        <v>7216064</v>
      </c>
      <c r="J31" s="5"/>
      <c r="K31" s="10">
        <v>15.75</v>
      </c>
      <c r="L31" s="2">
        <f t="shared" si="1"/>
        <v>0</v>
      </c>
      <c r="M31" s="2">
        <f t="shared" si="2"/>
        <v>7216.0640000000003</v>
      </c>
      <c r="N31" s="2">
        <f t="shared" si="3"/>
        <v>0</v>
      </c>
      <c r="O31" s="2">
        <f t="shared" si="4"/>
        <v>0</v>
      </c>
      <c r="P31" s="13">
        <f t="shared" si="5"/>
        <v>7216.0640000000003</v>
      </c>
      <c r="Q31">
        <f t="shared" si="6"/>
        <v>7216064</v>
      </c>
      <c r="R31" s="10">
        <v>15.75</v>
      </c>
      <c r="S31">
        <f t="shared" si="7"/>
        <v>7216064</v>
      </c>
    </row>
    <row r="32" spans="1:19">
      <c r="A32" s="10">
        <v>16.25</v>
      </c>
      <c r="B32">
        <v>0</v>
      </c>
      <c r="C32">
        <v>2</v>
      </c>
      <c r="D32">
        <v>12</v>
      </c>
      <c r="E32" s="11"/>
      <c r="F32" s="12">
        <f t="shared" si="0"/>
        <v>14</v>
      </c>
      <c r="G32" s="2"/>
      <c r="H32" s="10">
        <v>16.25</v>
      </c>
      <c r="I32" s="5">
        <v>4227432</v>
      </c>
      <c r="J32" s="5"/>
      <c r="K32" s="10">
        <v>16.25</v>
      </c>
      <c r="L32" s="2">
        <f t="shared" si="1"/>
        <v>0</v>
      </c>
      <c r="M32" s="2">
        <f t="shared" si="2"/>
        <v>603.91885714285706</v>
      </c>
      <c r="N32" s="2">
        <f t="shared" si="3"/>
        <v>3623.5131428571426</v>
      </c>
      <c r="O32" s="2">
        <f t="shared" si="4"/>
        <v>0</v>
      </c>
      <c r="P32" s="13">
        <f t="shared" si="5"/>
        <v>4227.4319999999998</v>
      </c>
      <c r="Q32">
        <f t="shared" si="6"/>
        <v>4227432</v>
      </c>
      <c r="R32" s="10">
        <v>16.25</v>
      </c>
      <c r="S32">
        <f t="shared" si="7"/>
        <v>4227432</v>
      </c>
    </row>
    <row r="33" spans="1:19">
      <c r="A33" s="10">
        <v>16.75</v>
      </c>
      <c r="B33">
        <v>0</v>
      </c>
      <c r="C33">
        <v>2</v>
      </c>
      <c r="D33">
        <v>13</v>
      </c>
      <c r="E33" s="11"/>
      <c r="F33" s="12">
        <f t="shared" si="0"/>
        <v>15</v>
      </c>
      <c r="G33" s="2"/>
      <c r="H33" s="10">
        <v>16.75</v>
      </c>
      <c r="I33" s="5">
        <v>1472169</v>
      </c>
      <c r="J33" s="15"/>
      <c r="K33" s="10">
        <v>16.75</v>
      </c>
      <c r="L33" s="2">
        <f t="shared" si="1"/>
        <v>0</v>
      </c>
      <c r="M33" s="2">
        <f t="shared" si="2"/>
        <v>196.28920000000002</v>
      </c>
      <c r="N33" s="2">
        <f t="shared" si="3"/>
        <v>1275.8798000000002</v>
      </c>
      <c r="O33" s="2">
        <f t="shared" si="4"/>
        <v>0</v>
      </c>
      <c r="P33" s="13">
        <f t="shared" si="5"/>
        <v>1472.1690000000001</v>
      </c>
      <c r="Q33">
        <f t="shared" si="6"/>
        <v>1472169</v>
      </c>
      <c r="R33" s="10">
        <v>16.75</v>
      </c>
      <c r="S33">
        <f t="shared" si="7"/>
        <v>1472169</v>
      </c>
    </row>
    <row r="34" spans="1:19">
      <c r="A34" s="10">
        <v>17.25</v>
      </c>
      <c r="B34">
        <v>0</v>
      </c>
      <c r="C34">
        <v>2</v>
      </c>
      <c r="D34">
        <v>8</v>
      </c>
      <c r="E34" s="11"/>
      <c r="F34" s="12">
        <f t="shared" si="0"/>
        <v>10</v>
      </c>
      <c r="G34" s="2"/>
      <c r="H34" s="10">
        <v>17.25</v>
      </c>
      <c r="I34" s="5">
        <v>736304</v>
      </c>
      <c r="J34" s="15"/>
      <c r="K34" s="10">
        <v>17.25</v>
      </c>
      <c r="L34" s="2">
        <f t="shared" si="1"/>
        <v>0</v>
      </c>
      <c r="M34" s="2">
        <f t="shared" si="2"/>
        <v>147.26079999999999</v>
      </c>
      <c r="N34" s="2">
        <f t="shared" si="3"/>
        <v>589.04319999999996</v>
      </c>
      <c r="O34" s="2">
        <f t="shared" si="4"/>
        <v>0</v>
      </c>
      <c r="P34" s="13">
        <f t="shared" si="5"/>
        <v>736.30399999999997</v>
      </c>
      <c r="Q34">
        <f t="shared" si="6"/>
        <v>736304</v>
      </c>
      <c r="R34" s="10">
        <v>17.25</v>
      </c>
      <c r="S34">
        <f t="shared" si="7"/>
        <v>736304</v>
      </c>
    </row>
    <row r="35" spans="1:19">
      <c r="A35" s="10">
        <v>17.75</v>
      </c>
      <c r="B35">
        <v>0</v>
      </c>
      <c r="C35">
        <v>0</v>
      </c>
      <c r="D35">
        <v>1</v>
      </c>
      <c r="E35" s="11"/>
      <c r="F35" s="12">
        <f t="shared" si="0"/>
        <v>1</v>
      </c>
      <c r="G35" s="2"/>
      <c r="H35" s="10">
        <v>17.75</v>
      </c>
      <c r="I35" s="5">
        <v>148891</v>
      </c>
      <c r="J35" s="15"/>
      <c r="K35" s="10">
        <v>17.75</v>
      </c>
      <c r="L35" s="2">
        <f t="shared" si="1"/>
        <v>0</v>
      </c>
      <c r="M35" s="2">
        <f t="shared" si="2"/>
        <v>0</v>
      </c>
      <c r="N35" s="2">
        <f t="shared" si="3"/>
        <v>148.89099999999999</v>
      </c>
      <c r="O35" s="2">
        <f t="shared" si="4"/>
        <v>0</v>
      </c>
      <c r="P35" s="13">
        <f t="shared" si="5"/>
        <v>148.89099999999999</v>
      </c>
      <c r="Q35">
        <f t="shared" si="6"/>
        <v>148891</v>
      </c>
      <c r="R35" s="10">
        <v>17.75</v>
      </c>
      <c r="S35">
        <f t="shared" si="7"/>
        <v>148891</v>
      </c>
    </row>
    <row r="36" spans="1:19">
      <c r="A36" s="10">
        <v>18.25</v>
      </c>
      <c r="B36" s="11"/>
      <c r="C36" s="11"/>
      <c r="D36" s="11"/>
      <c r="E36" s="11"/>
      <c r="F36" s="12">
        <f t="shared" si="0"/>
        <v>0</v>
      </c>
      <c r="G36" s="2"/>
      <c r="H36" s="10">
        <v>18.25</v>
      </c>
      <c r="I36" s="5"/>
      <c r="J36" s="2"/>
      <c r="K36" s="10">
        <v>18.25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  <c r="Q36">
        <f t="shared" si="6"/>
        <v>0</v>
      </c>
      <c r="R36" s="10">
        <v>18.25</v>
      </c>
      <c r="S36">
        <f t="shared" si="7"/>
        <v>0</v>
      </c>
    </row>
    <row r="37" spans="1:19">
      <c r="A37" s="10">
        <v>18.75</v>
      </c>
      <c r="B37" s="11"/>
      <c r="C37" s="11"/>
      <c r="D37" s="11"/>
      <c r="E37" s="11"/>
      <c r="F37" s="12">
        <f t="shared" si="0"/>
        <v>0</v>
      </c>
      <c r="G37" s="2"/>
      <c r="H37" s="10">
        <v>18.75</v>
      </c>
      <c r="I37" s="5"/>
      <c r="J37" s="2"/>
      <c r="K37" s="10">
        <v>18.75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  <c r="Q37">
        <f t="shared" si="6"/>
        <v>0</v>
      </c>
      <c r="R37" s="10">
        <v>18.75</v>
      </c>
      <c r="S37">
        <f t="shared" si="7"/>
        <v>0</v>
      </c>
    </row>
    <row r="38" spans="1:19">
      <c r="A38" s="10">
        <v>19.25</v>
      </c>
      <c r="B38" s="11"/>
      <c r="C38" s="11"/>
      <c r="D38" s="11"/>
      <c r="E38" s="11"/>
      <c r="F38" s="12">
        <f t="shared" si="0"/>
        <v>0</v>
      </c>
      <c r="G38" s="2"/>
      <c r="H38" s="10">
        <v>19.25</v>
      </c>
      <c r="I38" s="5"/>
      <c r="J38" s="2"/>
      <c r="K38" s="10">
        <v>19.25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  <c r="Q38">
        <f t="shared" si="6"/>
        <v>0</v>
      </c>
      <c r="R38" s="10">
        <v>19.25</v>
      </c>
      <c r="S38">
        <v>0</v>
      </c>
    </row>
    <row r="39" spans="1:19">
      <c r="A39" s="10">
        <v>19.75</v>
      </c>
      <c r="B39" s="11"/>
      <c r="C39" s="11"/>
      <c r="D39" s="11"/>
      <c r="E39" s="11"/>
      <c r="F39" s="12">
        <f t="shared" si="0"/>
        <v>0</v>
      </c>
      <c r="G39" s="2"/>
      <c r="H39" s="10">
        <v>19.75</v>
      </c>
      <c r="I39" s="5"/>
      <c r="J39" s="2"/>
      <c r="K39" s="10">
        <v>19.75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  <c r="Q39">
        <f t="shared" si="6"/>
        <v>0</v>
      </c>
      <c r="R39" s="10">
        <v>19.75</v>
      </c>
      <c r="S39">
        <v>0</v>
      </c>
    </row>
    <row r="40" spans="1:19">
      <c r="A40" s="10">
        <v>20.25</v>
      </c>
      <c r="B40" s="11"/>
      <c r="C40" s="11"/>
      <c r="D40" s="11"/>
      <c r="E40" s="11"/>
      <c r="F40" s="12">
        <f t="shared" si="0"/>
        <v>0</v>
      </c>
      <c r="G40" s="2"/>
      <c r="H40" s="10">
        <v>20.25</v>
      </c>
      <c r="I40" s="5"/>
      <c r="J40" s="2"/>
      <c r="K40" s="10">
        <v>20.25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  <c r="Q40">
        <f t="shared" si="6"/>
        <v>0</v>
      </c>
      <c r="R40" s="10">
        <v>20.25</v>
      </c>
      <c r="S40">
        <v>0</v>
      </c>
    </row>
    <row r="41" spans="1:19">
      <c r="A41" s="10">
        <v>20.75</v>
      </c>
      <c r="B41" s="11"/>
      <c r="C41" s="11"/>
      <c r="D41" s="11"/>
      <c r="E41" s="11"/>
      <c r="F41" s="12">
        <f t="shared" si="0"/>
        <v>0</v>
      </c>
      <c r="G41" s="2"/>
      <c r="H41" s="10">
        <v>20.75</v>
      </c>
      <c r="I41" s="5"/>
      <c r="J41" s="2"/>
      <c r="K41" s="10">
        <v>20.75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  <c r="Q41">
        <f t="shared" si="6"/>
        <v>0</v>
      </c>
      <c r="R41" s="10">
        <v>20.75</v>
      </c>
      <c r="S41">
        <v>0</v>
      </c>
    </row>
    <row r="42" spans="1:19">
      <c r="A42" s="10">
        <v>21.25</v>
      </c>
      <c r="B42" s="11"/>
      <c r="C42" s="11"/>
      <c r="D42" s="11"/>
      <c r="E42" s="11"/>
      <c r="F42" s="12">
        <f t="shared" si="0"/>
        <v>0</v>
      </c>
      <c r="G42" s="2"/>
      <c r="H42" s="10">
        <v>21.25</v>
      </c>
      <c r="I42" s="5"/>
      <c r="J42" s="2"/>
      <c r="K42" s="10">
        <v>21.25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  <c r="Q42">
        <f t="shared" si="6"/>
        <v>0</v>
      </c>
      <c r="R42" s="10">
        <v>21.25</v>
      </c>
      <c r="S42">
        <v>0</v>
      </c>
    </row>
    <row r="43" spans="1:19">
      <c r="A43" s="10">
        <v>21.75</v>
      </c>
      <c r="B43" s="11"/>
      <c r="C43" s="11"/>
      <c r="D43" s="11"/>
      <c r="E43" s="11"/>
      <c r="F43" s="12">
        <f t="shared" si="0"/>
        <v>0</v>
      </c>
      <c r="G43" s="2"/>
      <c r="H43" s="10">
        <v>21.75</v>
      </c>
      <c r="I43" s="5"/>
      <c r="J43" s="2"/>
      <c r="K43" s="10">
        <v>21.75</v>
      </c>
      <c r="L43" s="2">
        <f t="shared" si="1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13">
        <f t="shared" si="5"/>
        <v>0</v>
      </c>
      <c r="Q43">
        <f t="shared" si="6"/>
        <v>0</v>
      </c>
      <c r="R43" s="10">
        <v>21.75</v>
      </c>
      <c r="S43">
        <v>0</v>
      </c>
    </row>
    <row r="44" spans="1:19">
      <c r="A44" s="8" t="s">
        <v>7</v>
      </c>
      <c r="B44" s="16">
        <f>SUM(B7:B43)</f>
        <v>128</v>
      </c>
      <c r="C44" s="16">
        <f>SUM(C7:C43)</f>
        <v>528</v>
      </c>
      <c r="D44" s="16">
        <f>SUM(D7:D43)</f>
        <v>73</v>
      </c>
      <c r="E44" s="16">
        <f>SUM(E7:E43)</f>
        <v>0</v>
      </c>
      <c r="F44" s="16">
        <f>SUM(F7:F43)</f>
        <v>729</v>
      </c>
      <c r="G44" s="17"/>
      <c r="H44" s="8" t="s">
        <v>7</v>
      </c>
      <c r="I44" s="5">
        <f>SUM(I7:I43)</f>
        <v>5485046070</v>
      </c>
      <c r="J44" s="2"/>
      <c r="K44" s="8" t="s">
        <v>7</v>
      </c>
      <c r="L44" s="16">
        <f>SUM(L7:L43)</f>
        <v>2320438.7213516189</v>
      </c>
      <c r="M44" s="16">
        <f>SUM(M7:M43)</f>
        <v>3030924.7316357191</v>
      </c>
      <c r="N44" s="16">
        <f>SUM(N7:N43)</f>
        <v>133682.6170126613</v>
      </c>
      <c r="O44" s="16">
        <f>SUM(O7:O43)</f>
        <v>0</v>
      </c>
      <c r="P44" s="16">
        <f>SUM(P7:P43)</f>
        <v>5485046.0699999984</v>
      </c>
      <c r="Q44">
        <f t="shared" si="6"/>
        <v>3164607348.6483803</v>
      </c>
      <c r="R44" s="8" t="s">
        <v>7</v>
      </c>
      <c r="S44">
        <v>3164607348.6483808</v>
      </c>
    </row>
    <row r="45" spans="1:1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4"/>
    </row>
    <row r="47" spans="1:19">
      <c r="A47" s="18"/>
      <c r="B47" s="2"/>
      <c r="C47" s="2"/>
      <c r="D47" s="2"/>
      <c r="E47" s="2"/>
      <c r="F47" s="18"/>
      <c r="G47" s="2"/>
      <c r="H47" s="2"/>
      <c r="I47" s="2"/>
      <c r="J47" s="18"/>
      <c r="K47" s="2"/>
      <c r="L47" s="2"/>
      <c r="M47" s="2"/>
      <c r="N47" s="18"/>
      <c r="O47" s="2"/>
      <c r="P47" s="4"/>
    </row>
    <row r="48" spans="1:19">
      <c r="A48" s="2"/>
      <c r="B48" s="35" t="s">
        <v>9</v>
      </c>
      <c r="C48" s="35"/>
      <c r="D48" s="35"/>
      <c r="E48" s="2"/>
      <c r="F48" s="2"/>
      <c r="G48" s="5"/>
      <c r="H48" s="2"/>
      <c r="I48" s="35" t="s">
        <v>10</v>
      </c>
      <c r="J48" s="35"/>
      <c r="K48" s="35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4"/>
    </row>
    <row r="50" spans="1:16">
      <c r="A50" s="2"/>
      <c r="B50" s="2"/>
      <c r="C50" s="2"/>
      <c r="D50" s="2"/>
      <c r="E50" s="2"/>
      <c r="F50" s="2"/>
      <c r="G50" s="2"/>
      <c r="H50" s="19" t="s">
        <v>11</v>
      </c>
      <c r="I50" s="20">
        <v>2.5798499999999999E-3</v>
      </c>
      <c r="J50" s="19"/>
      <c r="K50" s="20">
        <v>3.3658980000000001</v>
      </c>
      <c r="L50" s="2"/>
      <c r="M50" s="2"/>
      <c r="N50" s="2"/>
      <c r="O50" s="2"/>
      <c r="P50" s="4"/>
    </row>
    <row r="51" spans="1:16">
      <c r="A51" s="3" t="s">
        <v>3</v>
      </c>
      <c r="B51" s="2"/>
      <c r="C51" s="2"/>
      <c r="D51" s="2"/>
      <c r="E51" s="2"/>
      <c r="F51" s="2"/>
      <c r="G51" s="2"/>
      <c r="H51" s="3" t="s">
        <v>3</v>
      </c>
      <c r="I51" s="2"/>
      <c r="J51" s="2"/>
      <c r="K51" s="2"/>
      <c r="L51" s="2"/>
      <c r="M51" s="2"/>
      <c r="N51" s="4"/>
      <c r="O51" s="4"/>
      <c r="P51" s="4"/>
    </row>
    <row r="52" spans="1:16">
      <c r="A52" s="3" t="s">
        <v>6</v>
      </c>
      <c r="B52" s="6">
        <v>0</v>
      </c>
      <c r="C52" s="7">
        <v>1</v>
      </c>
      <c r="D52" s="7">
        <v>2</v>
      </c>
      <c r="E52" s="7">
        <v>3</v>
      </c>
      <c r="F52" s="8" t="s">
        <v>7</v>
      </c>
      <c r="G52" s="2"/>
      <c r="H52" s="3" t="s">
        <v>6</v>
      </c>
      <c r="I52" s="6">
        <v>0</v>
      </c>
      <c r="J52" s="7">
        <v>1</v>
      </c>
      <c r="K52" s="7">
        <v>2</v>
      </c>
      <c r="L52" s="7">
        <v>3</v>
      </c>
      <c r="M52" s="21" t="s">
        <v>7</v>
      </c>
      <c r="N52" s="4"/>
      <c r="O52" s="4"/>
      <c r="P52" s="4"/>
    </row>
    <row r="53" spans="1:16">
      <c r="A53" s="10">
        <v>3.75</v>
      </c>
      <c r="B53" s="2">
        <f t="shared" ref="B53:B89" si="8">L7*($A53)</f>
        <v>0</v>
      </c>
      <c r="C53" s="2">
        <f t="shared" ref="C53:C89" si="9">M7*($A53)</f>
        <v>0</v>
      </c>
      <c r="D53" s="2">
        <f t="shared" ref="D53:D89" si="10">N7*($A53)</f>
        <v>0</v>
      </c>
      <c r="E53" s="2">
        <f t="shared" ref="E53:E89" si="11">O7*($A53)</f>
        <v>0</v>
      </c>
      <c r="F53" s="12">
        <f t="shared" ref="F53:F89" si="12">SUM(B53:E53)</f>
        <v>0</v>
      </c>
      <c r="G53" s="2"/>
      <c r="H53" s="10">
        <f t="shared" ref="H53:H89" si="13">$I$50*((A53)^$K$50)</f>
        <v>0.22066078128366662</v>
      </c>
      <c r="I53" s="2">
        <f t="shared" ref="I53:I89" si="14">L7*$H53</f>
        <v>0</v>
      </c>
      <c r="J53" s="2">
        <f t="shared" ref="J53:J89" si="15">M7*$H53</f>
        <v>0</v>
      </c>
      <c r="K53" s="2">
        <f t="shared" ref="K53:K89" si="16">N7*$H53</f>
        <v>0</v>
      </c>
      <c r="L53" s="2">
        <f t="shared" ref="L53:L89" si="17">O7*$H53</f>
        <v>0</v>
      </c>
      <c r="M53" s="22">
        <f t="shared" ref="M53:M89" si="18">SUM(I53:L53)</f>
        <v>0</v>
      </c>
      <c r="N53" s="4"/>
      <c r="O53" s="4"/>
      <c r="P53" s="4"/>
    </row>
    <row r="54" spans="1:16">
      <c r="A54" s="10">
        <v>4.25</v>
      </c>
      <c r="B54" s="2">
        <f t="shared" si="8"/>
        <v>0</v>
      </c>
      <c r="C54" s="2">
        <f t="shared" si="9"/>
        <v>0</v>
      </c>
      <c r="D54" s="2">
        <f t="shared" si="10"/>
        <v>0</v>
      </c>
      <c r="E54" s="2">
        <f t="shared" si="11"/>
        <v>0</v>
      </c>
      <c r="F54" s="12">
        <f t="shared" si="12"/>
        <v>0</v>
      </c>
      <c r="G54" s="2"/>
      <c r="H54" s="10">
        <f t="shared" si="13"/>
        <v>0.33626951571598745</v>
      </c>
      <c r="I54" s="2">
        <f t="shared" si="14"/>
        <v>0</v>
      </c>
      <c r="J54" s="2">
        <f t="shared" si="15"/>
        <v>0</v>
      </c>
      <c r="K54" s="2">
        <f t="shared" si="16"/>
        <v>0</v>
      </c>
      <c r="L54" s="2">
        <f t="shared" si="17"/>
        <v>0</v>
      </c>
      <c r="M54" s="22">
        <f t="shared" si="18"/>
        <v>0</v>
      </c>
      <c r="N54" s="4"/>
      <c r="O54" s="4"/>
      <c r="P54" s="4"/>
    </row>
    <row r="55" spans="1:16">
      <c r="A55" s="10">
        <v>4.75</v>
      </c>
      <c r="B55" s="2">
        <f t="shared" si="8"/>
        <v>0</v>
      </c>
      <c r="C55" s="2">
        <f t="shared" si="9"/>
        <v>0</v>
      </c>
      <c r="D55" s="2">
        <f t="shared" si="10"/>
        <v>0</v>
      </c>
      <c r="E55" s="2">
        <f t="shared" si="11"/>
        <v>0</v>
      </c>
      <c r="F55" s="12">
        <f t="shared" si="12"/>
        <v>0</v>
      </c>
      <c r="G55" s="2"/>
      <c r="H55" s="10">
        <f t="shared" si="13"/>
        <v>0.48896314146270653</v>
      </c>
      <c r="I55" s="2">
        <f t="shared" si="14"/>
        <v>0</v>
      </c>
      <c r="J55" s="2">
        <f t="shared" si="15"/>
        <v>0</v>
      </c>
      <c r="K55" s="2">
        <f t="shared" si="16"/>
        <v>0</v>
      </c>
      <c r="L55" s="2">
        <f t="shared" si="17"/>
        <v>0</v>
      </c>
      <c r="M55" s="22">
        <f t="shared" si="18"/>
        <v>0</v>
      </c>
      <c r="N55" s="4"/>
      <c r="O55" s="4"/>
      <c r="P55" s="4"/>
    </row>
    <row r="56" spans="1:16">
      <c r="A56" s="10">
        <v>5.25</v>
      </c>
      <c r="B56" s="2">
        <f t="shared" si="8"/>
        <v>0</v>
      </c>
      <c r="C56" s="2">
        <f t="shared" si="9"/>
        <v>0</v>
      </c>
      <c r="D56" s="2">
        <f t="shared" si="10"/>
        <v>0</v>
      </c>
      <c r="E56" s="2">
        <f t="shared" si="11"/>
        <v>0</v>
      </c>
      <c r="F56" s="12">
        <f t="shared" si="12"/>
        <v>0</v>
      </c>
      <c r="G56" s="2"/>
      <c r="H56" s="10">
        <f t="shared" si="13"/>
        <v>0.68482122876240892</v>
      </c>
      <c r="I56" s="2">
        <f t="shared" si="14"/>
        <v>0</v>
      </c>
      <c r="J56" s="2">
        <f t="shared" si="15"/>
        <v>0</v>
      </c>
      <c r="K56" s="2">
        <f t="shared" si="16"/>
        <v>0</v>
      </c>
      <c r="L56" s="2">
        <f t="shared" si="17"/>
        <v>0</v>
      </c>
      <c r="M56" s="22">
        <f t="shared" si="18"/>
        <v>0</v>
      </c>
      <c r="N56" s="4"/>
      <c r="O56" s="4"/>
      <c r="P56" s="4"/>
    </row>
    <row r="57" spans="1:16">
      <c r="A57" s="10">
        <v>5.75</v>
      </c>
      <c r="B57" s="2">
        <f t="shared" si="8"/>
        <v>0</v>
      </c>
      <c r="C57" s="2">
        <f t="shared" si="9"/>
        <v>0</v>
      </c>
      <c r="D57" s="2">
        <f t="shared" si="10"/>
        <v>0</v>
      </c>
      <c r="E57" s="2">
        <f t="shared" si="11"/>
        <v>0</v>
      </c>
      <c r="F57" s="12">
        <f t="shared" si="12"/>
        <v>0</v>
      </c>
      <c r="G57" s="2"/>
      <c r="H57" s="10">
        <f t="shared" si="13"/>
        <v>0.93016273118714443</v>
      </c>
      <c r="I57" s="2">
        <f t="shared" si="14"/>
        <v>0</v>
      </c>
      <c r="J57" s="2">
        <f t="shared" si="15"/>
        <v>0</v>
      </c>
      <c r="K57" s="2">
        <f t="shared" si="16"/>
        <v>0</v>
      </c>
      <c r="L57" s="2">
        <f t="shared" si="17"/>
        <v>0</v>
      </c>
      <c r="M57" s="22">
        <f t="shared" si="18"/>
        <v>0</v>
      </c>
      <c r="N57" s="4"/>
      <c r="O57" s="4"/>
      <c r="P57" s="4"/>
    </row>
    <row r="58" spans="1:16">
      <c r="A58" s="10">
        <v>6.25</v>
      </c>
      <c r="B58" s="2">
        <f t="shared" si="8"/>
        <v>0</v>
      </c>
      <c r="C58" s="2">
        <f t="shared" si="9"/>
        <v>0</v>
      </c>
      <c r="D58" s="2">
        <f t="shared" si="10"/>
        <v>0</v>
      </c>
      <c r="E58" s="2">
        <f t="shared" si="11"/>
        <v>0</v>
      </c>
      <c r="F58" s="12">
        <f t="shared" si="12"/>
        <v>0</v>
      </c>
      <c r="G58" s="2"/>
      <c r="H58" s="10">
        <f t="shared" si="13"/>
        <v>1.231531186673535</v>
      </c>
      <c r="I58" s="2">
        <f t="shared" si="14"/>
        <v>0</v>
      </c>
      <c r="J58" s="2">
        <f t="shared" si="15"/>
        <v>0</v>
      </c>
      <c r="K58" s="2">
        <f t="shared" si="16"/>
        <v>0</v>
      </c>
      <c r="L58" s="2">
        <f t="shared" si="17"/>
        <v>0</v>
      </c>
      <c r="M58" s="22">
        <f t="shared" si="18"/>
        <v>0</v>
      </c>
      <c r="N58" s="4"/>
      <c r="O58" s="4"/>
      <c r="P58" s="4"/>
    </row>
    <row r="59" spans="1:16">
      <c r="A59" s="10">
        <v>6.75</v>
      </c>
      <c r="B59" s="2">
        <f t="shared" si="8"/>
        <v>0</v>
      </c>
      <c r="C59" s="2">
        <f t="shared" si="9"/>
        <v>0</v>
      </c>
      <c r="D59" s="2">
        <f t="shared" si="10"/>
        <v>0</v>
      </c>
      <c r="E59" s="2">
        <f t="shared" si="11"/>
        <v>0</v>
      </c>
      <c r="F59" s="12">
        <f t="shared" si="12"/>
        <v>0</v>
      </c>
      <c r="G59" s="2"/>
      <c r="H59" s="10">
        <f t="shared" si="13"/>
        <v>1.5956820730456749</v>
      </c>
      <c r="I59" s="2">
        <f t="shared" si="14"/>
        <v>0</v>
      </c>
      <c r="J59" s="2">
        <f t="shared" si="15"/>
        <v>0</v>
      </c>
      <c r="K59" s="2">
        <f t="shared" si="16"/>
        <v>0</v>
      </c>
      <c r="L59" s="2">
        <f t="shared" si="17"/>
        <v>0</v>
      </c>
      <c r="M59" s="22">
        <f t="shared" si="18"/>
        <v>0</v>
      </c>
      <c r="N59" s="4"/>
      <c r="O59" s="4"/>
      <c r="P59" s="4"/>
    </row>
    <row r="60" spans="1:16">
      <c r="A60" s="10">
        <v>7.25</v>
      </c>
      <c r="B60" s="2">
        <f t="shared" si="8"/>
        <v>0</v>
      </c>
      <c r="C60" s="2">
        <f t="shared" si="9"/>
        <v>0</v>
      </c>
      <c r="D60" s="2">
        <f t="shared" si="10"/>
        <v>0</v>
      </c>
      <c r="E60" s="2">
        <f t="shared" si="11"/>
        <v>0</v>
      </c>
      <c r="F60" s="12">
        <f t="shared" si="12"/>
        <v>0</v>
      </c>
      <c r="G60" s="2"/>
      <c r="H60" s="10">
        <f t="shared" si="13"/>
        <v>2.0295718526439388</v>
      </c>
      <c r="I60" s="2">
        <f t="shared" si="14"/>
        <v>0</v>
      </c>
      <c r="J60" s="2">
        <f t="shared" si="15"/>
        <v>0</v>
      </c>
      <c r="K60" s="2">
        <f t="shared" si="16"/>
        <v>0</v>
      </c>
      <c r="L60" s="2">
        <f t="shared" si="17"/>
        <v>0</v>
      </c>
      <c r="M60" s="22">
        <f t="shared" si="18"/>
        <v>0</v>
      </c>
      <c r="N60" s="4"/>
      <c r="O60" s="4"/>
      <c r="P60" s="4"/>
    </row>
    <row r="61" spans="1:16">
      <c r="A61" s="10">
        <v>7.75</v>
      </c>
      <c r="B61" s="2">
        <f t="shared" si="8"/>
        <v>0</v>
      </c>
      <c r="C61" s="2">
        <f t="shared" si="9"/>
        <v>0</v>
      </c>
      <c r="D61" s="2">
        <f t="shared" si="10"/>
        <v>0</v>
      </c>
      <c r="E61" s="2">
        <f t="shared" si="11"/>
        <v>0</v>
      </c>
      <c r="F61" s="12">
        <f t="shared" si="12"/>
        <v>0</v>
      </c>
      <c r="G61" s="2"/>
      <c r="H61" s="10">
        <f t="shared" si="13"/>
        <v>2.5403483691228139</v>
      </c>
      <c r="I61" s="2">
        <f t="shared" si="14"/>
        <v>0</v>
      </c>
      <c r="J61" s="2">
        <f t="shared" si="15"/>
        <v>0</v>
      </c>
      <c r="K61" s="2">
        <f t="shared" si="16"/>
        <v>0</v>
      </c>
      <c r="L61" s="2">
        <f t="shared" si="17"/>
        <v>0</v>
      </c>
      <c r="M61" s="22">
        <f t="shared" si="18"/>
        <v>0</v>
      </c>
      <c r="N61" s="4"/>
      <c r="O61" s="4"/>
      <c r="P61" s="4"/>
    </row>
    <row r="62" spans="1:16">
      <c r="A62" s="10">
        <v>8.25</v>
      </c>
      <c r="B62" s="2">
        <f t="shared" si="8"/>
        <v>0</v>
      </c>
      <c r="C62" s="2">
        <f t="shared" si="9"/>
        <v>0</v>
      </c>
      <c r="D62" s="2">
        <f t="shared" si="10"/>
        <v>0</v>
      </c>
      <c r="E62" s="2">
        <f t="shared" si="11"/>
        <v>0</v>
      </c>
      <c r="F62" s="12">
        <f t="shared" si="12"/>
        <v>0</v>
      </c>
      <c r="G62" s="2"/>
      <c r="H62" s="10">
        <f t="shared" si="13"/>
        <v>3.1353423458361647</v>
      </c>
      <c r="I62" s="2">
        <f t="shared" si="14"/>
        <v>0</v>
      </c>
      <c r="J62" s="2">
        <f t="shared" si="15"/>
        <v>0</v>
      </c>
      <c r="K62" s="2">
        <f t="shared" si="16"/>
        <v>0</v>
      </c>
      <c r="L62" s="2">
        <f t="shared" si="17"/>
        <v>0</v>
      </c>
      <c r="M62" s="22">
        <f t="shared" si="18"/>
        <v>0</v>
      </c>
      <c r="N62" s="4"/>
      <c r="O62" s="4"/>
      <c r="P62" s="4"/>
    </row>
    <row r="63" spans="1:16">
      <c r="A63" s="10">
        <v>8.75</v>
      </c>
      <c r="B63" s="2">
        <f t="shared" si="8"/>
        <v>660543.91374999995</v>
      </c>
      <c r="C63" s="2">
        <f t="shared" si="9"/>
        <v>0</v>
      </c>
      <c r="D63" s="2">
        <f t="shared" si="10"/>
        <v>0</v>
      </c>
      <c r="E63" s="2">
        <f t="shared" si="11"/>
        <v>0</v>
      </c>
      <c r="F63" s="12">
        <f t="shared" si="12"/>
        <v>660543.91374999995</v>
      </c>
      <c r="G63" s="2"/>
      <c r="H63" s="10">
        <f t="shared" si="13"/>
        <v>3.8220597951785908</v>
      </c>
      <c r="I63" s="2">
        <f t="shared" si="14"/>
        <v>288530.09550786164</v>
      </c>
      <c r="J63" s="2">
        <f t="shared" si="15"/>
        <v>0</v>
      </c>
      <c r="K63" s="2">
        <f t="shared" si="16"/>
        <v>0</v>
      </c>
      <c r="L63" s="2">
        <f t="shared" si="17"/>
        <v>0</v>
      </c>
      <c r="M63" s="22">
        <f t="shared" si="18"/>
        <v>288530.09550786164</v>
      </c>
      <c r="N63" s="4"/>
      <c r="O63" s="4"/>
      <c r="P63" s="4"/>
    </row>
    <row r="64" spans="1:16">
      <c r="A64" s="10">
        <v>9.25</v>
      </c>
      <c r="B64" s="2">
        <f t="shared" si="8"/>
        <v>2966992.8612500001</v>
      </c>
      <c r="C64" s="2">
        <f t="shared" si="9"/>
        <v>0</v>
      </c>
      <c r="D64" s="2">
        <f t="shared" si="10"/>
        <v>0</v>
      </c>
      <c r="E64" s="2">
        <f t="shared" si="11"/>
        <v>0</v>
      </c>
      <c r="F64" s="12">
        <f t="shared" si="12"/>
        <v>2966992.8612500001</v>
      </c>
      <c r="G64" s="2"/>
      <c r="H64" s="10">
        <f t="shared" si="13"/>
        <v>4.6081751910179296</v>
      </c>
      <c r="I64" s="2">
        <f t="shared" si="14"/>
        <v>1478099.772447519</v>
      </c>
      <c r="J64" s="2">
        <f t="shared" si="15"/>
        <v>0</v>
      </c>
      <c r="K64" s="2">
        <f t="shared" si="16"/>
        <v>0</v>
      </c>
      <c r="L64" s="2">
        <f t="shared" si="17"/>
        <v>0</v>
      </c>
      <c r="M64" s="22">
        <f t="shared" si="18"/>
        <v>1478099.772447519</v>
      </c>
      <c r="N64" s="4"/>
      <c r="O64" s="4"/>
      <c r="P64" s="4"/>
    </row>
    <row r="65" spans="1:16">
      <c r="A65" s="10">
        <v>9.75</v>
      </c>
      <c r="B65" s="2">
        <f t="shared" si="8"/>
        <v>3310603.11075</v>
      </c>
      <c r="C65" s="2">
        <f t="shared" si="9"/>
        <v>0</v>
      </c>
      <c r="D65" s="2">
        <f t="shared" si="10"/>
        <v>0</v>
      </c>
      <c r="E65" s="2">
        <f t="shared" si="11"/>
        <v>0</v>
      </c>
      <c r="F65" s="12">
        <f t="shared" si="12"/>
        <v>3310603.11075</v>
      </c>
      <c r="G65" s="2"/>
      <c r="H65" s="10">
        <f t="shared" si="13"/>
        <v>5.5015252875833411</v>
      </c>
      <c r="I65" s="2">
        <f t="shared" si="14"/>
        <v>1868037.6134300716</v>
      </c>
      <c r="J65" s="2">
        <f t="shared" si="15"/>
        <v>0</v>
      </c>
      <c r="K65" s="2">
        <f t="shared" si="16"/>
        <v>0</v>
      </c>
      <c r="L65" s="2">
        <f t="shared" si="17"/>
        <v>0</v>
      </c>
      <c r="M65" s="22">
        <f t="shared" si="18"/>
        <v>1868037.6134300716</v>
      </c>
      <c r="N65" s="4"/>
      <c r="O65" s="4"/>
      <c r="P65" s="4"/>
    </row>
    <row r="66" spans="1:16">
      <c r="A66" s="10">
        <v>10.25</v>
      </c>
      <c r="B66" s="2">
        <f t="shared" si="8"/>
        <v>4356914.0769999996</v>
      </c>
      <c r="C66" s="2">
        <f t="shared" si="9"/>
        <v>0</v>
      </c>
      <c r="D66" s="2">
        <f t="shared" si="10"/>
        <v>0</v>
      </c>
      <c r="E66" s="2">
        <f t="shared" si="11"/>
        <v>0</v>
      </c>
      <c r="F66" s="12">
        <f t="shared" si="12"/>
        <v>4356914.0769999996</v>
      </c>
      <c r="G66" s="2"/>
      <c r="H66" s="10">
        <f t="shared" si="13"/>
        <v>6.5101034914451228</v>
      </c>
      <c r="I66" s="2">
        <f t="shared" si="14"/>
        <v>2767215.7604491808</v>
      </c>
      <c r="J66" s="2">
        <f t="shared" si="15"/>
        <v>0</v>
      </c>
      <c r="K66" s="2">
        <f t="shared" si="16"/>
        <v>0</v>
      </c>
      <c r="L66" s="2">
        <f t="shared" si="17"/>
        <v>0</v>
      </c>
      <c r="M66" s="22">
        <f t="shared" si="18"/>
        <v>2767215.7604491808</v>
      </c>
      <c r="N66" s="4"/>
      <c r="O66" s="4"/>
      <c r="P66" s="4"/>
    </row>
    <row r="67" spans="1:16">
      <c r="A67" s="10">
        <v>10.75</v>
      </c>
      <c r="B67" s="2">
        <f t="shared" si="8"/>
        <v>4266660.0299239131</v>
      </c>
      <c r="C67" s="2">
        <f t="shared" si="9"/>
        <v>898244.21682608686</v>
      </c>
      <c r="D67" s="2">
        <f t="shared" si="10"/>
        <v>0</v>
      </c>
      <c r="E67" s="2">
        <f t="shared" si="11"/>
        <v>0</v>
      </c>
      <c r="F67" s="12">
        <f t="shared" si="12"/>
        <v>5164904.2467499999</v>
      </c>
      <c r="G67" s="2"/>
      <c r="H67" s="10">
        <f t="shared" si="13"/>
        <v>7.6420547108759225</v>
      </c>
      <c r="I67" s="2">
        <f t="shared" si="14"/>
        <v>3033120.8726870739</v>
      </c>
      <c r="J67" s="2">
        <f t="shared" si="15"/>
        <v>638551.76267096284</v>
      </c>
      <c r="K67" s="2">
        <f t="shared" si="16"/>
        <v>0</v>
      </c>
      <c r="L67" s="2">
        <f t="shared" si="17"/>
        <v>0</v>
      </c>
      <c r="M67" s="22">
        <f t="shared" si="18"/>
        <v>3671672.6353580365</v>
      </c>
      <c r="N67" s="4"/>
      <c r="O67" s="4"/>
      <c r="P67" s="4"/>
    </row>
    <row r="68" spans="1:16">
      <c r="A68" s="10">
        <v>11.25</v>
      </c>
      <c r="B68" s="2">
        <f t="shared" si="8"/>
        <v>2865760.7821153845</v>
      </c>
      <c r="C68" s="2">
        <f t="shared" si="9"/>
        <v>3540057.4367307695</v>
      </c>
      <c r="D68" s="2">
        <f t="shared" si="10"/>
        <v>168574.16365384616</v>
      </c>
      <c r="E68" s="2">
        <f t="shared" si="11"/>
        <v>0</v>
      </c>
      <c r="F68" s="12">
        <f t="shared" si="12"/>
        <v>6574392.3824999994</v>
      </c>
      <c r="G68" s="2"/>
      <c r="H68" s="10">
        <f t="shared" si="13"/>
        <v>8.9056706204868608</v>
      </c>
      <c r="I68" s="2">
        <f t="shared" si="14"/>
        <v>2268579.698011416</v>
      </c>
      <c r="J68" s="2">
        <f t="shared" si="15"/>
        <v>2802363.156367043</v>
      </c>
      <c r="K68" s="2">
        <f t="shared" si="16"/>
        <v>133445.86458890681</v>
      </c>
      <c r="L68" s="2">
        <f t="shared" si="17"/>
        <v>0</v>
      </c>
      <c r="M68" s="22">
        <f t="shared" si="18"/>
        <v>5204388.718967366</v>
      </c>
      <c r="N68" s="4"/>
      <c r="O68" s="4"/>
      <c r="P68" s="4"/>
    </row>
    <row r="69" spans="1:16">
      <c r="A69" s="10">
        <v>11.75</v>
      </c>
      <c r="B69" s="2">
        <f t="shared" si="8"/>
        <v>3275020.2042438271</v>
      </c>
      <c r="C69" s="2">
        <f t="shared" si="9"/>
        <v>4859707.3998456784</v>
      </c>
      <c r="D69" s="2">
        <f t="shared" si="10"/>
        <v>422583.25216049387</v>
      </c>
      <c r="E69" s="2">
        <f t="shared" si="11"/>
        <v>0</v>
      </c>
      <c r="F69" s="12">
        <f t="shared" si="12"/>
        <v>8557310.8562499993</v>
      </c>
      <c r="G69" s="2"/>
      <c r="H69" s="10">
        <f t="shared" si="13"/>
        <v>10.309385289663391</v>
      </c>
      <c r="I69" s="2">
        <f t="shared" si="14"/>
        <v>2873484.6908069537</v>
      </c>
      <c r="J69" s="2">
        <f t="shared" si="15"/>
        <v>4263880.50893935</v>
      </c>
      <c r="K69" s="2">
        <f t="shared" si="16"/>
        <v>370772.21816863923</v>
      </c>
      <c r="L69" s="2">
        <f t="shared" si="17"/>
        <v>0</v>
      </c>
      <c r="M69" s="22">
        <f t="shared" si="18"/>
        <v>7508137.4179149428</v>
      </c>
      <c r="N69" s="4"/>
      <c r="O69" s="4"/>
      <c r="P69" s="4"/>
    </row>
    <row r="70" spans="1:16">
      <c r="A70" s="10">
        <v>12.25</v>
      </c>
      <c r="B70" s="2">
        <f t="shared" si="8"/>
        <v>2002620.9573695653</v>
      </c>
      <c r="C70" s="2">
        <f t="shared" si="9"/>
        <v>11062096.716898549</v>
      </c>
      <c r="D70" s="2">
        <f t="shared" si="10"/>
        <v>95362.902731884053</v>
      </c>
      <c r="E70" s="2">
        <f t="shared" si="11"/>
        <v>0</v>
      </c>
      <c r="F70" s="12">
        <f t="shared" si="12"/>
        <v>13160080.577</v>
      </c>
      <c r="G70" s="2"/>
      <c r="H70" s="10">
        <f t="shared" si="13"/>
        <v>11.861771131739152</v>
      </c>
      <c r="I70" s="2">
        <f t="shared" si="14"/>
        <v>1939153.5885667047</v>
      </c>
      <c r="J70" s="2">
        <f t="shared" si="15"/>
        <v>10711515.060654176</v>
      </c>
      <c r="K70" s="2">
        <f t="shared" si="16"/>
        <v>92340.647074604974</v>
      </c>
      <c r="L70" s="2">
        <f t="shared" si="17"/>
        <v>0</v>
      </c>
      <c r="M70" s="22">
        <f t="shared" si="18"/>
        <v>12743009.296295485</v>
      </c>
      <c r="N70" s="4"/>
      <c r="O70" s="4"/>
      <c r="P70" s="4"/>
    </row>
    <row r="71" spans="1:16">
      <c r="A71" s="10">
        <v>12.75</v>
      </c>
      <c r="B71" s="2">
        <f t="shared" si="8"/>
        <v>458810.16160714277</v>
      </c>
      <c r="C71" s="2">
        <f t="shared" si="9"/>
        <v>9099734.8718749993</v>
      </c>
      <c r="D71" s="2">
        <f t="shared" si="10"/>
        <v>76468.360267857133</v>
      </c>
      <c r="E71" s="2">
        <f t="shared" si="11"/>
        <v>0</v>
      </c>
      <c r="F71" s="12">
        <f t="shared" si="12"/>
        <v>9635013.3937499989</v>
      </c>
      <c r="G71" s="2"/>
      <c r="H71" s="10">
        <f t="shared" si="13"/>
        <v>13.571535137580366</v>
      </c>
      <c r="I71" s="2">
        <f t="shared" si="14"/>
        <v>488373.19448864815</v>
      </c>
      <c r="J71" s="2">
        <f t="shared" si="15"/>
        <v>9686068.3573581893</v>
      </c>
      <c r="K71" s="2">
        <f t="shared" si="16"/>
        <v>81395.532414774701</v>
      </c>
      <c r="L71" s="2">
        <f t="shared" si="17"/>
        <v>0</v>
      </c>
      <c r="M71" s="22">
        <f t="shared" si="18"/>
        <v>10255837.084261613</v>
      </c>
      <c r="N71" s="4"/>
      <c r="O71" s="4"/>
      <c r="P71" s="4"/>
    </row>
    <row r="72" spans="1:16">
      <c r="A72" s="10">
        <v>13.25</v>
      </c>
      <c r="B72" s="2">
        <f t="shared" si="8"/>
        <v>347328.25357499998</v>
      </c>
      <c r="C72" s="2">
        <f t="shared" si="9"/>
        <v>5036259.6768375002</v>
      </c>
      <c r="D72" s="2">
        <f t="shared" si="10"/>
        <v>405216.29583750002</v>
      </c>
      <c r="E72" s="2">
        <f t="shared" si="11"/>
        <v>0</v>
      </c>
      <c r="F72" s="12">
        <f t="shared" si="12"/>
        <v>5788804.2262500003</v>
      </c>
      <c r="G72" s="2"/>
      <c r="H72" s="10">
        <f t="shared" si="13"/>
        <v>15.447515362699042</v>
      </c>
      <c r="I72" s="2">
        <f t="shared" si="14"/>
        <v>404932.71947164077</v>
      </c>
      <c r="J72" s="2">
        <f t="shared" si="15"/>
        <v>5871524.4323387919</v>
      </c>
      <c r="K72" s="2">
        <f t="shared" si="16"/>
        <v>472421.50605024764</v>
      </c>
      <c r="L72" s="2">
        <f t="shared" si="17"/>
        <v>0</v>
      </c>
      <c r="M72" s="22">
        <f t="shared" si="18"/>
        <v>6748878.6578606805</v>
      </c>
      <c r="N72" s="4"/>
      <c r="O72" s="4"/>
      <c r="P72" s="4"/>
    </row>
    <row r="73" spans="1:16">
      <c r="A73" s="10">
        <v>13.75</v>
      </c>
      <c r="B73" s="2">
        <f t="shared" si="8"/>
        <v>0</v>
      </c>
      <c r="C73" s="2">
        <f t="shared" si="9"/>
        <v>1777189.0394021738</v>
      </c>
      <c r="D73" s="2">
        <f t="shared" si="10"/>
        <v>109365.47934782608</v>
      </c>
      <c r="E73" s="2">
        <f t="shared" si="11"/>
        <v>0</v>
      </c>
      <c r="F73" s="12">
        <f t="shared" si="12"/>
        <v>1886554.5187499998</v>
      </c>
      <c r="G73" s="2"/>
      <c r="H73" s="10">
        <f t="shared" si="13"/>
        <v>17.498677641459132</v>
      </c>
      <c r="I73" s="2">
        <f t="shared" si="14"/>
        <v>0</v>
      </c>
      <c r="J73" s="2">
        <f t="shared" si="15"/>
        <v>2261706.0442496766</v>
      </c>
      <c r="K73" s="2">
        <f t="shared" si="16"/>
        <v>139181.91041536472</v>
      </c>
      <c r="L73" s="2">
        <f t="shared" si="17"/>
        <v>0</v>
      </c>
      <c r="M73" s="22">
        <f t="shared" si="18"/>
        <v>2400887.9546650415</v>
      </c>
      <c r="N73" s="4"/>
      <c r="O73" s="4"/>
      <c r="P73" s="4"/>
    </row>
    <row r="74" spans="1:16">
      <c r="A74" s="10">
        <v>14.25</v>
      </c>
      <c r="B74" s="2">
        <f t="shared" si="8"/>
        <v>50478.199186046513</v>
      </c>
      <c r="C74" s="2">
        <f t="shared" si="9"/>
        <v>883368.48575581389</v>
      </c>
      <c r="D74" s="2">
        <f t="shared" si="10"/>
        <v>151434.59755813953</v>
      </c>
      <c r="E74" s="2">
        <f t="shared" si="11"/>
        <v>0</v>
      </c>
      <c r="F74" s="12">
        <f t="shared" si="12"/>
        <v>1085281.2825</v>
      </c>
      <c r="G74" s="2"/>
      <c r="H74" s="10">
        <f t="shared" si="13"/>
        <v>19.734112505599615</v>
      </c>
      <c r="I74" s="2">
        <f t="shared" si="14"/>
        <v>69904.734162632201</v>
      </c>
      <c r="J74" s="2">
        <f t="shared" si="15"/>
        <v>1223332.8478460633</v>
      </c>
      <c r="K74" s="2">
        <f t="shared" si="16"/>
        <v>209714.20248789657</v>
      </c>
      <c r="L74" s="2">
        <f t="shared" si="17"/>
        <v>0</v>
      </c>
      <c r="M74" s="22">
        <f t="shared" si="18"/>
        <v>1502951.7844965921</v>
      </c>
      <c r="N74" s="4"/>
      <c r="O74" s="4"/>
      <c r="P74" s="4"/>
    </row>
    <row r="75" spans="1:16">
      <c r="A75" s="10">
        <v>14.75</v>
      </c>
      <c r="B75" s="2">
        <f t="shared" si="8"/>
        <v>0</v>
      </c>
      <c r="C75" s="2">
        <f t="shared" si="9"/>
        <v>257234.56216666664</v>
      </c>
      <c r="D75" s="2">
        <f t="shared" si="10"/>
        <v>128617.28108333332</v>
      </c>
      <c r="E75" s="2">
        <f t="shared" si="11"/>
        <v>0</v>
      </c>
      <c r="F75" s="12">
        <f t="shared" si="12"/>
        <v>385851.84324999998</v>
      </c>
      <c r="G75" s="2"/>
      <c r="H75" s="10">
        <f t="shared" si="13"/>
        <v>22.163032287335806</v>
      </c>
      <c r="I75" s="2">
        <f t="shared" si="14"/>
        <v>0</v>
      </c>
      <c r="J75" s="2">
        <f t="shared" si="15"/>
        <v>386515.11231989978</v>
      </c>
      <c r="K75" s="2">
        <f t="shared" si="16"/>
        <v>193257.55615994989</v>
      </c>
      <c r="L75" s="2">
        <f t="shared" si="17"/>
        <v>0</v>
      </c>
      <c r="M75" s="22">
        <f t="shared" si="18"/>
        <v>579772.6684798497</v>
      </c>
      <c r="N75" s="4"/>
      <c r="O75" s="4"/>
      <c r="P75" s="4"/>
    </row>
    <row r="76" spans="1:16">
      <c r="A76" s="10">
        <v>15.25</v>
      </c>
      <c r="B76" s="2">
        <f t="shared" si="8"/>
        <v>0</v>
      </c>
      <c r="C76" s="2">
        <f t="shared" si="9"/>
        <v>82824.618125000008</v>
      </c>
      <c r="D76" s="2">
        <f t="shared" si="10"/>
        <v>82824.618125000008</v>
      </c>
      <c r="E76" s="2">
        <f t="shared" si="11"/>
        <v>0</v>
      </c>
      <c r="F76" s="12">
        <f t="shared" si="12"/>
        <v>165649.23625000002</v>
      </c>
      <c r="G76" s="2"/>
      <c r="H76" s="10">
        <f t="shared" si="13"/>
        <v>24.794768389839771</v>
      </c>
      <c r="I76" s="2">
        <f t="shared" si="14"/>
        <v>0</v>
      </c>
      <c r="J76" s="2">
        <f t="shared" si="15"/>
        <v>134663.42448434755</v>
      </c>
      <c r="K76" s="2">
        <f t="shared" si="16"/>
        <v>134663.42448434755</v>
      </c>
      <c r="L76" s="2">
        <f t="shared" si="17"/>
        <v>0</v>
      </c>
      <c r="M76" s="22">
        <f t="shared" si="18"/>
        <v>269326.84896869509</v>
      </c>
      <c r="N76" s="4"/>
      <c r="O76" s="4"/>
      <c r="P76" s="4"/>
    </row>
    <row r="77" spans="1:16">
      <c r="A77" s="10">
        <v>15.75</v>
      </c>
      <c r="B77" s="2">
        <f t="shared" si="8"/>
        <v>0</v>
      </c>
      <c r="C77" s="2">
        <f t="shared" si="9"/>
        <v>113653.008</v>
      </c>
      <c r="D77" s="2">
        <f t="shared" si="10"/>
        <v>0</v>
      </c>
      <c r="E77" s="2">
        <f t="shared" si="11"/>
        <v>0</v>
      </c>
      <c r="F77" s="12">
        <f t="shared" si="12"/>
        <v>113653.008</v>
      </c>
      <c r="G77" s="2"/>
      <c r="H77" s="10">
        <f t="shared" si="13"/>
        <v>27.638768710036</v>
      </c>
      <c r="I77" s="2">
        <f t="shared" si="14"/>
        <v>0</v>
      </c>
      <c r="J77" s="2">
        <f t="shared" si="15"/>
        <v>199443.12389281724</v>
      </c>
      <c r="K77" s="2">
        <f t="shared" si="16"/>
        <v>0</v>
      </c>
      <c r="L77" s="2">
        <f t="shared" si="17"/>
        <v>0</v>
      </c>
      <c r="M77" s="22">
        <f t="shared" si="18"/>
        <v>199443.12389281724</v>
      </c>
      <c r="N77" s="4"/>
      <c r="O77" s="4"/>
      <c r="P77" s="4"/>
    </row>
    <row r="78" spans="1:16">
      <c r="A78" s="10">
        <v>16.25</v>
      </c>
      <c r="B78" s="2">
        <f t="shared" si="8"/>
        <v>0</v>
      </c>
      <c r="C78" s="2">
        <f t="shared" si="9"/>
        <v>9813.6814285714281</v>
      </c>
      <c r="D78" s="2">
        <f t="shared" si="10"/>
        <v>58882.088571428569</v>
      </c>
      <c r="E78" s="2">
        <f t="shared" si="11"/>
        <v>0</v>
      </c>
      <c r="F78" s="12">
        <f t="shared" si="12"/>
        <v>68695.76999999999</v>
      </c>
      <c r="G78" s="2"/>
      <c r="H78" s="10">
        <f t="shared" si="13"/>
        <v>30.704595200458893</v>
      </c>
      <c r="I78" s="2">
        <f t="shared" si="14"/>
        <v>0</v>
      </c>
      <c r="J78" s="2">
        <f t="shared" si="15"/>
        <v>18543.084042495189</v>
      </c>
      <c r="K78" s="2">
        <f t="shared" si="16"/>
        <v>111258.50425497114</v>
      </c>
      <c r="L78" s="2">
        <f t="shared" si="17"/>
        <v>0</v>
      </c>
      <c r="M78" s="22">
        <f t="shared" si="18"/>
        <v>129801.58829746633</v>
      </c>
      <c r="N78" s="4"/>
      <c r="O78" s="4"/>
      <c r="P78" s="4"/>
    </row>
    <row r="79" spans="1:16">
      <c r="A79" s="10">
        <v>16.75</v>
      </c>
      <c r="B79" s="2">
        <f t="shared" si="8"/>
        <v>0</v>
      </c>
      <c r="C79" s="2">
        <f t="shared" si="9"/>
        <v>3287.8441000000003</v>
      </c>
      <c r="D79" s="2">
        <f t="shared" si="10"/>
        <v>21370.986650000003</v>
      </c>
      <c r="E79" s="2">
        <f t="shared" si="11"/>
        <v>0</v>
      </c>
      <c r="F79" s="12">
        <f t="shared" si="12"/>
        <v>24658.830750000001</v>
      </c>
      <c r="G79" s="2"/>
      <c r="H79" s="10">
        <f t="shared" si="13"/>
        <v>34.00192155845901</v>
      </c>
      <c r="I79" s="2">
        <f t="shared" si="14"/>
        <v>0</v>
      </c>
      <c r="J79" s="2">
        <f t="shared" si="15"/>
        <v>6674.209981172673</v>
      </c>
      <c r="K79" s="2">
        <f t="shared" si="16"/>
        <v>43382.364877622378</v>
      </c>
      <c r="L79" s="2">
        <f t="shared" si="17"/>
        <v>0</v>
      </c>
      <c r="M79" s="22">
        <f t="shared" si="18"/>
        <v>50056.574858795051</v>
      </c>
      <c r="N79" s="4"/>
      <c r="O79" s="4"/>
      <c r="P79" s="4"/>
    </row>
    <row r="80" spans="1:16">
      <c r="A80" s="10">
        <v>17.25</v>
      </c>
      <c r="B80" s="2">
        <f t="shared" si="8"/>
        <v>0</v>
      </c>
      <c r="C80" s="2">
        <f t="shared" si="9"/>
        <v>2540.2487999999998</v>
      </c>
      <c r="D80" s="2">
        <f t="shared" si="10"/>
        <v>10160.995199999999</v>
      </c>
      <c r="E80" s="2">
        <f t="shared" si="11"/>
        <v>0</v>
      </c>
      <c r="F80" s="12">
        <f t="shared" si="12"/>
        <v>12701.243999999999</v>
      </c>
      <c r="G80" s="2"/>
      <c r="H80" s="10">
        <f t="shared" si="13"/>
        <v>37.540531032363994</v>
      </c>
      <c r="I80" s="2">
        <f t="shared" si="14"/>
        <v>0</v>
      </c>
      <c r="J80" s="2">
        <f t="shared" si="15"/>
        <v>5528.2486322507475</v>
      </c>
      <c r="K80" s="2">
        <f t="shared" si="16"/>
        <v>22112.99452900299</v>
      </c>
      <c r="L80" s="2">
        <f t="shared" si="17"/>
        <v>0</v>
      </c>
      <c r="M80" s="22">
        <f t="shared" si="18"/>
        <v>27641.243161253737</v>
      </c>
      <c r="N80" s="4"/>
      <c r="O80" s="4"/>
      <c r="P80" s="4"/>
    </row>
    <row r="81" spans="1:16">
      <c r="A81" s="10">
        <v>17.75</v>
      </c>
      <c r="B81" s="2">
        <f t="shared" si="8"/>
        <v>0</v>
      </c>
      <c r="C81" s="2">
        <f t="shared" si="9"/>
        <v>0</v>
      </c>
      <c r="D81" s="2">
        <f t="shared" si="10"/>
        <v>2642.8152499999997</v>
      </c>
      <c r="E81" s="2">
        <f t="shared" si="11"/>
        <v>0</v>
      </c>
      <c r="F81" s="12">
        <f t="shared" si="12"/>
        <v>2642.8152499999997</v>
      </c>
      <c r="G81" s="2"/>
      <c r="H81" s="10">
        <f t="shared" si="13"/>
        <v>41.33031433533602</v>
      </c>
      <c r="I81" s="2">
        <f t="shared" si="14"/>
        <v>0</v>
      </c>
      <c r="J81" s="2">
        <f t="shared" si="15"/>
        <v>0</v>
      </c>
      <c r="K81" s="2">
        <f t="shared" si="16"/>
        <v>6153.7118317025152</v>
      </c>
      <c r="L81" s="2">
        <f t="shared" si="17"/>
        <v>0</v>
      </c>
      <c r="M81" s="22">
        <f t="shared" si="18"/>
        <v>6153.7118317025152</v>
      </c>
      <c r="N81" s="4"/>
      <c r="O81" s="4"/>
      <c r="P81" s="4"/>
    </row>
    <row r="82" spans="1:16">
      <c r="A82" s="10">
        <v>18.25</v>
      </c>
      <c r="B82" s="2">
        <f t="shared" si="8"/>
        <v>0</v>
      </c>
      <c r="C82" s="2">
        <f t="shared" si="9"/>
        <v>0</v>
      </c>
      <c r="D82" s="2">
        <f t="shared" si="10"/>
        <v>0</v>
      </c>
      <c r="E82" s="2">
        <f t="shared" si="11"/>
        <v>0</v>
      </c>
      <c r="F82" s="12">
        <f t="shared" si="12"/>
        <v>0</v>
      </c>
      <c r="G82" s="2"/>
      <c r="H82" s="10">
        <f t="shared" si="13"/>
        <v>45.381267658650472</v>
      </c>
      <c r="I82" s="2">
        <f t="shared" si="14"/>
        <v>0</v>
      </c>
      <c r="J82" s="2">
        <f t="shared" si="15"/>
        <v>0</v>
      </c>
      <c r="K82" s="2">
        <f t="shared" si="16"/>
        <v>0</v>
      </c>
      <c r="L82" s="2">
        <f t="shared" si="17"/>
        <v>0</v>
      </c>
      <c r="M82" s="22">
        <f t="shared" si="18"/>
        <v>0</v>
      </c>
      <c r="N82" s="4"/>
      <c r="O82" s="4"/>
      <c r="P82" s="4"/>
    </row>
    <row r="83" spans="1:16">
      <c r="A83" s="10">
        <v>18.75</v>
      </c>
      <c r="B83" s="2">
        <f t="shared" si="8"/>
        <v>0</v>
      </c>
      <c r="C83" s="2">
        <f t="shared" si="9"/>
        <v>0</v>
      </c>
      <c r="D83" s="2">
        <f t="shared" si="10"/>
        <v>0</v>
      </c>
      <c r="E83" s="2">
        <f t="shared" si="11"/>
        <v>0</v>
      </c>
      <c r="F83" s="12">
        <f t="shared" si="12"/>
        <v>0</v>
      </c>
      <c r="G83" s="2"/>
      <c r="H83" s="10">
        <f t="shared" si="13"/>
        <v>49.703490776970469</v>
      </c>
      <c r="I83" s="2">
        <f t="shared" si="14"/>
        <v>0</v>
      </c>
      <c r="J83" s="2">
        <f t="shared" si="15"/>
        <v>0</v>
      </c>
      <c r="K83" s="2">
        <f t="shared" si="16"/>
        <v>0</v>
      </c>
      <c r="L83" s="2">
        <f t="shared" si="17"/>
        <v>0</v>
      </c>
      <c r="M83" s="22">
        <f t="shared" si="18"/>
        <v>0</v>
      </c>
      <c r="N83" s="4"/>
      <c r="O83" s="4"/>
      <c r="P83" s="4"/>
    </row>
    <row r="84" spans="1:16">
      <c r="A84" s="10">
        <v>19.25</v>
      </c>
      <c r="B84" s="2">
        <f t="shared" si="8"/>
        <v>0</v>
      </c>
      <c r="C84" s="2">
        <f t="shared" si="9"/>
        <v>0</v>
      </c>
      <c r="D84" s="2">
        <f t="shared" si="10"/>
        <v>0</v>
      </c>
      <c r="E84" s="2">
        <f t="shared" si="11"/>
        <v>0</v>
      </c>
      <c r="F84" s="12">
        <f t="shared" si="12"/>
        <v>0</v>
      </c>
      <c r="G84" s="2"/>
      <c r="H84" s="10">
        <f t="shared" si="13"/>
        <v>54.307185238940171</v>
      </c>
      <c r="I84" s="2">
        <f t="shared" si="14"/>
        <v>0</v>
      </c>
      <c r="J84" s="2">
        <f t="shared" si="15"/>
        <v>0</v>
      </c>
      <c r="K84" s="2">
        <f t="shared" si="16"/>
        <v>0</v>
      </c>
      <c r="L84" s="2">
        <f t="shared" si="17"/>
        <v>0</v>
      </c>
      <c r="M84" s="22">
        <f t="shared" si="18"/>
        <v>0</v>
      </c>
      <c r="N84" s="4"/>
      <c r="O84" s="4"/>
      <c r="P84" s="4"/>
    </row>
    <row r="85" spans="1:16">
      <c r="A85" s="10">
        <v>19.75</v>
      </c>
      <c r="B85" s="2">
        <f t="shared" si="8"/>
        <v>0</v>
      </c>
      <c r="C85" s="2">
        <f t="shared" si="9"/>
        <v>0</v>
      </c>
      <c r="D85" s="2">
        <f t="shared" si="10"/>
        <v>0</v>
      </c>
      <c r="E85" s="2">
        <f t="shared" si="11"/>
        <v>0</v>
      </c>
      <c r="F85" s="12">
        <f t="shared" si="12"/>
        <v>0</v>
      </c>
      <c r="G85" s="2"/>
      <c r="H85" s="10">
        <f t="shared" si="13"/>
        <v>59.202652637066301</v>
      </c>
      <c r="I85" s="2">
        <f t="shared" si="14"/>
        <v>0</v>
      </c>
      <c r="J85" s="2">
        <f t="shared" si="15"/>
        <v>0</v>
      </c>
      <c r="K85" s="2">
        <f t="shared" si="16"/>
        <v>0</v>
      </c>
      <c r="L85" s="2">
        <f t="shared" si="17"/>
        <v>0</v>
      </c>
      <c r="M85" s="22">
        <f t="shared" si="18"/>
        <v>0</v>
      </c>
      <c r="N85" s="4"/>
      <c r="O85" s="4"/>
      <c r="P85" s="4"/>
    </row>
    <row r="86" spans="1:16">
      <c r="A86" s="10">
        <v>20.25</v>
      </c>
      <c r="B86" s="2">
        <f t="shared" si="8"/>
        <v>0</v>
      </c>
      <c r="C86" s="2">
        <f t="shared" si="9"/>
        <v>0</v>
      </c>
      <c r="D86" s="2">
        <f t="shared" si="10"/>
        <v>0</v>
      </c>
      <c r="E86" s="2">
        <f t="shared" si="11"/>
        <v>0</v>
      </c>
      <c r="F86" s="12">
        <f t="shared" si="12"/>
        <v>0</v>
      </c>
      <c r="G86" s="2"/>
      <c r="H86" s="10">
        <f t="shared" si="13"/>
        <v>64.400292951434068</v>
      </c>
      <c r="I86" s="2">
        <f t="shared" si="14"/>
        <v>0</v>
      </c>
      <c r="J86" s="2">
        <f t="shared" si="15"/>
        <v>0</v>
      </c>
      <c r="K86" s="2">
        <f t="shared" si="16"/>
        <v>0</v>
      </c>
      <c r="L86" s="2">
        <f t="shared" si="17"/>
        <v>0</v>
      </c>
      <c r="M86" s="22">
        <f t="shared" si="18"/>
        <v>0</v>
      </c>
      <c r="N86" s="4"/>
      <c r="O86" s="4"/>
      <c r="P86" s="4"/>
    </row>
    <row r="87" spans="1:16">
      <c r="A87" s="10">
        <v>20.75</v>
      </c>
      <c r="B87" s="2">
        <f t="shared" si="8"/>
        <v>0</v>
      </c>
      <c r="C87" s="2">
        <f t="shared" si="9"/>
        <v>0</v>
      </c>
      <c r="D87" s="2">
        <f t="shared" si="10"/>
        <v>0</v>
      </c>
      <c r="E87" s="2">
        <f t="shared" si="11"/>
        <v>0</v>
      </c>
      <c r="F87" s="12">
        <f t="shared" si="12"/>
        <v>0</v>
      </c>
      <c r="G87" s="2"/>
      <c r="H87" s="10">
        <f t="shared" si="13"/>
        <v>69.910602962303813</v>
      </c>
      <c r="I87" s="2">
        <f t="shared" si="14"/>
        <v>0</v>
      </c>
      <c r="J87" s="2">
        <f t="shared" si="15"/>
        <v>0</v>
      </c>
      <c r="K87" s="2">
        <f t="shared" si="16"/>
        <v>0</v>
      </c>
      <c r="L87" s="2">
        <f t="shared" si="17"/>
        <v>0</v>
      </c>
      <c r="M87" s="22">
        <f t="shared" si="18"/>
        <v>0</v>
      </c>
      <c r="N87" s="4"/>
      <c r="O87" s="4"/>
      <c r="P87" s="4"/>
    </row>
    <row r="88" spans="1:16">
      <c r="A88" s="10">
        <v>21.25</v>
      </c>
      <c r="B88" s="2">
        <f t="shared" si="8"/>
        <v>0</v>
      </c>
      <c r="C88" s="2">
        <f t="shared" si="9"/>
        <v>0</v>
      </c>
      <c r="D88" s="2">
        <f t="shared" si="10"/>
        <v>0</v>
      </c>
      <c r="E88" s="2">
        <f t="shared" si="11"/>
        <v>0</v>
      </c>
      <c r="F88" s="12">
        <f t="shared" si="12"/>
        <v>0</v>
      </c>
      <c r="G88" s="2"/>
      <c r="H88" s="10">
        <f t="shared" si="13"/>
        <v>75.744174727088605</v>
      </c>
      <c r="I88" s="2">
        <f t="shared" si="14"/>
        <v>0</v>
      </c>
      <c r="J88" s="2">
        <f t="shared" si="15"/>
        <v>0</v>
      </c>
      <c r="K88" s="2">
        <f t="shared" si="16"/>
        <v>0</v>
      </c>
      <c r="L88" s="2">
        <f t="shared" si="17"/>
        <v>0</v>
      </c>
      <c r="M88" s="22">
        <f t="shared" si="18"/>
        <v>0</v>
      </c>
      <c r="N88" s="4"/>
      <c r="O88" s="4"/>
      <c r="P88" s="4"/>
    </row>
    <row r="89" spans="1:16">
      <c r="A89" s="10">
        <v>21.75</v>
      </c>
      <c r="B89" s="2">
        <f t="shared" si="8"/>
        <v>0</v>
      </c>
      <c r="C89" s="2">
        <f t="shared" si="9"/>
        <v>0</v>
      </c>
      <c r="D89" s="2">
        <f t="shared" si="10"/>
        <v>0</v>
      </c>
      <c r="E89" s="2">
        <f t="shared" si="11"/>
        <v>0</v>
      </c>
      <c r="F89" s="12">
        <f t="shared" si="12"/>
        <v>0</v>
      </c>
      <c r="G89" s="2"/>
      <c r="H89" s="10">
        <f t="shared" si="13"/>
        <v>81.911694117599382</v>
      </c>
      <c r="I89" s="2">
        <f t="shared" si="14"/>
        <v>0</v>
      </c>
      <c r="J89" s="2">
        <f t="shared" si="15"/>
        <v>0</v>
      </c>
      <c r="K89" s="2">
        <f t="shared" si="16"/>
        <v>0</v>
      </c>
      <c r="L89" s="2">
        <f t="shared" si="17"/>
        <v>0</v>
      </c>
      <c r="M89" s="22">
        <f t="shared" si="18"/>
        <v>0</v>
      </c>
      <c r="N89" s="4"/>
      <c r="O89" s="4"/>
      <c r="P89" s="4"/>
    </row>
    <row r="90" spans="1:16">
      <c r="A90" s="8" t="s">
        <v>7</v>
      </c>
      <c r="B90" s="16">
        <f>SUM(B53:B84)</f>
        <v>24561732.550770879</v>
      </c>
      <c r="C90" s="16">
        <f>SUM(C53:C84)</f>
        <v>37626011.806791812</v>
      </c>
      <c r="D90" s="16">
        <f>SUM(D53:D84)</f>
        <v>1733503.8364373087</v>
      </c>
      <c r="E90" s="16">
        <f>SUM(E53:E84)</f>
        <v>0</v>
      </c>
      <c r="F90" s="16">
        <f>SUM(F53:F84)</f>
        <v>63921248.194000006</v>
      </c>
      <c r="G90" s="12"/>
      <c r="H90" s="8" t="s">
        <v>7</v>
      </c>
      <c r="I90" s="16">
        <f>SUM(I53:I89)</f>
        <v>17479432.7400297</v>
      </c>
      <c r="J90" s="16">
        <f>SUM(J53:J89)</f>
        <v>38210309.373777233</v>
      </c>
      <c r="K90" s="16">
        <f>SUM(K53:K89)</f>
        <v>2010100.4373380311</v>
      </c>
      <c r="L90" s="16">
        <f>SUM(L53:L89)</f>
        <v>0</v>
      </c>
      <c r="M90" s="16">
        <f>SUM(M53:M89)</f>
        <v>57699842.551144958</v>
      </c>
      <c r="N90" s="4"/>
      <c r="O90" s="4"/>
      <c r="P90" s="4"/>
    </row>
    <row r="91" spans="1:16">
      <c r="A91" s="6" t="s">
        <v>12</v>
      </c>
      <c r="B91" s="23">
        <f>IF(L44&gt;0,B90/L44,0)</f>
        <v>10.584952028581931</v>
      </c>
      <c r="C91" s="23">
        <f>IF(M44&gt;0,C90/M44,0)</f>
        <v>12.414037014533823</v>
      </c>
      <c r="D91" s="23">
        <f>IF(N44&gt;0,D90/N44,0)</f>
        <v>12.967309252130557</v>
      </c>
      <c r="E91" s="23">
        <f>IF(O44&gt;0,E90/O44,0)</f>
        <v>0</v>
      </c>
      <c r="F91" s="23">
        <f>IF(P44&gt;0,F90/P44,0)</f>
        <v>11.653730411420231</v>
      </c>
      <c r="G91" s="12"/>
      <c r="H91" s="6" t="s">
        <v>12</v>
      </c>
      <c r="I91" s="23">
        <f>IF(L44&gt;0,I90/L44,0)</f>
        <v>7.5328137645661277</v>
      </c>
      <c r="J91" s="23">
        <f>IF(M44&gt;0,J90/M44,0)</f>
        <v>12.606815660894364</v>
      </c>
      <c r="K91" s="23">
        <f>IF(N44&gt;0,K90/N44,0)</f>
        <v>15.036363607002482</v>
      </c>
      <c r="L91" s="23">
        <f>IF(O44&gt;0,L90/O44,0)</f>
        <v>0</v>
      </c>
      <c r="M91" s="23">
        <f>IF(P44&gt;0,M90/P44,0)</f>
        <v>10.519481844779651</v>
      </c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 ht="12.75" customHeight="1">
      <c r="A96" s="31" t="s">
        <v>13</v>
      </c>
      <c r="B96" s="31"/>
      <c r="C96" s="31"/>
      <c r="D96" s="31"/>
      <c r="E96" s="31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31"/>
      <c r="B97" s="31"/>
      <c r="C97" s="31"/>
      <c r="D97" s="31"/>
      <c r="E97" s="31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4"/>
      <c r="B98" s="24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2" t="s">
        <v>14</v>
      </c>
      <c r="B100" s="33" t="s">
        <v>15</v>
      </c>
      <c r="C100" s="33" t="s">
        <v>16</v>
      </c>
      <c r="D100" s="33" t="s">
        <v>17</v>
      </c>
      <c r="E100" s="33" t="s">
        <v>18</v>
      </c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32"/>
      <c r="B101" s="32"/>
      <c r="C101" s="32"/>
      <c r="D101" s="32"/>
      <c r="E101" s="33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"/>
      <c r="B102" s="3"/>
      <c r="C102" s="3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0</v>
      </c>
      <c r="B103" s="26">
        <f>L$44</f>
        <v>2320438.7213516189</v>
      </c>
      <c r="C103" s="27">
        <f>$B$91</f>
        <v>10.584952028581931</v>
      </c>
      <c r="D103" s="27">
        <f>$I$91</f>
        <v>7.5328137645661277</v>
      </c>
      <c r="E103" s="28">
        <f t="shared" ref="E103:E106" si="19">B103*D103</f>
        <v>17479432.7400297</v>
      </c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spans="1:16">
      <c r="A104" s="25">
        <v>1</v>
      </c>
      <c r="B104" s="26">
        <f>M$44</f>
        <v>3030924.7316357191</v>
      </c>
      <c r="C104" s="27">
        <f>$C$91</f>
        <v>12.414037014533823</v>
      </c>
      <c r="D104" s="27">
        <f>$J$91</f>
        <v>12.606815660894364</v>
      </c>
      <c r="E104" s="28">
        <f t="shared" si="19"/>
        <v>38210309.373777233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2</v>
      </c>
      <c r="B105" s="26">
        <f>N$44</f>
        <v>133682.6170126613</v>
      </c>
      <c r="C105" s="27">
        <f>$D$91</f>
        <v>12.967309252130557</v>
      </c>
      <c r="D105" s="27">
        <f>$K$91</f>
        <v>15.036363607002482</v>
      </c>
      <c r="E105" s="28">
        <f t="shared" si="19"/>
        <v>2010100.4373380311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>
        <v>3</v>
      </c>
      <c r="B106" s="26">
        <f>O$44</f>
        <v>0</v>
      </c>
      <c r="C106" s="27">
        <f>$E$91</f>
        <v>0</v>
      </c>
      <c r="D106" s="27">
        <f>$L$91</f>
        <v>0</v>
      </c>
      <c r="E106" s="28">
        <f t="shared" si="19"/>
        <v>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7</v>
      </c>
      <c r="B107" s="26">
        <f>SUM(B103:B106)</f>
        <v>5485046.0699999984</v>
      </c>
      <c r="C107" s="27">
        <f>$F$91</f>
        <v>11.653730411420231</v>
      </c>
      <c r="D107" s="27">
        <f>$M$91</f>
        <v>10.519481844779651</v>
      </c>
      <c r="E107" s="28">
        <f>SUM(E103:E106)</f>
        <v>57699842.551144965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>
      <c r="A108" s="25" t="s">
        <v>2</v>
      </c>
      <c r="B108" s="29">
        <f>$I$3</f>
        <v>57699988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  <row r="109" spans="1:16" ht="24">
      <c r="A109" s="30" t="s">
        <v>19</v>
      </c>
      <c r="B109" s="26">
        <f>IF(E107&gt;0,$I$3/E107,"")</f>
        <v>1.0000025207842622</v>
      </c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"/>
    </row>
  </sheetData>
  <sheetProtection selectLockedCells="1" selectUnlockedCells="1"/>
  <mergeCells count="12">
    <mergeCell ref="A2:F2"/>
    <mergeCell ref="H2:I2"/>
    <mergeCell ref="B5:F5"/>
    <mergeCell ref="L5:P5"/>
    <mergeCell ref="B48:D48"/>
    <mergeCell ref="I48:K48"/>
    <mergeCell ref="A96:E97"/>
    <mergeCell ref="A100:A101"/>
    <mergeCell ref="B100:B101"/>
    <mergeCell ref="C100:C101"/>
    <mergeCell ref="D100:D101"/>
    <mergeCell ref="E100:E101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8"/>
  <sheetViews>
    <sheetView topLeftCell="A10" zoomScale="95" zoomScaleNormal="95" workbookViewId="0">
      <selection activeCell="B8" sqref="B8"/>
    </sheetView>
  </sheetViews>
  <sheetFormatPr baseColWidth="10" defaultColWidth="10.5" defaultRowHeight="13"/>
  <sheetData>
    <row r="1" spans="1:16" ht="21">
      <c r="A1" s="34" t="s">
        <v>22</v>
      </c>
      <c r="B1" s="34"/>
      <c r="C1" s="34"/>
      <c r="D1" s="34"/>
      <c r="E1" s="34"/>
      <c r="F1" s="34"/>
      <c r="G1" s="2"/>
      <c r="H1" s="35" t="s">
        <v>1</v>
      </c>
      <c r="I1" s="35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/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6" t="s">
        <v>4</v>
      </c>
      <c r="C4" s="36"/>
      <c r="D4" s="36"/>
      <c r="E4" s="36"/>
      <c r="F4" s="36"/>
      <c r="G4" s="2"/>
      <c r="H4" s="3" t="s">
        <v>3</v>
      </c>
      <c r="I4" s="2"/>
      <c r="J4" s="2"/>
      <c r="K4" s="3" t="s">
        <v>3</v>
      </c>
      <c r="L4" s="35" t="s">
        <v>5</v>
      </c>
      <c r="M4" s="35"/>
      <c r="N4" s="35"/>
      <c r="O4" s="35"/>
      <c r="P4" s="35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1"/>
      <c r="C16" s="11"/>
      <c r="D16" s="11"/>
      <c r="E16" s="11"/>
      <c r="F16" s="12">
        <f t="shared" si="0"/>
        <v>0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 s="11"/>
      <c r="C17" s="11"/>
      <c r="D17" s="11"/>
      <c r="E17" s="11"/>
      <c r="F17" s="12">
        <f t="shared" si="0"/>
        <v>0</v>
      </c>
      <c r="G17" s="2"/>
      <c r="H17" s="10">
        <v>9.25</v>
      </c>
      <c r="I17" s="5"/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 s="11"/>
      <c r="C18" s="11"/>
      <c r="D18" s="11"/>
      <c r="E18" s="11"/>
      <c r="F18" s="12">
        <f t="shared" si="0"/>
        <v>0</v>
      </c>
      <c r="G18" s="2"/>
      <c r="H18" s="10">
        <v>9.75</v>
      </c>
      <c r="I18" s="5"/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 s="11"/>
      <c r="C19" s="11"/>
      <c r="D19" s="11"/>
      <c r="E19" s="11"/>
      <c r="F19" s="12">
        <f t="shared" si="0"/>
        <v>0</v>
      </c>
      <c r="G19" s="2"/>
      <c r="H19" s="10">
        <v>10.25</v>
      </c>
      <c r="I19" s="5"/>
      <c r="J19" s="5"/>
      <c r="K19" s="10">
        <v>10.25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0</v>
      </c>
    </row>
    <row r="20" spans="1:16">
      <c r="A20" s="10">
        <v>10.75</v>
      </c>
      <c r="B20" s="11"/>
      <c r="C20" s="11"/>
      <c r="D20" s="11"/>
      <c r="E20" s="11"/>
      <c r="F20" s="12">
        <f t="shared" si="0"/>
        <v>0</v>
      </c>
      <c r="G20" s="2"/>
      <c r="H20" s="10">
        <v>10.75</v>
      </c>
      <c r="I20" s="5"/>
      <c r="J20" s="5"/>
      <c r="K20" s="10">
        <v>10.75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0</v>
      </c>
    </row>
    <row r="21" spans="1:16">
      <c r="A21" s="10">
        <v>11.25</v>
      </c>
      <c r="B21" s="11"/>
      <c r="C21" s="11"/>
      <c r="D21" s="11"/>
      <c r="E21" s="11"/>
      <c r="F21" s="12">
        <f t="shared" si="0"/>
        <v>0</v>
      </c>
      <c r="G21" s="2"/>
      <c r="H21" s="10">
        <v>11.25</v>
      </c>
      <c r="I21" s="5"/>
      <c r="J21" s="5"/>
      <c r="K21" s="10">
        <v>11.25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3">
        <f t="shared" si="5"/>
        <v>0</v>
      </c>
    </row>
    <row r="22" spans="1:16">
      <c r="A22" s="10">
        <v>11.75</v>
      </c>
      <c r="B22" s="11"/>
      <c r="C22" s="11"/>
      <c r="D22" s="11"/>
      <c r="E22" s="11"/>
      <c r="F22" s="12">
        <f t="shared" si="0"/>
        <v>0</v>
      </c>
      <c r="G22" s="5"/>
      <c r="H22" s="10">
        <v>11.75</v>
      </c>
      <c r="I22" s="5"/>
      <c r="J22" s="5"/>
      <c r="K22" s="10">
        <v>11.75</v>
      </c>
      <c r="L22" s="2">
        <f t="shared" si="1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13">
        <f t="shared" si="5"/>
        <v>0</v>
      </c>
    </row>
    <row r="23" spans="1:16">
      <c r="A23" s="10">
        <v>12.25</v>
      </c>
      <c r="B23" s="11"/>
      <c r="C23" s="11"/>
      <c r="D23" s="11"/>
      <c r="E23" s="11"/>
      <c r="F23" s="12">
        <f t="shared" si="0"/>
        <v>0</v>
      </c>
      <c r="G23" s="5"/>
      <c r="H23" s="10">
        <v>12.25</v>
      </c>
      <c r="I23" s="5"/>
      <c r="J23" s="5"/>
      <c r="K23" s="10">
        <v>12.25</v>
      </c>
      <c r="L23" s="2">
        <f t="shared" si="1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P23" s="13">
        <f t="shared" si="5"/>
        <v>0</v>
      </c>
    </row>
    <row r="24" spans="1:16">
      <c r="A24" s="10">
        <v>12.75</v>
      </c>
      <c r="B24" s="11"/>
      <c r="C24" s="11"/>
      <c r="D24" s="11"/>
      <c r="E24" s="11"/>
      <c r="F24" s="12">
        <f t="shared" si="0"/>
        <v>0</v>
      </c>
      <c r="G24" s="5"/>
      <c r="H24" s="10">
        <v>12.75</v>
      </c>
      <c r="I24" s="5"/>
      <c r="J24" s="5"/>
      <c r="K24" s="10">
        <v>12.75</v>
      </c>
      <c r="L24" s="2">
        <f t="shared" si="1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13">
        <f t="shared" si="5"/>
        <v>0</v>
      </c>
    </row>
    <row r="25" spans="1:16">
      <c r="A25" s="10">
        <v>13.25</v>
      </c>
      <c r="B25" s="11"/>
      <c r="C25" s="11"/>
      <c r="D25" s="11"/>
      <c r="E25" s="11"/>
      <c r="F25" s="12">
        <f t="shared" si="0"/>
        <v>0</v>
      </c>
      <c r="G25" s="5"/>
      <c r="H25" s="10">
        <v>13.25</v>
      </c>
      <c r="I25" s="5"/>
      <c r="J25" s="5"/>
      <c r="K25" s="10">
        <v>13.25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13">
        <f t="shared" si="5"/>
        <v>0</v>
      </c>
    </row>
    <row r="26" spans="1:16">
      <c r="A26" s="10">
        <v>13.75</v>
      </c>
      <c r="B26" s="11"/>
      <c r="C26" s="11"/>
      <c r="D26" s="11"/>
      <c r="E26" s="11"/>
      <c r="F26" s="12">
        <f t="shared" si="0"/>
        <v>0</v>
      </c>
      <c r="G26" s="5"/>
      <c r="H26" s="10">
        <v>13.75</v>
      </c>
      <c r="I26" s="5"/>
      <c r="J26" s="5"/>
      <c r="K26" s="10">
        <v>13.75</v>
      </c>
      <c r="L26" s="2">
        <f t="shared" si="1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13">
        <f t="shared" si="5"/>
        <v>0</v>
      </c>
    </row>
    <row r="27" spans="1:16">
      <c r="A27" s="10">
        <v>14.25</v>
      </c>
      <c r="B27" s="11"/>
      <c r="C27" s="11"/>
      <c r="D27" s="11"/>
      <c r="E27" s="11"/>
      <c r="F27" s="12">
        <f t="shared" si="0"/>
        <v>0</v>
      </c>
      <c r="G27" s="5"/>
      <c r="H27" s="10">
        <v>14.25</v>
      </c>
      <c r="I27" s="5"/>
      <c r="J27" s="5"/>
      <c r="K27" s="10">
        <v>14.25</v>
      </c>
      <c r="L27" s="2">
        <f t="shared" si="1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13">
        <f t="shared" si="5"/>
        <v>0</v>
      </c>
    </row>
    <row r="28" spans="1:16">
      <c r="A28" s="10">
        <v>14.75</v>
      </c>
      <c r="B28" s="11"/>
      <c r="C28" s="11"/>
      <c r="D28" s="11"/>
      <c r="E28" s="11"/>
      <c r="F28" s="12">
        <f t="shared" si="0"/>
        <v>0</v>
      </c>
      <c r="G28" s="2"/>
      <c r="H28" s="10">
        <v>14.75</v>
      </c>
      <c r="I28" s="5"/>
      <c r="J28" s="5"/>
      <c r="K28" s="10">
        <v>14.75</v>
      </c>
      <c r="L28" s="2">
        <f t="shared" si="1"/>
        <v>0</v>
      </c>
      <c r="M28" s="2">
        <f t="shared" si="2"/>
        <v>0</v>
      </c>
      <c r="N28" s="2">
        <f t="shared" si="3"/>
        <v>0</v>
      </c>
      <c r="O28" s="2">
        <f t="shared" si="4"/>
        <v>0</v>
      </c>
      <c r="P28" s="13">
        <f t="shared" si="5"/>
        <v>0</v>
      </c>
    </row>
    <row r="29" spans="1:16">
      <c r="A29" s="10">
        <v>15.25</v>
      </c>
      <c r="B29" s="11"/>
      <c r="C29" s="11"/>
      <c r="D29" s="11"/>
      <c r="E29" s="11"/>
      <c r="F29" s="12">
        <f t="shared" si="0"/>
        <v>0</v>
      </c>
      <c r="G29" s="2"/>
      <c r="H29" s="10">
        <v>15.25</v>
      </c>
      <c r="I29" s="5"/>
      <c r="J29" s="5"/>
      <c r="K29" s="10">
        <v>15.25</v>
      </c>
      <c r="L29" s="2">
        <f t="shared" si="1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13">
        <f t="shared" si="5"/>
        <v>0</v>
      </c>
    </row>
    <row r="30" spans="1:16">
      <c r="A30" s="10">
        <v>15.75</v>
      </c>
      <c r="B30" s="11"/>
      <c r="C30" s="11"/>
      <c r="D30" s="11"/>
      <c r="E30" s="11"/>
      <c r="F30" s="12">
        <f t="shared" si="0"/>
        <v>0</v>
      </c>
      <c r="G30" s="2"/>
      <c r="H30" s="10">
        <v>15.75</v>
      </c>
      <c r="I30" s="5"/>
      <c r="J30" s="5"/>
      <c r="K30" s="10">
        <v>15.75</v>
      </c>
      <c r="L30" s="2">
        <f t="shared" si="1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13">
        <f t="shared" si="5"/>
        <v>0</v>
      </c>
    </row>
    <row r="31" spans="1:16">
      <c r="A31" s="10">
        <v>16.25</v>
      </c>
      <c r="B31" s="11"/>
      <c r="C31" s="11"/>
      <c r="D31" s="11"/>
      <c r="E31" s="11"/>
      <c r="F31" s="12">
        <f t="shared" si="0"/>
        <v>0</v>
      </c>
      <c r="G31" s="2"/>
      <c r="H31" s="10">
        <v>16.25</v>
      </c>
      <c r="I31" s="5"/>
      <c r="J31" s="5"/>
      <c r="K31" s="10">
        <v>16.25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13">
        <f t="shared" si="5"/>
        <v>0</v>
      </c>
    </row>
    <row r="32" spans="1:16">
      <c r="A32" s="10">
        <v>16.75</v>
      </c>
      <c r="B32" s="11"/>
      <c r="C32" s="11"/>
      <c r="D32" s="11"/>
      <c r="E32" s="11"/>
      <c r="F32" s="12">
        <f t="shared" si="0"/>
        <v>0</v>
      </c>
      <c r="G32" s="2"/>
      <c r="H32" s="10">
        <v>16.75</v>
      </c>
      <c r="I32" s="5"/>
      <c r="J32" s="15"/>
      <c r="K32" s="10">
        <v>16.75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3">
        <f t="shared" si="5"/>
        <v>0</v>
      </c>
    </row>
    <row r="33" spans="1:16">
      <c r="A33" s="10">
        <v>17.25</v>
      </c>
      <c r="B33" s="11"/>
      <c r="C33" s="11"/>
      <c r="D33" s="11"/>
      <c r="E33" s="11"/>
      <c r="F33" s="12">
        <f t="shared" si="0"/>
        <v>0</v>
      </c>
      <c r="G33" s="2"/>
      <c r="H33" s="10">
        <v>17.25</v>
      </c>
      <c r="I33" s="5"/>
      <c r="J33" s="15"/>
      <c r="K33" s="10">
        <v>17.25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3">
        <f t="shared" si="5"/>
        <v>0</v>
      </c>
    </row>
    <row r="34" spans="1:16">
      <c r="A34" s="10">
        <v>17.75</v>
      </c>
      <c r="B34" s="11"/>
      <c r="C34" s="11"/>
      <c r="D34" s="11"/>
      <c r="E34" s="11"/>
      <c r="F34" s="12">
        <f t="shared" si="0"/>
        <v>0</v>
      </c>
      <c r="G34" s="2"/>
      <c r="H34" s="10">
        <v>17.75</v>
      </c>
      <c r="I34" s="5"/>
      <c r="J34" s="15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6">
        <f>SUM(B6:B42)</f>
        <v>0</v>
      </c>
      <c r="C43" s="16">
        <f>SUM(C6:C42)</f>
        <v>0</v>
      </c>
      <c r="D43" s="16">
        <f>SUM(D6:D42)</f>
        <v>0</v>
      </c>
      <c r="E43" s="16">
        <f>SUM(E6:E42)</f>
        <v>0</v>
      </c>
      <c r="F43" s="16">
        <f>SUM(F6:F42)</f>
        <v>0</v>
      </c>
      <c r="G43" s="17"/>
      <c r="H43" s="8" t="s">
        <v>7</v>
      </c>
      <c r="I43" s="5">
        <f>SUM(I6:I42)</f>
        <v>0</v>
      </c>
      <c r="J43" s="2"/>
      <c r="K43" s="8" t="s">
        <v>7</v>
      </c>
      <c r="L43" s="16">
        <f>SUM(L6:L42)</f>
        <v>0</v>
      </c>
      <c r="M43" s="16">
        <f>SUM(M6:M42)</f>
        <v>0</v>
      </c>
      <c r="N43" s="16">
        <f>SUM(N6:N42)</f>
        <v>0</v>
      </c>
      <c r="O43" s="16">
        <f>SUM(O6:O42)</f>
        <v>0</v>
      </c>
      <c r="P43" s="16">
        <f>SUM(P6:P42)</f>
        <v>0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8"/>
      <c r="B46" s="2"/>
      <c r="C46" s="2"/>
      <c r="D46" s="2"/>
      <c r="E46" s="2"/>
      <c r="F46" s="18"/>
      <c r="G46" s="2"/>
      <c r="H46" s="2"/>
      <c r="I46" s="2"/>
      <c r="J46" s="18"/>
      <c r="K46" s="2"/>
      <c r="L46" s="2"/>
      <c r="M46" s="2"/>
      <c r="N46" s="18"/>
      <c r="O46" s="2"/>
      <c r="P46" s="4"/>
    </row>
    <row r="47" spans="1:16">
      <c r="A47" s="2"/>
      <c r="B47" s="35" t="s">
        <v>9</v>
      </c>
      <c r="C47" s="35"/>
      <c r="D47" s="35"/>
      <c r="E47" s="2"/>
      <c r="F47" s="2"/>
      <c r="G47" s="5"/>
      <c r="H47" s="2"/>
      <c r="I47" s="35" t="s">
        <v>10</v>
      </c>
      <c r="J47" s="35"/>
      <c r="K47" s="35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9" t="s">
        <v>11</v>
      </c>
      <c r="I49" s="20">
        <v>2.0529999999999997E-3</v>
      </c>
      <c r="J49" s="19"/>
      <c r="K49" s="20">
        <v>3.447416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1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0.19557508435428111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2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0.30109739701003879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2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0.44180774642049581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2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0.62384637301652068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2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0.85365036791185045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2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1.1379376197132587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2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1.4836929896805622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2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1.8981562472496827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2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2.3888114245940977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2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2.9633773346646137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2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3.6297990570782521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2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4.3962402392386108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2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5.2710760916551456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2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0">
        <f t="shared" si="11"/>
        <v>6.2628869800891529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2">
        <f t="shared" si="16"/>
        <v>0</v>
      </c>
      <c r="N65" s="4"/>
      <c r="O65" s="4"/>
      <c r="P65" s="4"/>
    </row>
    <row r="66" spans="1:16">
      <c r="A66" s="10">
        <v>10.75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0">
        <f t="shared" si="11"/>
        <v>7.3804525351909716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2">
        <f t="shared" si="16"/>
        <v>0</v>
      </c>
      <c r="N66" s="4"/>
      <c r="O66" s="4"/>
      <c r="P66" s="4"/>
    </row>
    <row r="67" spans="1:16">
      <c r="A67" s="10">
        <v>11.25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0">
        <f t="shared" si="11"/>
        <v>8.6327462142566667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2">
        <f t="shared" si="16"/>
        <v>0</v>
      </c>
      <c r="N67" s="4"/>
      <c r="O67" s="4"/>
      <c r="P67" s="4"/>
    </row>
    <row r="68" spans="1:16">
      <c r="A68" s="10">
        <v>11.75</v>
      </c>
      <c r="B68" s="2">
        <f t="shared" si="6"/>
        <v>0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12">
        <f t="shared" si="10"/>
        <v>0</v>
      </c>
      <c r="G68" s="2"/>
      <c r="H68" s="10">
        <f t="shared" si="11"/>
        <v>10.02893026069243</v>
      </c>
      <c r="I68" s="2">
        <f t="shared" si="12"/>
        <v>0</v>
      </c>
      <c r="J68" s="2">
        <f t="shared" si="13"/>
        <v>0</v>
      </c>
      <c r="K68" s="2">
        <f t="shared" si="14"/>
        <v>0</v>
      </c>
      <c r="L68" s="2">
        <f t="shared" si="15"/>
        <v>0</v>
      </c>
      <c r="M68" s="22">
        <f t="shared" si="16"/>
        <v>0</v>
      </c>
      <c r="N68" s="4"/>
      <c r="O68" s="4"/>
      <c r="P68" s="4"/>
    </row>
    <row r="69" spans="1:16">
      <c r="A69" s="10">
        <v>12.25</v>
      </c>
      <c r="B69" s="2">
        <f t="shared" si="6"/>
        <v>0</v>
      </c>
      <c r="C69" s="2">
        <f t="shared" si="7"/>
        <v>0</v>
      </c>
      <c r="D69" s="2">
        <f t="shared" si="8"/>
        <v>0</v>
      </c>
      <c r="E69" s="2">
        <f t="shared" si="9"/>
        <v>0</v>
      </c>
      <c r="F69" s="12">
        <f t="shared" si="10"/>
        <v>0</v>
      </c>
      <c r="G69" s="2"/>
      <c r="H69" s="10">
        <f t="shared" si="11"/>
        <v>11.578351015485508</v>
      </c>
      <c r="I69" s="2">
        <f t="shared" si="12"/>
        <v>0</v>
      </c>
      <c r="J69" s="2">
        <f t="shared" si="13"/>
        <v>0</v>
      </c>
      <c r="K69" s="2">
        <f t="shared" si="14"/>
        <v>0</v>
      </c>
      <c r="L69" s="2">
        <f t="shared" si="15"/>
        <v>0</v>
      </c>
      <c r="M69" s="22">
        <f t="shared" si="16"/>
        <v>0</v>
      </c>
      <c r="N69" s="4"/>
      <c r="O69" s="4"/>
      <c r="P69" s="4"/>
    </row>
    <row r="70" spans="1:16">
      <c r="A70" s="10">
        <v>12.75</v>
      </c>
      <c r="B70" s="2">
        <f t="shared" si="6"/>
        <v>0</v>
      </c>
      <c r="C70" s="2">
        <f t="shared" si="7"/>
        <v>0</v>
      </c>
      <c r="D70" s="2">
        <f t="shared" si="8"/>
        <v>0</v>
      </c>
      <c r="E70" s="2">
        <f t="shared" si="9"/>
        <v>0</v>
      </c>
      <c r="F70" s="12">
        <f t="shared" si="10"/>
        <v>0</v>
      </c>
      <c r="G70" s="2"/>
      <c r="H70" s="10">
        <f t="shared" si="11"/>
        <v>13.290534541978575</v>
      </c>
      <c r="I70" s="2">
        <f t="shared" si="12"/>
        <v>0</v>
      </c>
      <c r="J70" s="2">
        <f t="shared" si="13"/>
        <v>0</v>
      </c>
      <c r="K70" s="2">
        <f t="shared" si="14"/>
        <v>0</v>
      </c>
      <c r="L70" s="2">
        <f t="shared" si="15"/>
        <v>0</v>
      </c>
      <c r="M70" s="22">
        <f t="shared" si="16"/>
        <v>0</v>
      </c>
      <c r="N70" s="4"/>
      <c r="O70" s="4"/>
      <c r="P70" s="4"/>
    </row>
    <row r="71" spans="1:16">
      <c r="A71" s="10">
        <v>13.25</v>
      </c>
      <c r="B71" s="2">
        <f t="shared" si="6"/>
        <v>0</v>
      </c>
      <c r="C71" s="2">
        <f t="shared" si="7"/>
        <v>0</v>
      </c>
      <c r="D71" s="2">
        <f t="shared" si="8"/>
        <v>0</v>
      </c>
      <c r="E71" s="2">
        <f t="shared" si="9"/>
        <v>0</v>
      </c>
      <c r="F71" s="12">
        <f t="shared" si="10"/>
        <v>0</v>
      </c>
      <c r="G71" s="2"/>
      <c r="H71" s="10">
        <f t="shared" si="11"/>
        <v>15.175182530926755</v>
      </c>
      <c r="I71" s="2">
        <f t="shared" si="12"/>
        <v>0</v>
      </c>
      <c r="J71" s="2">
        <f t="shared" si="13"/>
        <v>0</v>
      </c>
      <c r="K71" s="2">
        <f t="shared" si="14"/>
        <v>0</v>
      </c>
      <c r="L71" s="2">
        <f t="shared" si="15"/>
        <v>0</v>
      </c>
      <c r="M71" s="22">
        <f t="shared" si="16"/>
        <v>0</v>
      </c>
      <c r="N71" s="4"/>
      <c r="O71" s="4"/>
      <c r="P71" s="4"/>
    </row>
    <row r="72" spans="1:16">
      <c r="A72" s="10">
        <v>13.75</v>
      </c>
      <c r="B72" s="2">
        <f t="shared" si="6"/>
        <v>0</v>
      </c>
      <c r="C72" s="2">
        <f t="shared" si="7"/>
        <v>0</v>
      </c>
      <c r="D72" s="2">
        <f t="shared" si="8"/>
        <v>0</v>
      </c>
      <c r="E72" s="2">
        <f t="shared" si="9"/>
        <v>0</v>
      </c>
      <c r="F72" s="12">
        <f t="shared" si="10"/>
        <v>0</v>
      </c>
      <c r="G72" s="2"/>
      <c r="H72" s="10">
        <f t="shared" si="11"/>
        <v>17.242168457470271</v>
      </c>
      <c r="I72" s="2">
        <f t="shared" si="12"/>
        <v>0</v>
      </c>
      <c r="J72" s="2">
        <f t="shared" si="13"/>
        <v>0</v>
      </c>
      <c r="K72" s="2">
        <f t="shared" si="14"/>
        <v>0</v>
      </c>
      <c r="L72" s="2">
        <f t="shared" si="15"/>
        <v>0</v>
      </c>
      <c r="M72" s="22">
        <f t="shared" si="16"/>
        <v>0</v>
      </c>
      <c r="N72" s="4"/>
      <c r="O72" s="4"/>
      <c r="P72" s="4"/>
    </row>
    <row r="73" spans="1:16">
      <c r="A73" s="10">
        <v>14.25</v>
      </c>
      <c r="B73" s="2">
        <f t="shared" si="6"/>
        <v>0</v>
      </c>
      <c r="C73" s="2">
        <f t="shared" si="7"/>
        <v>0</v>
      </c>
      <c r="D73" s="2">
        <f t="shared" si="8"/>
        <v>0</v>
      </c>
      <c r="E73" s="2">
        <f t="shared" si="9"/>
        <v>0</v>
      </c>
      <c r="F73" s="12">
        <f t="shared" si="10"/>
        <v>0</v>
      </c>
      <c r="G73" s="2"/>
      <c r="H73" s="10">
        <f t="shared" si="11"/>
        <v>19.501533965501316</v>
      </c>
      <c r="I73" s="2">
        <f t="shared" si="12"/>
        <v>0</v>
      </c>
      <c r="J73" s="2">
        <f t="shared" si="13"/>
        <v>0</v>
      </c>
      <c r="K73" s="2">
        <f t="shared" si="14"/>
        <v>0</v>
      </c>
      <c r="L73" s="2">
        <f t="shared" si="15"/>
        <v>0</v>
      </c>
      <c r="M73" s="22">
        <f t="shared" si="16"/>
        <v>0</v>
      </c>
      <c r="N73" s="4"/>
      <c r="O73" s="4"/>
      <c r="P73" s="4"/>
    </row>
    <row r="74" spans="1:16">
      <c r="A74" s="10">
        <v>14.75</v>
      </c>
      <c r="B74" s="2">
        <f t="shared" si="6"/>
        <v>0</v>
      </c>
      <c r="C74" s="2">
        <f t="shared" si="7"/>
        <v>0</v>
      </c>
      <c r="D74" s="2">
        <f t="shared" si="8"/>
        <v>0</v>
      </c>
      <c r="E74" s="2">
        <f t="shared" si="9"/>
        <v>0</v>
      </c>
      <c r="F74" s="12">
        <f t="shared" si="10"/>
        <v>0</v>
      </c>
      <c r="G74" s="2"/>
      <c r="H74" s="10">
        <f t="shared" si="11"/>
        <v>21.963485458105595</v>
      </c>
      <c r="I74" s="2">
        <f t="shared" si="12"/>
        <v>0</v>
      </c>
      <c r="J74" s="2">
        <f t="shared" si="13"/>
        <v>0</v>
      </c>
      <c r="K74" s="2">
        <f t="shared" si="14"/>
        <v>0</v>
      </c>
      <c r="L74" s="2">
        <f t="shared" si="15"/>
        <v>0</v>
      </c>
      <c r="M74" s="22">
        <f t="shared" si="16"/>
        <v>0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0</v>
      </c>
      <c r="D75" s="2">
        <f t="shared" si="8"/>
        <v>0</v>
      </c>
      <c r="E75" s="2">
        <f t="shared" si="9"/>
        <v>0</v>
      </c>
      <c r="F75" s="12">
        <f t="shared" si="10"/>
        <v>0</v>
      </c>
      <c r="G75" s="2"/>
      <c r="H75" s="10">
        <f t="shared" si="11"/>
        <v>24.638390875442731</v>
      </c>
      <c r="I75" s="2">
        <f t="shared" si="12"/>
        <v>0</v>
      </c>
      <c r="J75" s="2">
        <f t="shared" si="13"/>
        <v>0</v>
      </c>
      <c r="K75" s="2">
        <f t="shared" si="14"/>
        <v>0</v>
      </c>
      <c r="L75" s="2">
        <f t="shared" si="15"/>
        <v>0</v>
      </c>
      <c r="M75" s="22">
        <f t="shared" si="16"/>
        <v>0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0</v>
      </c>
      <c r="D76" s="2">
        <f t="shared" si="8"/>
        <v>0</v>
      </c>
      <c r="E76" s="2">
        <f t="shared" si="9"/>
        <v>0</v>
      </c>
      <c r="F76" s="12">
        <f t="shared" si="10"/>
        <v>0</v>
      </c>
      <c r="G76" s="2"/>
      <c r="H76" s="10">
        <f t="shared" si="11"/>
        <v>27.536776643697376</v>
      </c>
      <c r="I76" s="2">
        <f t="shared" si="12"/>
        <v>0</v>
      </c>
      <c r="J76" s="2">
        <f t="shared" si="13"/>
        <v>0</v>
      </c>
      <c r="K76" s="2">
        <f t="shared" si="14"/>
        <v>0</v>
      </c>
      <c r="L76" s="2">
        <f t="shared" si="15"/>
        <v>0</v>
      </c>
      <c r="M76" s="22">
        <f t="shared" si="16"/>
        <v>0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0</v>
      </c>
      <c r="D77" s="2">
        <f t="shared" si="8"/>
        <v>0</v>
      </c>
      <c r="E77" s="2">
        <f t="shared" si="9"/>
        <v>0</v>
      </c>
      <c r="F77" s="12">
        <f t="shared" si="10"/>
        <v>0</v>
      </c>
      <c r="G77" s="2"/>
      <c r="H77" s="10">
        <f t="shared" si="11"/>
        <v>30.669324780655366</v>
      </c>
      <c r="I77" s="2">
        <f t="shared" si="12"/>
        <v>0</v>
      </c>
      <c r="J77" s="2">
        <f t="shared" si="13"/>
        <v>0</v>
      </c>
      <c r="K77" s="2">
        <f t="shared" si="14"/>
        <v>0</v>
      </c>
      <c r="L77" s="2">
        <f t="shared" si="15"/>
        <v>0</v>
      </c>
      <c r="M77" s="22">
        <f t="shared" si="16"/>
        <v>0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12">
        <f t="shared" si="10"/>
        <v>0</v>
      </c>
      <c r="G78" s="2"/>
      <c r="H78" s="10">
        <f t="shared" si="11"/>
        <v>34.04687014510489</v>
      </c>
      <c r="I78" s="2">
        <f t="shared" si="12"/>
        <v>0</v>
      </c>
      <c r="J78" s="2">
        <f t="shared" si="13"/>
        <v>0</v>
      </c>
      <c r="K78" s="2">
        <f t="shared" si="14"/>
        <v>0</v>
      </c>
      <c r="L78" s="2">
        <f t="shared" si="15"/>
        <v>0</v>
      </c>
      <c r="M78" s="22">
        <f t="shared" si="16"/>
        <v>0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12">
        <f t="shared" si="10"/>
        <v>0</v>
      </c>
      <c r="G79" s="2"/>
      <c r="H79" s="10">
        <f t="shared" si="11"/>
        <v>37.680397818672979</v>
      </c>
      <c r="I79" s="2">
        <f t="shared" si="12"/>
        <v>0</v>
      </c>
      <c r="J79" s="2">
        <f t="shared" si="13"/>
        <v>0</v>
      </c>
      <c r="K79" s="2">
        <f t="shared" si="14"/>
        <v>0</v>
      </c>
      <c r="L79" s="2">
        <f t="shared" si="15"/>
        <v>0</v>
      </c>
      <c r="M79" s="22">
        <f t="shared" si="16"/>
        <v>0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41.581040609925275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2">
        <f t="shared" si="16"/>
        <v>0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45.760076671614627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2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50.22892722288033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2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54.999154369007073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2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60.082459012055388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2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65.490678846298792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2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71.235786432949112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2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77.329887349144187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2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83.78521840659829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2">
        <f t="shared" si="16"/>
        <v>0</v>
      </c>
      <c r="N88" s="4"/>
      <c r="O88" s="4"/>
      <c r="P88" s="4"/>
    </row>
    <row r="89" spans="1:16">
      <c r="A89" s="8" t="s">
        <v>7</v>
      </c>
      <c r="B89" s="16">
        <f>SUM(B52:B83)</f>
        <v>0</v>
      </c>
      <c r="C89" s="16">
        <f>SUM(C52:C83)</f>
        <v>0</v>
      </c>
      <c r="D89" s="16">
        <f>SUM(D52:D83)</f>
        <v>0</v>
      </c>
      <c r="E89" s="16">
        <f>SUM(E52:E83)</f>
        <v>0</v>
      </c>
      <c r="F89" s="16">
        <f>SUM(F52:F83)</f>
        <v>0</v>
      </c>
      <c r="G89" s="12"/>
      <c r="H89" s="8" t="s">
        <v>7</v>
      </c>
      <c r="I89" s="16">
        <f>SUM(I52:I88)</f>
        <v>0</v>
      </c>
      <c r="J89" s="16">
        <f>SUM(J52:J88)</f>
        <v>0</v>
      </c>
      <c r="K89" s="16">
        <f>SUM(K52:K88)</f>
        <v>0</v>
      </c>
      <c r="L89" s="16">
        <f>SUM(L52:L88)</f>
        <v>0</v>
      </c>
      <c r="M89" s="16">
        <f>SUM(M52:M88)</f>
        <v>0</v>
      </c>
      <c r="N89" s="4"/>
      <c r="O89" s="4"/>
      <c r="P89" s="4"/>
    </row>
    <row r="90" spans="1:16">
      <c r="A90" s="6" t="s">
        <v>12</v>
      </c>
      <c r="B90" s="23">
        <f>IF(L43&gt;0,B89/L43,0)</f>
        <v>0</v>
      </c>
      <c r="C90" s="23">
        <f>IF(M43&gt;0,C89/M43,0)</f>
        <v>0</v>
      </c>
      <c r="D90" s="23">
        <f>IF(N43&gt;0,D89/N43,0)</f>
        <v>0</v>
      </c>
      <c r="E90" s="23">
        <f>IF(O43&gt;0,E89/O43,0)</f>
        <v>0</v>
      </c>
      <c r="F90" s="23">
        <f>IF(P43&gt;0,F89/P43,0)</f>
        <v>0</v>
      </c>
      <c r="G90" s="12"/>
      <c r="H90" s="6" t="s">
        <v>12</v>
      </c>
      <c r="I90" s="23">
        <f>IF(L43&gt;0,I89/L43,0)</f>
        <v>0</v>
      </c>
      <c r="J90" s="23">
        <f>IF(M43&gt;0,J89/M43,0)</f>
        <v>0</v>
      </c>
      <c r="K90" s="23">
        <f>IF(N43&gt;0,K89/N43,0)</f>
        <v>0</v>
      </c>
      <c r="L90" s="23">
        <f>IF(O43&gt;0,L89/O43,0)</f>
        <v>0</v>
      </c>
      <c r="M90" s="23">
        <f>IF(P43&gt;0,M89/P43,0)</f>
        <v>0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1" t="s">
        <v>23</v>
      </c>
      <c r="B95" s="31"/>
      <c r="C95" s="31"/>
      <c r="D95" s="31"/>
      <c r="E95" s="31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1"/>
      <c r="B96" s="31"/>
      <c r="C96" s="31"/>
      <c r="D96" s="31"/>
      <c r="E96" s="31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4"/>
      <c r="B97" s="2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5">
        <v>0</v>
      </c>
      <c r="B102" s="26">
        <f>L$43</f>
        <v>0</v>
      </c>
      <c r="C102" s="27">
        <f>$B$90</f>
        <v>0</v>
      </c>
      <c r="D102" s="27">
        <f>$I$90</f>
        <v>0</v>
      </c>
      <c r="E102" s="26">
        <f t="shared" ref="E102:E105" si="17">B102*D102</f>
        <v>0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5">
        <v>1</v>
      </c>
      <c r="B103" s="26">
        <f>M$43</f>
        <v>0</v>
      </c>
      <c r="C103" s="27">
        <f>$C$90</f>
        <v>0</v>
      </c>
      <c r="D103" s="27">
        <f>$J$90</f>
        <v>0</v>
      </c>
      <c r="E103" s="26">
        <f t="shared" si="17"/>
        <v>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5">
        <v>2</v>
      </c>
      <c r="B104" s="26">
        <f>N$43</f>
        <v>0</v>
      </c>
      <c r="C104" s="27">
        <f>$D$90</f>
        <v>0</v>
      </c>
      <c r="D104" s="27">
        <f>$K$90</f>
        <v>0</v>
      </c>
      <c r="E104" s="26">
        <f t="shared" si="17"/>
        <v>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6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5" t="s">
        <v>7</v>
      </c>
      <c r="B106" s="26">
        <f>SUM(B102:B105)</f>
        <v>0</v>
      </c>
      <c r="C106" s="27">
        <f>$F$90</f>
        <v>0</v>
      </c>
      <c r="D106" s="27">
        <f>$M$90</f>
        <v>0</v>
      </c>
      <c r="E106" s="26">
        <f>SUM(E102:E105)</f>
        <v>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5" t="s">
        <v>2</v>
      </c>
      <c r="B107" s="29">
        <f>$I$2</f>
        <v>0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30" t="s">
        <v>19</v>
      </c>
      <c r="B108" s="26" t="str">
        <f>IF(E106&gt;0,$I$2/E106,"")</f>
        <v/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POL01</vt:lpstr>
      <vt:lpstr>POL02</vt:lpstr>
      <vt:lpstr>POL03</vt:lpstr>
      <vt:lpstr>POL04</vt:lpstr>
      <vt:lpstr>POL05</vt:lpstr>
      <vt:lpstr>SPAIN</vt:lpstr>
      <vt:lpstr>PORTUGAL</vt:lpstr>
      <vt:lpstr>ALK_GENERAL_BOQUERON</vt:lpstr>
      <vt:lpstr>PLANTILLA 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modified xsi:type="dcterms:W3CDTF">2024-06-07T08:23:41Z</dcterms:modified>
</cp:coreProperties>
</file>