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ECOCADIZ/"/>
    </mc:Choice>
  </mc:AlternateContent>
  <xr:revisionPtr revIDLastSave="0" documentId="13_ncr:1_{EEB8B551-3AC6-414E-91ED-3F741DCB0173}" xr6:coauthVersionLast="47" xr6:coauthVersionMax="47" xr10:uidLastSave="{00000000-0000-0000-0000-000000000000}"/>
  <bookViews>
    <workbookView xWindow="0" yWindow="740" windowWidth="29400" windowHeight="17380" tabRatio="991" activeTab="2" xr2:uid="{00000000-000D-0000-FFFF-FFFF00000000}"/>
  </bookViews>
  <sheets>
    <sheet name="SPAIN" sheetId="1" r:id="rId1"/>
    <sheet name="PORTUGAL" sheetId="2" r:id="rId2"/>
    <sheet name="ALK_GENERAL_BOQUERON" sheetId="3" r:id="rId3"/>
    <sheet name="PLANTILLA AL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L7" i="3" s="1"/>
  <c r="F8" i="3"/>
  <c r="L8" i="3"/>
  <c r="I54" i="3" s="1"/>
  <c r="M8" i="3"/>
  <c r="J54" i="3" s="1"/>
  <c r="F9" i="3"/>
  <c r="L9" i="3"/>
  <c r="M9" i="3"/>
  <c r="N9" i="3"/>
  <c r="O9" i="3"/>
  <c r="F10" i="3"/>
  <c r="L10" i="3"/>
  <c r="M10" i="3"/>
  <c r="F11" i="3"/>
  <c r="L11" i="3"/>
  <c r="M11" i="3"/>
  <c r="N11" i="3"/>
  <c r="O11" i="3"/>
  <c r="P11" i="3"/>
  <c r="F12" i="3"/>
  <c r="F13" i="3"/>
  <c r="L13" i="3"/>
  <c r="M13" i="3"/>
  <c r="N13" i="3"/>
  <c r="O13" i="3"/>
  <c r="P13" i="3" s="1"/>
  <c r="F14" i="3"/>
  <c r="L14" i="3"/>
  <c r="I60" i="3" s="1"/>
  <c r="M14" i="3"/>
  <c r="J60" i="3" s="1"/>
  <c r="F15" i="3"/>
  <c r="L15" i="3"/>
  <c r="M15" i="3"/>
  <c r="N15" i="3"/>
  <c r="O15" i="3"/>
  <c r="F16" i="3"/>
  <c r="L16" i="3"/>
  <c r="F17" i="3"/>
  <c r="L17" i="3"/>
  <c r="M17" i="3"/>
  <c r="N17" i="3"/>
  <c r="O17" i="3"/>
  <c r="P17" i="3" s="1"/>
  <c r="F18" i="3"/>
  <c r="F19" i="3"/>
  <c r="L19" i="3"/>
  <c r="M19" i="3"/>
  <c r="N19" i="3"/>
  <c r="O19" i="3"/>
  <c r="F20" i="3"/>
  <c r="L20" i="3"/>
  <c r="M20" i="3"/>
  <c r="F21" i="3"/>
  <c r="L21" i="3"/>
  <c r="M21" i="3"/>
  <c r="N21" i="3"/>
  <c r="D67" i="3" s="1"/>
  <c r="O21" i="3"/>
  <c r="F22" i="3"/>
  <c r="L22" i="3"/>
  <c r="M22" i="3"/>
  <c r="F23" i="3"/>
  <c r="L23" i="3"/>
  <c r="M23" i="3"/>
  <c r="N23" i="3"/>
  <c r="O23" i="3"/>
  <c r="F24" i="3"/>
  <c r="F25" i="3"/>
  <c r="L25" i="3"/>
  <c r="M25" i="3"/>
  <c r="N25" i="3"/>
  <c r="O25" i="3"/>
  <c r="F26" i="3"/>
  <c r="L26" i="3"/>
  <c r="B72" i="3" s="1"/>
  <c r="M26" i="3"/>
  <c r="C72" i="3" s="1"/>
  <c r="F27" i="3"/>
  <c r="L27" i="3"/>
  <c r="M27" i="3"/>
  <c r="N27" i="3"/>
  <c r="K73" i="3" s="1"/>
  <c r="O27" i="3"/>
  <c r="F28" i="3"/>
  <c r="L28" i="3"/>
  <c r="M28" i="3"/>
  <c r="F29" i="3"/>
  <c r="L29" i="3"/>
  <c r="M29" i="3"/>
  <c r="N29" i="3"/>
  <c r="O29" i="3"/>
  <c r="E75" i="3" s="1"/>
  <c r="P29" i="3"/>
  <c r="F30" i="3"/>
  <c r="F31" i="3"/>
  <c r="L31" i="3"/>
  <c r="M31" i="3"/>
  <c r="N31" i="3"/>
  <c r="D77" i="3" s="1"/>
  <c r="O31" i="3"/>
  <c r="P31" i="3" s="1"/>
  <c r="F32" i="3"/>
  <c r="L32" i="3"/>
  <c r="M32" i="3"/>
  <c r="F33" i="3"/>
  <c r="L33" i="3"/>
  <c r="M33" i="3"/>
  <c r="N33" i="3"/>
  <c r="O33" i="3"/>
  <c r="F34" i="3"/>
  <c r="L34" i="3"/>
  <c r="F35" i="3"/>
  <c r="L35" i="3"/>
  <c r="M35" i="3"/>
  <c r="N35" i="3"/>
  <c r="O35" i="3"/>
  <c r="P35" i="3" s="1"/>
  <c r="F36" i="3"/>
  <c r="F37" i="3"/>
  <c r="L37" i="3"/>
  <c r="M37" i="3"/>
  <c r="N37" i="3"/>
  <c r="O37" i="3"/>
  <c r="AB37" i="3"/>
  <c r="F38" i="3"/>
  <c r="O38" i="3" s="1"/>
  <c r="L38" i="3"/>
  <c r="M38" i="3"/>
  <c r="N38" i="3"/>
  <c r="K84" i="3" s="1"/>
  <c r="AB38" i="3"/>
  <c r="F39" i="3"/>
  <c r="L39" i="3"/>
  <c r="O39" i="3"/>
  <c r="F40" i="3"/>
  <c r="N40" i="3"/>
  <c r="O40" i="3"/>
  <c r="E86" i="3" s="1"/>
  <c r="F41" i="3"/>
  <c r="L41" i="3"/>
  <c r="M41" i="3"/>
  <c r="N41" i="3"/>
  <c r="O41" i="3"/>
  <c r="F42" i="3"/>
  <c r="L42" i="3"/>
  <c r="M42" i="3"/>
  <c r="N42" i="3"/>
  <c r="O42" i="3"/>
  <c r="F43" i="3"/>
  <c r="L43" i="3" s="1"/>
  <c r="B44" i="3"/>
  <c r="C44" i="3"/>
  <c r="D44" i="3"/>
  <c r="E44" i="3"/>
  <c r="I44" i="3"/>
  <c r="H53" i="3"/>
  <c r="C54" i="3"/>
  <c r="H54" i="3"/>
  <c r="B55" i="3"/>
  <c r="C55" i="3"/>
  <c r="E55" i="3"/>
  <c r="H55" i="3"/>
  <c r="I55" i="3"/>
  <c r="L55" i="3"/>
  <c r="H56" i="3"/>
  <c r="B57" i="3"/>
  <c r="E57" i="3"/>
  <c r="H57" i="3"/>
  <c r="I57" i="3"/>
  <c r="L57" i="3"/>
  <c r="H58" i="3"/>
  <c r="B59" i="3"/>
  <c r="D59" i="3"/>
  <c r="H59" i="3"/>
  <c r="J59" i="3" s="1"/>
  <c r="I59" i="3"/>
  <c r="C60" i="3"/>
  <c r="H60" i="3"/>
  <c r="B61" i="3"/>
  <c r="C61" i="3"/>
  <c r="E61" i="3"/>
  <c r="H61" i="3"/>
  <c r="I61" i="3"/>
  <c r="J61" i="3"/>
  <c r="L61" i="3"/>
  <c r="H62" i="3"/>
  <c r="B63" i="3"/>
  <c r="D63" i="3"/>
  <c r="E63" i="3"/>
  <c r="H63" i="3"/>
  <c r="H64" i="3"/>
  <c r="B65" i="3"/>
  <c r="D65" i="3"/>
  <c r="H65" i="3"/>
  <c r="I65" i="3"/>
  <c r="B66" i="3"/>
  <c r="H66" i="3"/>
  <c r="B67" i="3"/>
  <c r="E67" i="3"/>
  <c r="H67" i="3"/>
  <c r="I67" i="3"/>
  <c r="L67" i="3"/>
  <c r="H68" i="3"/>
  <c r="J68" i="3"/>
  <c r="B69" i="3"/>
  <c r="D69" i="3"/>
  <c r="E69" i="3"/>
  <c r="H69" i="3"/>
  <c r="I69" i="3"/>
  <c r="K69" i="3"/>
  <c r="H70" i="3"/>
  <c r="B71" i="3"/>
  <c r="C71" i="3"/>
  <c r="D71" i="3"/>
  <c r="H71" i="3"/>
  <c r="I71" i="3"/>
  <c r="J71" i="3"/>
  <c r="K71" i="3"/>
  <c r="H72" i="3"/>
  <c r="I72" i="3"/>
  <c r="J72" i="3"/>
  <c r="B73" i="3"/>
  <c r="E73" i="3"/>
  <c r="H73" i="3"/>
  <c r="I73" i="3"/>
  <c r="J73" i="3"/>
  <c r="L73" i="3"/>
  <c r="H74" i="3"/>
  <c r="B75" i="3"/>
  <c r="D75" i="3"/>
  <c r="H75" i="3"/>
  <c r="K75" i="3" s="1"/>
  <c r="H76" i="3"/>
  <c r="B77" i="3"/>
  <c r="C77" i="3"/>
  <c r="H77" i="3"/>
  <c r="K77" i="3" s="1"/>
  <c r="I77" i="3"/>
  <c r="C78" i="3"/>
  <c r="H78" i="3"/>
  <c r="B79" i="3"/>
  <c r="C79" i="3"/>
  <c r="E79" i="3"/>
  <c r="H79" i="3"/>
  <c r="I79" i="3"/>
  <c r="J79" i="3"/>
  <c r="L79" i="3"/>
  <c r="H80" i="3"/>
  <c r="B81" i="3"/>
  <c r="D81" i="3"/>
  <c r="E81" i="3"/>
  <c r="H81" i="3"/>
  <c r="H82" i="3"/>
  <c r="B83" i="3"/>
  <c r="C83" i="3"/>
  <c r="D83" i="3"/>
  <c r="H83" i="3"/>
  <c r="I83" i="3" s="1"/>
  <c r="J83" i="3"/>
  <c r="K83" i="3"/>
  <c r="C84" i="3"/>
  <c r="D84" i="3"/>
  <c r="E84" i="3"/>
  <c r="H84" i="3"/>
  <c r="J84" i="3"/>
  <c r="L84" i="3"/>
  <c r="E85" i="3"/>
  <c r="H85" i="3"/>
  <c r="L85" i="3"/>
  <c r="D86" i="3"/>
  <c r="H86" i="3"/>
  <c r="K86" i="3"/>
  <c r="L86" i="3"/>
  <c r="B87" i="3"/>
  <c r="C87" i="3"/>
  <c r="E87" i="3"/>
  <c r="H87" i="3"/>
  <c r="I87" i="3" s="1"/>
  <c r="B88" i="3"/>
  <c r="C88" i="3"/>
  <c r="H88" i="3"/>
  <c r="B89" i="3"/>
  <c r="H89" i="3"/>
  <c r="B108" i="3"/>
  <c r="F7" i="4"/>
  <c r="F8" i="4"/>
  <c r="O8" i="4" s="1"/>
  <c r="L54" i="4" s="1"/>
  <c r="M8" i="4"/>
  <c r="J54" i="4" s="1"/>
  <c r="N8" i="4"/>
  <c r="D54" i="4" s="1"/>
  <c r="F9" i="4"/>
  <c r="F10" i="4"/>
  <c r="L10" i="4"/>
  <c r="M10" i="4"/>
  <c r="C56" i="4" s="1"/>
  <c r="F11" i="4"/>
  <c r="O11" i="4" s="1"/>
  <c r="M11" i="4"/>
  <c r="N11" i="4"/>
  <c r="F12" i="4"/>
  <c r="F13" i="4"/>
  <c r="L13" i="4"/>
  <c r="M13" i="4"/>
  <c r="J59" i="4" s="1"/>
  <c r="F14" i="4"/>
  <c r="O14" i="4" s="1"/>
  <c r="M14" i="4"/>
  <c r="N14" i="4"/>
  <c r="F15" i="4"/>
  <c r="F16" i="4"/>
  <c r="L16" i="4"/>
  <c r="M16" i="4"/>
  <c r="C62" i="4" s="1"/>
  <c r="F17" i="4"/>
  <c r="O17" i="4" s="1"/>
  <c r="M17" i="4"/>
  <c r="N17" i="4"/>
  <c r="D63" i="4" s="1"/>
  <c r="F18" i="4"/>
  <c r="F19" i="4"/>
  <c r="L19" i="4"/>
  <c r="F20" i="4"/>
  <c r="L20" i="4"/>
  <c r="M20" i="4"/>
  <c r="F21" i="4"/>
  <c r="O21" i="4" s="1"/>
  <c r="L21" i="4"/>
  <c r="M21" i="4"/>
  <c r="N21" i="4"/>
  <c r="F22" i="4"/>
  <c r="O22" i="4" s="1"/>
  <c r="M22" i="4"/>
  <c r="C68" i="4" s="1"/>
  <c r="N22" i="4"/>
  <c r="F23" i="4"/>
  <c r="O23" i="4" s="1"/>
  <c r="L23" i="4"/>
  <c r="B69" i="4" s="1"/>
  <c r="M23" i="4"/>
  <c r="N23" i="4"/>
  <c r="K69" i="4" s="1"/>
  <c r="P23" i="4"/>
  <c r="F24" i="4"/>
  <c r="F25" i="4"/>
  <c r="L25" i="4"/>
  <c r="F26" i="4"/>
  <c r="L26" i="4"/>
  <c r="M26" i="4"/>
  <c r="C72" i="4" s="1"/>
  <c r="F27" i="4"/>
  <c r="O27" i="4" s="1"/>
  <c r="L27" i="4"/>
  <c r="M27" i="4"/>
  <c r="N27" i="4"/>
  <c r="F28" i="4"/>
  <c r="O28" i="4" s="1"/>
  <c r="M28" i="4"/>
  <c r="C74" i="4" s="1"/>
  <c r="N28" i="4"/>
  <c r="F29" i="4"/>
  <c r="O29" i="4" s="1"/>
  <c r="E75" i="4" s="1"/>
  <c r="L29" i="4"/>
  <c r="M29" i="4"/>
  <c r="N29" i="4"/>
  <c r="K75" i="4" s="1"/>
  <c r="P29" i="4"/>
  <c r="F30" i="4"/>
  <c r="F31" i="4"/>
  <c r="L31" i="4"/>
  <c r="F32" i="4"/>
  <c r="L32" i="4"/>
  <c r="F33" i="4"/>
  <c r="O33" i="4" s="1"/>
  <c r="E79" i="4" s="1"/>
  <c r="L33" i="4"/>
  <c r="M33" i="4"/>
  <c r="N33" i="4"/>
  <c r="F34" i="4"/>
  <c r="O34" i="4" s="1"/>
  <c r="M34" i="4"/>
  <c r="N34" i="4"/>
  <c r="D80" i="4" s="1"/>
  <c r="F35" i="4"/>
  <c r="O35" i="4" s="1"/>
  <c r="L35" i="4"/>
  <c r="P35" i="4" s="1"/>
  <c r="M35" i="4"/>
  <c r="N35" i="4"/>
  <c r="F36" i="4"/>
  <c r="M36" i="4"/>
  <c r="C82" i="4" s="1"/>
  <c r="F37" i="4"/>
  <c r="F38" i="4"/>
  <c r="L38" i="4"/>
  <c r="B84" i="4" s="1"/>
  <c r="M38" i="4"/>
  <c r="J84" i="4" s="1"/>
  <c r="F39" i="4"/>
  <c r="O39" i="4" s="1"/>
  <c r="E85" i="4" s="1"/>
  <c r="L39" i="4"/>
  <c r="M39" i="4"/>
  <c r="N39" i="4"/>
  <c r="F40" i="4"/>
  <c r="M40" i="4"/>
  <c r="F41" i="4"/>
  <c r="O41" i="4" s="1"/>
  <c r="L41" i="4"/>
  <c r="M41" i="4"/>
  <c r="N41" i="4"/>
  <c r="F42" i="4"/>
  <c r="M42" i="4"/>
  <c r="J88" i="4" s="1"/>
  <c r="F43" i="4"/>
  <c r="L43" i="4"/>
  <c r="B44" i="4"/>
  <c r="C44" i="4"/>
  <c r="D44" i="4"/>
  <c r="E44" i="4"/>
  <c r="I44" i="4"/>
  <c r="H53" i="4"/>
  <c r="C54" i="4"/>
  <c r="E54" i="4"/>
  <c r="H54" i="4"/>
  <c r="K54" i="4"/>
  <c r="H55" i="4"/>
  <c r="B56" i="4"/>
  <c r="H56" i="4"/>
  <c r="I56" i="4"/>
  <c r="C57" i="4"/>
  <c r="H57" i="4"/>
  <c r="J57" i="4"/>
  <c r="H58" i="4"/>
  <c r="H59" i="4"/>
  <c r="I59" i="4"/>
  <c r="D60" i="4"/>
  <c r="E60" i="4"/>
  <c r="H60" i="4"/>
  <c r="K60" i="4"/>
  <c r="L60" i="4"/>
  <c r="H61" i="4"/>
  <c r="H62" i="4"/>
  <c r="J62" i="4"/>
  <c r="C63" i="4"/>
  <c r="H63" i="4"/>
  <c r="H64" i="4"/>
  <c r="H65" i="4"/>
  <c r="C66" i="4"/>
  <c r="H66" i="4"/>
  <c r="D67" i="4"/>
  <c r="E67" i="4"/>
  <c r="H67" i="4"/>
  <c r="I67" i="4"/>
  <c r="L67" i="4"/>
  <c r="E68" i="4"/>
  <c r="H68" i="4"/>
  <c r="J68" i="4"/>
  <c r="L68" i="4"/>
  <c r="C69" i="4"/>
  <c r="D69" i="4"/>
  <c r="H69" i="4"/>
  <c r="I69" i="4"/>
  <c r="H70" i="4"/>
  <c r="H71" i="4"/>
  <c r="H72" i="4"/>
  <c r="J72" i="4"/>
  <c r="B73" i="4"/>
  <c r="D73" i="4"/>
  <c r="E73" i="4"/>
  <c r="H73" i="4"/>
  <c r="I73" i="4"/>
  <c r="K73" i="4"/>
  <c r="L73" i="4"/>
  <c r="E74" i="4"/>
  <c r="H74" i="4"/>
  <c r="J74" i="4"/>
  <c r="B75" i="4"/>
  <c r="C75" i="4"/>
  <c r="D75" i="4"/>
  <c r="F75" i="4"/>
  <c r="H75" i="4"/>
  <c r="I75" i="4"/>
  <c r="M75" i="4" s="1"/>
  <c r="J75" i="4"/>
  <c r="L75" i="4"/>
  <c r="H76" i="4"/>
  <c r="H77" i="4"/>
  <c r="H78" i="4"/>
  <c r="C79" i="4"/>
  <c r="D79" i="4"/>
  <c r="H79" i="4"/>
  <c r="K79" i="4" s="1"/>
  <c r="C80" i="4"/>
  <c r="E80" i="4"/>
  <c r="H80" i="4"/>
  <c r="L80" i="4" s="1"/>
  <c r="J80" i="4"/>
  <c r="K80" i="4"/>
  <c r="C81" i="4"/>
  <c r="D81" i="4"/>
  <c r="E81" i="4"/>
  <c r="H81" i="4"/>
  <c r="J81" i="4"/>
  <c r="K81" i="4"/>
  <c r="L81" i="4"/>
  <c r="H82" i="4"/>
  <c r="J82" i="4" s="1"/>
  <c r="H83" i="4"/>
  <c r="H84" i="4"/>
  <c r="I84" i="4"/>
  <c r="B85" i="4"/>
  <c r="C85" i="4"/>
  <c r="D85" i="4"/>
  <c r="H85" i="4"/>
  <c r="I85" i="4"/>
  <c r="J85" i="4"/>
  <c r="K85" i="4"/>
  <c r="H86" i="4"/>
  <c r="B87" i="4"/>
  <c r="C87" i="4"/>
  <c r="D87" i="4"/>
  <c r="E87" i="4"/>
  <c r="H87" i="4"/>
  <c r="I87" i="4"/>
  <c r="J87" i="4"/>
  <c r="K87" i="4"/>
  <c r="L87" i="4"/>
  <c r="C88" i="4"/>
  <c r="H88" i="4"/>
  <c r="B89" i="4"/>
  <c r="H89" i="4"/>
  <c r="B108" i="4"/>
  <c r="F7" i="2"/>
  <c r="M7" i="2" s="1"/>
  <c r="C53" i="2" s="1"/>
  <c r="L7" i="2"/>
  <c r="N7" i="2"/>
  <c r="O7" i="2"/>
  <c r="L53" i="2" s="1"/>
  <c r="P7" i="2"/>
  <c r="F8" i="2"/>
  <c r="M8" i="2" s="1"/>
  <c r="L8" i="2"/>
  <c r="N8" i="2"/>
  <c r="O8" i="2"/>
  <c r="P8" i="2"/>
  <c r="F9" i="2"/>
  <c r="O9" i="2"/>
  <c r="F10" i="2"/>
  <c r="L10" i="2"/>
  <c r="F11" i="2"/>
  <c r="L11" i="2"/>
  <c r="N11" i="2"/>
  <c r="F12" i="2"/>
  <c r="M12" i="2" s="1"/>
  <c r="L12" i="2"/>
  <c r="N12" i="2"/>
  <c r="O12" i="2"/>
  <c r="F13" i="2"/>
  <c r="M13" i="2" s="1"/>
  <c r="C59" i="2" s="1"/>
  <c r="L13" i="2"/>
  <c r="N13" i="2"/>
  <c r="O13" i="2"/>
  <c r="E59" i="2" s="1"/>
  <c r="F14" i="2"/>
  <c r="M14" i="2" s="1"/>
  <c r="L14" i="2"/>
  <c r="N14" i="2"/>
  <c r="O14" i="2"/>
  <c r="F15" i="2"/>
  <c r="O15" i="2" s="1"/>
  <c r="F16" i="2"/>
  <c r="F17" i="2"/>
  <c r="L17" i="2" s="1"/>
  <c r="N17" i="2"/>
  <c r="D63" i="2" s="1"/>
  <c r="F18" i="2"/>
  <c r="F19" i="2"/>
  <c r="M19" i="2" s="1"/>
  <c r="C65" i="2" s="1"/>
  <c r="L19" i="2"/>
  <c r="P19" i="2" s="1"/>
  <c r="N19" i="2"/>
  <c r="O19" i="2"/>
  <c r="F20" i="2"/>
  <c r="M20" i="2" s="1"/>
  <c r="L20" i="2"/>
  <c r="N20" i="2"/>
  <c r="O20" i="2"/>
  <c r="F21" i="2"/>
  <c r="O21" i="2"/>
  <c r="F22" i="2"/>
  <c r="L22" i="2"/>
  <c r="F23" i="2"/>
  <c r="L23" i="2"/>
  <c r="N23" i="2"/>
  <c r="F24" i="2"/>
  <c r="M24" i="2" s="1"/>
  <c r="L24" i="2"/>
  <c r="F25" i="2"/>
  <c r="M25" i="2" s="1"/>
  <c r="C71" i="2" s="1"/>
  <c r="L25" i="2"/>
  <c r="N25" i="2"/>
  <c r="O25" i="2"/>
  <c r="F26" i="2"/>
  <c r="M26" i="2" s="1"/>
  <c r="L26" i="2"/>
  <c r="N26" i="2"/>
  <c r="O26" i="2"/>
  <c r="P26" i="2"/>
  <c r="F27" i="2"/>
  <c r="O27" i="2"/>
  <c r="F28" i="2"/>
  <c r="L28" i="2"/>
  <c r="F29" i="2"/>
  <c r="L29" i="2"/>
  <c r="N29" i="2"/>
  <c r="K75" i="2" s="1"/>
  <c r="F30" i="2"/>
  <c r="M30" i="2" s="1"/>
  <c r="L30" i="2"/>
  <c r="N30" i="2"/>
  <c r="F31" i="2"/>
  <c r="M31" i="2" s="1"/>
  <c r="C77" i="2" s="1"/>
  <c r="L31" i="2"/>
  <c r="N31" i="2"/>
  <c r="O31" i="2"/>
  <c r="E77" i="2" s="1"/>
  <c r="P31" i="2"/>
  <c r="F32" i="2"/>
  <c r="M32" i="2" s="1"/>
  <c r="L32" i="2"/>
  <c r="N32" i="2"/>
  <c r="O32" i="2"/>
  <c r="P32" i="2"/>
  <c r="F33" i="2"/>
  <c r="F34" i="2"/>
  <c r="L34" i="2"/>
  <c r="I80" i="2" s="1"/>
  <c r="F35" i="2"/>
  <c r="F36" i="2"/>
  <c r="M36" i="2" s="1"/>
  <c r="L36" i="2"/>
  <c r="N36" i="2"/>
  <c r="O36" i="2"/>
  <c r="F37" i="2"/>
  <c r="M37" i="2" s="1"/>
  <c r="C83" i="2" s="1"/>
  <c r="L37" i="2"/>
  <c r="N37" i="2"/>
  <c r="O37" i="2"/>
  <c r="P37" i="2"/>
  <c r="F38" i="2"/>
  <c r="M38" i="2" s="1"/>
  <c r="L38" i="2"/>
  <c r="N38" i="2"/>
  <c r="O38" i="2"/>
  <c r="P38" i="2"/>
  <c r="F39" i="2"/>
  <c r="O39" i="2"/>
  <c r="F40" i="2"/>
  <c r="L40" i="2"/>
  <c r="B86" i="2" s="1"/>
  <c r="F41" i="2"/>
  <c r="L41" i="2"/>
  <c r="F42" i="2"/>
  <c r="M42" i="2" s="1"/>
  <c r="L42" i="2"/>
  <c r="N42" i="2"/>
  <c r="D88" i="2" s="1"/>
  <c r="O42" i="2"/>
  <c r="E88" i="2" s="1"/>
  <c r="F43" i="2"/>
  <c r="M43" i="2" s="1"/>
  <c r="C89" i="2" s="1"/>
  <c r="L43" i="2"/>
  <c r="N43" i="2"/>
  <c r="O43" i="2"/>
  <c r="L89" i="2" s="1"/>
  <c r="P43" i="2"/>
  <c r="B44" i="2"/>
  <c r="C44" i="2"/>
  <c r="D44" i="2"/>
  <c r="E44" i="2"/>
  <c r="I44" i="2"/>
  <c r="B53" i="2"/>
  <c r="E53" i="2"/>
  <c r="H53" i="2"/>
  <c r="I53" i="2"/>
  <c r="B54" i="2"/>
  <c r="C54" i="2"/>
  <c r="H54" i="2"/>
  <c r="H55" i="2"/>
  <c r="B56" i="2"/>
  <c r="H56" i="2"/>
  <c r="I56" i="2"/>
  <c r="H57" i="2"/>
  <c r="D58" i="2"/>
  <c r="E58" i="2"/>
  <c r="H58" i="2"/>
  <c r="K58" i="2"/>
  <c r="L58" i="2"/>
  <c r="B59" i="2"/>
  <c r="H59" i="2"/>
  <c r="L59" i="2"/>
  <c r="B60" i="2"/>
  <c r="C60" i="2"/>
  <c r="H60" i="2"/>
  <c r="I60" i="2" s="1"/>
  <c r="J60" i="2"/>
  <c r="H61" i="2"/>
  <c r="H62" i="2"/>
  <c r="H63" i="2"/>
  <c r="K63" i="2"/>
  <c r="H64" i="2"/>
  <c r="B65" i="2"/>
  <c r="E65" i="2"/>
  <c r="H65" i="2"/>
  <c r="L65" i="2"/>
  <c r="B66" i="2"/>
  <c r="C66" i="2"/>
  <c r="H66" i="2"/>
  <c r="I66" i="2"/>
  <c r="J66" i="2"/>
  <c r="H67" i="2"/>
  <c r="H68" i="2"/>
  <c r="I68" i="2"/>
  <c r="D69" i="2"/>
  <c r="H69" i="2"/>
  <c r="K69" i="2"/>
  <c r="H70" i="2"/>
  <c r="H71" i="2"/>
  <c r="I71" i="2"/>
  <c r="B72" i="2"/>
  <c r="C72" i="2"/>
  <c r="H72" i="2"/>
  <c r="H73" i="2"/>
  <c r="B74" i="2"/>
  <c r="H74" i="2"/>
  <c r="I74" i="2"/>
  <c r="D75" i="2"/>
  <c r="H75" i="2"/>
  <c r="H76" i="2"/>
  <c r="B77" i="2"/>
  <c r="H77" i="2"/>
  <c r="I77" i="2"/>
  <c r="L77" i="2"/>
  <c r="B78" i="2"/>
  <c r="C78" i="2"/>
  <c r="H78" i="2"/>
  <c r="I78" i="2" s="1"/>
  <c r="J78" i="2"/>
  <c r="H79" i="2"/>
  <c r="B80" i="2"/>
  <c r="H80" i="2"/>
  <c r="H81" i="2"/>
  <c r="D82" i="2"/>
  <c r="H82" i="2"/>
  <c r="B83" i="2"/>
  <c r="E83" i="2"/>
  <c r="H83" i="2"/>
  <c r="I83" i="2"/>
  <c r="L83" i="2"/>
  <c r="B84" i="2"/>
  <c r="C84" i="2"/>
  <c r="H84" i="2"/>
  <c r="I84" i="2"/>
  <c r="J84" i="2"/>
  <c r="H85" i="2"/>
  <c r="H86" i="2"/>
  <c r="I86" i="2"/>
  <c r="H87" i="2"/>
  <c r="H88" i="2"/>
  <c r="K88" i="2" s="1"/>
  <c r="L88" i="2"/>
  <c r="B89" i="2"/>
  <c r="E89" i="2"/>
  <c r="H89" i="2"/>
  <c r="I89" i="2"/>
  <c r="B108" i="2"/>
  <c r="F7" i="1"/>
  <c r="L7" i="1"/>
  <c r="B53" i="1" s="1"/>
  <c r="O7" i="1"/>
  <c r="F8" i="1"/>
  <c r="L8" i="1"/>
  <c r="F9" i="1"/>
  <c r="L9" i="1"/>
  <c r="B55" i="1" s="1"/>
  <c r="O9" i="1"/>
  <c r="F10" i="1"/>
  <c r="L10" i="1"/>
  <c r="O10" i="1"/>
  <c r="F11" i="1"/>
  <c r="L11" i="1"/>
  <c r="F12" i="1"/>
  <c r="L12" i="1"/>
  <c r="O12" i="1"/>
  <c r="L58" i="1" s="1"/>
  <c r="F13" i="1"/>
  <c r="L13" i="1"/>
  <c r="O13" i="1"/>
  <c r="F14" i="1"/>
  <c r="L14" i="1"/>
  <c r="F15" i="1"/>
  <c r="L15" i="1"/>
  <c r="O15" i="1"/>
  <c r="F16" i="1"/>
  <c r="M16" i="1" s="1"/>
  <c r="L16" i="1"/>
  <c r="N16" i="1"/>
  <c r="O16" i="1"/>
  <c r="P16" i="1" s="1"/>
  <c r="F17" i="1"/>
  <c r="F18" i="1"/>
  <c r="M18" i="1" s="1"/>
  <c r="L18" i="1"/>
  <c r="F19" i="1"/>
  <c r="M19" i="1" s="1"/>
  <c r="N19" i="1"/>
  <c r="D65" i="1" s="1"/>
  <c r="F20" i="1"/>
  <c r="M20" i="1" s="1"/>
  <c r="L20" i="1"/>
  <c r="P20" i="1" s="1"/>
  <c r="N20" i="1"/>
  <c r="O20" i="1"/>
  <c r="L66" i="1" s="1"/>
  <c r="F21" i="1"/>
  <c r="M21" i="1" s="1"/>
  <c r="L21" i="1"/>
  <c r="N21" i="1"/>
  <c r="D67" i="1" s="1"/>
  <c r="O21" i="1"/>
  <c r="E67" i="1" s="1"/>
  <c r="P21" i="1"/>
  <c r="F22" i="1"/>
  <c r="M22" i="1" s="1"/>
  <c r="L22" i="1"/>
  <c r="N22" i="1"/>
  <c r="O22" i="1"/>
  <c r="P22" i="1" s="1"/>
  <c r="F23" i="1"/>
  <c r="F24" i="1"/>
  <c r="M24" i="1" s="1"/>
  <c r="L24" i="1"/>
  <c r="F25" i="1"/>
  <c r="M25" i="1" s="1"/>
  <c r="J71" i="1" s="1"/>
  <c r="N25" i="1"/>
  <c r="F26" i="1"/>
  <c r="M26" i="1" s="1"/>
  <c r="L26" i="1"/>
  <c r="P26" i="1" s="1"/>
  <c r="N26" i="1"/>
  <c r="O26" i="1"/>
  <c r="E72" i="1" s="1"/>
  <c r="F27" i="1"/>
  <c r="M27" i="1" s="1"/>
  <c r="L27" i="1"/>
  <c r="B73" i="1" s="1"/>
  <c r="N27" i="1"/>
  <c r="O27" i="1"/>
  <c r="P27" i="1"/>
  <c r="F28" i="1"/>
  <c r="M28" i="1" s="1"/>
  <c r="L28" i="1"/>
  <c r="N28" i="1"/>
  <c r="D74" i="1" s="1"/>
  <c r="O28" i="1"/>
  <c r="F29" i="1"/>
  <c r="F30" i="1"/>
  <c r="M30" i="1" s="1"/>
  <c r="C76" i="1" s="1"/>
  <c r="L30" i="1"/>
  <c r="F31" i="1"/>
  <c r="M31" i="1" s="1"/>
  <c r="N31" i="1"/>
  <c r="F32" i="1"/>
  <c r="M32" i="1" s="1"/>
  <c r="C78" i="1" s="1"/>
  <c r="L32" i="1"/>
  <c r="P32" i="1" s="1"/>
  <c r="N32" i="1"/>
  <c r="K78" i="1" s="1"/>
  <c r="O32" i="1"/>
  <c r="L78" i="1" s="1"/>
  <c r="F33" i="1"/>
  <c r="M33" i="1" s="1"/>
  <c r="L33" i="1"/>
  <c r="N33" i="1"/>
  <c r="O33" i="1"/>
  <c r="P33" i="1"/>
  <c r="F34" i="1"/>
  <c r="M34" i="1" s="1"/>
  <c r="L34" i="1"/>
  <c r="N34" i="1"/>
  <c r="O34" i="1"/>
  <c r="P34" i="1" s="1"/>
  <c r="F35" i="1"/>
  <c r="F36" i="1"/>
  <c r="M36" i="1" s="1"/>
  <c r="L36" i="1"/>
  <c r="F37" i="1"/>
  <c r="M37" i="1" s="1"/>
  <c r="N37" i="1"/>
  <c r="D83" i="1" s="1"/>
  <c r="F38" i="1"/>
  <c r="M38" i="1" s="1"/>
  <c r="L38" i="1"/>
  <c r="P38" i="1" s="1"/>
  <c r="N38" i="1"/>
  <c r="O38" i="1"/>
  <c r="L84" i="1" s="1"/>
  <c r="F39" i="1"/>
  <c r="M39" i="1" s="1"/>
  <c r="L39" i="1"/>
  <c r="N39" i="1"/>
  <c r="D85" i="1" s="1"/>
  <c r="O39" i="1"/>
  <c r="E85" i="1" s="1"/>
  <c r="P39" i="1"/>
  <c r="F40" i="1"/>
  <c r="M40" i="1" s="1"/>
  <c r="L40" i="1"/>
  <c r="N40" i="1"/>
  <c r="O40" i="1"/>
  <c r="P40" i="1" s="1"/>
  <c r="F41" i="1"/>
  <c r="F42" i="1"/>
  <c r="M42" i="1" s="1"/>
  <c r="L42" i="1"/>
  <c r="F43" i="1"/>
  <c r="M43" i="1" s="1"/>
  <c r="J89" i="1" s="1"/>
  <c r="N43" i="1"/>
  <c r="B44" i="1"/>
  <c r="C44" i="1"/>
  <c r="D44" i="1"/>
  <c r="E44" i="1"/>
  <c r="I44" i="1"/>
  <c r="H53" i="1"/>
  <c r="I53" i="1"/>
  <c r="B54" i="1"/>
  <c r="H54" i="1"/>
  <c r="E55" i="1"/>
  <c r="H55" i="1"/>
  <c r="L55" i="1"/>
  <c r="H56" i="1"/>
  <c r="H57" i="1"/>
  <c r="B58" i="1"/>
  <c r="H58" i="1"/>
  <c r="I58" i="1"/>
  <c r="B59" i="1"/>
  <c r="H59" i="1"/>
  <c r="I59" i="1"/>
  <c r="H60" i="1"/>
  <c r="B61" i="1"/>
  <c r="E61" i="1"/>
  <c r="H61" i="1"/>
  <c r="I61" i="1"/>
  <c r="L61" i="1"/>
  <c r="C62" i="1"/>
  <c r="D62" i="1"/>
  <c r="E62" i="1"/>
  <c r="H62" i="1"/>
  <c r="H63" i="1"/>
  <c r="C64" i="1"/>
  <c r="H64" i="1"/>
  <c r="C65" i="1"/>
  <c r="H65" i="1"/>
  <c r="K65" i="1" s="1"/>
  <c r="J65" i="1"/>
  <c r="C66" i="1"/>
  <c r="D66" i="1"/>
  <c r="E66" i="1"/>
  <c r="H66" i="1"/>
  <c r="K66" i="1"/>
  <c r="B67" i="1"/>
  <c r="C67" i="1"/>
  <c r="F67" i="1" s="1"/>
  <c r="H67" i="1"/>
  <c r="I67" i="1"/>
  <c r="J67" i="1"/>
  <c r="C68" i="1"/>
  <c r="D68" i="1"/>
  <c r="E68" i="1"/>
  <c r="H68" i="1"/>
  <c r="J68" i="1"/>
  <c r="K68" i="1"/>
  <c r="L68" i="1"/>
  <c r="H69" i="1"/>
  <c r="B70" i="1"/>
  <c r="C70" i="1"/>
  <c r="H70" i="1"/>
  <c r="J70" i="1"/>
  <c r="D71" i="1"/>
  <c r="H71" i="1"/>
  <c r="B72" i="1"/>
  <c r="C72" i="1"/>
  <c r="D72" i="1"/>
  <c r="H72" i="1"/>
  <c r="I72" i="1"/>
  <c r="J72" i="1"/>
  <c r="K72" i="1"/>
  <c r="L72" i="1"/>
  <c r="C73" i="1"/>
  <c r="D73" i="1"/>
  <c r="E73" i="1"/>
  <c r="F73" i="1" s="1"/>
  <c r="H73" i="1"/>
  <c r="J73" i="1"/>
  <c r="K73" i="1"/>
  <c r="L73" i="1"/>
  <c r="C74" i="1"/>
  <c r="H74" i="1"/>
  <c r="J74" i="1" s="1"/>
  <c r="H75" i="1"/>
  <c r="B76" i="1"/>
  <c r="H76" i="1"/>
  <c r="J76" i="1"/>
  <c r="C77" i="1"/>
  <c r="D77" i="1"/>
  <c r="H77" i="1"/>
  <c r="J77" i="1"/>
  <c r="K77" i="1"/>
  <c r="B78" i="1"/>
  <c r="H78" i="1"/>
  <c r="I78" i="1"/>
  <c r="M78" i="1" s="1"/>
  <c r="J78" i="1"/>
  <c r="B79" i="1"/>
  <c r="C79" i="1"/>
  <c r="D79" i="1"/>
  <c r="E79" i="1"/>
  <c r="H79" i="1"/>
  <c r="I79" i="1"/>
  <c r="J79" i="1"/>
  <c r="K79" i="1"/>
  <c r="L79" i="1"/>
  <c r="C80" i="1"/>
  <c r="D80" i="1"/>
  <c r="E80" i="1"/>
  <c r="H80" i="1"/>
  <c r="J80" i="1" s="1"/>
  <c r="H81" i="1"/>
  <c r="C82" i="1"/>
  <c r="H82" i="1"/>
  <c r="C83" i="1"/>
  <c r="H83" i="1"/>
  <c r="J83" i="1" s="1"/>
  <c r="C84" i="1"/>
  <c r="D84" i="1"/>
  <c r="E84" i="1"/>
  <c r="H84" i="1"/>
  <c r="K84" i="1" s="1"/>
  <c r="B85" i="1"/>
  <c r="C85" i="1"/>
  <c r="F85" i="1"/>
  <c r="H85" i="1"/>
  <c r="I85" i="1"/>
  <c r="J85" i="1"/>
  <c r="C86" i="1"/>
  <c r="D86" i="1"/>
  <c r="E86" i="1"/>
  <c r="H86" i="1"/>
  <c r="J86" i="1"/>
  <c r="K86" i="1"/>
  <c r="L86" i="1"/>
  <c r="H87" i="1"/>
  <c r="B88" i="1"/>
  <c r="C88" i="1"/>
  <c r="H88" i="1"/>
  <c r="I88" i="1"/>
  <c r="J88" i="1"/>
  <c r="D89" i="1"/>
  <c r="H89" i="1"/>
  <c r="B108" i="1"/>
  <c r="O7" i="3" l="1"/>
  <c r="N7" i="3"/>
  <c r="D53" i="3" s="1"/>
  <c r="B53" i="3"/>
  <c r="I53" i="3"/>
  <c r="M7" i="3"/>
  <c r="J53" i="3" s="1"/>
  <c r="J62" i="1"/>
  <c r="L62" i="1"/>
  <c r="I54" i="1"/>
  <c r="F79" i="1"/>
  <c r="F72" i="1"/>
  <c r="I82" i="1"/>
  <c r="B82" i="1"/>
  <c r="P30" i="1"/>
  <c r="I64" i="1"/>
  <c r="B64" i="1"/>
  <c r="F89" i="2"/>
  <c r="B63" i="2"/>
  <c r="I63" i="2"/>
  <c r="M79" i="1"/>
  <c r="J82" i="1"/>
  <c r="J64" i="1"/>
  <c r="I54" i="2"/>
  <c r="J54" i="2"/>
  <c r="M35" i="2"/>
  <c r="O35" i="2"/>
  <c r="L35" i="2"/>
  <c r="N35" i="2"/>
  <c r="L71" i="2"/>
  <c r="E71" i="2"/>
  <c r="D65" i="2"/>
  <c r="F65" i="2" s="1"/>
  <c r="K65" i="2"/>
  <c r="M16" i="2"/>
  <c r="N16" i="2"/>
  <c r="O16" i="2"/>
  <c r="L16" i="2"/>
  <c r="L44" i="2" s="1"/>
  <c r="F44" i="2"/>
  <c r="I72" i="2"/>
  <c r="J72" i="2"/>
  <c r="F59" i="2"/>
  <c r="B87" i="2"/>
  <c r="I87" i="2"/>
  <c r="B70" i="2"/>
  <c r="I70" i="2"/>
  <c r="M72" i="1"/>
  <c r="I60" i="1"/>
  <c r="M41" i="1"/>
  <c r="L41" i="1"/>
  <c r="N41" i="1"/>
  <c r="O41" i="1"/>
  <c r="M35" i="1"/>
  <c r="L35" i="1"/>
  <c r="N35" i="1"/>
  <c r="O35" i="1"/>
  <c r="M29" i="1"/>
  <c r="L29" i="1"/>
  <c r="N29" i="1"/>
  <c r="O29" i="1"/>
  <c r="M23" i="1"/>
  <c r="L23" i="1"/>
  <c r="N23" i="1"/>
  <c r="O23" i="1"/>
  <c r="M17" i="1"/>
  <c r="L17" i="1"/>
  <c r="N17" i="1"/>
  <c r="O17" i="1"/>
  <c r="I57" i="1"/>
  <c r="B57" i="1"/>
  <c r="E66" i="2"/>
  <c r="L66" i="2"/>
  <c r="E61" i="2"/>
  <c r="L61" i="2"/>
  <c r="K83" i="1"/>
  <c r="I76" i="1"/>
  <c r="K74" i="1"/>
  <c r="I70" i="1"/>
  <c r="J84" i="1"/>
  <c r="L74" i="1"/>
  <c r="J66" i="1"/>
  <c r="E85" i="2"/>
  <c r="L85" i="2"/>
  <c r="L82" i="2"/>
  <c r="E82" i="2"/>
  <c r="K76" i="2"/>
  <c r="D76" i="2"/>
  <c r="P25" i="2"/>
  <c r="P13" i="2"/>
  <c r="I59" i="2"/>
  <c r="K57" i="2"/>
  <c r="D57" i="2"/>
  <c r="L80" i="1"/>
  <c r="E78" i="1"/>
  <c r="B60" i="1"/>
  <c r="K89" i="1"/>
  <c r="K80" i="1"/>
  <c r="K71" i="1"/>
  <c r="K62" i="1"/>
  <c r="L56" i="1"/>
  <c r="K82" i="2"/>
  <c r="M33" i="2"/>
  <c r="L33" i="2"/>
  <c r="N33" i="2"/>
  <c r="O33" i="2"/>
  <c r="B68" i="2"/>
  <c r="M18" i="2"/>
  <c r="L18" i="2"/>
  <c r="N18" i="2"/>
  <c r="O18" i="2"/>
  <c r="D60" i="2"/>
  <c r="K60" i="2"/>
  <c r="M60" i="2" s="1"/>
  <c r="P14" i="2"/>
  <c r="L43" i="1"/>
  <c r="L37" i="1"/>
  <c r="L31" i="1"/>
  <c r="P28" i="1"/>
  <c r="L25" i="1"/>
  <c r="L19" i="1"/>
  <c r="M14" i="1"/>
  <c r="N14" i="1"/>
  <c r="P14" i="1" s="1"/>
  <c r="M11" i="1"/>
  <c r="N11" i="1"/>
  <c r="M8" i="1"/>
  <c r="N8" i="1"/>
  <c r="M41" i="2"/>
  <c r="P41" i="2" s="1"/>
  <c r="O41" i="2"/>
  <c r="M39" i="2"/>
  <c r="L39" i="2"/>
  <c r="N39" i="2"/>
  <c r="B76" i="2"/>
  <c r="I76" i="2"/>
  <c r="E72" i="2"/>
  <c r="F72" i="2" s="1"/>
  <c r="L72" i="2"/>
  <c r="D71" i="2"/>
  <c r="K71" i="2"/>
  <c r="C70" i="2"/>
  <c r="J70" i="2"/>
  <c r="M22" i="2"/>
  <c r="N22" i="2"/>
  <c r="O22" i="2"/>
  <c r="D66" i="2"/>
  <c r="F66" i="2" s="1"/>
  <c r="K66" i="2"/>
  <c r="M66" i="2" s="1"/>
  <c r="B57" i="2"/>
  <c r="I57" i="2"/>
  <c r="E55" i="2"/>
  <c r="L55" i="2"/>
  <c r="J63" i="4"/>
  <c r="K63" i="4"/>
  <c r="J60" i="4"/>
  <c r="C60" i="4"/>
  <c r="K57" i="4"/>
  <c r="D57" i="4"/>
  <c r="O9" i="4"/>
  <c r="L9" i="4"/>
  <c r="M9" i="4"/>
  <c r="N9" i="4"/>
  <c r="D88" i="3"/>
  <c r="K88" i="3"/>
  <c r="P38" i="3"/>
  <c r="I84" i="3"/>
  <c r="M84" i="3" s="1"/>
  <c r="B84" i="3"/>
  <c r="F84" i="3" s="1"/>
  <c r="J66" i="3"/>
  <c r="C66" i="3"/>
  <c r="P36" i="2"/>
  <c r="B82" i="2"/>
  <c r="I82" i="2"/>
  <c r="E78" i="2"/>
  <c r="L78" i="2"/>
  <c r="D77" i="2"/>
  <c r="F77" i="2" s="1"/>
  <c r="K77" i="2"/>
  <c r="C76" i="2"/>
  <c r="J76" i="2"/>
  <c r="M28" i="2"/>
  <c r="N28" i="2"/>
  <c r="O28" i="2"/>
  <c r="D72" i="2"/>
  <c r="K72" i="2"/>
  <c r="M11" i="2"/>
  <c r="P11" i="2" s="1"/>
  <c r="O11" i="2"/>
  <c r="M9" i="2"/>
  <c r="L9" i="2"/>
  <c r="N9" i="2"/>
  <c r="J79" i="4"/>
  <c r="C67" i="4"/>
  <c r="J67" i="4"/>
  <c r="I65" i="4"/>
  <c r="M15" i="1"/>
  <c r="N15" i="1"/>
  <c r="E59" i="1"/>
  <c r="L59" i="1"/>
  <c r="M12" i="1"/>
  <c r="N12" i="1"/>
  <c r="M9" i="1"/>
  <c r="N9" i="1"/>
  <c r="E53" i="1"/>
  <c r="L53" i="1"/>
  <c r="P42" i="2"/>
  <c r="B88" i="2"/>
  <c r="I88" i="2"/>
  <c r="E84" i="2"/>
  <c r="L84" i="2"/>
  <c r="D83" i="2"/>
  <c r="F83" i="2" s="1"/>
  <c r="K83" i="2"/>
  <c r="C82" i="2"/>
  <c r="J82" i="2"/>
  <c r="M34" i="2"/>
  <c r="N34" i="2"/>
  <c r="O34" i="2"/>
  <c r="D78" i="2"/>
  <c r="K78" i="2"/>
  <c r="M78" i="2" s="1"/>
  <c r="B69" i="2"/>
  <c r="I69" i="2"/>
  <c r="E67" i="2"/>
  <c r="L67" i="2"/>
  <c r="M17" i="2"/>
  <c r="P17" i="2" s="1"/>
  <c r="O17" i="2"/>
  <c r="M15" i="2"/>
  <c r="L15" i="2"/>
  <c r="N15" i="2"/>
  <c r="F85" i="4"/>
  <c r="P41" i="4"/>
  <c r="O37" i="4"/>
  <c r="M37" i="4"/>
  <c r="L37" i="4"/>
  <c r="N37" i="4"/>
  <c r="D74" i="4"/>
  <c r="K74" i="4"/>
  <c r="K63" i="3"/>
  <c r="I63" i="3"/>
  <c r="C89" i="1"/>
  <c r="L85" i="1"/>
  <c r="B84" i="1"/>
  <c r="F84" i="1" s="1"/>
  <c r="D78" i="1"/>
  <c r="F78" i="1" s="1"/>
  <c r="E74" i="1"/>
  <c r="C71" i="1"/>
  <c r="L67" i="1"/>
  <c r="B66" i="1"/>
  <c r="F66" i="1" s="1"/>
  <c r="E58" i="1"/>
  <c r="E56" i="1"/>
  <c r="O42" i="1"/>
  <c r="B86" i="1"/>
  <c r="F86" i="1" s="1"/>
  <c r="I86" i="1"/>
  <c r="M86" i="1" s="1"/>
  <c r="O36" i="1"/>
  <c r="B80" i="1"/>
  <c r="F80" i="1" s="1"/>
  <c r="I80" i="1"/>
  <c r="M80" i="1" s="1"/>
  <c r="O30" i="1"/>
  <c r="B74" i="1"/>
  <c r="F74" i="1" s="1"/>
  <c r="I74" i="1"/>
  <c r="M74" i="1" s="1"/>
  <c r="O24" i="1"/>
  <c r="B68" i="1"/>
  <c r="F68" i="1" s="1"/>
  <c r="I68" i="1"/>
  <c r="M68" i="1" s="1"/>
  <c r="O18" i="1"/>
  <c r="B62" i="1"/>
  <c r="F62" i="1" s="1"/>
  <c r="I62" i="1"/>
  <c r="M62" i="1" s="1"/>
  <c r="B56" i="1"/>
  <c r="I56" i="1"/>
  <c r="B71" i="2"/>
  <c r="I65" i="2"/>
  <c r="D89" i="2"/>
  <c r="K89" i="2"/>
  <c r="C88" i="2"/>
  <c r="J88" i="2"/>
  <c r="M40" i="2"/>
  <c r="N40" i="2"/>
  <c r="O40" i="2"/>
  <c r="D84" i="2"/>
  <c r="F84" i="2" s="1"/>
  <c r="K84" i="2"/>
  <c r="M84" i="2" s="1"/>
  <c r="B75" i="2"/>
  <c r="I75" i="2"/>
  <c r="E73" i="2"/>
  <c r="L73" i="2"/>
  <c r="O24" i="2"/>
  <c r="M23" i="2"/>
  <c r="O23" i="2"/>
  <c r="M21" i="2"/>
  <c r="L21" i="2"/>
  <c r="N21" i="2"/>
  <c r="P12" i="2"/>
  <c r="B58" i="2"/>
  <c r="I58" i="2"/>
  <c r="E54" i="2"/>
  <c r="L54" i="2"/>
  <c r="D53" i="2"/>
  <c r="K53" i="2"/>
  <c r="I89" i="4"/>
  <c r="F87" i="4"/>
  <c r="B65" i="4"/>
  <c r="F71" i="3"/>
  <c r="K85" i="1"/>
  <c r="I84" i="1"/>
  <c r="I73" i="1"/>
  <c r="M73" i="1" s="1"/>
  <c r="K67" i="1"/>
  <c r="M67" i="1" s="1"/>
  <c r="I66" i="1"/>
  <c r="M66" i="1" s="1"/>
  <c r="I55" i="1"/>
  <c r="F44" i="1"/>
  <c r="O43" i="1"/>
  <c r="N42" i="1"/>
  <c r="P42" i="1" s="1"/>
  <c r="O37" i="1"/>
  <c r="N36" i="1"/>
  <c r="O31" i="1"/>
  <c r="N30" i="1"/>
  <c r="O25" i="1"/>
  <c r="N24" i="1"/>
  <c r="P24" i="1" s="1"/>
  <c r="O19" i="1"/>
  <c r="N18" i="1"/>
  <c r="O14" i="1"/>
  <c r="M13" i="1"/>
  <c r="N13" i="1"/>
  <c r="O11" i="1"/>
  <c r="M10" i="1"/>
  <c r="N10" i="1"/>
  <c r="O8" i="1"/>
  <c r="M7" i="1"/>
  <c r="N7" i="1"/>
  <c r="N41" i="2"/>
  <c r="O30" i="2"/>
  <c r="M29" i="2"/>
  <c r="O29" i="2"/>
  <c r="M27" i="2"/>
  <c r="L27" i="2"/>
  <c r="N27" i="2"/>
  <c r="N24" i="2"/>
  <c r="P20" i="2"/>
  <c r="E60" i="2"/>
  <c r="L60" i="2"/>
  <c r="D59" i="2"/>
  <c r="K59" i="2"/>
  <c r="C58" i="2"/>
  <c r="J58" i="2"/>
  <c r="M10" i="2"/>
  <c r="N10" i="2"/>
  <c r="O10" i="2"/>
  <c r="D54" i="2"/>
  <c r="F54" i="2" s="1"/>
  <c r="K54" i="2"/>
  <c r="M87" i="4"/>
  <c r="J86" i="4"/>
  <c r="C86" i="4"/>
  <c r="P32" i="4"/>
  <c r="I78" i="4"/>
  <c r="B78" i="4"/>
  <c r="J66" i="4"/>
  <c r="O7" i="4"/>
  <c r="F44" i="4"/>
  <c r="N7" i="4"/>
  <c r="L7" i="4"/>
  <c r="M7" i="4"/>
  <c r="O43" i="4"/>
  <c r="M43" i="4"/>
  <c r="O40" i="4"/>
  <c r="L40" i="4"/>
  <c r="O32" i="4"/>
  <c r="N32" i="4"/>
  <c r="O24" i="4"/>
  <c r="L24" i="4"/>
  <c r="M24" i="4"/>
  <c r="N24" i="4"/>
  <c r="P21" i="4"/>
  <c r="B67" i="4"/>
  <c r="F67" i="4" s="1"/>
  <c r="O19" i="4"/>
  <c r="M19" i="4"/>
  <c r="N19" i="4"/>
  <c r="P19" i="4" s="1"/>
  <c r="J81" i="3"/>
  <c r="K81" i="3"/>
  <c r="I81" i="3"/>
  <c r="L81" i="3"/>
  <c r="I75" i="3"/>
  <c r="B85" i="3"/>
  <c r="I85" i="3"/>
  <c r="L74" i="4"/>
  <c r="B72" i="4"/>
  <c r="I72" i="4"/>
  <c r="D68" i="4"/>
  <c r="K68" i="4"/>
  <c r="I62" i="4"/>
  <c r="J87" i="3"/>
  <c r="M87" i="3" s="1"/>
  <c r="L87" i="3"/>
  <c r="B56" i="3"/>
  <c r="I56" i="3"/>
  <c r="O38" i="4"/>
  <c r="N38" i="4"/>
  <c r="O36" i="4"/>
  <c r="L36" i="4"/>
  <c r="N36" i="4"/>
  <c r="P33" i="4"/>
  <c r="O31" i="4"/>
  <c r="M31" i="4"/>
  <c r="N31" i="4"/>
  <c r="P31" i="4" s="1"/>
  <c r="O26" i="4"/>
  <c r="N26" i="4"/>
  <c r="O18" i="4"/>
  <c r="L18" i="4"/>
  <c r="M18" i="4"/>
  <c r="N18" i="4"/>
  <c r="O16" i="4"/>
  <c r="N16" i="4"/>
  <c r="I88" i="3"/>
  <c r="J88" i="3"/>
  <c r="B80" i="3"/>
  <c r="I80" i="3"/>
  <c r="E71" i="3"/>
  <c r="L71" i="3"/>
  <c r="M71" i="3" s="1"/>
  <c r="B62" i="3"/>
  <c r="I62" i="3"/>
  <c r="P16" i="3"/>
  <c r="C84" i="4"/>
  <c r="I81" i="4"/>
  <c r="M81" i="4" s="1"/>
  <c r="B81" i="4"/>
  <c r="F81" i="4" s="1"/>
  <c r="B79" i="4"/>
  <c r="F79" i="4" s="1"/>
  <c r="B77" i="4"/>
  <c r="C59" i="4"/>
  <c r="O42" i="4"/>
  <c r="L42" i="4"/>
  <c r="N42" i="4"/>
  <c r="P39" i="4"/>
  <c r="C73" i="4"/>
  <c r="F73" i="4" s="1"/>
  <c r="J73" i="4"/>
  <c r="M73" i="4" s="1"/>
  <c r="B71" i="4"/>
  <c r="I71" i="4"/>
  <c r="J69" i="4"/>
  <c r="M69" i="4" s="1"/>
  <c r="B66" i="4"/>
  <c r="I66" i="4"/>
  <c r="O15" i="4"/>
  <c r="L15" i="4"/>
  <c r="M15" i="4"/>
  <c r="N15" i="4"/>
  <c r="O13" i="4"/>
  <c r="N13" i="4"/>
  <c r="M73" i="3"/>
  <c r="K67" i="3"/>
  <c r="I89" i="3"/>
  <c r="P23" i="3"/>
  <c r="L69" i="3"/>
  <c r="J89" i="2"/>
  <c r="M89" i="2" s="1"/>
  <c r="J83" i="2"/>
  <c r="M83" i="2" s="1"/>
  <c r="J77" i="2"/>
  <c r="M77" i="2" s="1"/>
  <c r="J71" i="2"/>
  <c r="M71" i="2" s="1"/>
  <c r="J65" i="2"/>
  <c r="J59" i="2"/>
  <c r="J53" i="2"/>
  <c r="I79" i="4"/>
  <c r="I77" i="4"/>
  <c r="B62" i="4"/>
  <c r="B59" i="4"/>
  <c r="J56" i="4"/>
  <c r="N43" i="4"/>
  <c r="N40" i="4"/>
  <c r="M32" i="4"/>
  <c r="O30" i="4"/>
  <c r="L30" i="4"/>
  <c r="M30" i="4"/>
  <c r="N30" i="4"/>
  <c r="P27" i="4"/>
  <c r="O25" i="4"/>
  <c r="M25" i="4"/>
  <c r="N25" i="4"/>
  <c r="K67" i="4"/>
  <c r="O20" i="4"/>
  <c r="N20" i="4"/>
  <c r="O12" i="4"/>
  <c r="L12" i="4"/>
  <c r="M12" i="4"/>
  <c r="N12" i="4"/>
  <c r="O10" i="4"/>
  <c r="N10" i="4"/>
  <c r="D87" i="3"/>
  <c r="F87" i="3" s="1"/>
  <c r="K87" i="3"/>
  <c r="P41" i="3"/>
  <c r="Q37" i="3"/>
  <c r="P37" i="3"/>
  <c r="Q19" i="3"/>
  <c r="S19" i="3" s="1"/>
  <c r="AB19" i="3" s="1"/>
  <c r="J65" i="3"/>
  <c r="C65" i="3"/>
  <c r="P19" i="3"/>
  <c r="N36" i="3"/>
  <c r="O36" i="3"/>
  <c r="L36" i="3"/>
  <c r="M36" i="3"/>
  <c r="N34" i="3"/>
  <c r="O34" i="3"/>
  <c r="Q21" i="3"/>
  <c r="S21" i="3" s="1"/>
  <c r="AB21" i="3" s="1"/>
  <c r="P21" i="3"/>
  <c r="C67" i="3"/>
  <c r="F67" i="3" s="1"/>
  <c r="J67" i="3"/>
  <c r="N18" i="3"/>
  <c r="O18" i="3"/>
  <c r="L18" i="3"/>
  <c r="L44" i="3" s="1"/>
  <c r="M18" i="3"/>
  <c r="N16" i="3"/>
  <c r="O16" i="3"/>
  <c r="E77" i="3"/>
  <c r="F77" i="3" s="1"/>
  <c r="L77" i="3"/>
  <c r="Q25" i="3"/>
  <c r="S25" i="3" s="1"/>
  <c r="AB25" i="3" s="1"/>
  <c r="B68" i="3"/>
  <c r="I68" i="3"/>
  <c r="E59" i="3"/>
  <c r="L59" i="3"/>
  <c r="K53" i="3"/>
  <c r="L34" i="4"/>
  <c r="L28" i="4"/>
  <c r="L22" i="4"/>
  <c r="L17" i="4"/>
  <c r="L14" i="4"/>
  <c r="L11" i="4"/>
  <c r="L8" i="4"/>
  <c r="F75" i="3"/>
  <c r="C68" i="3"/>
  <c r="Q38" i="3"/>
  <c r="J74" i="3"/>
  <c r="C74" i="3"/>
  <c r="Q27" i="3"/>
  <c r="S27" i="3" s="1"/>
  <c r="AB27" i="3" s="1"/>
  <c r="P27" i="3"/>
  <c r="N24" i="3"/>
  <c r="O24" i="3"/>
  <c r="L24" i="3"/>
  <c r="M24" i="3"/>
  <c r="N22" i="3"/>
  <c r="O22" i="3"/>
  <c r="K59" i="3"/>
  <c r="M59" i="3" s="1"/>
  <c r="N12" i="3"/>
  <c r="O12" i="3"/>
  <c r="L12" i="3"/>
  <c r="M12" i="3"/>
  <c r="D55" i="3"/>
  <c r="F55" i="3" s="1"/>
  <c r="K55" i="3"/>
  <c r="E63" i="4"/>
  <c r="L63" i="4"/>
  <c r="E57" i="4"/>
  <c r="L57" i="4"/>
  <c r="L75" i="3"/>
  <c r="D73" i="3"/>
  <c r="F73" i="3" s="1"/>
  <c r="I66" i="3"/>
  <c r="O43" i="3"/>
  <c r="M43" i="3"/>
  <c r="N43" i="3"/>
  <c r="P43" i="3" s="1"/>
  <c r="E83" i="3"/>
  <c r="F83" i="3" s="1"/>
  <c r="L83" i="3"/>
  <c r="M83" i="3" s="1"/>
  <c r="D79" i="3"/>
  <c r="F79" i="3" s="1"/>
  <c r="K79" i="3"/>
  <c r="M79" i="3" s="1"/>
  <c r="J78" i="3"/>
  <c r="Q31" i="3"/>
  <c r="S31" i="3" s="1"/>
  <c r="AB31" i="3" s="1"/>
  <c r="B74" i="3"/>
  <c r="I74" i="3"/>
  <c r="P28" i="3"/>
  <c r="E65" i="3"/>
  <c r="L65" i="3"/>
  <c r="L63" i="3"/>
  <c r="D61" i="3"/>
  <c r="F61" i="3" s="1"/>
  <c r="K61" i="3"/>
  <c r="M61" i="3" s="1"/>
  <c r="Q9" i="3"/>
  <c r="S9" i="3" s="1"/>
  <c r="AB9" i="3" s="1"/>
  <c r="P9" i="3"/>
  <c r="L85" i="4"/>
  <c r="M85" i="4" s="1"/>
  <c r="L79" i="4"/>
  <c r="E69" i="4"/>
  <c r="F69" i="4" s="1"/>
  <c r="L69" i="4"/>
  <c r="J77" i="3"/>
  <c r="M77" i="3" s="1"/>
  <c r="C73" i="3"/>
  <c r="J55" i="3"/>
  <c r="E88" i="3"/>
  <c r="L88" i="3"/>
  <c r="M34" i="3"/>
  <c r="Q33" i="3"/>
  <c r="S33" i="3" s="1"/>
  <c r="AB33" i="3" s="1"/>
  <c r="P33" i="3"/>
  <c r="I78" i="3"/>
  <c r="B78" i="3"/>
  <c r="N30" i="3"/>
  <c r="O30" i="3"/>
  <c r="L30" i="3"/>
  <c r="M30" i="3"/>
  <c r="N28" i="3"/>
  <c r="O28" i="3"/>
  <c r="P25" i="3"/>
  <c r="K65" i="3"/>
  <c r="M65" i="3" s="1"/>
  <c r="M16" i="3"/>
  <c r="Q15" i="3"/>
  <c r="S15" i="3" s="1"/>
  <c r="AB15" i="3" s="1"/>
  <c r="P15" i="3"/>
  <c r="C56" i="3"/>
  <c r="J56" i="3"/>
  <c r="E53" i="3"/>
  <c r="L53" i="3"/>
  <c r="N10" i="3"/>
  <c r="O10" i="3"/>
  <c r="Q13" i="3"/>
  <c r="S13" i="3" s="1"/>
  <c r="AB13" i="3" s="1"/>
  <c r="B60" i="3"/>
  <c r="C59" i="3"/>
  <c r="B54" i="3"/>
  <c r="Q42" i="3"/>
  <c r="Q41" i="3"/>
  <c r="M39" i="3"/>
  <c r="N39" i="3"/>
  <c r="N32" i="3"/>
  <c r="O32" i="3"/>
  <c r="N26" i="3"/>
  <c r="O26" i="3"/>
  <c r="N20" i="3"/>
  <c r="P20" i="3" s="1"/>
  <c r="O20" i="3"/>
  <c r="N14" i="3"/>
  <c r="O14" i="3"/>
  <c r="D57" i="3"/>
  <c r="K57" i="3"/>
  <c r="N8" i="3"/>
  <c r="O8" i="3"/>
  <c r="F44" i="3"/>
  <c r="F59" i="3"/>
  <c r="P42" i="3"/>
  <c r="L40" i="3"/>
  <c r="M40" i="3"/>
  <c r="Q35" i="3"/>
  <c r="S35" i="3" s="1"/>
  <c r="AB35" i="3" s="1"/>
  <c r="C81" i="3"/>
  <c r="F81" i="3" s="1"/>
  <c r="Q29" i="3"/>
  <c r="S29" i="3" s="1"/>
  <c r="AB29" i="3" s="1"/>
  <c r="C75" i="3"/>
  <c r="J75" i="3"/>
  <c r="Q23" i="3"/>
  <c r="S23" i="3" s="1"/>
  <c r="AB23" i="3" s="1"/>
  <c r="C69" i="3"/>
  <c r="F69" i="3" s="1"/>
  <c r="J69" i="3"/>
  <c r="M69" i="3" s="1"/>
  <c r="Q17" i="3"/>
  <c r="S17" i="3" s="1"/>
  <c r="AB17" i="3" s="1"/>
  <c r="C63" i="3"/>
  <c r="F63" i="3" s="1"/>
  <c r="J63" i="3"/>
  <c r="Q11" i="3"/>
  <c r="S11" i="3" s="1"/>
  <c r="AB11" i="3" s="1"/>
  <c r="C57" i="3"/>
  <c r="F57" i="3" s="1"/>
  <c r="J57" i="3"/>
  <c r="M57" i="3" s="1"/>
  <c r="C53" i="3" l="1"/>
  <c r="P7" i="3"/>
  <c r="Q7" i="3"/>
  <c r="S7" i="3" s="1"/>
  <c r="AB7" i="3" s="1"/>
  <c r="B103" i="2"/>
  <c r="B103" i="3"/>
  <c r="D58" i="3"/>
  <c r="K58" i="3"/>
  <c r="L70" i="3"/>
  <c r="E70" i="3"/>
  <c r="P11" i="4"/>
  <c r="I57" i="4"/>
  <c r="M57" i="4" s="1"/>
  <c r="B57" i="4"/>
  <c r="F57" i="4" s="1"/>
  <c r="Q18" i="3"/>
  <c r="S18" i="3" s="1"/>
  <c r="AB18" i="3" s="1"/>
  <c r="J64" i="3"/>
  <c r="C64" i="3"/>
  <c r="I82" i="3"/>
  <c r="P36" i="3"/>
  <c r="B82" i="3"/>
  <c r="D56" i="4"/>
  <c r="K56" i="4"/>
  <c r="M56" i="4" s="1"/>
  <c r="K66" i="4"/>
  <c r="M66" i="4" s="1"/>
  <c r="D66" i="4"/>
  <c r="K86" i="4"/>
  <c r="D86" i="4"/>
  <c r="M79" i="4"/>
  <c r="L59" i="4"/>
  <c r="E59" i="4"/>
  <c r="P13" i="4"/>
  <c r="E64" i="4"/>
  <c r="L64" i="4"/>
  <c r="D78" i="4"/>
  <c r="K78" i="4"/>
  <c r="P10" i="2"/>
  <c r="J56" i="2"/>
  <c r="C56" i="2"/>
  <c r="L75" i="2"/>
  <c r="E75" i="2"/>
  <c r="E54" i="1"/>
  <c r="O44" i="1"/>
  <c r="L54" i="1"/>
  <c r="L90" i="1" s="1"/>
  <c r="L60" i="1"/>
  <c r="E60" i="1"/>
  <c r="E77" i="1"/>
  <c r="L77" i="1"/>
  <c r="M58" i="2"/>
  <c r="L69" i="2"/>
  <c r="E69" i="2"/>
  <c r="J86" i="2"/>
  <c r="C86" i="2"/>
  <c r="P40" i="2"/>
  <c r="F71" i="2"/>
  <c r="E83" i="4"/>
  <c r="L83" i="4"/>
  <c r="J61" i="2"/>
  <c r="C61" i="2"/>
  <c r="J80" i="2"/>
  <c r="C80" i="2"/>
  <c r="P34" i="2"/>
  <c r="I55" i="2"/>
  <c r="B55" i="2"/>
  <c r="P9" i="2"/>
  <c r="L74" i="2"/>
  <c r="E74" i="2"/>
  <c r="P9" i="4"/>
  <c r="I55" i="4"/>
  <c r="B55" i="4"/>
  <c r="J68" i="2"/>
  <c r="C68" i="2"/>
  <c r="C85" i="2"/>
  <c r="J85" i="2"/>
  <c r="C54" i="1"/>
  <c r="J54" i="1"/>
  <c r="B71" i="1"/>
  <c r="P25" i="1"/>
  <c r="I71" i="1"/>
  <c r="P18" i="2"/>
  <c r="B64" i="2"/>
  <c r="I64" i="2"/>
  <c r="P33" i="2"/>
  <c r="B79" i="2"/>
  <c r="I79" i="2"/>
  <c r="C63" i="1"/>
  <c r="J63" i="1"/>
  <c r="K75" i="1"/>
  <c r="D75" i="1"/>
  <c r="C81" i="1"/>
  <c r="J81" i="1"/>
  <c r="L81" i="2"/>
  <c r="E81" i="2"/>
  <c r="P8" i="1"/>
  <c r="L78" i="3"/>
  <c r="E78" i="3"/>
  <c r="F78" i="3" s="1"/>
  <c r="P14" i="3"/>
  <c r="D60" i="3"/>
  <c r="Q14" i="3"/>
  <c r="S14" i="3" s="1"/>
  <c r="AB14" i="3" s="1"/>
  <c r="K60" i="3"/>
  <c r="K78" i="3"/>
  <c r="Q32" i="3"/>
  <c r="S32" i="3" s="1"/>
  <c r="AB32" i="3" s="1"/>
  <c r="D78" i="3"/>
  <c r="K56" i="3"/>
  <c r="D56" i="3"/>
  <c r="D76" i="3"/>
  <c r="K76" i="3"/>
  <c r="D70" i="3"/>
  <c r="K70" i="3"/>
  <c r="B60" i="4"/>
  <c r="F60" i="4" s="1"/>
  <c r="I60" i="4"/>
  <c r="M60" i="4" s="1"/>
  <c r="P14" i="4"/>
  <c r="B64" i="3"/>
  <c r="P18" i="3"/>
  <c r="I64" i="3"/>
  <c r="E82" i="3"/>
  <c r="L82" i="3"/>
  <c r="L56" i="4"/>
  <c r="E56" i="4"/>
  <c r="L66" i="4"/>
  <c r="E66" i="4"/>
  <c r="K76" i="4"/>
  <c r="D76" i="4"/>
  <c r="D89" i="4"/>
  <c r="K89" i="4"/>
  <c r="D61" i="4"/>
  <c r="K61" i="4"/>
  <c r="F66" i="4"/>
  <c r="D62" i="4"/>
  <c r="K62" i="4"/>
  <c r="D72" i="4"/>
  <c r="F72" i="4" s="1"/>
  <c r="K72" i="4"/>
  <c r="K82" i="4"/>
  <c r="D82" i="4"/>
  <c r="P10" i="3"/>
  <c r="M53" i="3"/>
  <c r="E78" i="4"/>
  <c r="L78" i="4"/>
  <c r="M44" i="4"/>
  <c r="J53" i="4"/>
  <c r="C53" i="4"/>
  <c r="J75" i="2"/>
  <c r="C75" i="2"/>
  <c r="F75" i="2" s="1"/>
  <c r="D56" i="1"/>
  <c r="K56" i="1"/>
  <c r="D64" i="1"/>
  <c r="K64" i="1"/>
  <c r="M64" i="1" s="1"/>
  <c r="D82" i="1"/>
  <c r="K82" i="1"/>
  <c r="M82" i="1" s="1"/>
  <c r="F58" i="2"/>
  <c r="J69" i="2"/>
  <c r="C69" i="2"/>
  <c r="F69" i="2" s="1"/>
  <c r="P29" i="2"/>
  <c r="M56" i="1"/>
  <c r="L63" i="2"/>
  <c r="E63" i="2"/>
  <c r="P23" i="2"/>
  <c r="M88" i="2"/>
  <c r="M44" i="2"/>
  <c r="J55" i="2"/>
  <c r="J90" i="2" s="1"/>
  <c r="C55" i="2"/>
  <c r="D74" i="2"/>
  <c r="K74" i="2"/>
  <c r="E55" i="4"/>
  <c r="L55" i="4"/>
  <c r="L87" i="2"/>
  <c r="E87" i="2"/>
  <c r="K57" i="1"/>
  <c r="D57" i="1"/>
  <c r="C64" i="2"/>
  <c r="J64" i="2"/>
  <c r="J79" i="2"/>
  <c r="C79" i="2"/>
  <c r="L69" i="1"/>
  <c r="E69" i="1"/>
  <c r="I75" i="1"/>
  <c r="P29" i="1"/>
  <c r="B75" i="1"/>
  <c r="L87" i="1"/>
  <c r="E87" i="1"/>
  <c r="J81" i="2"/>
  <c r="C81" i="2"/>
  <c r="L60" i="3"/>
  <c r="E60" i="3"/>
  <c r="F60" i="3" s="1"/>
  <c r="L56" i="3"/>
  <c r="M56" i="3" s="1"/>
  <c r="E56" i="3"/>
  <c r="F56" i="3" s="1"/>
  <c r="C86" i="3"/>
  <c r="J86" i="3"/>
  <c r="Q40" i="3"/>
  <c r="E54" i="3"/>
  <c r="L54" i="3"/>
  <c r="L90" i="3" s="1"/>
  <c r="E66" i="3"/>
  <c r="L66" i="3"/>
  <c r="K85" i="3"/>
  <c r="D85" i="3"/>
  <c r="L74" i="3"/>
  <c r="E74" i="3"/>
  <c r="L68" i="3"/>
  <c r="E68" i="3"/>
  <c r="P17" i="4"/>
  <c r="I63" i="4"/>
  <c r="M63" i="4" s="1"/>
  <c r="B63" i="4"/>
  <c r="F63" i="4" s="1"/>
  <c r="L64" i="3"/>
  <c r="E64" i="3"/>
  <c r="Q22" i="3"/>
  <c r="S22" i="3" s="1"/>
  <c r="AB22" i="3" s="1"/>
  <c r="D82" i="3"/>
  <c r="K82" i="3"/>
  <c r="K58" i="4"/>
  <c r="D58" i="4"/>
  <c r="J76" i="4"/>
  <c r="C76" i="4"/>
  <c r="C61" i="4"/>
  <c r="J61" i="4"/>
  <c r="L62" i="4"/>
  <c r="E62" i="4"/>
  <c r="L72" i="4"/>
  <c r="E72" i="4"/>
  <c r="B82" i="4"/>
  <c r="F82" i="4" s="1"/>
  <c r="I82" i="4"/>
  <c r="P36" i="4"/>
  <c r="P26" i="4"/>
  <c r="K70" i="4"/>
  <c r="D70" i="4"/>
  <c r="B86" i="4"/>
  <c r="P40" i="4"/>
  <c r="I86" i="4"/>
  <c r="P7" i="4"/>
  <c r="B53" i="4"/>
  <c r="I53" i="4"/>
  <c r="L44" i="4"/>
  <c r="D70" i="2"/>
  <c r="K70" i="2"/>
  <c r="M70" i="2" s="1"/>
  <c r="L76" i="2"/>
  <c r="M76" i="2" s="1"/>
  <c r="E76" i="2"/>
  <c r="P10" i="1"/>
  <c r="C56" i="1"/>
  <c r="J56" i="1"/>
  <c r="E65" i="1"/>
  <c r="L65" i="1"/>
  <c r="E83" i="1"/>
  <c r="L83" i="1"/>
  <c r="E70" i="2"/>
  <c r="L70" i="2"/>
  <c r="F56" i="1"/>
  <c r="E70" i="1"/>
  <c r="L70" i="1"/>
  <c r="L82" i="1"/>
  <c r="E82" i="1"/>
  <c r="P43" i="4"/>
  <c r="J63" i="2"/>
  <c r="C63" i="2"/>
  <c r="F63" i="2" s="1"/>
  <c r="F88" i="2"/>
  <c r="D55" i="1"/>
  <c r="K55" i="1"/>
  <c r="D61" i="1"/>
  <c r="K61" i="1"/>
  <c r="M67" i="4"/>
  <c r="L57" i="2"/>
  <c r="E57" i="2"/>
  <c r="J74" i="2"/>
  <c r="M74" i="2" s="1"/>
  <c r="P28" i="2"/>
  <c r="C74" i="2"/>
  <c r="F74" i="2" s="1"/>
  <c r="F76" i="2"/>
  <c r="J87" i="2"/>
  <c r="C87" i="2"/>
  <c r="F87" i="2" s="1"/>
  <c r="C57" i="1"/>
  <c r="F57" i="1" s="1"/>
  <c r="J57" i="1"/>
  <c r="M57" i="1" s="1"/>
  <c r="P31" i="1"/>
  <c r="I77" i="1"/>
  <c r="M77" i="1" s="1"/>
  <c r="B77" i="1"/>
  <c r="F77" i="1" s="1"/>
  <c r="F60" i="1"/>
  <c r="M59" i="2"/>
  <c r="P11" i="1"/>
  <c r="K69" i="1"/>
  <c r="D69" i="1"/>
  <c r="C75" i="1"/>
  <c r="J75" i="1"/>
  <c r="K87" i="1"/>
  <c r="D87" i="1"/>
  <c r="P16" i="2"/>
  <c r="I62" i="2"/>
  <c r="B62" i="2"/>
  <c r="L76" i="3"/>
  <c r="E76" i="3"/>
  <c r="B86" i="3"/>
  <c r="F86" i="3" s="1"/>
  <c r="I86" i="3"/>
  <c r="M86" i="3" s="1"/>
  <c r="P40" i="3"/>
  <c r="D54" i="3"/>
  <c r="F54" i="3" s="1"/>
  <c r="P8" i="3"/>
  <c r="Q8" i="3"/>
  <c r="S8" i="3" s="1"/>
  <c r="AB8" i="3" s="1"/>
  <c r="K54" i="3"/>
  <c r="K90" i="3" s="1"/>
  <c r="N44" i="3"/>
  <c r="K66" i="3"/>
  <c r="M66" i="3" s="1"/>
  <c r="D66" i="3"/>
  <c r="F66" i="3" s="1"/>
  <c r="J85" i="3"/>
  <c r="Q39" i="3"/>
  <c r="C85" i="3"/>
  <c r="K74" i="3"/>
  <c r="M74" i="3" s="1"/>
  <c r="D74" i="3"/>
  <c r="F74" i="3" s="1"/>
  <c r="M78" i="3"/>
  <c r="M55" i="3"/>
  <c r="K89" i="3"/>
  <c r="D89" i="3"/>
  <c r="C58" i="3"/>
  <c r="C90" i="3" s="1"/>
  <c r="Q12" i="3"/>
  <c r="S12" i="3" s="1"/>
  <c r="AB12" i="3" s="1"/>
  <c r="J58" i="3"/>
  <c r="M44" i="3"/>
  <c r="D68" i="3"/>
  <c r="K68" i="3"/>
  <c r="I68" i="4"/>
  <c r="M68" i="4" s="1"/>
  <c r="P22" i="4"/>
  <c r="B68" i="4"/>
  <c r="F68" i="4" s="1"/>
  <c r="P22" i="3"/>
  <c r="D64" i="3"/>
  <c r="K64" i="3"/>
  <c r="E80" i="3"/>
  <c r="L80" i="3"/>
  <c r="C58" i="4"/>
  <c r="J58" i="4"/>
  <c r="K71" i="4"/>
  <c r="D71" i="4"/>
  <c r="B76" i="4"/>
  <c r="I76" i="4"/>
  <c r="M76" i="4" s="1"/>
  <c r="P30" i="4"/>
  <c r="P15" i="4"/>
  <c r="I61" i="4"/>
  <c r="B61" i="4"/>
  <c r="F61" i="4" s="1"/>
  <c r="P25" i="4"/>
  <c r="K88" i="4"/>
  <c r="D88" i="4"/>
  <c r="K64" i="4"/>
  <c r="D64" i="4"/>
  <c r="K77" i="4"/>
  <c r="D77" i="4"/>
  <c r="L82" i="4"/>
  <c r="E82" i="4"/>
  <c r="M72" i="4"/>
  <c r="P39" i="3"/>
  <c r="M75" i="3"/>
  <c r="D65" i="4"/>
  <c r="K65" i="4"/>
  <c r="J70" i="4"/>
  <c r="C70" i="4"/>
  <c r="L86" i="4"/>
  <c r="E86" i="4"/>
  <c r="D53" i="4"/>
  <c r="K53" i="4"/>
  <c r="N44" i="4"/>
  <c r="K73" i="2"/>
  <c r="D73" i="2"/>
  <c r="K87" i="2"/>
  <c r="D87" i="2"/>
  <c r="E57" i="1"/>
  <c r="L57" i="1"/>
  <c r="D70" i="1"/>
  <c r="F70" i="1" s="1"/>
  <c r="K70" i="1"/>
  <c r="M70" i="1" s="1"/>
  <c r="D88" i="1"/>
  <c r="K88" i="1"/>
  <c r="D67" i="2"/>
  <c r="K67" i="2"/>
  <c r="K83" i="4"/>
  <c r="D83" i="4"/>
  <c r="F78" i="2"/>
  <c r="C55" i="1"/>
  <c r="F55" i="1" s="1"/>
  <c r="J55" i="1"/>
  <c r="M55" i="1" s="1"/>
  <c r="P9" i="1"/>
  <c r="C61" i="1"/>
  <c r="F61" i="1" s="1"/>
  <c r="P15" i="1"/>
  <c r="J61" i="1"/>
  <c r="J57" i="2"/>
  <c r="C57" i="2"/>
  <c r="F57" i="2" s="1"/>
  <c r="M82" i="2"/>
  <c r="F88" i="3"/>
  <c r="P30" i="2"/>
  <c r="K60" i="1"/>
  <c r="D60" i="1"/>
  <c r="P37" i="1"/>
  <c r="B83" i="1"/>
  <c r="F83" i="1" s="1"/>
  <c r="I83" i="1"/>
  <c r="M83" i="1" s="1"/>
  <c r="F60" i="2"/>
  <c r="P22" i="2"/>
  <c r="M53" i="2"/>
  <c r="E63" i="1"/>
  <c r="E90" i="1" s="1"/>
  <c r="L63" i="1"/>
  <c r="B69" i="1"/>
  <c r="F69" i="1" s="1"/>
  <c r="P23" i="1"/>
  <c r="I69" i="1"/>
  <c r="E81" i="1"/>
  <c r="L81" i="1"/>
  <c r="B87" i="1"/>
  <c r="P41" i="1"/>
  <c r="I87" i="1"/>
  <c r="F70" i="2"/>
  <c r="L62" i="2"/>
  <c r="E62" i="2"/>
  <c r="L72" i="3"/>
  <c r="E72" i="3"/>
  <c r="O44" i="3"/>
  <c r="J76" i="3"/>
  <c r="Q30" i="3"/>
  <c r="S30" i="3" s="1"/>
  <c r="AB30" i="3" s="1"/>
  <c r="C76" i="3"/>
  <c r="J89" i="3"/>
  <c r="Q43" i="3"/>
  <c r="C89" i="3"/>
  <c r="P12" i="3"/>
  <c r="B58" i="3"/>
  <c r="I58" i="3"/>
  <c r="C70" i="3"/>
  <c r="J70" i="3"/>
  <c r="Q24" i="3"/>
  <c r="S24" i="3" s="1"/>
  <c r="AB24" i="3" s="1"/>
  <c r="P28" i="4"/>
  <c r="I74" i="4"/>
  <c r="M74" i="4" s="1"/>
  <c r="B74" i="4"/>
  <c r="F74" i="4" s="1"/>
  <c r="M68" i="3"/>
  <c r="E62" i="3"/>
  <c r="L62" i="3"/>
  <c r="M67" i="3"/>
  <c r="D80" i="3"/>
  <c r="K80" i="3"/>
  <c r="F65" i="3"/>
  <c r="P12" i="4"/>
  <c r="I58" i="4"/>
  <c r="B58" i="4"/>
  <c r="J71" i="4"/>
  <c r="M71" i="4" s="1"/>
  <c r="C71" i="4"/>
  <c r="E76" i="4"/>
  <c r="L76" i="4"/>
  <c r="F62" i="4"/>
  <c r="P32" i="3"/>
  <c r="P10" i="4"/>
  <c r="E61" i="4"/>
  <c r="L61" i="4"/>
  <c r="B88" i="4"/>
  <c r="I88" i="4"/>
  <c r="P42" i="4"/>
  <c r="J64" i="4"/>
  <c r="C64" i="4"/>
  <c r="C77" i="4"/>
  <c r="F77" i="4" s="1"/>
  <c r="J77" i="4"/>
  <c r="D84" i="4"/>
  <c r="F84" i="4" s="1"/>
  <c r="K84" i="4"/>
  <c r="P38" i="4"/>
  <c r="M62" i="4"/>
  <c r="M85" i="3"/>
  <c r="C65" i="4"/>
  <c r="F65" i="4" s="1"/>
  <c r="J65" i="4"/>
  <c r="M65" i="4" s="1"/>
  <c r="I70" i="4"/>
  <c r="B70" i="4"/>
  <c r="P24" i="4"/>
  <c r="C89" i="4"/>
  <c r="J89" i="4"/>
  <c r="M89" i="4" s="1"/>
  <c r="L56" i="2"/>
  <c r="L90" i="2" s="1"/>
  <c r="E56" i="2"/>
  <c r="O44" i="2"/>
  <c r="I73" i="2"/>
  <c r="P27" i="2"/>
  <c r="B73" i="2"/>
  <c r="F73" i="2" s="1"/>
  <c r="N44" i="1"/>
  <c r="K53" i="1"/>
  <c r="D53" i="1"/>
  <c r="D59" i="1"/>
  <c r="K59" i="1"/>
  <c r="E71" i="1"/>
  <c r="L71" i="1"/>
  <c r="E89" i="1"/>
  <c r="L89" i="1"/>
  <c r="M84" i="1"/>
  <c r="P21" i="2"/>
  <c r="I67" i="2"/>
  <c r="M67" i="2" s="1"/>
  <c r="B67" i="2"/>
  <c r="F67" i="2" s="1"/>
  <c r="L86" i="2"/>
  <c r="E86" i="2"/>
  <c r="M63" i="3"/>
  <c r="P37" i="4"/>
  <c r="I83" i="4"/>
  <c r="M83" i="4" s="1"/>
  <c r="B83" i="4"/>
  <c r="F83" i="4" s="1"/>
  <c r="K61" i="2"/>
  <c r="D61" i="2"/>
  <c r="L80" i="2"/>
  <c r="E80" i="2"/>
  <c r="D58" i="1"/>
  <c r="K58" i="1"/>
  <c r="F82" i="2"/>
  <c r="Q20" i="3"/>
  <c r="S20" i="3" s="1"/>
  <c r="AB20" i="3" s="1"/>
  <c r="K55" i="4"/>
  <c r="D55" i="4"/>
  <c r="L68" i="2"/>
  <c r="E68" i="2"/>
  <c r="D85" i="2"/>
  <c r="K85" i="2"/>
  <c r="C60" i="1"/>
  <c r="J60" i="1"/>
  <c r="M60" i="1" s="1"/>
  <c r="B89" i="1"/>
  <c r="F89" i="1" s="1"/>
  <c r="P43" i="1"/>
  <c r="I89" i="1"/>
  <c r="M89" i="1" s="1"/>
  <c r="L64" i="2"/>
  <c r="E64" i="2"/>
  <c r="E79" i="2"/>
  <c r="L79" i="2"/>
  <c r="F53" i="2"/>
  <c r="D63" i="1"/>
  <c r="K63" i="1"/>
  <c r="C69" i="1"/>
  <c r="J69" i="1"/>
  <c r="K81" i="1"/>
  <c r="D81" i="1"/>
  <c r="C87" i="1"/>
  <c r="J87" i="1"/>
  <c r="P24" i="2"/>
  <c r="K62" i="2"/>
  <c r="D62" i="2"/>
  <c r="D81" i="2"/>
  <c r="K81" i="2"/>
  <c r="M54" i="2"/>
  <c r="P36" i="1"/>
  <c r="Q34" i="3"/>
  <c r="S34" i="3" s="1"/>
  <c r="AB34" i="3" s="1"/>
  <c r="C80" i="3"/>
  <c r="F80" i="3" s="1"/>
  <c r="J80" i="3"/>
  <c r="M80" i="3" s="1"/>
  <c r="F53" i="3"/>
  <c r="K72" i="3"/>
  <c r="M72" i="3" s="1"/>
  <c r="D72" i="3"/>
  <c r="F72" i="3" s="1"/>
  <c r="P26" i="3"/>
  <c r="Q26" i="3"/>
  <c r="S26" i="3" s="1"/>
  <c r="AB26" i="3" s="1"/>
  <c r="Q10" i="3"/>
  <c r="S10" i="3" s="1"/>
  <c r="AB10" i="3" s="1"/>
  <c r="Q16" i="3"/>
  <c r="S16" i="3" s="1"/>
  <c r="AB16" i="3" s="1"/>
  <c r="J62" i="3"/>
  <c r="J90" i="3" s="1"/>
  <c r="C62" i="3"/>
  <c r="F62" i="3" s="1"/>
  <c r="I76" i="3"/>
  <c r="M76" i="3" s="1"/>
  <c r="B76" i="3"/>
  <c r="F76" i="3" s="1"/>
  <c r="P30" i="3"/>
  <c r="E89" i="3"/>
  <c r="L89" i="3"/>
  <c r="M89" i="3" s="1"/>
  <c r="E58" i="3"/>
  <c r="E90" i="3" s="1"/>
  <c r="L58" i="3"/>
  <c r="I70" i="3"/>
  <c r="M70" i="3" s="1"/>
  <c r="P24" i="3"/>
  <c r="B70" i="3"/>
  <c r="F70" i="3" s="1"/>
  <c r="Q28" i="3"/>
  <c r="S28" i="3" s="1"/>
  <c r="AB28" i="3" s="1"/>
  <c r="B54" i="4"/>
  <c r="F54" i="4" s="1"/>
  <c r="I54" i="4"/>
  <c r="M54" i="4" s="1"/>
  <c r="P8" i="4"/>
  <c r="P34" i="4"/>
  <c r="B80" i="4"/>
  <c r="F80" i="4" s="1"/>
  <c r="I80" i="4"/>
  <c r="M80" i="4" s="1"/>
  <c r="F68" i="3"/>
  <c r="K62" i="3"/>
  <c r="D62" i="3"/>
  <c r="Q36" i="3"/>
  <c r="S36" i="3" s="1"/>
  <c r="AB36" i="3" s="1"/>
  <c r="J82" i="3"/>
  <c r="C82" i="3"/>
  <c r="E58" i="4"/>
  <c r="L58" i="4"/>
  <c r="E71" i="4"/>
  <c r="L71" i="4"/>
  <c r="J78" i="4"/>
  <c r="M78" i="4" s="1"/>
  <c r="C78" i="4"/>
  <c r="F78" i="4" s="1"/>
  <c r="M77" i="4"/>
  <c r="K59" i="4"/>
  <c r="M59" i="4" s="1"/>
  <c r="D59" i="4"/>
  <c r="F59" i="4" s="1"/>
  <c r="P20" i="4"/>
  <c r="F71" i="4"/>
  <c r="E88" i="4"/>
  <c r="L88" i="4"/>
  <c r="P34" i="3"/>
  <c r="M88" i="3"/>
  <c r="I64" i="4"/>
  <c r="M64" i="4" s="1"/>
  <c r="P18" i="4"/>
  <c r="B64" i="4"/>
  <c r="F64" i="4" s="1"/>
  <c r="L77" i="4"/>
  <c r="E77" i="4"/>
  <c r="L84" i="4"/>
  <c r="E84" i="4"/>
  <c r="P16" i="4"/>
  <c r="F85" i="3"/>
  <c r="M81" i="3"/>
  <c r="L65" i="4"/>
  <c r="E65" i="4"/>
  <c r="E70" i="4"/>
  <c r="L70" i="4"/>
  <c r="L89" i="4"/>
  <c r="E89" i="4"/>
  <c r="O44" i="4"/>
  <c r="L53" i="4"/>
  <c r="E53" i="4"/>
  <c r="D56" i="2"/>
  <c r="K56" i="2"/>
  <c r="J73" i="2"/>
  <c r="C73" i="2"/>
  <c r="J53" i="1"/>
  <c r="C53" i="1"/>
  <c r="P7" i="1"/>
  <c r="P44" i="1" s="1"/>
  <c r="M44" i="1"/>
  <c r="J59" i="1"/>
  <c r="M59" i="1" s="1"/>
  <c r="P13" i="1"/>
  <c r="C59" i="1"/>
  <c r="F59" i="1" s="1"/>
  <c r="D76" i="1"/>
  <c r="K76" i="1"/>
  <c r="M76" i="1" s="1"/>
  <c r="M85" i="1"/>
  <c r="C67" i="2"/>
  <c r="J67" i="2"/>
  <c r="M75" i="2"/>
  <c r="K86" i="2"/>
  <c r="D86" i="2"/>
  <c r="M65" i="2"/>
  <c r="E64" i="1"/>
  <c r="F64" i="1" s="1"/>
  <c r="L64" i="1"/>
  <c r="L76" i="1"/>
  <c r="E76" i="1"/>
  <c r="E88" i="1"/>
  <c r="L88" i="1"/>
  <c r="C83" i="4"/>
  <c r="J83" i="4"/>
  <c r="B61" i="2"/>
  <c r="F61" i="2" s="1"/>
  <c r="P15" i="2"/>
  <c r="I61" i="2"/>
  <c r="M61" i="2" s="1"/>
  <c r="M69" i="2"/>
  <c r="K80" i="2"/>
  <c r="D80" i="2"/>
  <c r="C58" i="1"/>
  <c r="F58" i="1" s="1"/>
  <c r="P12" i="1"/>
  <c r="J58" i="1"/>
  <c r="M58" i="1" s="1"/>
  <c r="K55" i="2"/>
  <c r="K90" i="2" s="1"/>
  <c r="N44" i="2"/>
  <c r="D55" i="2"/>
  <c r="D90" i="2" s="1"/>
  <c r="C55" i="4"/>
  <c r="J55" i="4"/>
  <c r="M57" i="2"/>
  <c r="K68" i="2"/>
  <c r="D68" i="2"/>
  <c r="F68" i="2" s="1"/>
  <c r="P39" i="2"/>
  <c r="I85" i="2"/>
  <c r="M85" i="2" s="1"/>
  <c r="B85" i="2"/>
  <c r="F85" i="2" s="1"/>
  <c r="K54" i="1"/>
  <c r="M54" i="1" s="1"/>
  <c r="D54" i="1"/>
  <c r="P19" i="1"/>
  <c r="B65" i="1"/>
  <c r="F65" i="1" s="1"/>
  <c r="I65" i="1"/>
  <c r="M65" i="1" s="1"/>
  <c r="K64" i="2"/>
  <c r="D64" i="2"/>
  <c r="K79" i="2"/>
  <c r="D79" i="2"/>
  <c r="P17" i="1"/>
  <c r="B63" i="1"/>
  <c r="F63" i="1" s="1"/>
  <c r="I63" i="1"/>
  <c r="M63" i="1" s="1"/>
  <c r="L75" i="1"/>
  <c r="E75" i="1"/>
  <c r="P35" i="1"/>
  <c r="I81" i="1"/>
  <c r="B81" i="1"/>
  <c r="F81" i="1" s="1"/>
  <c r="M87" i="2"/>
  <c r="M72" i="2"/>
  <c r="J62" i="2"/>
  <c r="C62" i="2"/>
  <c r="P35" i="2"/>
  <c r="B81" i="2"/>
  <c r="F81" i="2" s="1"/>
  <c r="I81" i="2"/>
  <c r="M81" i="2" s="1"/>
  <c r="M63" i="2"/>
  <c r="P18" i="1"/>
  <c r="F82" i="1"/>
  <c r="L44" i="1"/>
  <c r="K91" i="2" l="1"/>
  <c r="D105" i="2" s="1"/>
  <c r="B105" i="2"/>
  <c r="E105" i="2" s="1"/>
  <c r="D91" i="2"/>
  <c r="C105" i="2" s="1"/>
  <c r="D90" i="1"/>
  <c r="D91" i="1" s="1"/>
  <c r="C105" i="1" s="1"/>
  <c r="B106" i="2"/>
  <c r="L91" i="2"/>
  <c r="D106" i="2" s="1"/>
  <c r="E91" i="2"/>
  <c r="C106" i="2" s="1"/>
  <c r="F70" i="4"/>
  <c r="M88" i="1"/>
  <c r="D90" i="4"/>
  <c r="B103" i="4"/>
  <c r="I91" i="4"/>
  <c r="D103" i="4" s="1"/>
  <c r="B91" i="4"/>
  <c r="C103" i="4" s="1"/>
  <c r="F86" i="4"/>
  <c r="M82" i="4"/>
  <c r="M75" i="1"/>
  <c r="B104" i="4"/>
  <c r="E104" i="4" s="1"/>
  <c r="C91" i="4"/>
  <c r="C104" i="4" s="1"/>
  <c r="J91" i="4"/>
  <c r="D104" i="4" s="1"/>
  <c r="M62" i="3"/>
  <c r="F64" i="3"/>
  <c r="M55" i="4"/>
  <c r="M55" i="2"/>
  <c r="M56" i="2"/>
  <c r="F82" i="3"/>
  <c r="C91" i="1"/>
  <c r="C104" i="1" s="1"/>
  <c r="B104" i="1"/>
  <c r="K90" i="1"/>
  <c r="E90" i="2"/>
  <c r="M70" i="4"/>
  <c r="M58" i="3"/>
  <c r="I90" i="1"/>
  <c r="I91" i="1" s="1"/>
  <c r="D103" i="1" s="1"/>
  <c r="F87" i="1"/>
  <c r="F88" i="1"/>
  <c r="P44" i="3"/>
  <c r="B90" i="1"/>
  <c r="I90" i="4"/>
  <c r="M53" i="4"/>
  <c r="J91" i="2"/>
  <c r="D104" i="2" s="1"/>
  <c r="B104" i="2"/>
  <c r="E104" i="2" s="1"/>
  <c r="M79" i="2"/>
  <c r="M71" i="1"/>
  <c r="F86" i="2"/>
  <c r="L91" i="1"/>
  <c r="D106" i="1" s="1"/>
  <c r="B106" i="1"/>
  <c r="E106" i="1" s="1"/>
  <c r="E91" i="1"/>
  <c r="C106" i="1" s="1"/>
  <c r="B105" i="1"/>
  <c r="E105" i="1" s="1"/>
  <c r="K91" i="1"/>
  <c r="D105" i="1" s="1"/>
  <c r="M84" i="4"/>
  <c r="F58" i="3"/>
  <c r="F90" i="3" s="1"/>
  <c r="F76" i="4"/>
  <c r="D90" i="3"/>
  <c r="D91" i="3" s="1"/>
  <c r="C105" i="3" s="1"/>
  <c r="B90" i="4"/>
  <c r="F53" i="4"/>
  <c r="F79" i="2"/>
  <c r="M86" i="2"/>
  <c r="M82" i="3"/>
  <c r="F76" i="1"/>
  <c r="C90" i="1"/>
  <c r="F53" i="1"/>
  <c r="E90" i="4"/>
  <c r="M88" i="4"/>
  <c r="F58" i="4"/>
  <c r="M61" i="4"/>
  <c r="F62" i="2"/>
  <c r="P44" i="4"/>
  <c r="F71" i="1"/>
  <c r="M68" i="2"/>
  <c r="B91" i="1"/>
  <c r="C103" i="1" s="1"/>
  <c r="B103" i="1"/>
  <c r="M81" i="1"/>
  <c r="J90" i="1"/>
  <c r="J91" i="1" s="1"/>
  <c r="D104" i="1" s="1"/>
  <c r="M53" i="1"/>
  <c r="M90" i="1" s="1"/>
  <c r="M91" i="1" s="1"/>
  <c r="D107" i="1" s="1"/>
  <c r="L90" i="4"/>
  <c r="I90" i="2"/>
  <c r="I91" i="2" s="1"/>
  <c r="D103" i="2" s="1"/>
  <c r="F89" i="4"/>
  <c r="F88" i="4"/>
  <c r="M58" i="4"/>
  <c r="F89" i="3"/>
  <c r="E91" i="3"/>
  <c r="C106" i="3" s="1"/>
  <c r="B106" i="3"/>
  <c r="L91" i="3"/>
  <c r="D106" i="3" s="1"/>
  <c r="M69" i="1"/>
  <c r="M90" i="2"/>
  <c r="D91" i="4"/>
  <c r="C105" i="4" s="1"/>
  <c r="B105" i="4"/>
  <c r="K91" i="4"/>
  <c r="D105" i="4" s="1"/>
  <c r="B105" i="3"/>
  <c r="E105" i="3" s="1"/>
  <c r="K91" i="3"/>
  <c r="D105" i="3" s="1"/>
  <c r="M62" i="2"/>
  <c r="M86" i="4"/>
  <c r="F75" i="1"/>
  <c r="C90" i="4"/>
  <c r="M64" i="3"/>
  <c r="M60" i="3"/>
  <c r="M64" i="2"/>
  <c r="P44" i="2"/>
  <c r="F80" i="2"/>
  <c r="I90" i="3"/>
  <c r="I91" i="3" s="1"/>
  <c r="D103" i="3" s="1"/>
  <c r="E103" i="3" s="1"/>
  <c r="B106" i="4"/>
  <c r="E106" i="4" s="1"/>
  <c r="E91" i="4"/>
  <c r="C106" i="4" s="1"/>
  <c r="L91" i="4"/>
  <c r="D106" i="4" s="1"/>
  <c r="M73" i="2"/>
  <c r="M87" i="1"/>
  <c r="M61" i="1"/>
  <c r="K90" i="4"/>
  <c r="J91" i="3"/>
  <c r="D104" i="3" s="1"/>
  <c r="C91" i="3"/>
  <c r="C104" i="3" s="1"/>
  <c r="Q44" i="3"/>
  <c r="B104" i="3"/>
  <c r="M54" i="3"/>
  <c r="M90" i="3" s="1"/>
  <c r="C90" i="2"/>
  <c r="C91" i="2" s="1"/>
  <c r="C104" i="2" s="1"/>
  <c r="J90" i="4"/>
  <c r="B90" i="3"/>
  <c r="B91" i="3" s="1"/>
  <c r="C103" i="3" s="1"/>
  <c r="F64" i="2"/>
  <c r="F54" i="1"/>
  <c r="F55" i="4"/>
  <c r="F55" i="2"/>
  <c r="F90" i="2" s="1"/>
  <c r="B90" i="2"/>
  <c r="B91" i="2" s="1"/>
  <c r="C103" i="2" s="1"/>
  <c r="M80" i="2"/>
  <c r="F56" i="2"/>
  <c r="F56" i="4"/>
  <c r="B107" i="2"/>
  <c r="E103" i="2"/>
  <c r="M90" i="4" l="1"/>
  <c r="E104" i="1"/>
  <c r="B107" i="3"/>
  <c r="E103" i="4"/>
  <c r="E107" i="4" s="1"/>
  <c r="B109" i="4" s="1"/>
  <c r="B107" i="4"/>
  <c r="E106" i="2"/>
  <c r="E107" i="2" s="1"/>
  <c r="B109" i="2" s="1"/>
  <c r="F91" i="3"/>
  <c r="C107" i="3" s="1"/>
  <c r="M91" i="3"/>
  <c r="D107" i="3" s="1"/>
  <c r="E104" i="3"/>
  <c r="E106" i="3"/>
  <c r="E103" i="1"/>
  <c r="B107" i="1"/>
  <c r="F91" i="4"/>
  <c r="C107" i="4" s="1"/>
  <c r="M91" i="4"/>
  <c r="D107" i="4" s="1"/>
  <c r="F90" i="1"/>
  <c r="F91" i="1" s="1"/>
  <c r="C107" i="1" s="1"/>
  <c r="F90" i="4"/>
  <c r="F91" i="2"/>
  <c r="C107" i="2" s="1"/>
  <c r="M91" i="2"/>
  <c r="D107" i="2" s="1"/>
  <c r="E105" i="4"/>
  <c r="E107" i="3" l="1"/>
  <c r="B109" i="3" s="1"/>
  <c r="E107" i="1"/>
  <c r="B109" i="1" s="1"/>
</calcChain>
</file>

<file path=xl/sharedStrings.xml><?xml version="1.0" encoding="utf-8"?>
<sst xmlns="http://schemas.openxmlformats.org/spreadsheetml/2006/main" count="257" uniqueCount="58">
  <si>
    <t>GENERAL ECOCADIZ202007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</si>
  <si>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</si>
  <si>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</si>
  <si>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</si>
  <si>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</si>
  <si>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</si>
  <si>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</si>
  <si>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</si>
  <si>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</si>
  <si>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</si>
  <si>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</si>
  <si>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</si>
  <si>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MEDIA</t>
  </si>
  <si>
    <t>BOQUERÓN 2018
 CAPTURAS POR EDAD</t>
  </si>
  <si>
    <t>EDAD</t>
  </si>
  <si>
    <r>
      <rPr>
        <b/>
        <sz val="8"/>
        <rFont val="MS Sans"/>
        <family val="2"/>
        <charset val="1"/>
      </rPr>
      <t>C (N) x10</t>
    </r>
    <r>
      <rPr>
        <b/>
        <vertAlign val="superscript"/>
        <sz val="11"/>
        <rFont val="MS Sans"/>
        <family val="2"/>
        <charset val="1"/>
      </rPr>
      <t>3</t>
    </r>
  </si>
  <si>
    <t>L (cm)</t>
  </si>
  <si>
    <t>W (g)</t>
  </si>
  <si>
    <t>SOP</t>
  </si>
  <si>
    <t>FACTOR
SOP</t>
  </si>
  <si>
    <t>NOEDAD0</t>
  </si>
  <si>
    <t>IXa</t>
  </si>
  <si>
    <t>all</t>
  </si>
  <si>
    <t>len3.5</t>
  </si>
  <si>
    <t>len4</t>
  </si>
  <si>
    <t>len4.5</t>
  </si>
  <si>
    <t>len5</t>
  </si>
  <si>
    <t>len5.5</t>
  </si>
  <si>
    <t>len6</t>
  </si>
  <si>
    <t>len6.5</t>
  </si>
  <si>
    <t>len7</t>
  </si>
  <si>
    <t>len7.5</t>
  </si>
  <si>
    <t>len8</t>
  </si>
  <si>
    <t>len8.5</t>
  </si>
  <si>
    <t>len9</t>
  </si>
  <si>
    <t>len9.5</t>
  </si>
  <si>
    <t>len10</t>
  </si>
  <si>
    <t>len10.5</t>
  </si>
  <si>
    <t>len11</t>
  </si>
  <si>
    <t>len11.5</t>
  </si>
  <si>
    <t>len12</t>
  </si>
  <si>
    <t>len12.5</t>
  </si>
  <si>
    <t>len13</t>
  </si>
  <si>
    <t>len13.5</t>
  </si>
  <si>
    <t>len14</t>
  </si>
  <si>
    <t>len14.5</t>
  </si>
  <si>
    <t>len15</t>
  </si>
  <si>
    <t>len15.5</t>
  </si>
  <si>
    <t>len16</t>
  </si>
  <si>
    <t>len16.5</t>
  </si>
  <si>
    <t>len17</t>
  </si>
  <si>
    <t>len17.5</t>
  </si>
  <si>
    <t>len18</t>
  </si>
  <si>
    <t>len18.5</t>
  </si>
  <si>
    <t>len19</t>
  </si>
  <si>
    <t>POLIGONO POL</t>
  </si>
  <si>
    <t>b=</t>
  </si>
  <si>
    <t>BOQUERÓN 2012
 CAPTURAS POR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</si>
</sst>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"/>
    <numFmt numFmtId="165" formatCode="0.0000000"/>
    <numFmt numFmtId="166" formatCode="0.00000"/>
    <numFmt numFmtId="167" formatCode="0.0"/>
    <numFmt numFmtId="168" formatCode="0.000"/>
  </numFmts>
  <fonts count="9">
    <font>
      <sz val="10"/>
      <name val="Arial"/>
      <family val="2"/>
      <charset val="1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sz val="10"/>
      <name val="MS Sans"/>
      <family val="2"/>
      <charset val="1"/>
    </font>
    <font>
      <b/>
      <sz val="12"/>
      <name val="MS Sans"/>
      <family val="2"/>
      <charset val="1"/>
    </font>
    <font>
      <b/>
      <sz val="8"/>
      <name val="MS Sans"/>
      <family val="2"/>
      <charset val="1"/>
    </font>
    <font>
      <b/>
      <sz val="8"/>
      <name val="Arial"/>
      <family val="2"/>
      <charset val="1"/>
    </font>
    <font>
      <b/>
      <vertAlign val="superscript"/>
      <sz val="11"/>
      <name val="MS Sans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  <border>
      <left/>
      <right style="hair">
        <color indexed="8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65" fontId="0" fillId="0" borderId="8" xfId="0" applyNumberFormat="1" applyBorder="1"/>
    <xf numFmtId="0" fontId="3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AECF00"/>
      <rgbColor rgb="00FFCC00"/>
      <rgbColor rgb="00FF9900"/>
      <rgbColor rgb="00FF6600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0"/>
  </sheetPr>
  <dimension ref="A1:P109"/>
  <sheetViews>
    <sheetView workbookViewId="0">
      <selection activeCell="I3" sqref="I3"/>
    </sheetView>
  </sheetViews>
  <sheetFormatPr baseColWidth="10" defaultColWidth="10.6640625" defaultRowHeight="13"/>
  <cols>
    <col min="5" max="5" width="11.6640625" customWidth="1"/>
  </cols>
  <sheetData>
    <row r="1" spans="1:16" ht="21">
      <c r="A1" s="37" t="s">
        <v>0</v>
      </c>
      <c r="B1" s="37"/>
      <c r="C1" s="37"/>
      <c r="D1" s="37"/>
      <c r="E1" s="37"/>
      <c r="F1" s="37"/>
      <c r="G1" s="2"/>
      <c r="H1" s="38" t="s">
        <v>1</v>
      </c>
      <c r="I1" s="38"/>
      <c r="J1" s="2"/>
      <c r="K1" s="2"/>
      <c r="M1" s="3"/>
      <c r="N1" s="3"/>
      <c r="O1" s="2"/>
      <c r="P1" s="4"/>
    </row>
    <row r="2" spans="1:16" ht="21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 t="s">
        <v>2</v>
      </c>
      <c r="I3" s="5">
        <v>37114204</v>
      </c>
      <c r="J3" s="2"/>
      <c r="K3" s="2"/>
      <c r="L3" s="2"/>
      <c r="M3" s="2"/>
      <c r="N3" s="2"/>
      <c r="O3" s="2"/>
      <c r="P3" s="4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16">
      <c r="A5" s="3" t="s">
        <v>3</v>
      </c>
      <c r="B5" s="39" t="s">
        <v>4</v>
      </c>
      <c r="C5" s="39"/>
      <c r="D5" s="39"/>
      <c r="E5" s="39"/>
      <c r="F5" s="39"/>
      <c r="G5" s="2"/>
      <c r="H5" s="3" t="s">
        <v>3</v>
      </c>
      <c r="I5" s="2"/>
      <c r="J5" s="2"/>
      <c r="K5" s="3" t="s">
        <v>3</v>
      </c>
      <c r="L5" s="38" t="s">
        <v>5</v>
      </c>
      <c r="M5" s="38"/>
      <c r="N5" s="38"/>
      <c r="O5" s="38"/>
      <c r="P5" s="38"/>
    </row>
    <row r="6" spans="1:16">
      <c r="A6" s="3" t="s">
        <v>6</v>
      </c>
      <c r="B6" s="6">
        <v>0</v>
      </c>
      <c r="C6" s="7">
        <v>1</v>
      </c>
      <c r="D6" s="7">
        <v>2</v>
      </c>
      <c r="E6" s="7">
        <v>3</v>
      </c>
      <c r="F6" s="8" t="s">
        <v>7</v>
      </c>
      <c r="G6" s="2"/>
      <c r="H6" s="3" t="s">
        <v>6</v>
      </c>
      <c r="I6" s="3" t="s">
        <v>8</v>
      </c>
      <c r="J6" s="2"/>
      <c r="K6" s="3" t="s">
        <v>6</v>
      </c>
      <c r="L6" s="6">
        <v>0</v>
      </c>
      <c r="M6" s="7">
        <v>1</v>
      </c>
      <c r="N6" s="7">
        <v>2</v>
      </c>
      <c r="O6" s="7">
        <v>3</v>
      </c>
      <c r="P6" s="9" t="s">
        <v>7</v>
      </c>
    </row>
    <row r="7" spans="1:16">
      <c r="A7" s="10">
        <v>3.75</v>
      </c>
      <c r="B7" s="11"/>
      <c r="C7" s="11"/>
      <c r="D7" s="11"/>
      <c r="E7" s="11"/>
      <c r="F7" s="12">
        <f t="shared" ref="F7:F43" si="0">SUM(B7:E7)</f>
        <v>0</v>
      </c>
      <c r="G7" s="2"/>
      <c r="H7" s="10">
        <v>3.75</v>
      </c>
      <c r="I7" s="5"/>
      <c r="J7" s="2"/>
      <c r="K7" s="10">
        <v>3.75</v>
      </c>
      <c r="L7" s="2">
        <f t="shared" ref="L7:L43" si="1">IF($F7&gt;0,($I7/1000)*(B7/$F7),0)</f>
        <v>0</v>
      </c>
      <c r="M7" s="2">
        <f t="shared" ref="M7:M43" si="2">IF($F7&gt;0,($I7/1000)*(C7/$F7),0)</f>
        <v>0</v>
      </c>
      <c r="N7" s="2">
        <f t="shared" ref="N7:N43" si="3">IF($F7&gt;0,($I7/1000)*(D7/$F7),0)</f>
        <v>0</v>
      </c>
      <c r="O7" s="2">
        <f t="shared" ref="O7:O43" si="4">IF($F7&gt;0,($I7/1000)*(E7/$F7),0)</f>
        <v>0</v>
      </c>
      <c r="P7" s="13">
        <f t="shared" ref="P7:P43" si="5">SUM(L7:O7)</f>
        <v>0</v>
      </c>
    </row>
    <row r="8" spans="1:16">
      <c r="A8" s="10">
        <v>4.25</v>
      </c>
      <c r="B8" s="11"/>
      <c r="C8" s="11"/>
      <c r="D8" s="11"/>
      <c r="E8" s="11"/>
      <c r="F8" s="12">
        <f t="shared" si="0"/>
        <v>0</v>
      </c>
      <c r="G8" s="2"/>
      <c r="H8" s="10">
        <v>4.25</v>
      </c>
      <c r="I8" s="5"/>
      <c r="J8" s="2"/>
      <c r="K8" s="10">
        <v>4.25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4.75</v>
      </c>
      <c r="B9" s="11"/>
      <c r="C9" s="11"/>
      <c r="D9" s="11"/>
      <c r="E9" s="11"/>
      <c r="F9" s="12">
        <f t="shared" si="0"/>
        <v>0</v>
      </c>
      <c r="G9" s="2"/>
      <c r="H9" s="10">
        <v>4.75</v>
      </c>
      <c r="I9" s="5"/>
      <c r="J9" s="2"/>
      <c r="K9" s="10">
        <v>4.75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5.25</v>
      </c>
      <c r="B10" s="11"/>
      <c r="C10" s="11"/>
      <c r="D10" s="11"/>
      <c r="E10" s="11"/>
      <c r="F10" s="12">
        <f t="shared" si="0"/>
        <v>0</v>
      </c>
      <c r="G10" s="2"/>
      <c r="H10" s="10">
        <v>5.25</v>
      </c>
      <c r="I10" s="5"/>
      <c r="J10" s="2"/>
      <c r="K10" s="10">
        <v>5.25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5.75</v>
      </c>
      <c r="B11" s="11"/>
      <c r="C11" s="11"/>
      <c r="D11" s="11"/>
      <c r="E11" s="11"/>
      <c r="F11" s="12">
        <f t="shared" si="0"/>
        <v>0</v>
      </c>
      <c r="G11" s="2"/>
      <c r="H11" s="10">
        <v>5.75</v>
      </c>
      <c r="I11" s="5"/>
      <c r="J11" s="2"/>
      <c r="K11" s="10">
        <v>5.75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6.25</v>
      </c>
      <c r="B12" s="11"/>
      <c r="C12" s="11"/>
      <c r="D12" s="11"/>
      <c r="E12" s="11"/>
      <c r="F12" s="12">
        <f t="shared" si="0"/>
        <v>0</v>
      </c>
      <c r="G12" s="2"/>
      <c r="H12" s="10">
        <v>6.25</v>
      </c>
      <c r="I12" s="5"/>
      <c r="J12" s="2"/>
      <c r="K12" s="10">
        <v>6.25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6.75</v>
      </c>
      <c r="B13" s="11"/>
      <c r="C13" s="11"/>
      <c r="D13" s="11"/>
      <c r="E13" s="11"/>
      <c r="F13" s="12">
        <f t="shared" si="0"/>
        <v>0</v>
      </c>
      <c r="G13" s="2"/>
      <c r="H13" s="10">
        <v>6.75</v>
      </c>
      <c r="I13" s="5"/>
      <c r="J13" s="2"/>
      <c r="K13" s="10">
        <v>6.75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7.25</v>
      </c>
      <c r="B14" s="11">
        <v>1</v>
      </c>
      <c r="C14" s="11">
        <v>0</v>
      </c>
      <c r="D14" s="11">
        <v>0</v>
      </c>
      <c r="E14" s="11">
        <v>0</v>
      </c>
      <c r="F14" s="12">
        <f t="shared" si="0"/>
        <v>1</v>
      </c>
      <c r="G14" s="2"/>
      <c r="H14" s="10">
        <v>7.25</v>
      </c>
      <c r="I14" s="5">
        <v>25826006</v>
      </c>
      <c r="J14" s="2"/>
      <c r="K14" s="10">
        <v>7.25</v>
      </c>
      <c r="L14" s="2">
        <f t="shared" si="1"/>
        <v>25826.006000000001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25826.006000000001</v>
      </c>
    </row>
    <row r="15" spans="1:16">
      <c r="A15" s="10">
        <v>7.75</v>
      </c>
      <c r="B15" s="11">
        <v>10</v>
      </c>
      <c r="C15" s="11">
        <v>0</v>
      </c>
      <c r="D15" s="11">
        <v>0</v>
      </c>
      <c r="E15" s="11">
        <v>0</v>
      </c>
      <c r="F15" s="12">
        <f t="shared" si="0"/>
        <v>10</v>
      </c>
      <c r="G15" s="2"/>
      <c r="H15" s="10">
        <v>7.75</v>
      </c>
      <c r="I15" s="5">
        <v>189088838</v>
      </c>
      <c r="J15" s="5"/>
      <c r="K15" s="10">
        <v>7.75</v>
      </c>
      <c r="L15" s="2">
        <f t="shared" si="1"/>
        <v>189088.83799999999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189088.83799999999</v>
      </c>
    </row>
    <row r="16" spans="1:16">
      <c r="A16" s="10">
        <v>8.25</v>
      </c>
      <c r="B16" s="11">
        <v>12</v>
      </c>
      <c r="C16" s="11">
        <v>0</v>
      </c>
      <c r="D16" s="11">
        <v>0</v>
      </c>
      <c r="E16" s="11">
        <v>0</v>
      </c>
      <c r="F16" s="12">
        <f t="shared" si="0"/>
        <v>12</v>
      </c>
      <c r="G16" s="2"/>
      <c r="H16" s="10">
        <v>8.25</v>
      </c>
      <c r="I16" s="5">
        <v>260328587</v>
      </c>
      <c r="J16" s="5"/>
      <c r="K16" s="10">
        <v>8.25</v>
      </c>
      <c r="L16" s="2">
        <f t="shared" si="1"/>
        <v>260328.587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260328.587</v>
      </c>
    </row>
    <row r="17" spans="1:16">
      <c r="A17" s="10">
        <v>8.75</v>
      </c>
      <c r="B17" s="11">
        <v>13</v>
      </c>
      <c r="C17" s="11">
        <v>0</v>
      </c>
      <c r="D17" s="11">
        <v>0</v>
      </c>
      <c r="E17" s="11">
        <v>0</v>
      </c>
      <c r="F17" s="12">
        <f t="shared" si="0"/>
        <v>13</v>
      </c>
      <c r="G17" s="2"/>
      <c r="H17" s="10">
        <v>8.75</v>
      </c>
      <c r="I17" s="5">
        <v>270255075</v>
      </c>
      <c r="J17" s="5"/>
      <c r="K17" s="10">
        <v>8.75</v>
      </c>
      <c r="L17" s="2">
        <f t="shared" si="1"/>
        <v>270255.07500000001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270255.07500000001</v>
      </c>
    </row>
    <row r="18" spans="1:16">
      <c r="A18" s="10">
        <v>9.25</v>
      </c>
      <c r="B18" s="14">
        <v>33</v>
      </c>
      <c r="C18" s="14">
        <v>0</v>
      </c>
      <c r="D18" s="14">
        <v>0</v>
      </c>
      <c r="E18" s="11">
        <v>0</v>
      </c>
      <c r="F18" s="12">
        <f t="shared" si="0"/>
        <v>33</v>
      </c>
      <c r="G18" s="2"/>
      <c r="H18" s="10">
        <v>9.25</v>
      </c>
      <c r="I18" s="5">
        <v>395629787</v>
      </c>
      <c r="J18" s="5"/>
      <c r="K18" s="10">
        <v>9.25</v>
      </c>
      <c r="L18" s="2">
        <f t="shared" si="1"/>
        <v>395629.78700000001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395629.78700000001</v>
      </c>
    </row>
    <row r="19" spans="1:16">
      <c r="A19" s="10">
        <v>9.75</v>
      </c>
      <c r="B19" s="14">
        <v>22</v>
      </c>
      <c r="C19" s="14">
        <v>0</v>
      </c>
      <c r="D19" s="14">
        <v>0</v>
      </c>
      <c r="E19" s="11">
        <v>0</v>
      </c>
      <c r="F19" s="12">
        <f t="shared" si="0"/>
        <v>22</v>
      </c>
      <c r="G19" s="2"/>
      <c r="H19" s="10">
        <v>9.75</v>
      </c>
      <c r="I19" s="5">
        <v>547133078</v>
      </c>
      <c r="J19" s="5"/>
      <c r="K19" s="10">
        <v>9.75</v>
      </c>
      <c r="L19" s="2">
        <f t="shared" si="1"/>
        <v>547133.07799999998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547133.07799999998</v>
      </c>
    </row>
    <row r="20" spans="1:16">
      <c r="A20" s="10">
        <v>10.25</v>
      </c>
      <c r="B20" s="14">
        <v>56</v>
      </c>
      <c r="C20" s="14">
        <v>2</v>
      </c>
      <c r="D20" s="14">
        <v>0</v>
      </c>
      <c r="E20" s="11">
        <v>0</v>
      </c>
      <c r="F20" s="12">
        <f t="shared" si="0"/>
        <v>58</v>
      </c>
      <c r="G20" s="2"/>
      <c r="H20" s="10">
        <v>10.25</v>
      </c>
      <c r="I20" s="5">
        <v>351192704</v>
      </c>
      <c r="J20" s="5"/>
      <c r="K20" s="10">
        <v>10.25</v>
      </c>
      <c r="L20" s="2">
        <f t="shared" si="1"/>
        <v>339082.61075862072</v>
      </c>
      <c r="M20" s="2">
        <f t="shared" si="2"/>
        <v>12110.093241379311</v>
      </c>
      <c r="N20" s="2">
        <f t="shared" si="3"/>
        <v>0</v>
      </c>
      <c r="O20" s="2">
        <f t="shared" si="4"/>
        <v>0</v>
      </c>
      <c r="P20" s="13">
        <f t="shared" si="5"/>
        <v>351192.70400000003</v>
      </c>
    </row>
    <row r="21" spans="1:16">
      <c r="A21" s="10">
        <v>10.75</v>
      </c>
      <c r="B21" s="14">
        <v>73</v>
      </c>
      <c r="C21" s="14">
        <v>8</v>
      </c>
      <c r="D21" s="14">
        <v>0</v>
      </c>
      <c r="E21" s="11">
        <v>0</v>
      </c>
      <c r="F21" s="12">
        <f t="shared" si="0"/>
        <v>81</v>
      </c>
      <c r="G21" s="2"/>
      <c r="H21" s="10">
        <v>10.75</v>
      </c>
      <c r="I21" s="5">
        <v>379686197</v>
      </c>
      <c r="J21" s="5"/>
      <c r="K21" s="10">
        <v>10.75</v>
      </c>
      <c r="L21" s="2">
        <f t="shared" si="1"/>
        <v>342186.32569135801</v>
      </c>
      <c r="M21" s="2">
        <f t="shared" si="2"/>
        <v>37499.871308641974</v>
      </c>
      <c r="N21" s="2">
        <f t="shared" si="3"/>
        <v>0</v>
      </c>
      <c r="O21" s="2">
        <f t="shared" si="4"/>
        <v>0</v>
      </c>
      <c r="P21" s="13">
        <f t="shared" si="5"/>
        <v>379686.19699999999</v>
      </c>
    </row>
    <row r="22" spans="1:16">
      <c r="A22" s="10">
        <v>11.25</v>
      </c>
      <c r="B22" s="14">
        <v>99</v>
      </c>
      <c r="C22" s="14">
        <v>23</v>
      </c>
      <c r="D22" s="14">
        <v>0</v>
      </c>
      <c r="E22" s="11">
        <v>0</v>
      </c>
      <c r="F22" s="12">
        <f t="shared" si="0"/>
        <v>122</v>
      </c>
      <c r="G22" s="2"/>
      <c r="H22" s="10">
        <v>11.25</v>
      </c>
      <c r="I22" s="5">
        <v>574619784</v>
      </c>
      <c r="J22" s="5"/>
      <c r="K22" s="10">
        <v>11.25</v>
      </c>
      <c r="L22" s="2">
        <f t="shared" si="1"/>
        <v>466289.82472131145</v>
      </c>
      <c r="M22" s="2">
        <f t="shared" si="2"/>
        <v>108329.95927868852</v>
      </c>
      <c r="N22" s="2">
        <f t="shared" si="3"/>
        <v>0</v>
      </c>
      <c r="O22" s="2">
        <f t="shared" si="4"/>
        <v>0</v>
      </c>
      <c r="P22" s="13">
        <f t="shared" si="5"/>
        <v>574619.78399999999</v>
      </c>
    </row>
    <row r="23" spans="1:16">
      <c r="A23" s="10">
        <v>11.75</v>
      </c>
      <c r="B23" s="14">
        <v>166</v>
      </c>
      <c r="C23" s="14">
        <v>60</v>
      </c>
      <c r="D23" s="14">
        <v>0</v>
      </c>
      <c r="E23" s="11">
        <v>0</v>
      </c>
      <c r="F23" s="12">
        <f t="shared" si="0"/>
        <v>226</v>
      </c>
      <c r="G23" s="5"/>
      <c r="H23" s="10">
        <v>11.75</v>
      </c>
      <c r="I23" s="5">
        <v>594223435</v>
      </c>
      <c r="J23" s="5"/>
      <c r="K23" s="10">
        <v>11.75</v>
      </c>
      <c r="L23" s="2">
        <f t="shared" si="1"/>
        <v>436465.00092920358</v>
      </c>
      <c r="M23" s="2">
        <f t="shared" si="2"/>
        <v>157758.4340707965</v>
      </c>
      <c r="N23" s="2">
        <f t="shared" si="3"/>
        <v>0</v>
      </c>
      <c r="O23" s="2">
        <f t="shared" si="4"/>
        <v>0</v>
      </c>
      <c r="P23" s="13">
        <f t="shared" si="5"/>
        <v>594223.43500000006</v>
      </c>
    </row>
    <row r="24" spans="1:16">
      <c r="A24" s="10">
        <v>12.25</v>
      </c>
      <c r="B24" s="14">
        <v>107</v>
      </c>
      <c r="C24" s="14">
        <v>102</v>
      </c>
      <c r="D24" s="14">
        <v>0</v>
      </c>
      <c r="E24" s="11">
        <v>0</v>
      </c>
      <c r="F24" s="12">
        <f t="shared" si="0"/>
        <v>209</v>
      </c>
      <c r="G24" s="5"/>
      <c r="H24" s="10">
        <v>12.25</v>
      </c>
      <c r="I24" s="5">
        <v>496356576</v>
      </c>
      <c r="J24" s="5"/>
      <c r="K24" s="10">
        <v>12.25</v>
      </c>
      <c r="L24" s="2">
        <f t="shared" si="1"/>
        <v>254115.56761722488</v>
      </c>
      <c r="M24" s="2">
        <f t="shared" si="2"/>
        <v>242241.00838277512</v>
      </c>
      <c r="N24" s="2">
        <f t="shared" si="3"/>
        <v>0</v>
      </c>
      <c r="O24" s="2">
        <f t="shared" si="4"/>
        <v>0</v>
      </c>
      <c r="P24" s="13">
        <f t="shared" si="5"/>
        <v>496356.576</v>
      </c>
    </row>
    <row r="25" spans="1:16">
      <c r="A25" s="10">
        <v>12.75</v>
      </c>
      <c r="B25" s="14">
        <v>89</v>
      </c>
      <c r="C25" s="14">
        <v>123</v>
      </c>
      <c r="D25" s="14">
        <v>0</v>
      </c>
      <c r="E25" s="11">
        <v>0</v>
      </c>
      <c r="F25" s="12">
        <f t="shared" si="0"/>
        <v>212</v>
      </c>
      <c r="G25" s="5"/>
      <c r="H25" s="10">
        <v>12.75</v>
      </c>
      <c r="I25" s="5">
        <v>266915610</v>
      </c>
      <c r="J25" s="5"/>
      <c r="K25" s="10">
        <v>12.75</v>
      </c>
      <c r="L25" s="2">
        <f t="shared" si="1"/>
        <v>112054.19476415095</v>
      </c>
      <c r="M25" s="2">
        <f t="shared" si="2"/>
        <v>154861.41523584907</v>
      </c>
      <c r="N25" s="2">
        <f t="shared" si="3"/>
        <v>0</v>
      </c>
      <c r="O25" s="2">
        <f t="shared" si="4"/>
        <v>0</v>
      </c>
      <c r="P25" s="13">
        <f t="shared" si="5"/>
        <v>266915.61</v>
      </c>
    </row>
    <row r="26" spans="1:16">
      <c r="A26" s="10">
        <v>13.25</v>
      </c>
      <c r="B26" s="14">
        <v>36</v>
      </c>
      <c r="C26" s="14">
        <v>125</v>
      </c>
      <c r="D26" s="14">
        <v>1</v>
      </c>
      <c r="E26" s="11">
        <v>0</v>
      </c>
      <c r="F26" s="12">
        <f t="shared" si="0"/>
        <v>162</v>
      </c>
      <c r="G26" s="5"/>
      <c r="H26" s="10">
        <v>13.25</v>
      </c>
      <c r="I26" s="5">
        <v>181986393</v>
      </c>
      <c r="J26" s="5"/>
      <c r="K26" s="10">
        <v>13.25</v>
      </c>
      <c r="L26" s="2">
        <f t="shared" si="1"/>
        <v>40441.420666666665</v>
      </c>
      <c r="M26" s="2">
        <f t="shared" si="2"/>
        <v>140421.59953703705</v>
      </c>
      <c r="N26" s="2">
        <f t="shared" si="3"/>
        <v>1123.3727962962962</v>
      </c>
      <c r="O26" s="2">
        <f t="shared" si="4"/>
        <v>0</v>
      </c>
      <c r="P26" s="13">
        <f t="shared" si="5"/>
        <v>181986.39300000001</v>
      </c>
    </row>
    <row r="27" spans="1:16">
      <c r="A27" s="10">
        <v>13.75</v>
      </c>
      <c r="B27" s="14">
        <v>13</v>
      </c>
      <c r="C27" s="14">
        <v>94</v>
      </c>
      <c r="D27" s="14">
        <v>0</v>
      </c>
      <c r="E27" s="11">
        <v>0</v>
      </c>
      <c r="F27" s="12">
        <f t="shared" si="0"/>
        <v>107</v>
      </c>
      <c r="G27" s="5"/>
      <c r="H27" s="10">
        <v>13.75</v>
      </c>
      <c r="I27" s="5">
        <v>87351017</v>
      </c>
      <c r="J27" s="5"/>
      <c r="K27" s="10">
        <v>13.75</v>
      </c>
      <c r="L27" s="2">
        <f t="shared" si="1"/>
        <v>10612.74038317757</v>
      </c>
      <c r="M27" s="2">
        <f t="shared" si="2"/>
        <v>76738.276616822433</v>
      </c>
      <c r="N27" s="2">
        <f t="shared" si="3"/>
        <v>0</v>
      </c>
      <c r="O27" s="2">
        <f t="shared" si="4"/>
        <v>0</v>
      </c>
      <c r="P27" s="13">
        <f t="shared" si="5"/>
        <v>87351.017000000007</v>
      </c>
    </row>
    <row r="28" spans="1:16">
      <c r="A28" s="10">
        <v>14.25</v>
      </c>
      <c r="B28" s="14">
        <v>6</v>
      </c>
      <c r="C28" s="14">
        <v>80</v>
      </c>
      <c r="D28" s="14">
        <v>3</v>
      </c>
      <c r="E28" s="11">
        <v>0</v>
      </c>
      <c r="F28" s="12">
        <f t="shared" si="0"/>
        <v>89</v>
      </c>
      <c r="G28" s="5"/>
      <c r="H28" s="10">
        <v>14.25</v>
      </c>
      <c r="I28" s="5">
        <v>55479822</v>
      </c>
      <c r="J28" s="5"/>
      <c r="K28" s="10">
        <v>14.25</v>
      </c>
      <c r="L28" s="2">
        <f t="shared" si="1"/>
        <v>3740.2127191011236</v>
      </c>
      <c r="M28" s="2">
        <f t="shared" si="2"/>
        <v>49869.502921348314</v>
      </c>
      <c r="N28" s="2">
        <f t="shared" si="3"/>
        <v>1870.1063595505618</v>
      </c>
      <c r="O28" s="2">
        <f t="shared" si="4"/>
        <v>0</v>
      </c>
      <c r="P28" s="13">
        <f t="shared" si="5"/>
        <v>55479.822</v>
      </c>
    </row>
    <row r="29" spans="1:16">
      <c r="A29" s="10">
        <v>14.75</v>
      </c>
      <c r="B29" s="14">
        <v>3</v>
      </c>
      <c r="C29" s="14">
        <v>44</v>
      </c>
      <c r="D29" s="14">
        <v>9</v>
      </c>
      <c r="E29" s="11">
        <v>0</v>
      </c>
      <c r="F29" s="12">
        <f t="shared" si="0"/>
        <v>56</v>
      </c>
      <c r="G29" s="2"/>
      <c r="H29" s="10">
        <v>14.75</v>
      </c>
      <c r="I29" s="5">
        <v>25354104</v>
      </c>
      <c r="J29" s="5"/>
      <c r="K29" s="10">
        <v>14.75</v>
      </c>
      <c r="L29" s="2">
        <f t="shared" si="1"/>
        <v>1358.2555714285713</v>
      </c>
      <c r="M29" s="2">
        <f t="shared" si="2"/>
        <v>19921.081714285712</v>
      </c>
      <c r="N29" s="2">
        <f t="shared" si="3"/>
        <v>4074.7667142857144</v>
      </c>
      <c r="O29" s="2">
        <f t="shared" si="4"/>
        <v>0</v>
      </c>
      <c r="P29" s="13">
        <f t="shared" si="5"/>
        <v>25354.103999999996</v>
      </c>
    </row>
    <row r="30" spans="1:16">
      <c r="A30" s="10">
        <v>15.25</v>
      </c>
      <c r="B30" s="14">
        <v>0</v>
      </c>
      <c r="C30" s="14">
        <v>60</v>
      </c>
      <c r="D30" s="14">
        <v>7</v>
      </c>
      <c r="E30" s="11">
        <v>0</v>
      </c>
      <c r="F30" s="12">
        <f t="shared" si="0"/>
        <v>67</v>
      </c>
      <c r="G30" s="2"/>
      <c r="H30" s="10">
        <v>15.25</v>
      </c>
      <c r="I30" s="5">
        <v>5951987</v>
      </c>
      <c r="J30" s="5"/>
      <c r="K30" s="10">
        <v>15.25</v>
      </c>
      <c r="L30" s="2">
        <f t="shared" si="1"/>
        <v>0</v>
      </c>
      <c r="M30" s="2">
        <f t="shared" si="2"/>
        <v>5330.1376119402985</v>
      </c>
      <c r="N30" s="2">
        <f t="shared" si="3"/>
        <v>621.84938805970148</v>
      </c>
      <c r="O30" s="2">
        <f t="shared" si="4"/>
        <v>0</v>
      </c>
      <c r="P30" s="13">
        <f t="shared" si="5"/>
        <v>5951.9870000000001</v>
      </c>
    </row>
    <row r="31" spans="1:16">
      <c r="A31" s="10">
        <v>15.75</v>
      </c>
      <c r="B31" s="14">
        <v>2</v>
      </c>
      <c r="C31" s="14">
        <v>45</v>
      </c>
      <c r="D31" s="14">
        <v>7</v>
      </c>
      <c r="E31" s="11">
        <v>0</v>
      </c>
      <c r="F31" s="12">
        <f t="shared" si="0"/>
        <v>54</v>
      </c>
      <c r="G31" s="2"/>
      <c r="H31" s="10">
        <v>15.75</v>
      </c>
      <c r="I31" s="5">
        <v>1732752</v>
      </c>
      <c r="J31" s="5"/>
      <c r="K31" s="10">
        <v>15.75</v>
      </c>
      <c r="L31" s="2">
        <f t="shared" si="1"/>
        <v>64.175999999999988</v>
      </c>
      <c r="M31" s="2">
        <f t="shared" si="2"/>
        <v>1443.96</v>
      </c>
      <c r="N31" s="2">
        <f t="shared" si="3"/>
        <v>224.61599999999999</v>
      </c>
      <c r="O31" s="2">
        <f t="shared" si="4"/>
        <v>0</v>
      </c>
      <c r="P31" s="13">
        <f t="shared" si="5"/>
        <v>1732.752</v>
      </c>
    </row>
    <row r="32" spans="1:16">
      <c r="A32" s="10">
        <v>16.25</v>
      </c>
      <c r="B32" s="14">
        <v>0</v>
      </c>
      <c r="C32" s="14">
        <v>44</v>
      </c>
      <c r="D32" s="14">
        <v>9</v>
      </c>
      <c r="E32" s="11">
        <v>0</v>
      </c>
      <c r="F32" s="12">
        <f t="shared" si="0"/>
        <v>53</v>
      </c>
      <c r="G32" s="2"/>
      <c r="H32" s="10">
        <v>16.25</v>
      </c>
      <c r="I32" s="5">
        <v>1444514</v>
      </c>
      <c r="J32" s="5"/>
      <c r="K32" s="10">
        <v>16.25</v>
      </c>
      <c r="L32" s="2">
        <f t="shared" si="1"/>
        <v>0</v>
      </c>
      <c r="M32" s="2">
        <f t="shared" si="2"/>
        <v>1199.2191698113206</v>
      </c>
      <c r="N32" s="2">
        <f t="shared" si="3"/>
        <v>245.29483018867921</v>
      </c>
      <c r="O32" s="2">
        <f t="shared" si="4"/>
        <v>0</v>
      </c>
      <c r="P32" s="13">
        <f t="shared" si="5"/>
        <v>1444.5139999999999</v>
      </c>
    </row>
    <row r="33" spans="1:16">
      <c r="A33" s="10">
        <v>16.75</v>
      </c>
      <c r="B33" s="14">
        <v>0</v>
      </c>
      <c r="C33" s="14">
        <v>25</v>
      </c>
      <c r="D33" s="14">
        <v>17</v>
      </c>
      <c r="E33" s="11">
        <v>0</v>
      </c>
      <c r="F33" s="12">
        <f t="shared" si="0"/>
        <v>42</v>
      </c>
      <c r="G33" s="2"/>
      <c r="H33" s="10">
        <v>16.75</v>
      </c>
      <c r="I33" s="5">
        <v>1958505</v>
      </c>
      <c r="J33" s="15"/>
      <c r="K33" s="10">
        <v>16.75</v>
      </c>
      <c r="L33" s="2">
        <f t="shared" si="1"/>
        <v>0</v>
      </c>
      <c r="M33" s="2">
        <f t="shared" si="2"/>
        <v>1165.7767857142858</v>
      </c>
      <c r="N33" s="2">
        <f t="shared" si="3"/>
        <v>792.72821428571433</v>
      </c>
      <c r="O33" s="2">
        <f t="shared" si="4"/>
        <v>0</v>
      </c>
      <c r="P33" s="13">
        <f t="shared" si="5"/>
        <v>1958.5050000000001</v>
      </c>
    </row>
    <row r="34" spans="1:16">
      <c r="A34" s="10">
        <v>17.25</v>
      </c>
      <c r="B34" s="14">
        <v>0</v>
      </c>
      <c r="C34" s="14">
        <v>16</v>
      </c>
      <c r="D34" s="14">
        <v>7</v>
      </c>
      <c r="E34" s="11">
        <v>0</v>
      </c>
      <c r="F34" s="12">
        <f t="shared" si="0"/>
        <v>23</v>
      </c>
      <c r="G34" s="2"/>
      <c r="H34" s="10">
        <v>17.25</v>
      </c>
      <c r="I34" s="5">
        <v>1305599</v>
      </c>
      <c r="J34" s="15"/>
      <c r="K34" s="10">
        <v>17.25</v>
      </c>
      <c r="L34" s="2">
        <f t="shared" si="1"/>
        <v>0</v>
      </c>
      <c r="M34" s="2">
        <f t="shared" si="2"/>
        <v>908.24278260869562</v>
      </c>
      <c r="N34" s="2">
        <f t="shared" si="3"/>
        <v>397.35621739130437</v>
      </c>
      <c r="O34" s="2">
        <f t="shared" si="4"/>
        <v>0</v>
      </c>
      <c r="P34" s="13">
        <f t="shared" si="5"/>
        <v>1305.5989999999999</v>
      </c>
    </row>
    <row r="35" spans="1:16">
      <c r="A35" s="10">
        <v>17.75</v>
      </c>
      <c r="B35" s="14">
        <v>0</v>
      </c>
      <c r="C35" s="14">
        <v>5</v>
      </c>
      <c r="D35" s="14">
        <v>5</v>
      </c>
      <c r="E35" s="11">
        <v>0</v>
      </c>
      <c r="F35" s="12">
        <f t="shared" si="0"/>
        <v>10</v>
      </c>
      <c r="G35" s="2"/>
      <c r="H35" s="10">
        <v>17.75</v>
      </c>
      <c r="I35" s="5">
        <v>615</v>
      </c>
      <c r="J35" s="15"/>
      <c r="K35" s="10">
        <v>17.75</v>
      </c>
      <c r="L35" s="2">
        <f t="shared" si="1"/>
        <v>0</v>
      </c>
      <c r="M35" s="2">
        <f t="shared" si="2"/>
        <v>0.3075</v>
      </c>
      <c r="N35" s="2">
        <f t="shared" si="3"/>
        <v>0.3075</v>
      </c>
      <c r="O35" s="2">
        <f t="shared" si="4"/>
        <v>0</v>
      </c>
      <c r="P35" s="13">
        <f t="shared" si="5"/>
        <v>0.61499999999999999</v>
      </c>
    </row>
    <row r="36" spans="1:16">
      <c r="A36" s="10">
        <v>18.25</v>
      </c>
      <c r="B36" s="11">
        <v>0</v>
      </c>
      <c r="C36" s="11">
        <v>0</v>
      </c>
      <c r="D36" s="11">
        <v>2</v>
      </c>
      <c r="E36" s="11">
        <v>0</v>
      </c>
      <c r="F36" s="12">
        <f t="shared" si="0"/>
        <v>2</v>
      </c>
      <c r="G36" s="2"/>
      <c r="H36" s="10">
        <v>18.25</v>
      </c>
      <c r="I36" s="5">
        <v>123</v>
      </c>
      <c r="J36" s="2"/>
      <c r="K36" s="10">
        <v>18.25</v>
      </c>
      <c r="L36" s="2">
        <f t="shared" si="1"/>
        <v>0</v>
      </c>
      <c r="M36" s="2">
        <f t="shared" si="2"/>
        <v>0</v>
      </c>
      <c r="N36" s="2">
        <f t="shared" si="3"/>
        <v>0.123</v>
      </c>
      <c r="O36" s="2">
        <f t="shared" si="4"/>
        <v>0</v>
      </c>
      <c r="P36" s="13">
        <f t="shared" si="5"/>
        <v>0.123</v>
      </c>
    </row>
    <row r="37" spans="1:16">
      <c r="A37" s="10">
        <v>18.75</v>
      </c>
      <c r="B37" s="11">
        <v>0</v>
      </c>
      <c r="C37" s="11">
        <v>0</v>
      </c>
      <c r="D37" s="11">
        <v>0</v>
      </c>
      <c r="E37" s="11">
        <v>1</v>
      </c>
      <c r="F37" s="12">
        <f t="shared" si="0"/>
        <v>1</v>
      </c>
      <c r="G37" s="2"/>
      <c r="H37" s="10">
        <v>18.75</v>
      </c>
      <c r="I37" s="5"/>
      <c r="J37" s="2"/>
      <c r="K37" s="10">
        <v>18.75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19.25</v>
      </c>
      <c r="B38" s="11"/>
      <c r="C38" s="11"/>
      <c r="D38" s="11"/>
      <c r="E38" s="11"/>
      <c r="F38" s="12">
        <f t="shared" si="0"/>
        <v>0</v>
      </c>
      <c r="G38" s="2"/>
      <c r="H38" s="10">
        <v>19.25</v>
      </c>
      <c r="I38" s="5"/>
      <c r="J38" s="2"/>
      <c r="K38" s="10">
        <v>19.25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19.75</v>
      </c>
      <c r="B39" s="11"/>
      <c r="C39" s="11"/>
      <c r="D39" s="11"/>
      <c r="E39" s="11"/>
      <c r="F39" s="12">
        <f t="shared" si="0"/>
        <v>0</v>
      </c>
      <c r="G39" s="2"/>
      <c r="H39" s="10">
        <v>19.75</v>
      </c>
      <c r="I39" s="5"/>
      <c r="J39" s="2"/>
      <c r="K39" s="10">
        <v>19.75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20.25</v>
      </c>
      <c r="B40" s="11"/>
      <c r="C40" s="11"/>
      <c r="D40" s="11"/>
      <c r="E40" s="11"/>
      <c r="F40" s="12">
        <f t="shared" si="0"/>
        <v>0</v>
      </c>
      <c r="G40" s="2"/>
      <c r="H40" s="10">
        <v>20.25</v>
      </c>
      <c r="I40" s="5"/>
      <c r="J40" s="2"/>
      <c r="K40" s="10">
        <v>20.25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20.75</v>
      </c>
      <c r="B41" s="11"/>
      <c r="C41" s="11"/>
      <c r="D41" s="11"/>
      <c r="E41" s="11"/>
      <c r="F41" s="12">
        <f t="shared" si="0"/>
        <v>0</v>
      </c>
      <c r="G41" s="2"/>
      <c r="H41" s="10">
        <v>20.75</v>
      </c>
      <c r="I41" s="5"/>
      <c r="J41" s="2"/>
      <c r="K41" s="10">
        <v>20.75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21.25</v>
      </c>
      <c r="B42" s="11"/>
      <c r="C42" s="11"/>
      <c r="D42" s="11"/>
      <c r="E42" s="11"/>
      <c r="F42" s="12">
        <f t="shared" si="0"/>
        <v>0</v>
      </c>
      <c r="G42" s="2"/>
      <c r="H42" s="10">
        <v>21.25</v>
      </c>
      <c r="I42" s="5"/>
      <c r="J42" s="2"/>
      <c r="K42" s="10">
        <v>21.25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10">
        <v>21.75</v>
      </c>
      <c r="B43" s="11"/>
      <c r="C43" s="11"/>
      <c r="D43" s="11"/>
      <c r="E43" s="11"/>
      <c r="F43" s="12">
        <f t="shared" si="0"/>
        <v>0</v>
      </c>
      <c r="G43" s="2"/>
      <c r="H43" s="10">
        <v>21.75</v>
      </c>
      <c r="I43" s="5"/>
      <c r="J43" s="2"/>
      <c r="K43" s="10">
        <v>21.75</v>
      </c>
      <c r="L43" s="2">
        <f t="shared" si="1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13">
        <f t="shared" si="5"/>
        <v>0</v>
      </c>
    </row>
    <row r="44" spans="1:16">
      <c r="A44" s="8" t="s">
        <v>7</v>
      </c>
      <c r="B44" s="16">
        <f>SUM(B7:B43)</f>
        <v>741</v>
      </c>
      <c r="C44" s="16">
        <f>SUM(C7:C43)</f>
        <v>856</v>
      </c>
      <c r="D44" s="16">
        <f>SUM(D7:D43)</f>
        <v>67</v>
      </c>
      <c r="E44" s="16">
        <f>SUM(E7:E43)</f>
        <v>1</v>
      </c>
      <c r="F44" s="16">
        <f>SUM(F7:F43)</f>
        <v>1665</v>
      </c>
      <c r="G44" s="17"/>
      <c r="H44" s="8" t="s">
        <v>7</v>
      </c>
      <c r="I44" s="5">
        <f>SUM(I7:I43)</f>
        <v>4713821108</v>
      </c>
      <c r="J44" s="2"/>
      <c r="K44" s="8" t="s">
        <v>7</v>
      </c>
      <c r="L44" s="16">
        <f>SUM(L7:L43)</f>
        <v>3694671.7008222435</v>
      </c>
      <c r="M44" s="16">
        <f>SUM(M7:M43)</f>
        <v>1009798.8861576987</v>
      </c>
      <c r="N44" s="16">
        <f>SUM(N7:N43)</f>
        <v>9350.5210200579731</v>
      </c>
      <c r="O44" s="16">
        <f>SUM(O7:O43)</f>
        <v>0</v>
      </c>
      <c r="P44" s="16">
        <f>SUM(P7:P43)</f>
        <v>4713821.1080000009</v>
      </c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4"/>
    </row>
    <row r="47" spans="1:16">
      <c r="A47" s="18"/>
      <c r="B47" s="2"/>
      <c r="C47" s="2"/>
      <c r="D47" s="2"/>
      <c r="E47" s="2"/>
      <c r="F47" s="18"/>
      <c r="G47" s="2"/>
      <c r="H47" s="2"/>
      <c r="I47" s="2"/>
      <c r="J47" s="18"/>
      <c r="K47" s="2"/>
      <c r="L47" s="2"/>
      <c r="M47" s="2"/>
      <c r="N47" s="18"/>
      <c r="O47" s="2"/>
      <c r="P47" s="4"/>
    </row>
    <row r="48" spans="1:16">
      <c r="A48" s="2"/>
      <c r="B48" s="38" t="s">
        <v>9</v>
      </c>
      <c r="C48" s="38"/>
      <c r="D48" s="38"/>
      <c r="E48" s="2"/>
      <c r="F48" s="2"/>
      <c r="G48" s="5"/>
      <c r="H48" s="2"/>
      <c r="I48" s="38" t="s">
        <v>10</v>
      </c>
      <c r="J48" s="38"/>
      <c r="K48" s="38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4"/>
    </row>
    <row r="50" spans="1:16">
      <c r="A50" s="2"/>
      <c r="B50" s="2"/>
      <c r="C50" s="2"/>
      <c r="D50" s="2"/>
      <c r="E50" s="2"/>
      <c r="F50" s="2"/>
      <c r="G50" s="2"/>
      <c r="H50" s="19" t="s">
        <v>11</v>
      </c>
      <c r="I50" s="20">
        <v>2.1513999999999999E-3</v>
      </c>
      <c r="J50" s="19"/>
      <c r="K50" s="20">
        <v>3.4147500000000002</v>
      </c>
      <c r="L50" s="2"/>
      <c r="M50" s="2"/>
      <c r="N50" s="2"/>
      <c r="O50" s="2"/>
      <c r="P50" s="4"/>
    </row>
    <row r="51" spans="1:16">
      <c r="A51" s="3" t="s">
        <v>3</v>
      </c>
      <c r="B51" s="2"/>
      <c r="C51" s="2"/>
      <c r="D51" s="2"/>
      <c r="E51" s="2"/>
      <c r="F51" s="2"/>
      <c r="G51" s="2"/>
      <c r="H51" s="3" t="s">
        <v>3</v>
      </c>
      <c r="I51" s="2"/>
      <c r="J51" s="2"/>
      <c r="K51" s="2"/>
      <c r="L51" s="2"/>
      <c r="M51" s="2"/>
      <c r="N51" s="4"/>
      <c r="O51" s="4"/>
      <c r="P51" s="4"/>
    </row>
    <row r="52" spans="1:16">
      <c r="A52" s="3" t="s">
        <v>6</v>
      </c>
      <c r="B52" s="6">
        <v>0</v>
      </c>
      <c r="C52" s="7">
        <v>1</v>
      </c>
      <c r="D52" s="7">
        <v>2</v>
      </c>
      <c r="E52" s="7">
        <v>3</v>
      </c>
      <c r="F52" s="8" t="s">
        <v>7</v>
      </c>
      <c r="G52" s="2"/>
      <c r="H52" s="3" t="s">
        <v>6</v>
      </c>
      <c r="I52" s="6">
        <v>0</v>
      </c>
      <c r="J52" s="7">
        <v>1</v>
      </c>
      <c r="K52" s="7">
        <v>2</v>
      </c>
      <c r="L52" s="7">
        <v>3</v>
      </c>
      <c r="M52" s="21" t="s">
        <v>7</v>
      </c>
      <c r="N52" s="4"/>
      <c r="O52" s="4"/>
      <c r="P52" s="4"/>
    </row>
    <row r="53" spans="1:16">
      <c r="A53" s="10">
        <v>3.75</v>
      </c>
      <c r="B53" s="2">
        <f t="shared" ref="B53:B89" si="6">L7*($A53)</f>
        <v>0</v>
      </c>
      <c r="C53" s="2">
        <f t="shared" ref="C53:C89" si="7">M7*($A53)</f>
        <v>0</v>
      </c>
      <c r="D53" s="2">
        <f t="shared" ref="D53:D89" si="8">N7*($A53)</f>
        <v>0</v>
      </c>
      <c r="E53" s="2">
        <f t="shared" ref="E53:E89" si="9">O7*($A53)</f>
        <v>0</v>
      </c>
      <c r="F53" s="12">
        <f t="shared" ref="F53:F89" si="10">SUM(B53:E53)</f>
        <v>0</v>
      </c>
      <c r="G53" s="2"/>
      <c r="H53" s="10">
        <f t="shared" ref="H53:H89" si="11">$I$50*((A53)^$K$50)</f>
        <v>0.19628830995933358</v>
      </c>
      <c r="I53" s="2">
        <f t="shared" ref="I53:I89" si="12">L7*$H53</f>
        <v>0</v>
      </c>
      <c r="J53" s="2">
        <f t="shared" ref="J53:J89" si="13">M7*$H53</f>
        <v>0</v>
      </c>
      <c r="K53" s="2">
        <f t="shared" ref="K53:K89" si="14">N7*$H53</f>
        <v>0</v>
      </c>
      <c r="L53" s="2">
        <f t="shared" ref="L53:L89" si="15">O7*$H53</f>
        <v>0</v>
      </c>
      <c r="M53" s="22">
        <f t="shared" ref="M53:M89" si="16">SUM(I53:L53)</f>
        <v>0</v>
      </c>
      <c r="N53" s="4"/>
      <c r="O53" s="4"/>
      <c r="P53" s="4"/>
    </row>
    <row r="54" spans="1:16">
      <c r="A54" s="10">
        <v>4.25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0.30096241504661636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4.75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0.44000809632877208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5.25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0.61927727808535504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5.75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0.84488371054154288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6.25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1.1231879965142078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6.75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1.4607847372457512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7.25</v>
      </c>
      <c r="B60" s="2">
        <f t="shared" si="6"/>
        <v>187238.5435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187238.5435</v>
      </c>
      <c r="G60" s="2"/>
      <c r="H60" s="10">
        <f t="shared" si="11"/>
        <v>1.8644913472653675</v>
      </c>
      <c r="I60" s="2">
        <f t="shared" si="12"/>
        <v>48152.364721423466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2">
        <f t="shared" si="16"/>
        <v>48152.364721423466</v>
      </c>
      <c r="N60" s="4"/>
      <c r="O60" s="4"/>
      <c r="P60" s="4"/>
    </row>
    <row r="61" spans="1:16">
      <c r="A61" s="10">
        <v>7.75</v>
      </c>
      <c r="B61" s="2">
        <f t="shared" si="6"/>
        <v>1465438.4945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1465438.4945</v>
      </c>
      <c r="G61" s="2"/>
      <c r="H61" s="10">
        <f t="shared" si="11"/>
        <v>2.3413382109220913</v>
      </c>
      <c r="I61" s="2">
        <f t="shared" si="12"/>
        <v>442720.9216682571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2">
        <f t="shared" si="16"/>
        <v>442720.9216682571</v>
      </c>
      <c r="N61" s="4"/>
      <c r="O61" s="4"/>
      <c r="P61" s="4"/>
    </row>
    <row r="62" spans="1:16">
      <c r="A62" s="10">
        <v>8.25</v>
      </c>
      <c r="B62" s="2">
        <f t="shared" si="6"/>
        <v>2147710.8427499998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2147710.8427499998</v>
      </c>
      <c r="G62" s="2"/>
      <c r="H62" s="10">
        <f t="shared" si="11"/>
        <v>2.8985599361490446</v>
      </c>
      <c r="I62" s="2">
        <f t="shared" si="12"/>
        <v>754578.01251249097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2">
        <f t="shared" si="16"/>
        <v>754578.01251249097</v>
      </c>
      <c r="N62" s="4"/>
      <c r="O62" s="4"/>
      <c r="P62" s="4"/>
    </row>
    <row r="63" spans="1:16">
      <c r="A63" s="10">
        <v>8.75</v>
      </c>
      <c r="B63" s="2">
        <f t="shared" si="6"/>
        <v>2364731.90625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2364731.90625</v>
      </c>
      <c r="G63" s="2"/>
      <c r="H63" s="10">
        <f t="shared" si="11"/>
        <v>3.5435875188062229</v>
      </c>
      <c r="I63" s="2">
        <f t="shared" si="12"/>
        <v>957672.51066403976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2">
        <f t="shared" si="16"/>
        <v>957672.51066403976</v>
      </c>
      <c r="N63" s="4"/>
      <c r="O63" s="4"/>
      <c r="P63" s="4"/>
    </row>
    <row r="64" spans="1:16">
      <c r="A64" s="10">
        <v>9.25</v>
      </c>
      <c r="B64" s="2">
        <f t="shared" si="6"/>
        <v>3659575.5297500002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3659575.5297500002</v>
      </c>
      <c r="G64" s="2"/>
      <c r="H64" s="10">
        <f t="shared" si="11"/>
        <v>4.2840412723227015</v>
      </c>
      <c r="I64" s="2">
        <f t="shared" si="12"/>
        <v>1694894.3360682395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2">
        <f t="shared" si="16"/>
        <v>1694894.3360682395</v>
      </c>
      <c r="N64" s="4"/>
      <c r="O64" s="4"/>
      <c r="P64" s="4"/>
    </row>
    <row r="65" spans="1:16">
      <c r="A65" s="10">
        <v>9.75</v>
      </c>
      <c r="B65" s="2">
        <f t="shared" si="6"/>
        <v>5334547.5104999999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5334547.5104999999</v>
      </c>
      <c r="G65" s="2"/>
      <c r="H65" s="10">
        <f t="shared" si="11"/>
        <v>5.1277244076729263</v>
      </c>
      <c r="I65" s="2">
        <f t="shared" si="12"/>
        <v>2805547.6383058149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2">
        <f t="shared" si="16"/>
        <v>2805547.6383058149</v>
      </c>
      <c r="N65" s="4"/>
      <c r="O65" s="4"/>
      <c r="P65" s="4"/>
    </row>
    <row r="66" spans="1:16">
      <c r="A66" s="10">
        <v>10.25</v>
      </c>
      <c r="B66" s="2">
        <f t="shared" si="6"/>
        <v>3475596.7602758622</v>
      </c>
      <c r="C66" s="2">
        <f t="shared" si="7"/>
        <v>124128.45572413794</v>
      </c>
      <c r="D66" s="2">
        <f t="shared" si="8"/>
        <v>0</v>
      </c>
      <c r="E66" s="2">
        <f t="shared" si="9"/>
        <v>0</v>
      </c>
      <c r="F66" s="12">
        <f t="shared" si="10"/>
        <v>3599725.216</v>
      </c>
      <c r="G66" s="2"/>
      <c r="H66" s="10">
        <f t="shared" si="11"/>
        <v>6.0826171713823891</v>
      </c>
      <c r="I66" s="2">
        <f t="shared" si="12"/>
        <v>2062509.7107175572</v>
      </c>
      <c r="J66" s="2">
        <f t="shared" si="13"/>
        <v>73661.061097055615</v>
      </c>
      <c r="K66" s="2">
        <f t="shared" si="14"/>
        <v>0</v>
      </c>
      <c r="L66" s="2">
        <f t="shared" si="15"/>
        <v>0</v>
      </c>
      <c r="M66" s="22">
        <f t="shared" si="16"/>
        <v>2136170.7718146127</v>
      </c>
      <c r="N66" s="4"/>
      <c r="O66" s="4"/>
      <c r="P66" s="4"/>
    </row>
    <row r="67" spans="1:16">
      <c r="A67" s="10">
        <v>10.75</v>
      </c>
      <c r="B67" s="2">
        <f t="shared" si="6"/>
        <v>3678503.0011820984</v>
      </c>
      <c r="C67" s="2">
        <f t="shared" si="7"/>
        <v>403123.61656790122</v>
      </c>
      <c r="D67" s="2">
        <f t="shared" si="8"/>
        <v>0</v>
      </c>
      <c r="E67" s="2">
        <f t="shared" si="9"/>
        <v>0</v>
      </c>
      <c r="F67" s="12">
        <f t="shared" si="10"/>
        <v>4081626.6177499997</v>
      </c>
      <c r="G67" s="2"/>
      <c r="H67" s="10">
        <f t="shared" si="11"/>
        <v>7.1568714664985942</v>
      </c>
      <c r="I67" s="2">
        <f t="shared" si="12"/>
        <v>2448983.5505664749</v>
      </c>
      <c r="J67" s="2">
        <f t="shared" si="13"/>
        <v>268381.75896618905</v>
      </c>
      <c r="K67" s="2">
        <f t="shared" si="14"/>
        <v>0</v>
      </c>
      <c r="L67" s="2">
        <f t="shared" si="15"/>
        <v>0</v>
      </c>
      <c r="M67" s="22">
        <f t="shared" si="16"/>
        <v>2717365.3095326638</v>
      </c>
      <c r="N67" s="4"/>
      <c r="O67" s="4"/>
      <c r="P67" s="4"/>
    </row>
    <row r="68" spans="1:16">
      <c r="A68" s="10">
        <v>11.25</v>
      </c>
      <c r="B68" s="2">
        <f t="shared" si="6"/>
        <v>5245760.5281147538</v>
      </c>
      <c r="C68" s="2">
        <f t="shared" si="7"/>
        <v>1218712.0418852458</v>
      </c>
      <c r="D68" s="2">
        <f t="shared" si="8"/>
        <v>0</v>
      </c>
      <c r="E68" s="2">
        <f t="shared" si="9"/>
        <v>0</v>
      </c>
      <c r="F68" s="12">
        <f t="shared" si="10"/>
        <v>6464472.5699999994</v>
      </c>
      <c r="G68" s="2"/>
      <c r="H68" s="10">
        <f t="shared" si="11"/>
        <v>8.3588058947856396</v>
      </c>
      <c r="I68" s="2">
        <f t="shared" si="12"/>
        <v>3897626.1355590606</v>
      </c>
      <c r="J68" s="2">
        <f t="shared" si="13"/>
        <v>905509.10220058984</v>
      </c>
      <c r="K68" s="2">
        <f t="shared" si="14"/>
        <v>0</v>
      </c>
      <c r="L68" s="2">
        <f t="shared" si="15"/>
        <v>0</v>
      </c>
      <c r="M68" s="22">
        <f t="shared" si="16"/>
        <v>4803135.2377596507</v>
      </c>
      <c r="N68" s="4"/>
      <c r="O68" s="4"/>
      <c r="P68" s="4"/>
    </row>
    <row r="69" spans="1:16">
      <c r="A69" s="10">
        <v>11.75</v>
      </c>
      <c r="B69" s="2">
        <f t="shared" si="6"/>
        <v>5128463.7609181423</v>
      </c>
      <c r="C69" s="2">
        <f t="shared" si="7"/>
        <v>1853661.600331859</v>
      </c>
      <c r="D69" s="2">
        <f t="shared" si="8"/>
        <v>0</v>
      </c>
      <c r="E69" s="2">
        <f t="shared" si="9"/>
        <v>0</v>
      </c>
      <c r="F69" s="12">
        <f t="shared" si="10"/>
        <v>6982125.361250001</v>
      </c>
      <c r="G69" s="2"/>
      <c r="H69" s="10">
        <f t="shared" si="11"/>
        <v>9.6969011688396325</v>
      </c>
      <c r="I69" s="2">
        <f t="shared" si="12"/>
        <v>4232357.9776679855</v>
      </c>
      <c r="J69" s="2">
        <f t="shared" si="13"/>
        <v>1529767.9437354167</v>
      </c>
      <c r="K69" s="2">
        <f t="shared" si="14"/>
        <v>0</v>
      </c>
      <c r="L69" s="2">
        <f t="shared" si="15"/>
        <v>0</v>
      </c>
      <c r="M69" s="22">
        <f t="shared" si="16"/>
        <v>5762125.9214034025</v>
      </c>
      <c r="N69" s="4"/>
      <c r="O69" s="4"/>
      <c r="P69" s="4"/>
    </row>
    <row r="70" spans="1:16">
      <c r="A70" s="10">
        <v>12.25</v>
      </c>
      <c r="B70" s="2">
        <f t="shared" si="6"/>
        <v>3112915.7033110047</v>
      </c>
      <c r="C70" s="2">
        <f t="shared" si="7"/>
        <v>2967452.3526889952</v>
      </c>
      <c r="D70" s="2">
        <f t="shared" si="8"/>
        <v>0</v>
      </c>
      <c r="E70" s="2">
        <f t="shared" si="9"/>
        <v>0</v>
      </c>
      <c r="F70" s="12">
        <f t="shared" si="10"/>
        <v>6080368.0559999999</v>
      </c>
      <c r="G70" s="2"/>
      <c r="H70" s="10">
        <f t="shared" si="11"/>
        <v>11.179795851103902</v>
      </c>
      <c r="I70" s="2">
        <f t="shared" si="12"/>
        <v>2840960.1685479637</v>
      </c>
      <c r="J70" s="2">
        <f t="shared" si="13"/>
        <v>2708205.0204849751</v>
      </c>
      <c r="K70" s="2">
        <f t="shared" si="14"/>
        <v>0</v>
      </c>
      <c r="L70" s="2">
        <f t="shared" si="15"/>
        <v>0</v>
      </c>
      <c r="M70" s="22">
        <f t="shared" si="16"/>
        <v>5549165.1890329383</v>
      </c>
      <c r="N70" s="4"/>
      <c r="O70" s="4"/>
      <c r="P70" s="4"/>
    </row>
    <row r="71" spans="1:16">
      <c r="A71" s="10">
        <v>12.75</v>
      </c>
      <c r="B71" s="2">
        <f t="shared" si="6"/>
        <v>1428690.9832429246</v>
      </c>
      <c r="C71" s="2">
        <f t="shared" si="7"/>
        <v>1974483.0442570755</v>
      </c>
      <c r="D71" s="2">
        <f t="shared" si="8"/>
        <v>0</v>
      </c>
      <c r="E71" s="2">
        <f t="shared" si="9"/>
        <v>0</v>
      </c>
      <c r="F71" s="12">
        <f t="shared" si="10"/>
        <v>3403174.0274999999</v>
      </c>
      <c r="G71" s="2"/>
      <c r="H71" s="10">
        <f t="shared" si="11"/>
        <v>12.816282383407213</v>
      </c>
      <c r="I71" s="2">
        <f t="shared" si="12"/>
        <v>1436118.2023426685</v>
      </c>
      <c r="J71" s="2">
        <f t="shared" si="13"/>
        <v>1984747.6279567217</v>
      </c>
      <c r="K71" s="2">
        <f t="shared" si="14"/>
        <v>0</v>
      </c>
      <c r="L71" s="2">
        <f t="shared" si="15"/>
        <v>0</v>
      </c>
      <c r="M71" s="22">
        <f t="shared" si="16"/>
        <v>3420865.8302993905</v>
      </c>
      <c r="N71" s="4"/>
      <c r="O71" s="4"/>
      <c r="P71" s="4"/>
    </row>
    <row r="72" spans="1:16">
      <c r="A72" s="10">
        <v>13.25</v>
      </c>
      <c r="B72" s="2">
        <f t="shared" si="6"/>
        <v>535848.82383333333</v>
      </c>
      <c r="C72" s="2">
        <f t="shared" si="7"/>
        <v>1860586.1938657409</v>
      </c>
      <c r="D72" s="2">
        <f t="shared" si="8"/>
        <v>14884.689550925925</v>
      </c>
      <c r="E72" s="2">
        <f t="shared" si="9"/>
        <v>0</v>
      </c>
      <c r="F72" s="12">
        <f t="shared" si="10"/>
        <v>2411319.70725</v>
      </c>
      <c r="G72" s="2"/>
      <c r="H72" s="10">
        <f t="shared" si="11"/>
        <v>14.615303376033648</v>
      </c>
      <c r="I72" s="2">
        <f t="shared" si="12"/>
        <v>591063.63200113026</v>
      </c>
      <c r="J72" s="2">
        <f t="shared" si="13"/>
        <v>2052304.2777817026</v>
      </c>
      <c r="K72" s="2">
        <f t="shared" si="14"/>
        <v>16418.434222253618</v>
      </c>
      <c r="L72" s="2">
        <f t="shared" si="15"/>
        <v>0</v>
      </c>
      <c r="M72" s="22">
        <f t="shared" si="16"/>
        <v>2659786.3440050865</v>
      </c>
      <c r="N72" s="4"/>
      <c r="O72" s="4"/>
      <c r="P72" s="4"/>
    </row>
    <row r="73" spans="1:16">
      <c r="A73" s="10">
        <v>13.75</v>
      </c>
      <c r="B73" s="2">
        <f t="shared" si="6"/>
        <v>145925.18026869159</v>
      </c>
      <c r="C73" s="2">
        <f t="shared" si="7"/>
        <v>1055151.3034813085</v>
      </c>
      <c r="D73" s="2">
        <f t="shared" si="8"/>
        <v>0</v>
      </c>
      <c r="E73" s="2">
        <f t="shared" si="9"/>
        <v>0</v>
      </c>
      <c r="F73" s="12">
        <f t="shared" si="10"/>
        <v>1201076.4837500001</v>
      </c>
      <c r="G73" s="2"/>
      <c r="H73" s="10">
        <f t="shared" si="11"/>
        <v>16.585948129738796</v>
      </c>
      <c r="I73" s="2">
        <f t="shared" si="12"/>
        <v>176022.36150976742</v>
      </c>
      <c r="J73" s="2">
        <f t="shared" si="13"/>
        <v>1272777.0755321644</v>
      </c>
      <c r="K73" s="2">
        <f t="shared" si="14"/>
        <v>0</v>
      </c>
      <c r="L73" s="2">
        <f t="shared" si="15"/>
        <v>0</v>
      </c>
      <c r="M73" s="22">
        <f t="shared" si="16"/>
        <v>1448799.4370419318</v>
      </c>
      <c r="N73" s="4"/>
      <c r="O73" s="4"/>
      <c r="P73" s="4"/>
    </row>
    <row r="74" spans="1:16">
      <c r="A74" s="10">
        <v>14.25</v>
      </c>
      <c r="B74" s="2">
        <f t="shared" si="6"/>
        <v>53298.031247191015</v>
      </c>
      <c r="C74" s="2">
        <f t="shared" si="7"/>
        <v>710640.41662921349</v>
      </c>
      <c r="D74" s="2">
        <f t="shared" si="8"/>
        <v>26649.015623595507</v>
      </c>
      <c r="E74" s="2">
        <f t="shared" si="9"/>
        <v>0</v>
      </c>
      <c r="F74" s="12">
        <f t="shared" si="10"/>
        <v>790587.46350000007</v>
      </c>
      <c r="G74" s="2"/>
      <c r="H74" s="10">
        <f t="shared" si="11"/>
        <v>18.737449367760771</v>
      </c>
      <c r="I74" s="2">
        <f t="shared" si="12"/>
        <v>70082.046448812136</v>
      </c>
      <c r="J74" s="2">
        <f t="shared" si="13"/>
        <v>934427.28598416189</v>
      </c>
      <c r="K74" s="2">
        <f t="shared" si="14"/>
        <v>35041.023224406068</v>
      </c>
      <c r="L74" s="2">
        <f t="shared" si="15"/>
        <v>0</v>
      </c>
      <c r="M74" s="22">
        <f t="shared" si="16"/>
        <v>1039550.3556573801</v>
      </c>
      <c r="N74" s="4"/>
      <c r="O74" s="4"/>
      <c r="P74" s="4"/>
    </row>
    <row r="75" spans="1:16">
      <c r="A75" s="10">
        <v>14.75</v>
      </c>
      <c r="B75" s="2">
        <f t="shared" si="6"/>
        <v>20034.269678571429</v>
      </c>
      <c r="C75" s="2">
        <f t="shared" si="7"/>
        <v>293835.95528571424</v>
      </c>
      <c r="D75" s="2">
        <f t="shared" si="8"/>
        <v>60102.809035714286</v>
      </c>
      <c r="E75" s="2">
        <f t="shared" si="9"/>
        <v>0</v>
      </c>
      <c r="F75" s="12">
        <f t="shared" si="10"/>
        <v>373973.03399999999</v>
      </c>
      <c r="G75" s="2"/>
      <c r="H75" s="10">
        <f t="shared" si="11"/>
        <v>21.079180157898282</v>
      </c>
      <c r="I75" s="2">
        <f t="shared" si="12"/>
        <v>28630.913890611933</v>
      </c>
      <c r="J75" s="2">
        <f t="shared" si="13"/>
        <v>419920.07039564167</v>
      </c>
      <c r="K75" s="2">
        <f t="shared" si="14"/>
        <v>85892.741671835814</v>
      </c>
      <c r="L75" s="2">
        <f t="shared" si="15"/>
        <v>0</v>
      </c>
      <c r="M75" s="22">
        <f t="shared" si="16"/>
        <v>534443.72595808934</v>
      </c>
      <c r="N75" s="4"/>
      <c r="O75" s="4"/>
      <c r="P75" s="4"/>
    </row>
    <row r="76" spans="1:16">
      <c r="A76" s="10">
        <v>15.25</v>
      </c>
      <c r="B76" s="2">
        <f t="shared" si="6"/>
        <v>0</v>
      </c>
      <c r="C76" s="2">
        <f t="shared" si="7"/>
        <v>81284.598582089558</v>
      </c>
      <c r="D76" s="2">
        <f t="shared" si="8"/>
        <v>9483.2031679104475</v>
      </c>
      <c r="E76" s="2">
        <f t="shared" si="9"/>
        <v>0</v>
      </c>
      <c r="F76" s="12">
        <f t="shared" si="10"/>
        <v>90767.801750000013</v>
      </c>
      <c r="G76" s="2"/>
      <c r="H76" s="10">
        <f t="shared" si="11"/>
        <v>23.620651007257141</v>
      </c>
      <c r="I76" s="2">
        <f t="shared" si="12"/>
        <v>0</v>
      </c>
      <c r="J76" s="2">
        <f t="shared" si="13"/>
        <v>125901.32035229678</v>
      </c>
      <c r="K76" s="2">
        <f t="shared" si="14"/>
        <v>14688.487374434624</v>
      </c>
      <c r="L76" s="2">
        <f t="shared" si="15"/>
        <v>0</v>
      </c>
      <c r="M76" s="22">
        <f t="shared" si="16"/>
        <v>140589.80772673141</v>
      </c>
      <c r="N76" s="4"/>
      <c r="O76" s="4"/>
      <c r="P76" s="4"/>
    </row>
    <row r="77" spans="1:16">
      <c r="A77" s="10">
        <v>15.75</v>
      </c>
      <c r="B77" s="2">
        <f t="shared" si="6"/>
        <v>1010.7719999999998</v>
      </c>
      <c r="C77" s="2">
        <f t="shared" si="7"/>
        <v>22742.37</v>
      </c>
      <c r="D77" s="2">
        <f t="shared" si="8"/>
        <v>3537.7019999999998</v>
      </c>
      <c r="E77" s="2">
        <f t="shared" si="9"/>
        <v>0</v>
      </c>
      <c r="F77" s="12">
        <f t="shared" si="10"/>
        <v>27290.844000000001</v>
      </c>
      <c r="G77" s="2"/>
      <c r="H77" s="10">
        <f t="shared" si="11"/>
        <v>26.371507114402821</v>
      </c>
      <c r="I77" s="2">
        <f t="shared" si="12"/>
        <v>1692.4178405739151</v>
      </c>
      <c r="J77" s="2">
        <f t="shared" si="13"/>
        <v>38079.401412913096</v>
      </c>
      <c r="K77" s="2">
        <f t="shared" si="14"/>
        <v>5923.4624420087039</v>
      </c>
      <c r="L77" s="2">
        <f t="shared" si="15"/>
        <v>0</v>
      </c>
      <c r="M77" s="22">
        <f t="shared" si="16"/>
        <v>45695.281695495716</v>
      </c>
      <c r="N77" s="4"/>
      <c r="O77" s="4"/>
      <c r="P77" s="4"/>
    </row>
    <row r="78" spans="1:16">
      <c r="A78" s="10">
        <v>16.25</v>
      </c>
      <c r="B78" s="2">
        <f t="shared" si="6"/>
        <v>0</v>
      </c>
      <c r="C78" s="2">
        <f t="shared" si="7"/>
        <v>19487.311509433959</v>
      </c>
      <c r="D78" s="2">
        <f t="shared" si="8"/>
        <v>3986.0409905660372</v>
      </c>
      <c r="E78" s="2">
        <f t="shared" si="9"/>
        <v>0</v>
      </c>
      <c r="F78" s="12">
        <f t="shared" si="10"/>
        <v>23473.352499999997</v>
      </c>
      <c r="G78" s="2"/>
      <c r="H78" s="10">
        <f t="shared" si="11"/>
        <v>29.341525765463928</v>
      </c>
      <c r="I78" s="2">
        <f t="shared" si="12"/>
        <v>0</v>
      </c>
      <c r="J78" s="2">
        <f t="shared" si="13"/>
        <v>35186.920169457124</v>
      </c>
      <c r="K78" s="2">
        <f t="shared" si="14"/>
        <v>7197.3245801162302</v>
      </c>
      <c r="L78" s="2">
        <f t="shared" si="15"/>
        <v>0</v>
      </c>
      <c r="M78" s="22">
        <f t="shared" si="16"/>
        <v>42384.24474957335</v>
      </c>
      <c r="N78" s="4"/>
      <c r="O78" s="4"/>
      <c r="P78" s="4"/>
    </row>
    <row r="79" spans="1:16">
      <c r="A79" s="10">
        <v>16.75</v>
      </c>
      <c r="B79" s="2">
        <f t="shared" si="6"/>
        <v>0</v>
      </c>
      <c r="C79" s="2">
        <f t="shared" si="7"/>
        <v>19526.761160714286</v>
      </c>
      <c r="D79" s="2">
        <f t="shared" si="8"/>
        <v>13278.197589285715</v>
      </c>
      <c r="E79" s="2">
        <f t="shared" si="9"/>
        <v>0</v>
      </c>
      <c r="F79" s="12">
        <f t="shared" si="10"/>
        <v>32804.958750000005</v>
      </c>
      <c r="G79" s="2"/>
      <c r="H79" s="10">
        <f t="shared" si="11"/>
        <v>32.540613862278654</v>
      </c>
      <c r="I79" s="2">
        <f t="shared" si="12"/>
        <v>0</v>
      </c>
      <c r="J79" s="2">
        <f t="shared" si="13"/>
        <v>37935.09223353694</v>
      </c>
      <c r="K79" s="2">
        <f t="shared" si="14"/>
        <v>25795.862718805118</v>
      </c>
      <c r="L79" s="2">
        <f t="shared" si="15"/>
        <v>0</v>
      </c>
      <c r="M79" s="22">
        <f t="shared" si="16"/>
        <v>63730.954952342057</v>
      </c>
      <c r="N79" s="4"/>
      <c r="O79" s="4"/>
      <c r="P79" s="4"/>
    </row>
    <row r="80" spans="1:16">
      <c r="A80" s="10">
        <v>17.25</v>
      </c>
      <c r="B80" s="2">
        <f t="shared" si="6"/>
        <v>0</v>
      </c>
      <c r="C80" s="2">
        <f t="shared" si="7"/>
        <v>15667.188</v>
      </c>
      <c r="D80" s="2">
        <f t="shared" si="8"/>
        <v>6854.3947500000004</v>
      </c>
      <c r="E80" s="2">
        <f t="shared" si="9"/>
        <v>0</v>
      </c>
      <c r="F80" s="12">
        <f t="shared" si="10"/>
        <v>22521.582750000001</v>
      </c>
      <c r="G80" s="2"/>
      <c r="H80" s="10">
        <f t="shared" si="11"/>
        <v>35.978805571998365</v>
      </c>
      <c r="I80" s="2">
        <f t="shared" si="12"/>
        <v>0</v>
      </c>
      <c r="J80" s="2">
        <f t="shared" si="13"/>
        <v>32677.490487649036</v>
      </c>
      <c r="K80" s="2">
        <f t="shared" si="14"/>
        <v>14296.402088346455</v>
      </c>
      <c r="L80" s="2">
        <f t="shared" si="15"/>
        <v>0</v>
      </c>
      <c r="M80" s="22">
        <f t="shared" si="16"/>
        <v>46973.892575995487</v>
      </c>
      <c r="N80" s="4"/>
      <c r="O80" s="4"/>
      <c r="P80" s="4"/>
    </row>
    <row r="81" spans="1:16">
      <c r="A81" s="10">
        <v>17.75</v>
      </c>
      <c r="B81" s="2">
        <f t="shared" si="6"/>
        <v>0</v>
      </c>
      <c r="C81" s="2">
        <f t="shared" si="7"/>
        <v>5.4581249999999999</v>
      </c>
      <c r="D81" s="2">
        <f t="shared" si="8"/>
        <v>5.4581249999999999</v>
      </c>
      <c r="E81" s="2">
        <f t="shared" si="9"/>
        <v>0</v>
      </c>
      <c r="F81" s="12">
        <f t="shared" si="10"/>
        <v>10.91625</v>
      </c>
      <c r="G81" s="2"/>
      <c r="H81" s="10">
        <f t="shared" si="11"/>
        <v>39.666260088705272</v>
      </c>
      <c r="I81" s="2">
        <f t="shared" si="12"/>
        <v>0</v>
      </c>
      <c r="J81" s="2">
        <f t="shared" si="13"/>
        <v>12.197374977276871</v>
      </c>
      <c r="K81" s="2">
        <f t="shared" si="14"/>
        <v>12.197374977276871</v>
      </c>
      <c r="L81" s="2">
        <f t="shared" si="15"/>
        <v>0</v>
      </c>
      <c r="M81" s="22">
        <f t="shared" si="16"/>
        <v>24.394749954553742</v>
      </c>
      <c r="N81" s="4"/>
      <c r="O81" s="4"/>
      <c r="P81" s="4"/>
    </row>
    <row r="82" spans="1:16">
      <c r="A82" s="10">
        <v>18.25</v>
      </c>
      <c r="B82" s="2">
        <f t="shared" si="6"/>
        <v>0</v>
      </c>
      <c r="C82" s="2">
        <f t="shared" si="7"/>
        <v>0</v>
      </c>
      <c r="D82" s="2">
        <f t="shared" si="8"/>
        <v>2.2447499999999998</v>
      </c>
      <c r="E82" s="2">
        <f t="shared" si="9"/>
        <v>0</v>
      </c>
      <c r="F82" s="12">
        <f t="shared" si="10"/>
        <v>2.2447499999999998</v>
      </c>
      <c r="G82" s="2"/>
      <c r="H82" s="10">
        <f t="shared" si="11"/>
        <v>43.613259498590445</v>
      </c>
      <c r="I82" s="2">
        <f t="shared" si="12"/>
        <v>0</v>
      </c>
      <c r="J82" s="2">
        <f t="shared" si="13"/>
        <v>0</v>
      </c>
      <c r="K82" s="2">
        <f t="shared" si="14"/>
        <v>5.364430918326625</v>
      </c>
      <c r="L82" s="2">
        <f t="shared" si="15"/>
        <v>0</v>
      </c>
      <c r="M82" s="22">
        <f t="shared" si="16"/>
        <v>5.364430918326625</v>
      </c>
      <c r="N82" s="4"/>
      <c r="O82" s="4"/>
      <c r="P82" s="4"/>
    </row>
    <row r="83" spans="1:16">
      <c r="A83" s="10">
        <v>18.75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47.830206741096887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19.25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52.327623659185328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19.75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57.116149132537934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20.25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62.20653728809625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20.75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67.609655782838402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21.25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73.336484154159706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10">
        <v>21.75</v>
      </c>
      <c r="B89" s="2">
        <f t="shared" si="6"/>
        <v>0</v>
      </c>
      <c r="C89" s="2">
        <f t="shared" si="7"/>
        <v>0</v>
      </c>
      <c r="D89" s="2">
        <f t="shared" si="8"/>
        <v>0</v>
      </c>
      <c r="E89" s="2">
        <f t="shared" si="9"/>
        <v>0</v>
      </c>
      <c r="F89" s="12">
        <f t="shared" si="10"/>
        <v>0</v>
      </c>
      <c r="G89" s="2"/>
      <c r="H89" s="10">
        <f t="shared" si="11"/>
        <v>79.398112233619003</v>
      </c>
      <c r="I89" s="2">
        <f t="shared" si="12"/>
        <v>0</v>
      </c>
      <c r="J89" s="2">
        <f t="shared" si="13"/>
        <v>0</v>
      </c>
      <c r="K89" s="2">
        <f t="shared" si="14"/>
        <v>0</v>
      </c>
      <c r="L89" s="2">
        <f t="shared" si="15"/>
        <v>0</v>
      </c>
      <c r="M89" s="22">
        <f t="shared" si="16"/>
        <v>0</v>
      </c>
      <c r="N89" s="4"/>
      <c r="O89" s="4"/>
      <c r="P89" s="4"/>
    </row>
    <row r="90" spans="1:16">
      <c r="A90" s="8" t="s">
        <v>7</v>
      </c>
      <c r="B90" s="16">
        <f>SUM(B53:B84)</f>
        <v>37985290.641322568</v>
      </c>
      <c r="C90" s="16">
        <f>SUM(C53:C84)</f>
        <v>12620488.668094428</v>
      </c>
      <c r="D90" s="16">
        <f>SUM(D53:D84)</f>
        <v>138783.75558299795</v>
      </c>
      <c r="E90" s="16">
        <f>SUM(E53:E84)</f>
        <v>0</v>
      </c>
      <c r="F90" s="16">
        <f>SUM(F53:F84)</f>
        <v>50744563.064999998</v>
      </c>
      <c r="G90" s="12"/>
      <c r="H90" s="8" t="s">
        <v>7</v>
      </c>
      <c r="I90" s="16">
        <f>SUM(I53:I89)</f>
        <v>24489612.901032869</v>
      </c>
      <c r="J90" s="16">
        <f>SUM(J53:J89)</f>
        <v>12419493.646165449</v>
      </c>
      <c r="K90" s="16">
        <f>SUM(K53:K89)</f>
        <v>205271.30012810224</v>
      </c>
      <c r="L90" s="16">
        <f>SUM(L53:L89)</f>
        <v>0</v>
      </c>
      <c r="M90" s="16">
        <f>SUM(M53:M89)</f>
        <v>37114377.84732642</v>
      </c>
      <c r="N90" s="4"/>
      <c r="O90" s="4"/>
      <c r="P90" s="4"/>
    </row>
    <row r="91" spans="1:16">
      <c r="A91" s="6" t="s">
        <v>12</v>
      </c>
      <c r="B91" s="23">
        <f>IF(L44&gt;0,B90/L44,0)</f>
        <v>10.281100383795669</v>
      </c>
      <c r="C91" s="23">
        <f>IF(M44&gt;0,C90/M44,0)</f>
        <v>12.498021973578911</v>
      </c>
      <c r="D91" s="23">
        <f>IF(N44&gt;0,D90/N44,0)</f>
        <v>14.84235533884052</v>
      </c>
      <c r="E91" s="23">
        <f>IF(O44&gt;0,E90/O44,0)</f>
        <v>0</v>
      </c>
      <c r="F91" s="23">
        <f>IF(P44&gt;0,F90/P44,0)</f>
        <v>10.765059153152739</v>
      </c>
      <c r="G91" s="12"/>
      <c r="H91" s="6" t="s">
        <v>12</v>
      </c>
      <c r="I91" s="23">
        <f>IF(L44&gt;0,I90/L44,0)</f>
        <v>6.6283596714649216</v>
      </c>
      <c r="J91" s="23">
        <f>IF(M44&gt;0,J90/M44,0)</f>
        <v>12.298977367089229</v>
      </c>
      <c r="K91" s="23">
        <f>IF(N44&gt;0,K90/N44,0)</f>
        <v>21.952926439903298</v>
      </c>
      <c r="L91" s="23">
        <f>IF(O44&gt;0,L90/O44,0)</f>
        <v>0</v>
      </c>
      <c r="M91" s="23">
        <f>IF(P44&gt;0,M90/P44,0)</f>
        <v>7.8735227741965499</v>
      </c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 ht="12.75" customHeight="1">
      <c r="A96" s="34" t="s">
        <v>13</v>
      </c>
      <c r="B96" s="34"/>
      <c r="C96" s="34"/>
      <c r="D96" s="34"/>
      <c r="E96" s="34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34"/>
      <c r="B97" s="34"/>
      <c r="C97" s="34"/>
      <c r="D97" s="34"/>
      <c r="E97" s="34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4"/>
      <c r="B98" s="24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5" t="s">
        <v>14</v>
      </c>
      <c r="B100" s="36" t="s">
        <v>15</v>
      </c>
      <c r="C100" s="36" t="s">
        <v>16</v>
      </c>
      <c r="D100" s="36" t="s">
        <v>17</v>
      </c>
      <c r="E100" s="36" t="s">
        <v>18</v>
      </c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35"/>
      <c r="B101" s="35"/>
      <c r="C101" s="35"/>
      <c r="D101" s="35"/>
      <c r="E101" s="36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"/>
      <c r="B102" s="3"/>
      <c r="C102" s="3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0</v>
      </c>
      <c r="B103" s="26">
        <f>L$44</f>
        <v>3694671.7008222435</v>
      </c>
      <c r="C103" s="27">
        <f>$B$91</f>
        <v>10.281100383795669</v>
      </c>
      <c r="D103" s="27">
        <f>$I$91</f>
        <v>6.6283596714649216</v>
      </c>
      <c r="E103" s="28">
        <f t="shared" ref="E103:E106" si="17">B103*D103</f>
        <v>24489612.901032869</v>
      </c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spans="1:16">
      <c r="A104" s="25">
        <v>1</v>
      </c>
      <c r="B104" s="26">
        <f>M$44</f>
        <v>1009798.8861576987</v>
      </c>
      <c r="C104" s="27">
        <f>$C$91</f>
        <v>12.498021973578911</v>
      </c>
      <c r="D104" s="27">
        <f>$J$91</f>
        <v>12.298977367089229</v>
      </c>
      <c r="E104" s="28">
        <f t="shared" si="17"/>
        <v>12419493.646165449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2</v>
      </c>
      <c r="B105" s="26">
        <f>N$44</f>
        <v>9350.5210200579731</v>
      </c>
      <c r="C105" s="27">
        <f>$D$91</f>
        <v>14.84235533884052</v>
      </c>
      <c r="D105" s="27">
        <f>$K$91</f>
        <v>21.952926439903298</v>
      </c>
      <c r="E105" s="28">
        <f t="shared" si="17"/>
        <v>205271.30012810224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>
        <v>3</v>
      </c>
      <c r="B106" s="26">
        <f>O$44</f>
        <v>0</v>
      </c>
      <c r="C106" s="27">
        <f>$E$91</f>
        <v>0</v>
      </c>
      <c r="D106" s="27">
        <f>$L$91</f>
        <v>0</v>
      </c>
      <c r="E106" s="28">
        <f t="shared" si="17"/>
        <v>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7</v>
      </c>
      <c r="B107" s="26">
        <f>SUM(B103:B106)</f>
        <v>4713821.108</v>
      </c>
      <c r="C107" s="27">
        <f>$F$91</f>
        <v>10.765059153152739</v>
      </c>
      <c r="D107" s="27">
        <f>$M$91</f>
        <v>7.8735227741965499</v>
      </c>
      <c r="E107" s="28">
        <f>SUM(E103:E106)</f>
        <v>37114377.84732642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>
      <c r="A108" s="25" t="s">
        <v>2</v>
      </c>
      <c r="B108" s="29">
        <f>$I$3</f>
        <v>37114204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  <row r="109" spans="1:16" ht="24">
      <c r="A109" s="30" t="s">
        <v>19</v>
      </c>
      <c r="B109" s="26">
        <f>IF(E107&gt;0,$I$3/E107,"")</f>
        <v>0.99999531590352575</v>
      </c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"/>
    </row>
  </sheetData>
  <sheetProtection selectLockedCells="1" selectUnlockedCells="1"/>
  <mergeCells count="12">
    <mergeCell ref="A1:F1"/>
    <mergeCell ref="H1:I1"/>
    <mergeCell ref="B5:F5"/>
    <mergeCell ref="L5:P5"/>
    <mergeCell ref="B48:D48"/>
    <mergeCell ref="I48:K48"/>
    <mergeCell ref="A96:E97"/>
    <mergeCell ref="A100:A101"/>
    <mergeCell ref="B100:B101"/>
    <mergeCell ref="C100:C101"/>
    <mergeCell ref="D100:D101"/>
    <mergeCell ref="E100:E101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0"/>
  </sheetPr>
  <dimension ref="A1:P109"/>
  <sheetViews>
    <sheetView workbookViewId="0">
      <selection activeCell="I3" sqref="I3"/>
    </sheetView>
  </sheetViews>
  <sheetFormatPr baseColWidth="10" defaultColWidth="10.6640625" defaultRowHeight="13"/>
  <cols>
    <col min="5" max="5" width="11.6640625" customWidth="1"/>
  </cols>
  <sheetData>
    <row r="1" spans="1:16" ht="21">
      <c r="A1" s="37" t="s">
        <v>0</v>
      </c>
      <c r="B1" s="37"/>
      <c r="C1" s="37"/>
      <c r="D1" s="37"/>
      <c r="E1" s="37"/>
      <c r="F1" s="37"/>
      <c r="G1" s="2"/>
      <c r="H1" s="38" t="s">
        <v>1</v>
      </c>
      <c r="I1" s="38"/>
      <c r="J1" s="2"/>
      <c r="K1" s="2"/>
      <c r="M1" s="3"/>
      <c r="N1" s="3"/>
      <c r="O1" s="2"/>
      <c r="P1" s="4"/>
    </row>
    <row r="2" spans="1:16" ht="21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 t="s">
        <v>2</v>
      </c>
      <c r="I3" s="5">
        <v>7772692</v>
      </c>
      <c r="J3" s="2"/>
      <c r="K3" s="2"/>
      <c r="L3" s="2"/>
      <c r="M3" s="2"/>
      <c r="N3" s="2"/>
      <c r="O3" s="2"/>
      <c r="P3" s="4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16">
      <c r="A5" s="3" t="s">
        <v>3</v>
      </c>
      <c r="B5" s="39" t="s">
        <v>4</v>
      </c>
      <c r="C5" s="39"/>
      <c r="D5" s="39"/>
      <c r="E5" s="39"/>
      <c r="F5" s="39"/>
      <c r="G5" s="2"/>
      <c r="H5" s="3" t="s">
        <v>3</v>
      </c>
      <c r="I5" s="2"/>
      <c r="J5" s="2"/>
      <c r="K5" s="3" t="s">
        <v>3</v>
      </c>
      <c r="L5" s="38" t="s">
        <v>5</v>
      </c>
      <c r="M5" s="38"/>
      <c r="N5" s="38"/>
      <c r="O5" s="38"/>
      <c r="P5" s="38"/>
    </row>
    <row r="6" spans="1:16">
      <c r="A6" s="3" t="s">
        <v>6</v>
      </c>
      <c r="B6" s="6">
        <v>0</v>
      </c>
      <c r="C6" s="7">
        <v>1</v>
      </c>
      <c r="D6" s="7">
        <v>2</v>
      </c>
      <c r="E6" s="7">
        <v>3</v>
      </c>
      <c r="F6" s="8" t="s">
        <v>7</v>
      </c>
      <c r="G6" s="2"/>
      <c r="H6" s="3" t="s">
        <v>6</v>
      </c>
      <c r="I6" s="3" t="s">
        <v>8</v>
      </c>
      <c r="J6" s="2"/>
      <c r="K6" s="3" t="s">
        <v>6</v>
      </c>
      <c r="L6" s="6">
        <v>0</v>
      </c>
      <c r="M6" s="7">
        <v>1</v>
      </c>
      <c r="N6" s="7">
        <v>2</v>
      </c>
      <c r="O6" s="7">
        <v>3</v>
      </c>
      <c r="P6" s="9" t="s">
        <v>7</v>
      </c>
    </row>
    <row r="7" spans="1:16">
      <c r="A7" s="10">
        <v>3.75</v>
      </c>
      <c r="B7" s="11"/>
      <c r="C7" s="11"/>
      <c r="D7" s="11"/>
      <c r="E7" s="11"/>
      <c r="F7" s="12">
        <f t="shared" ref="F7:F43" si="0">SUM(B7:E7)</f>
        <v>0</v>
      </c>
      <c r="G7" s="2"/>
      <c r="H7" s="10">
        <v>3.75</v>
      </c>
      <c r="I7" s="5"/>
      <c r="J7" s="2"/>
      <c r="K7" s="10">
        <v>3.75</v>
      </c>
      <c r="L7" s="2">
        <f t="shared" ref="L7:L43" si="1">IF($F7&gt;0,($I7/1000)*(B7/$F7),0)</f>
        <v>0</v>
      </c>
      <c r="M7" s="2">
        <f t="shared" ref="M7:M43" si="2">IF($F7&gt;0,($I7/1000)*(C7/$F7),0)</f>
        <v>0</v>
      </c>
      <c r="N7" s="2">
        <f t="shared" ref="N7:N43" si="3">IF($F7&gt;0,($I7/1000)*(D7/$F7),0)</f>
        <v>0</v>
      </c>
      <c r="O7" s="2">
        <f t="shared" ref="O7:O43" si="4">IF($F7&gt;0,($I7/1000)*(E7/$F7),0)</f>
        <v>0</v>
      </c>
      <c r="P7" s="13">
        <f t="shared" ref="P7:P43" si="5">SUM(L7:O7)</f>
        <v>0</v>
      </c>
    </row>
    <row r="8" spans="1:16">
      <c r="A8" s="10">
        <v>4.25</v>
      </c>
      <c r="B8" s="11"/>
      <c r="C8" s="11"/>
      <c r="D8" s="11"/>
      <c r="E8" s="11"/>
      <c r="F8" s="12">
        <f t="shared" si="0"/>
        <v>0</v>
      </c>
      <c r="G8" s="2"/>
      <c r="H8" s="10">
        <v>4.25</v>
      </c>
      <c r="I8" s="5"/>
      <c r="J8" s="2"/>
      <c r="K8" s="10">
        <v>4.25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4.75</v>
      </c>
      <c r="B9" s="11"/>
      <c r="C9" s="11"/>
      <c r="D9" s="11"/>
      <c r="E9" s="11"/>
      <c r="F9" s="12">
        <f t="shared" si="0"/>
        <v>0</v>
      </c>
      <c r="G9" s="2"/>
      <c r="H9" s="10">
        <v>4.75</v>
      </c>
      <c r="I9" s="5"/>
      <c r="J9" s="2"/>
      <c r="K9" s="10">
        <v>4.75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5.25</v>
      </c>
      <c r="B10" s="11"/>
      <c r="C10" s="11"/>
      <c r="D10" s="11"/>
      <c r="E10" s="11"/>
      <c r="F10" s="12">
        <f t="shared" si="0"/>
        <v>0</v>
      </c>
      <c r="G10" s="2"/>
      <c r="H10" s="10">
        <v>5.25</v>
      </c>
      <c r="I10" s="5"/>
      <c r="J10" s="2"/>
      <c r="K10" s="10">
        <v>5.25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5.75</v>
      </c>
      <c r="B11" s="11"/>
      <c r="C11" s="11"/>
      <c r="D11" s="11"/>
      <c r="E11" s="11"/>
      <c r="F11" s="12">
        <f t="shared" si="0"/>
        <v>0</v>
      </c>
      <c r="G11" s="2"/>
      <c r="H11" s="10">
        <v>5.75</v>
      </c>
      <c r="I11" s="5"/>
      <c r="J11" s="2"/>
      <c r="K11" s="10">
        <v>5.75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6.25</v>
      </c>
      <c r="B12" s="11"/>
      <c r="C12" s="11"/>
      <c r="D12" s="11"/>
      <c r="E12" s="11"/>
      <c r="F12" s="12">
        <f t="shared" si="0"/>
        <v>0</v>
      </c>
      <c r="G12" s="2"/>
      <c r="H12" s="10">
        <v>6.25</v>
      </c>
      <c r="I12" s="5"/>
      <c r="J12" s="2"/>
      <c r="K12" s="10">
        <v>6.25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6.75</v>
      </c>
      <c r="B13" s="11"/>
      <c r="C13" s="11"/>
      <c r="D13" s="11"/>
      <c r="E13" s="11"/>
      <c r="F13" s="12">
        <f t="shared" si="0"/>
        <v>0</v>
      </c>
      <c r="G13" s="2"/>
      <c r="H13" s="10">
        <v>6.75</v>
      </c>
      <c r="I13" s="5"/>
      <c r="J13" s="2"/>
      <c r="K13" s="10">
        <v>6.75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7.25</v>
      </c>
      <c r="B14" s="11">
        <v>1</v>
      </c>
      <c r="C14" s="11">
        <v>0</v>
      </c>
      <c r="D14" s="11">
        <v>0</v>
      </c>
      <c r="E14" s="11">
        <v>0</v>
      </c>
      <c r="F14" s="12">
        <f t="shared" si="0"/>
        <v>1</v>
      </c>
      <c r="G14" s="2"/>
      <c r="H14" s="10">
        <v>7.25</v>
      </c>
      <c r="I14" s="5"/>
      <c r="J14" s="2"/>
      <c r="K14" s="10">
        <v>7.25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7.75</v>
      </c>
      <c r="B15" s="11">
        <v>10</v>
      </c>
      <c r="C15" s="11">
        <v>0</v>
      </c>
      <c r="D15" s="11">
        <v>0</v>
      </c>
      <c r="E15" s="11">
        <v>0</v>
      </c>
      <c r="F15" s="12">
        <f t="shared" si="0"/>
        <v>10</v>
      </c>
      <c r="G15" s="2"/>
      <c r="H15" s="10">
        <v>7.75</v>
      </c>
      <c r="I15" s="5"/>
      <c r="J15" s="5"/>
      <c r="K15" s="10">
        <v>7.75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8.25</v>
      </c>
      <c r="B16" s="11">
        <v>12</v>
      </c>
      <c r="C16" s="11">
        <v>0</v>
      </c>
      <c r="D16" s="11">
        <v>0</v>
      </c>
      <c r="E16" s="11">
        <v>0</v>
      </c>
      <c r="F16" s="12">
        <f t="shared" si="0"/>
        <v>12</v>
      </c>
      <c r="G16" s="2"/>
      <c r="H16" s="10">
        <v>8.25</v>
      </c>
      <c r="I16" s="5"/>
      <c r="J16" s="5"/>
      <c r="K16" s="10">
        <v>8.25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8.75</v>
      </c>
      <c r="B17" s="11">
        <v>13</v>
      </c>
      <c r="C17" s="11">
        <v>0</v>
      </c>
      <c r="D17" s="11">
        <v>0</v>
      </c>
      <c r="E17" s="11">
        <v>0</v>
      </c>
      <c r="F17" s="12">
        <f t="shared" si="0"/>
        <v>13</v>
      </c>
      <c r="G17" s="2"/>
      <c r="H17" s="10">
        <v>8.75</v>
      </c>
      <c r="I17" s="5"/>
      <c r="J17" s="5"/>
      <c r="K17" s="10">
        <v>8.75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9.25</v>
      </c>
      <c r="B18" s="14">
        <v>33</v>
      </c>
      <c r="C18" s="14">
        <v>0</v>
      </c>
      <c r="D18" s="14">
        <v>0</v>
      </c>
      <c r="E18" s="11">
        <v>0</v>
      </c>
      <c r="F18" s="12">
        <f t="shared" si="0"/>
        <v>33</v>
      </c>
      <c r="G18" s="2"/>
      <c r="H18" s="10">
        <v>9.25</v>
      </c>
      <c r="I18">
        <v>250390</v>
      </c>
      <c r="J18" s="5"/>
      <c r="K18" s="10">
        <v>9.25</v>
      </c>
      <c r="L18" s="2">
        <f t="shared" si="1"/>
        <v>250.39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250.39</v>
      </c>
    </row>
    <row r="19" spans="1:16">
      <c r="A19" s="10">
        <v>9.75</v>
      </c>
      <c r="B19" s="14">
        <v>22</v>
      </c>
      <c r="C19" s="14">
        <v>0</v>
      </c>
      <c r="D19" s="14">
        <v>0</v>
      </c>
      <c r="E19" s="11">
        <v>0</v>
      </c>
      <c r="F19" s="12">
        <f t="shared" si="0"/>
        <v>22</v>
      </c>
      <c r="G19" s="2"/>
      <c r="H19" s="10">
        <v>9.75</v>
      </c>
      <c r="I19">
        <v>0</v>
      </c>
      <c r="J19" s="5"/>
      <c r="K19" s="10">
        <v>9.75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0</v>
      </c>
    </row>
    <row r="20" spans="1:16">
      <c r="A20" s="10">
        <v>10.25</v>
      </c>
      <c r="B20" s="14">
        <v>56</v>
      </c>
      <c r="C20" s="14">
        <v>2</v>
      </c>
      <c r="D20" s="14">
        <v>0</v>
      </c>
      <c r="E20" s="11">
        <v>0</v>
      </c>
      <c r="F20" s="12">
        <f t="shared" si="0"/>
        <v>58</v>
      </c>
      <c r="G20" s="2"/>
      <c r="H20" s="10">
        <v>10.25</v>
      </c>
      <c r="I20">
        <v>0</v>
      </c>
      <c r="J20" s="5"/>
      <c r="K20" s="10">
        <v>10.25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0</v>
      </c>
    </row>
    <row r="21" spans="1:16">
      <c r="A21" s="10">
        <v>10.75</v>
      </c>
      <c r="B21" s="14">
        <v>73</v>
      </c>
      <c r="C21" s="14">
        <v>8</v>
      </c>
      <c r="D21" s="14">
        <v>0</v>
      </c>
      <c r="E21" s="11">
        <v>0</v>
      </c>
      <c r="F21" s="12">
        <f t="shared" si="0"/>
        <v>81</v>
      </c>
      <c r="G21" s="2"/>
      <c r="H21" s="10">
        <v>10.75</v>
      </c>
      <c r="I21">
        <v>1492128</v>
      </c>
      <c r="J21" s="5"/>
      <c r="K21" s="10">
        <v>10.75</v>
      </c>
      <c r="L21" s="2">
        <f t="shared" si="1"/>
        <v>1344.7573333333332</v>
      </c>
      <c r="M21" s="2">
        <f t="shared" si="2"/>
        <v>147.37066666666666</v>
      </c>
      <c r="N21" s="2">
        <f t="shared" si="3"/>
        <v>0</v>
      </c>
      <c r="O21" s="2">
        <f t="shared" si="4"/>
        <v>0</v>
      </c>
      <c r="P21" s="13">
        <f t="shared" si="5"/>
        <v>1492.1279999999999</v>
      </c>
    </row>
    <row r="22" spans="1:16">
      <c r="A22" s="10">
        <v>11.25</v>
      </c>
      <c r="B22" s="14">
        <v>99</v>
      </c>
      <c r="C22" s="14">
        <v>23</v>
      </c>
      <c r="D22" s="14">
        <v>0</v>
      </c>
      <c r="E22" s="11">
        <v>0</v>
      </c>
      <c r="F22" s="12">
        <f t="shared" si="0"/>
        <v>122</v>
      </c>
      <c r="G22" s="2"/>
      <c r="H22" s="10">
        <v>11.25</v>
      </c>
      <c r="I22">
        <v>5133118</v>
      </c>
      <c r="J22" s="5"/>
      <c r="K22" s="10">
        <v>11.25</v>
      </c>
      <c r="L22" s="2">
        <f t="shared" si="1"/>
        <v>4165.399032786886</v>
      </c>
      <c r="M22" s="2">
        <f t="shared" si="2"/>
        <v>967.71896721311475</v>
      </c>
      <c r="N22" s="2">
        <f t="shared" si="3"/>
        <v>0</v>
      </c>
      <c r="O22" s="2">
        <f t="shared" si="4"/>
        <v>0</v>
      </c>
      <c r="P22" s="13">
        <f t="shared" si="5"/>
        <v>5133.1180000000004</v>
      </c>
    </row>
    <row r="23" spans="1:16">
      <c r="A23" s="10">
        <v>11.75</v>
      </c>
      <c r="B23" s="14">
        <v>166</v>
      </c>
      <c r="C23" s="14">
        <v>60</v>
      </c>
      <c r="D23" s="14">
        <v>0</v>
      </c>
      <c r="E23" s="11">
        <v>0</v>
      </c>
      <c r="F23" s="12">
        <f t="shared" si="0"/>
        <v>226</v>
      </c>
      <c r="G23" s="5"/>
      <c r="H23" s="10">
        <v>11.75</v>
      </c>
      <c r="I23">
        <v>22240760</v>
      </c>
      <c r="J23" s="5"/>
      <c r="K23" s="10">
        <v>11.75</v>
      </c>
      <c r="L23" s="2">
        <f t="shared" si="1"/>
        <v>16336.133451327432</v>
      </c>
      <c r="M23" s="2">
        <f t="shared" si="2"/>
        <v>5904.6265486725661</v>
      </c>
      <c r="N23" s="2">
        <f t="shared" si="3"/>
        <v>0</v>
      </c>
      <c r="O23" s="2">
        <f t="shared" si="4"/>
        <v>0</v>
      </c>
      <c r="P23" s="13">
        <f t="shared" si="5"/>
        <v>22240.76</v>
      </c>
    </row>
    <row r="24" spans="1:16">
      <c r="A24" s="10">
        <v>12.25</v>
      </c>
      <c r="B24" s="14">
        <v>107</v>
      </c>
      <c r="C24" s="14">
        <v>102</v>
      </c>
      <c r="D24" s="14">
        <v>0</v>
      </c>
      <c r="E24" s="11">
        <v>0</v>
      </c>
      <c r="F24" s="12">
        <f t="shared" si="0"/>
        <v>209</v>
      </c>
      <c r="G24" s="5"/>
      <c r="H24" s="10">
        <v>12.25</v>
      </c>
      <c r="I24">
        <v>55806852</v>
      </c>
      <c r="J24" s="5"/>
      <c r="K24" s="10">
        <v>12.25</v>
      </c>
      <c r="L24" s="2">
        <f t="shared" si="1"/>
        <v>28570.972076555023</v>
      </c>
      <c r="M24" s="2">
        <f t="shared" si="2"/>
        <v>27235.879923444976</v>
      </c>
      <c r="N24" s="2">
        <f t="shared" si="3"/>
        <v>0</v>
      </c>
      <c r="O24" s="2">
        <f t="shared" si="4"/>
        <v>0</v>
      </c>
      <c r="P24" s="13">
        <f t="shared" si="5"/>
        <v>55806.851999999999</v>
      </c>
    </row>
    <row r="25" spans="1:16">
      <c r="A25" s="10">
        <v>12.75</v>
      </c>
      <c r="B25" s="14">
        <v>89</v>
      </c>
      <c r="C25" s="14">
        <v>123</v>
      </c>
      <c r="D25" s="14">
        <v>0</v>
      </c>
      <c r="E25" s="11">
        <v>0</v>
      </c>
      <c r="F25" s="12">
        <f t="shared" si="0"/>
        <v>212</v>
      </c>
      <c r="G25" s="5"/>
      <c r="H25" s="10">
        <v>12.75</v>
      </c>
      <c r="I25">
        <v>47615972</v>
      </c>
      <c r="J25" s="5"/>
      <c r="K25" s="10">
        <v>12.75</v>
      </c>
      <c r="L25" s="2">
        <f t="shared" si="1"/>
        <v>19989.724094339625</v>
      </c>
      <c r="M25" s="2">
        <f t="shared" si="2"/>
        <v>27626.247905660381</v>
      </c>
      <c r="N25" s="2">
        <f t="shared" si="3"/>
        <v>0</v>
      </c>
      <c r="O25" s="2">
        <f t="shared" si="4"/>
        <v>0</v>
      </c>
      <c r="P25" s="13">
        <f t="shared" si="5"/>
        <v>47615.972000000009</v>
      </c>
    </row>
    <row r="26" spans="1:16">
      <c r="A26" s="10">
        <v>13.25</v>
      </c>
      <c r="B26" s="14">
        <v>36</v>
      </c>
      <c r="C26" s="14">
        <v>125</v>
      </c>
      <c r="D26" s="14">
        <v>1</v>
      </c>
      <c r="E26" s="11">
        <v>0</v>
      </c>
      <c r="F26" s="12">
        <f t="shared" si="0"/>
        <v>162</v>
      </c>
      <c r="G26" s="5"/>
      <c r="H26" s="10">
        <v>13.25</v>
      </c>
      <c r="I26">
        <v>63125962</v>
      </c>
      <c r="J26" s="5"/>
      <c r="K26" s="10">
        <v>13.25</v>
      </c>
      <c r="L26" s="2">
        <f t="shared" si="1"/>
        <v>14027.991555555554</v>
      </c>
      <c r="M26" s="2">
        <f t="shared" si="2"/>
        <v>48708.304012345681</v>
      </c>
      <c r="N26" s="2">
        <f t="shared" si="3"/>
        <v>389.66643209876543</v>
      </c>
      <c r="O26" s="2">
        <f t="shared" si="4"/>
        <v>0</v>
      </c>
      <c r="P26" s="13">
        <f t="shared" si="5"/>
        <v>63125.962</v>
      </c>
    </row>
    <row r="27" spans="1:16">
      <c r="A27" s="10">
        <v>13.75</v>
      </c>
      <c r="B27" s="14">
        <v>13</v>
      </c>
      <c r="C27" s="14">
        <v>94</v>
      </c>
      <c r="D27" s="14">
        <v>0</v>
      </c>
      <c r="E27" s="11">
        <v>0</v>
      </c>
      <c r="F27" s="12">
        <f t="shared" si="0"/>
        <v>107</v>
      </c>
      <c r="G27" s="5"/>
      <c r="H27" s="10">
        <v>13.75</v>
      </c>
      <c r="I27">
        <v>52622699</v>
      </c>
      <c r="J27" s="5"/>
      <c r="K27" s="10">
        <v>13.75</v>
      </c>
      <c r="L27" s="2">
        <f t="shared" si="1"/>
        <v>6393.4120280373836</v>
      </c>
      <c r="M27" s="2">
        <f t="shared" si="2"/>
        <v>46229.286971962618</v>
      </c>
      <c r="N27" s="2">
        <f t="shared" si="3"/>
        <v>0</v>
      </c>
      <c r="O27" s="2">
        <f t="shared" si="4"/>
        <v>0</v>
      </c>
      <c r="P27" s="13">
        <f t="shared" si="5"/>
        <v>52622.699000000001</v>
      </c>
    </row>
    <row r="28" spans="1:16">
      <c r="A28" s="10">
        <v>14.25</v>
      </c>
      <c r="B28" s="14">
        <v>6</v>
      </c>
      <c r="C28" s="14">
        <v>80</v>
      </c>
      <c r="D28" s="14">
        <v>3</v>
      </c>
      <c r="E28" s="11">
        <v>0</v>
      </c>
      <c r="F28" s="12">
        <f t="shared" si="0"/>
        <v>89</v>
      </c>
      <c r="G28" s="5"/>
      <c r="H28" s="10">
        <v>14.25</v>
      </c>
      <c r="I28">
        <v>52674835</v>
      </c>
      <c r="J28" s="5"/>
      <c r="K28" s="10">
        <v>14.25</v>
      </c>
      <c r="L28" s="2">
        <f t="shared" si="1"/>
        <v>3551.1124719101122</v>
      </c>
      <c r="M28" s="2">
        <f t="shared" si="2"/>
        <v>47348.166292134832</v>
      </c>
      <c r="N28" s="2">
        <f t="shared" si="3"/>
        <v>1775.5562359550561</v>
      </c>
      <c r="O28" s="2">
        <f t="shared" si="4"/>
        <v>0</v>
      </c>
      <c r="P28" s="13">
        <f t="shared" si="5"/>
        <v>52674.834999999999</v>
      </c>
    </row>
    <row r="29" spans="1:16">
      <c r="A29" s="10">
        <v>14.75</v>
      </c>
      <c r="B29" s="14">
        <v>3</v>
      </c>
      <c r="C29" s="14">
        <v>44</v>
      </c>
      <c r="D29" s="14">
        <v>9</v>
      </c>
      <c r="E29" s="11">
        <v>0</v>
      </c>
      <c r="F29" s="12">
        <f t="shared" si="0"/>
        <v>56</v>
      </c>
      <c r="G29" s="2"/>
      <c r="H29" s="10">
        <v>14.75</v>
      </c>
      <c r="I29">
        <v>41329707</v>
      </c>
      <c r="J29" s="5"/>
      <c r="K29" s="10">
        <v>14.75</v>
      </c>
      <c r="L29" s="2">
        <f t="shared" si="1"/>
        <v>2214.0914464285715</v>
      </c>
      <c r="M29" s="2">
        <f t="shared" si="2"/>
        <v>32473.341214285716</v>
      </c>
      <c r="N29" s="2">
        <f t="shared" si="3"/>
        <v>6642.2743392857155</v>
      </c>
      <c r="O29" s="2">
        <f t="shared" si="4"/>
        <v>0</v>
      </c>
      <c r="P29" s="13">
        <f t="shared" si="5"/>
        <v>41329.707000000002</v>
      </c>
    </row>
    <row r="30" spans="1:16">
      <c r="A30" s="10">
        <v>15.25</v>
      </c>
      <c r="B30" s="14">
        <v>0</v>
      </c>
      <c r="C30" s="14">
        <v>60</v>
      </c>
      <c r="D30" s="14">
        <v>7</v>
      </c>
      <c r="E30" s="11">
        <v>0</v>
      </c>
      <c r="F30" s="12">
        <f t="shared" si="0"/>
        <v>67</v>
      </c>
      <c r="G30" s="2"/>
      <c r="H30" s="10">
        <v>15.25</v>
      </c>
      <c r="I30">
        <v>39971141</v>
      </c>
      <c r="J30" s="5"/>
      <c r="K30" s="10">
        <v>15.25</v>
      </c>
      <c r="L30" s="2">
        <f t="shared" si="1"/>
        <v>0</v>
      </c>
      <c r="M30" s="2">
        <f t="shared" si="2"/>
        <v>35795.051641791048</v>
      </c>
      <c r="N30" s="2">
        <f t="shared" si="3"/>
        <v>4176.0893582089557</v>
      </c>
      <c r="O30" s="2">
        <f t="shared" si="4"/>
        <v>0</v>
      </c>
      <c r="P30" s="13">
        <f t="shared" si="5"/>
        <v>39971.141000000003</v>
      </c>
    </row>
    <row r="31" spans="1:16">
      <c r="A31" s="10">
        <v>15.75</v>
      </c>
      <c r="B31" s="14">
        <v>2</v>
      </c>
      <c r="C31" s="14">
        <v>45</v>
      </c>
      <c r="D31" s="14">
        <v>7</v>
      </c>
      <c r="E31" s="11">
        <v>0</v>
      </c>
      <c r="F31" s="12">
        <f t="shared" si="0"/>
        <v>54</v>
      </c>
      <c r="G31" s="2"/>
      <c r="H31" s="10">
        <v>15.75</v>
      </c>
      <c r="I31">
        <v>25487346</v>
      </c>
      <c r="J31" s="5"/>
      <c r="K31" s="10">
        <v>15.75</v>
      </c>
      <c r="L31" s="2">
        <f t="shared" si="1"/>
        <v>943.97577777777781</v>
      </c>
      <c r="M31" s="2">
        <f t="shared" si="2"/>
        <v>21239.455000000002</v>
      </c>
      <c r="N31" s="2">
        <f t="shared" si="3"/>
        <v>3303.9152222222224</v>
      </c>
      <c r="O31" s="2">
        <f t="shared" si="4"/>
        <v>0</v>
      </c>
      <c r="P31" s="13">
        <f t="shared" si="5"/>
        <v>25487.346000000001</v>
      </c>
    </row>
    <row r="32" spans="1:16">
      <c r="A32" s="10">
        <v>16.25</v>
      </c>
      <c r="B32" s="14">
        <v>0</v>
      </c>
      <c r="C32" s="14">
        <v>44</v>
      </c>
      <c r="D32" s="14">
        <v>9</v>
      </c>
      <c r="E32" s="11">
        <v>0</v>
      </c>
      <c r="F32" s="12">
        <f t="shared" si="0"/>
        <v>53</v>
      </c>
      <c r="G32" s="2"/>
      <c r="H32" s="10">
        <v>16.25</v>
      </c>
      <c r="I32">
        <v>15275051</v>
      </c>
      <c r="J32" s="5"/>
      <c r="K32" s="10">
        <v>16.25</v>
      </c>
      <c r="L32" s="2">
        <f t="shared" si="1"/>
        <v>0</v>
      </c>
      <c r="M32" s="2">
        <f t="shared" si="2"/>
        <v>12681.17441509434</v>
      </c>
      <c r="N32" s="2">
        <f t="shared" si="3"/>
        <v>2593.8765849056599</v>
      </c>
      <c r="O32" s="2">
        <f t="shared" si="4"/>
        <v>0</v>
      </c>
      <c r="P32" s="13">
        <f t="shared" si="5"/>
        <v>15275.050999999999</v>
      </c>
    </row>
    <row r="33" spans="1:16">
      <c r="A33" s="10">
        <v>16.75</v>
      </c>
      <c r="B33" s="14">
        <v>0</v>
      </c>
      <c r="C33" s="14">
        <v>25</v>
      </c>
      <c r="D33" s="14">
        <v>17</v>
      </c>
      <c r="E33" s="11">
        <v>0</v>
      </c>
      <c r="F33" s="12">
        <f t="shared" si="0"/>
        <v>42</v>
      </c>
      <c r="G33" s="2"/>
      <c r="H33" s="10">
        <v>16.75</v>
      </c>
      <c r="I33">
        <v>9647848</v>
      </c>
      <c r="J33" s="15"/>
      <c r="K33" s="10">
        <v>16.75</v>
      </c>
      <c r="L33" s="2">
        <f t="shared" si="1"/>
        <v>0</v>
      </c>
      <c r="M33" s="2">
        <f t="shared" si="2"/>
        <v>5742.7666666666664</v>
      </c>
      <c r="N33" s="2">
        <f t="shared" si="3"/>
        <v>3905.0813333333335</v>
      </c>
      <c r="O33" s="2">
        <f t="shared" si="4"/>
        <v>0</v>
      </c>
      <c r="P33" s="13">
        <f t="shared" si="5"/>
        <v>9647.848</v>
      </c>
    </row>
    <row r="34" spans="1:16">
      <c r="A34" s="10">
        <v>17.25</v>
      </c>
      <c r="B34" s="14">
        <v>0</v>
      </c>
      <c r="C34" s="14">
        <v>16</v>
      </c>
      <c r="D34" s="14">
        <v>7</v>
      </c>
      <c r="E34" s="11">
        <v>0</v>
      </c>
      <c r="F34" s="12">
        <f t="shared" si="0"/>
        <v>23</v>
      </c>
      <c r="G34" s="2"/>
      <c r="H34" s="10">
        <v>17.25</v>
      </c>
      <c r="I34">
        <v>4452859</v>
      </c>
      <c r="J34" s="15"/>
      <c r="K34" s="10">
        <v>17.25</v>
      </c>
      <c r="L34" s="2">
        <f t="shared" si="1"/>
        <v>0</v>
      </c>
      <c r="M34" s="2">
        <f t="shared" si="2"/>
        <v>3097.6410434782611</v>
      </c>
      <c r="N34" s="2">
        <f t="shared" si="3"/>
        <v>1355.2179565217393</v>
      </c>
      <c r="O34" s="2">
        <f t="shared" si="4"/>
        <v>0</v>
      </c>
      <c r="P34" s="13">
        <f t="shared" si="5"/>
        <v>4452.8590000000004</v>
      </c>
    </row>
    <row r="35" spans="1:16">
      <c r="A35" s="10">
        <v>17.75</v>
      </c>
      <c r="B35" s="14">
        <v>0</v>
      </c>
      <c r="C35" s="14">
        <v>5</v>
      </c>
      <c r="D35" s="14">
        <v>5</v>
      </c>
      <c r="E35" s="11">
        <v>0</v>
      </c>
      <c r="F35" s="12">
        <f t="shared" si="0"/>
        <v>10</v>
      </c>
      <c r="G35" s="2"/>
      <c r="H35" s="10">
        <v>17.75</v>
      </c>
      <c r="I35">
        <v>1564408</v>
      </c>
      <c r="J35" s="15"/>
      <c r="K35" s="10">
        <v>17.75</v>
      </c>
      <c r="L35" s="2">
        <f t="shared" si="1"/>
        <v>0</v>
      </c>
      <c r="M35" s="2">
        <f t="shared" si="2"/>
        <v>782.20399999999995</v>
      </c>
      <c r="N35" s="2">
        <f t="shared" si="3"/>
        <v>782.20399999999995</v>
      </c>
      <c r="O35" s="2">
        <f t="shared" si="4"/>
        <v>0</v>
      </c>
      <c r="P35" s="13">
        <f t="shared" si="5"/>
        <v>1564.4079999999999</v>
      </c>
    </row>
    <row r="36" spans="1:16">
      <c r="A36" s="10">
        <v>18.25</v>
      </c>
      <c r="B36" s="11">
        <v>0</v>
      </c>
      <c r="C36" s="11">
        <v>0</v>
      </c>
      <c r="D36" s="11">
        <v>2</v>
      </c>
      <c r="E36" s="11">
        <v>0</v>
      </c>
      <c r="F36" s="12">
        <f t="shared" si="0"/>
        <v>2</v>
      </c>
      <c r="G36" s="2"/>
      <c r="H36" s="10">
        <v>18.25</v>
      </c>
      <c r="I36">
        <v>320151</v>
      </c>
      <c r="J36" s="2"/>
      <c r="K36" s="10">
        <v>18.25</v>
      </c>
      <c r="L36" s="2">
        <f t="shared" si="1"/>
        <v>0</v>
      </c>
      <c r="M36" s="2">
        <f t="shared" si="2"/>
        <v>0</v>
      </c>
      <c r="N36" s="2">
        <f t="shared" si="3"/>
        <v>320.15100000000001</v>
      </c>
      <c r="O36" s="2">
        <f t="shared" si="4"/>
        <v>0</v>
      </c>
      <c r="P36" s="13">
        <f t="shared" si="5"/>
        <v>320.15100000000001</v>
      </c>
    </row>
    <row r="37" spans="1:16">
      <c r="A37" s="10">
        <v>18.75</v>
      </c>
      <c r="B37" s="11">
        <v>0</v>
      </c>
      <c r="C37" s="11">
        <v>0</v>
      </c>
      <c r="D37" s="11">
        <v>0</v>
      </c>
      <c r="E37" s="11">
        <v>1</v>
      </c>
      <c r="F37" s="12">
        <f t="shared" si="0"/>
        <v>1</v>
      </c>
      <c r="G37" s="2"/>
      <c r="H37" s="10">
        <v>18.75</v>
      </c>
      <c r="I37" s="5"/>
      <c r="J37" s="2"/>
      <c r="K37" s="10">
        <v>18.75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19.25</v>
      </c>
      <c r="B38" s="11"/>
      <c r="C38" s="11"/>
      <c r="D38" s="11"/>
      <c r="E38" s="11"/>
      <c r="F38" s="12">
        <f t="shared" si="0"/>
        <v>0</v>
      </c>
      <c r="G38" s="2"/>
      <c r="H38" s="10">
        <v>19.25</v>
      </c>
      <c r="I38" s="5"/>
      <c r="J38" s="2"/>
      <c r="K38" s="10">
        <v>19.25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19.75</v>
      </c>
      <c r="B39" s="11"/>
      <c r="C39" s="11"/>
      <c r="D39" s="11"/>
      <c r="E39" s="11"/>
      <c r="F39" s="12">
        <f t="shared" si="0"/>
        <v>0</v>
      </c>
      <c r="G39" s="2"/>
      <c r="H39" s="10">
        <v>19.75</v>
      </c>
      <c r="I39" s="5"/>
      <c r="J39" s="2"/>
      <c r="K39" s="10">
        <v>19.75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20.25</v>
      </c>
      <c r="B40" s="11"/>
      <c r="C40" s="11"/>
      <c r="D40" s="11"/>
      <c r="E40" s="11"/>
      <c r="F40" s="12">
        <f t="shared" si="0"/>
        <v>0</v>
      </c>
      <c r="G40" s="2"/>
      <c r="H40" s="10">
        <v>20.25</v>
      </c>
      <c r="I40" s="5"/>
      <c r="J40" s="2"/>
      <c r="K40" s="10">
        <v>20.25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20.75</v>
      </c>
      <c r="B41" s="11"/>
      <c r="C41" s="11"/>
      <c r="D41" s="11"/>
      <c r="E41" s="11"/>
      <c r="F41" s="12">
        <f t="shared" si="0"/>
        <v>0</v>
      </c>
      <c r="G41" s="2"/>
      <c r="H41" s="10">
        <v>20.75</v>
      </c>
      <c r="I41" s="5"/>
      <c r="J41" s="2"/>
      <c r="K41" s="10">
        <v>20.75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21.25</v>
      </c>
      <c r="B42" s="11"/>
      <c r="C42" s="11"/>
      <c r="D42" s="11"/>
      <c r="E42" s="11"/>
      <c r="F42" s="12">
        <f t="shared" si="0"/>
        <v>0</v>
      </c>
      <c r="G42" s="2"/>
      <c r="H42" s="10">
        <v>21.25</v>
      </c>
      <c r="I42" s="5"/>
      <c r="J42" s="2"/>
      <c r="K42" s="10">
        <v>21.25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10">
        <v>21.75</v>
      </c>
      <c r="B43" s="11"/>
      <c r="C43" s="11"/>
      <c r="D43" s="11"/>
      <c r="E43" s="11"/>
      <c r="F43" s="12">
        <f t="shared" si="0"/>
        <v>0</v>
      </c>
      <c r="G43" s="2"/>
      <c r="H43" s="10">
        <v>21.75</v>
      </c>
      <c r="I43" s="5"/>
      <c r="J43" s="2"/>
      <c r="K43" s="10">
        <v>21.75</v>
      </c>
      <c r="L43" s="2">
        <f t="shared" si="1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13">
        <f t="shared" si="5"/>
        <v>0</v>
      </c>
    </row>
    <row r="44" spans="1:16">
      <c r="A44" s="8" t="s">
        <v>7</v>
      </c>
      <c r="B44" s="16">
        <f>SUM(B7:B43)</f>
        <v>741</v>
      </c>
      <c r="C44" s="16">
        <f>SUM(C7:C43)</f>
        <v>856</v>
      </c>
      <c r="D44" s="16">
        <f>SUM(D7:D43)</f>
        <v>67</v>
      </c>
      <c r="E44" s="16">
        <f>SUM(E7:E43)</f>
        <v>1</v>
      </c>
      <c r="F44" s="16">
        <f>SUM(F7:F43)</f>
        <v>1665</v>
      </c>
      <c r="G44" s="17"/>
      <c r="H44" s="8" t="s">
        <v>7</v>
      </c>
      <c r="I44" s="5">
        <f>SUM(I7:I43)</f>
        <v>439011227</v>
      </c>
      <c r="J44" s="2"/>
      <c r="K44" s="8" t="s">
        <v>7</v>
      </c>
      <c r="L44" s="16">
        <f>SUM(L7:L43)</f>
        <v>97787.959268051709</v>
      </c>
      <c r="M44" s="16">
        <f>SUM(M7:M43)</f>
        <v>315979.23526941688</v>
      </c>
      <c r="N44" s="16">
        <f>SUM(N7:N43)</f>
        <v>25244.032462531453</v>
      </c>
      <c r="O44" s="16">
        <f>SUM(O7:O43)</f>
        <v>0</v>
      </c>
      <c r="P44" s="16">
        <f>SUM(P7:P43)</f>
        <v>439011.22700000001</v>
      </c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4"/>
    </row>
    <row r="47" spans="1:16">
      <c r="A47" s="18"/>
      <c r="B47" s="2"/>
      <c r="C47" s="2"/>
      <c r="D47" s="2"/>
      <c r="E47" s="2"/>
      <c r="F47" s="18"/>
      <c r="G47" s="2"/>
      <c r="H47" s="2"/>
      <c r="I47" s="2"/>
      <c r="J47" s="18"/>
      <c r="K47" s="2"/>
      <c r="L47" s="2"/>
      <c r="M47" s="2"/>
      <c r="N47" s="18"/>
      <c r="O47" s="2"/>
      <c r="P47" s="4"/>
    </row>
    <row r="48" spans="1:16">
      <c r="A48" s="2"/>
      <c r="B48" s="38" t="s">
        <v>9</v>
      </c>
      <c r="C48" s="38"/>
      <c r="D48" s="38"/>
      <c r="E48" s="2"/>
      <c r="F48" s="2"/>
      <c r="G48" s="5"/>
      <c r="H48" s="2"/>
      <c r="I48" s="38" t="s">
        <v>10</v>
      </c>
      <c r="J48" s="38"/>
      <c r="K48" s="38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4"/>
    </row>
    <row r="50" spans="1:16">
      <c r="A50" s="2"/>
      <c r="B50" s="2"/>
      <c r="C50" s="2"/>
      <c r="D50" s="2"/>
      <c r="E50" s="2"/>
      <c r="F50" s="2"/>
      <c r="G50" s="2"/>
      <c r="H50" s="19" t="s">
        <v>11</v>
      </c>
      <c r="I50" s="20">
        <v>2.1513999999999999E-3</v>
      </c>
      <c r="J50" s="19"/>
      <c r="K50" s="20">
        <v>3.4147500000000002</v>
      </c>
      <c r="L50" s="2"/>
      <c r="M50" s="2"/>
      <c r="N50" s="2"/>
      <c r="O50" s="2"/>
      <c r="P50" s="4"/>
    </row>
    <row r="51" spans="1:16">
      <c r="A51" s="3" t="s">
        <v>3</v>
      </c>
      <c r="B51" s="2"/>
      <c r="C51" s="2"/>
      <c r="D51" s="2"/>
      <c r="E51" s="2"/>
      <c r="F51" s="2"/>
      <c r="G51" s="2"/>
      <c r="H51" s="3" t="s">
        <v>3</v>
      </c>
      <c r="I51" s="2"/>
      <c r="J51" s="2"/>
      <c r="K51" s="2"/>
      <c r="L51" s="2"/>
      <c r="M51" s="2"/>
      <c r="N51" s="4"/>
      <c r="O51" s="4"/>
      <c r="P51" s="4"/>
    </row>
    <row r="52" spans="1:16">
      <c r="A52" s="3" t="s">
        <v>6</v>
      </c>
      <c r="B52" s="6">
        <v>0</v>
      </c>
      <c r="C52" s="7">
        <v>1</v>
      </c>
      <c r="D52" s="7">
        <v>2</v>
      </c>
      <c r="E52" s="7">
        <v>3</v>
      </c>
      <c r="F52" s="8" t="s">
        <v>7</v>
      </c>
      <c r="G52" s="2"/>
      <c r="H52" s="3" t="s">
        <v>6</v>
      </c>
      <c r="I52" s="6">
        <v>0</v>
      </c>
      <c r="J52" s="7">
        <v>1</v>
      </c>
      <c r="K52" s="7">
        <v>2</v>
      </c>
      <c r="L52" s="7">
        <v>3</v>
      </c>
      <c r="M52" s="21" t="s">
        <v>7</v>
      </c>
      <c r="N52" s="4"/>
      <c r="O52" s="4"/>
      <c r="P52" s="4"/>
    </row>
    <row r="53" spans="1:16">
      <c r="A53" s="10">
        <v>3.75</v>
      </c>
      <c r="B53" s="2">
        <f t="shared" ref="B53:B89" si="6">L7*($A53)</f>
        <v>0</v>
      </c>
      <c r="C53" s="2">
        <f t="shared" ref="C53:C89" si="7">M7*($A53)</f>
        <v>0</v>
      </c>
      <c r="D53" s="2">
        <f t="shared" ref="D53:D89" si="8">N7*($A53)</f>
        <v>0</v>
      </c>
      <c r="E53" s="2">
        <f t="shared" ref="E53:E89" si="9">O7*($A53)</f>
        <v>0</v>
      </c>
      <c r="F53" s="12">
        <f t="shared" ref="F53:F89" si="10">SUM(B53:E53)</f>
        <v>0</v>
      </c>
      <c r="G53" s="2"/>
      <c r="H53" s="10">
        <f t="shared" ref="H53:H89" si="11">$I$50*((A53)^$K$50)</f>
        <v>0.19628830995933358</v>
      </c>
      <c r="I53" s="2">
        <f t="shared" ref="I53:I89" si="12">L7*$H53</f>
        <v>0</v>
      </c>
      <c r="J53" s="2">
        <f t="shared" ref="J53:J89" si="13">M7*$H53</f>
        <v>0</v>
      </c>
      <c r="K53" s="2">
        <f t="shared" ref="K53:K89" si="14">N7*$H53</f>
        <v>0</v>
      </c>
      <c r="L53" s="2">
        <f t="shared" ref="L53:L89" si="15">O7*$H53</f>
        <v>0</v>
      </c>
      <c r="M53" s="22">
        <f t="shared" ref="M53:M89" si="16">SUM(I53:L53)</f>
        <v>0</v>
      </c>
      <c r="N53" s="4"/>
      <c r="O53" s="4"/>
      <c r="P53" s="4"/>
    </row>
    <row r="54" spans="1:16">
      <c r="A54" s="10">
        <v>4.25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0.30096241504661636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4.75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0.44000809632877208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5.25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0.61927727808535504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5.75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0.84488371054154288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6.25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1.1231879965142078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6.75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1.4607847372457512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7.25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1.8644913472653675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7.75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2.3413382109220913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8.25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2.8985599361490446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8.75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3.5435875188062229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2">
        <f t="shared" si="16"/>
        <v>0</v>
      </c>
      <c r="N63" s="4"/>
      <c r="O63" s="4"/>
      <c r="P63" s="4"/>
    </row>
    <row r="64" spans="1:16">
      <c r="A64" s="10">
        <v>9.25</v>
      </c>
      <c r="B64" s="2">
        <f t="shared" si="6"/>
        <v>2316.1075000000001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2316.1075000000001</v>
      </c>
      <c r="G64" s="2"/>
      <c r="H64" s="10">
        <f t="shared" si="11"/>
        <v>4.2840412723227015</v>
      </c>
      <c r="I64" s="2">
        <f t="shared" si="12"/>
        <v>1072.6810941768811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2">
        <f t="shared" si="16"/>
        <v>1072.6810941768811</v>
      </c>
      <c r="N64" s="4"/>
      <c r="O64" s="4"/>
      <c r="P64" s="4"/>
    </row>
    <row r="65" spans="1:16">
      <c r="A65" s="10">
        <v>9.75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0">
        <f t="shared" si="11"/>
        <v>5.1277244076729263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2">
        <f t="shared" si="16"/>
        <v>0</v>
      </c>
      <c r="N65" s="4"/>
      <c r="O65" s="4"/>
      <c r="P65" s="4"/>
    </row>
    <row r="66" spans="1:16">
      <c r="A66" s="10">
        <v>10.25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0">
        <f t="shared" si="11"/>
        <v>6.0826171713823891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2">
        <f t="shared" si="16"/>
        <v>0</v>
      </c>
      <c r="N66" s="4"/>
      <c r="O66" s="4"/>
      <c r="P66" s="4"/>
    </row>
    <row r="67" spans="1:16">
      <c r="A67" s="10">
        <v>10.75</v>
      </c>
      <c r="B67" s="2">
        <f t="shared" si="6"/>
        <v>14456.141333333333</v>
      </c>
      <c r="C67" s="2">
        <f t="shared" si="7"/>
        <v>1584.2346666666667</v>
      </c>
      <c r="D67" s="2">
        <f t="shared" si="8"/>
        <v>0</v>
      </c>
      <c r="E67" s="2">
        <f t="shared" si="9"/>
        <v>0</v>
      </c>
      <c r="F67" s="12">
        <f t="shared" si="10"/>
        <v>16040.376</v>
      </c>
      <c r="G67" s="2"/>
      <c r="H67" s="10">
        <f t="shared" si="11"/>
        <v>7.1568714664985942</v>
      </c>
      <c r="I67" s="2">
        <f t="shared" si="12"/>
        <v>9624.2553882980719</v>
      </c>
      <c r="J67" s="2">
        <f t="shared" si="13"/>
        <v>1054.712919265542</v>
      </c>
      <c r="K67" s="2">
        <f t="shared" si="14"/>
        <v>0</v>
      </c>
      <c r="L67" s="2">
        <f t="shared" si="15"/>
        <v>0</v>
      </c>
      <c r="M67" s="22">
        <f t="shared" si="16"/>
        <v>10678.968307563613</v>
      </c>
      <c r="N67" s="4"/>
      <c r="O67" s="4"/>
      <c r="P67" s="4"/>
    </row>
    <row r="68" spans="1:16">
      <c r="A68" s="10">
        <v>11.25</v>
      </c>
      <c r="B68" s="2">
        <f t="shared" si="6"/>
        <v>46860.739118852471</v>
      </c>
      <c r="C68" s="2">
        <f t="shared" si="7"/>
        <v>10886.838381147541</v>
      </c>
      <c r="D68" s="2">
        <f t="shared" si="8"/>
        <v>0</v>
      </c>
      <c r="E68" s="2">
        <f t="shared" si="9"/>
        <v>0</v>
      </c>
      <c r="F68" s="12">
        <f t="shared" si="10"/>
        <v>57747.577500000014</v>
      </c>
      <c r="G68" s="2"/>
      <c r="H68" s="10">
        <f t="shared" si="11"/>
        <v>8.3588058947856396</v>
      </c>
      <c r="I68" s="2">
        <f t="shared" si="12"/>
        <v>34817.761989393424</v>
      </c>
      <c r="J68" s="2">
        <f t="shared" si="13"/>
        <v>8088.9750076368546</v>
      </c>
      <c r="K68" s="2">
        <f t="shared" si="14"/>
        <v>0</v>
      </c>
      <c r="L68" s="2">
        <f t="shared" si="15"/>
        <v>0</v>
      </c>
      <c r="M68" s="22">
        <f t="shared" si="16"/>
        <v>42906.736997030283</v>
      </c>
      <c r="N68" s="4"/>
      <c r="O68" s="4"/>
      <c r="P68" s="4"/>
    </row>
    <row r="69" spans="1:16">
      <c r="A69" s="10">
        <v>11.75</v>
      </c>
      <c r="B69" s="2">
        <f t="shared" si="6"/>
        <v>191949.56805309732</v>
      </c>
      <c r="C69" s="2">
        <f t="shared" si="7"/>
        <v>69379.361946902645</v>
      </c>
      <c r="D69" s="2">
        <f t="shared" si="8"/>
        <v>0</v>
      </c>
      <c r="E69" s="2">
        <f t="shared" si="9"/>
        <v>0</v>
      </c>
      <c r="F69" s="12">
        <f t="shared" si="10"/>
        <v>261328.92999999996</v>
      </c>
      <c r="G69" s="2"/>
      <c r="H69" s="10">
        <f t="shared" si="11"/>
        <v>9.6969011688396325</v>
      </c>
      <c r="I69" s="2">
        <f t="shared" si="12"/>
        <v>158409.87155849719</v>
      </c>
      <c r="J69" s="2">
        <f t="shared" si="13"/>
        <v>57256.580081384534</v>
      </c>
      <c r="K69" s="2">
        <f t="shared" si="14"/>
        <v>0</v>
      </c>
      <c r="L69" s="2">
        <f t="shared" si="15"/>
        <v>0</v>
      </c>
      <c r="M69" s="22">
        <f t="shared" si="16"/>
        <v>215666.45163988174</v>
      </c>
      <c r="N69" s="4"/>
      <c r="O69" s="4"/>
      <c r="P69" s="4"/>
    </row>
    <row r="70" spans="1:16">
      <c r="A70" s="10">
        <v>12.25</v>
      </c>
      <c r="B70" s="2">
        <f t="shared" si="6"/>
        <v>349994.40793779906</v>
      </c>
      <c r="C70" s="2">
        <f t="shared" si="7"/>
        <v>333639.52906220098</v>
      </c>
      <c r="D70" s="2">
        <f t="shared" si="8"/>
        <v>0</v>
      </c>
      <c r="E70" s="2">
        <f t="shared" si="9"/>
        <v>0</v>
      </c>
      <c r="F70" s="12">
        <f t="shared" si="10"/>
        <v>683633.93700000003</v>
      </c>
      <c r="G70" s="2"/>
      <c r="H70" s="10">
        <f t="shared" si="11"/>
        <v>11.179795851103902</v>
      </c>
      <c r="I70" s="2">
        <f t="shared" si="12"/>
        <v>319417.63508347527</v>
      </c>
      <c r="J70" s="2">
        <f t="shared" si="13"/>
        <v>304491.57736929419</v>
      </c>
      <c r="K70" s="2">
        <f t="shared" si="14"/>
        <v>0</v>
      </c>
      <c r="L70" s="2">
        <f t="shared" si="15"/>
        <v>0</v>
      </c>
      <c r="M70" s="22">
        <f t="shared" si="16"/>
        <v>623909.21245276951</v>
      </c>
      <c r="N70" s="4"/>
      <c r="O70" s="4"/>
      <c r="P70" s="4"/>
    </row>
    <row r="71" spans="1:16">
      <c r="A71" s="10">
        <v>12.75</v>
      </c>
      <c r="B71" s="2">
        <f t="shared" si="6"/>
        <v>254868.9822028302</v>
      </c>
      <c r="C71" s="2">
        <f t="shared" si="7"/>
        <v>352234.66079716984</v>
      </c>
      <c r="D71" s="2">
        <f t="shared" si="8"/>
        <v>0</v>
      </c>
      <c r="E71" s="2">
        <f t="shared" si="9"/>
        <v>0</v>
      </c>
      <c r="F71" s="12">
        <f t="shared" si="10"/>
        <v>607103.64300000004</v>
      </c>
      <c r="G71" s="2"/>
      <c r="H71" s="10">
        <f t="shared" si="11"/>
        <v>12.816282383407213</v>
      </c>
      <c r="I71" s="2">
        <f t="shared" si="12"/>
        <v>256193.94875945564</v>
      </c>
      <c r="J71" s="2">
        <f t="shared" si="13"/>
        <v>354065.79435295553</v>
      </c>
      <c r="K71" s="2">
        <f t="shared" si="14"/>
        <v>0</v>
      </c>
      <c r="L71" s="2">
        <f t="shared" si="15"/>
        <v>0</v>
      </c>
      <c r="M71" s="22">
        <f t="shared" si="16"/>
        <v>610259.74311241112</v>
      </c>
      <c r="N71" s="4"/>
      <c r="O71" s="4"/>
      <c r="P71" s="4"/>
    </row>
    <row r="72" spans="1:16">
      <c r="A72" s="10">
        <v>13.25</v>
      </c>
      <c r="B72" s="2">
        <f t="shared" si="6"/>
        <v>185870.8881111111</v>
      </c>
      <c r="C72" s="2">
        <f t="shared" si="7"/>
        <v>645385.02816358022</v>
      </c>
      <c r="D72" s="2">
        <f t="shared" si="8"/>
        <v>5163.0802253086422</v>
      </c>
      <c r="E72" s="2">
        <f t="shared" si="9"/>
        <v>0</v>
      </c>
      <c r="F72" s="12">
        <f t="shared" si="10"/>
        <v>836418.99650000001</v>
      </c>
      <c r="G72" s="2"/>
      <c r="H72" s="10">
        <f t="shared" si="11"/>
        <v>14.615303376033648</v>
      </c>
      <c r="I72" s="2">
        <f t="shared" si="12"/>
        <v>205023.35234088259</v>
      </c>
      <c r="J72" s="2">
        <f t="shared" si="13"/>
        <v>711886.64007250906</v>
      </c>
      <c r="K72" s="2">
        <f t="shared" si="14"/>
        <v>5695.0931205800725</v>
      </c>
      <c r="L72" s="2">
        <f t="shared" si="15"/>
        <v>0</v>
      </c>
      <c r="M72" s="22">
        <f t="shared" si="16"/>
        <v>922605.08553397167</v>
      </c>
      <c r="N72" s="4"/>
      <c r="O72" s="4"/>
      <c r="P72" s="4"/>
    </row>
    <row r="73" spans="1:16">
      <c r="A73" s="10">
        <v>13.75</v>
      </c>
      <c r="B73" s="2">
        <f t="shared" si="6"/>
        <v>87909.415385514018</v>
      </c>
      <c r="C73" s="2">
        <f t="shared" si="7"/>
        <v>635652.69586448604</v>
      </c>
      <c r="D73" s="2">
        <f t="shared" si="8"/>
        <v>0</v>
      </c>
      <c r="E73" s="2">
        <f t="shared" si="9"/>
        <v>0</v>
      </c>
      <c r="F73" s="12">
        <f t="shared" si="10"/>
        <v>723562.11125000007</v>
      </c>
      <c r="G73" s="2"/>
      <c r="H73" s="10">
        <f t="shared" si="11"/>
        <v>16.585948129738796</v>
      </c>
      <c r="I73" s="2">
        <f t="shared" si="12"/>
        <v>106040.80026907616</v>
      </c>
      <c r="J73" s="2">
        <f t="shared" si="13"/>
        <v>766756.55579178152</v>
      </c>
      <c r="K73" s="2">
        <f t="shared" si="14"/>
        <v>0</v>
      </c>
      <c r="L73" s="2">
        <f t="shared" si="15"/>
        <v>0</v>
      </c>
      <c r="M73" s="22">
        <f t="shared" si="16"/>
        <v>872797.35606085765</v>
      </c>
      <c r="N73" s="4"/>
      <c r="O73" s="4"/>
      <c r="P73" s="4"/>
    </row>
    <row r="74" spans="1:16">
      <c r="A74" s="10">
        <v>14.25</v>
      </c>
      <c r="B74" s="2">
        <f t="shared" si="6"/>
        <v>50603.352724719101</v>
      </c>
      <c r="C74" s="2">
        <f t="shared" si="7"/>
        <v>674711.36966292141</v>
      </c>
      <c r="D74" s="2">
        <f t="shared" si="8"/>
        <v>25301.676362359551</v>
      </c>
      <c r="E74" s="2">
        <f t="shared" si="9"/>
        <v>0</v>
      </c>
      <c r="F74" s="12">
        <f t="shared" si="10"/>
        <v>750616.39875000005</v>
      </c>
      <c r="G74" s="2"/>
      <c r="H74" s="10">
        <f t="shared" si="11"/>
        <v>18.737449367760771</v>
      </c>
      <c r="I74" s="2">
        <f t="shared" si="12"/>
        <v>66538.790141639518</v>
      </c>
      <c r="J74" s="2">
        <f t="shared" si="13"/>
        <v>887183.86855519365</v>
      </c>
      <c r="K74" s="2">
        <f t="shared" si="14"/>
        <v>33269.395070819759</v>
      </c>
      <c r="L74" s="2">
        <f t="shared" si="15"/>
        <v>0</v>
      </c>
      <c r="M74" s="22">
        <f t="shared" si="16"/>
        <v>986992.05376765295</v>
      </c>
      <c r="N74" s="4"/>
      <c r="O74" s="4"/>
      <c r="P74" s="4"/>
    </row>
    <row r="75" spans="1:16">
      <c r="A75" s="10">
        <v>14.75</v>
      </c>
      <c r="B75" s="2">
        <f t="shared" si="6"/>
        <v>32657.848834821431</v>
      </c>
      <c r="C75" s="2">
        <f t="shared" si="7"/>
        <v>478981.78291071433</v>
      </c>
      <c r="D75" s="2">
        <f t="shared" si="8"/>
        <v>97973.546504464306</v>
      </c>
      <c r="E75" s="2">
        <f t="shared" si="9"/>
        <v>0</v>
      </c>
      <c r="F75" s="12">
        <f t="shared" si="10"/>
        <v>609613.17825000011</v>
      </c>
      <c r="G75" s="2"/>
      <c r="H75" s="10">
        <f t="shared" si="11"/>
        <v>21.079180157898282</v>
      </c>
      <c r="I75" s="2">
        <f t="shared" si="12"/>
        <v>46671.232485329456</v>
      </c>
      <c r="J75" s="2">
        <f t="shared" si="13"/>
        <v>684511.40978483192</v>
      </c>
      <c r="K75" s="2">
        <f t="shared" si="14"/>
        <v>140013.69745598838</v>
      </c>
      <c r="L75" s="2">
        <f t="shared" si="15"/>
        <v>0</v>
      </c>
      <c r="M75" s="22">
        <f t="shared" si="16"/>
        <v>871196.3397261498</v>
      </c>
      <c r="N75" s="4"/>
      <c r="O75" s="4"/>
      <c r="P75" s="4"/>
    </row>
    <row r="76" spans="1:16">
      <c r="A76" s="10">
        <v>15.25</v>
      </c>
      <c r="B76" s="2">
        <f t="shared" si="6"/>
        <v>0</v>
      </c>
      <c r="C76" s="2">
        <f t="shared" si="7"/>
        <v>545874.53753731353</v>
      </c>
      <c r="D76" s="2">
        <f t="shared" si="8"/>
        <v>63685.362712686576</v>
      </c>
      <c r="E76" s="2">
        <f t="shared" si="9"/>
        <v>0</v>
      </c>
      <c r="F76" s="12">
        <f t="shared" si="10"/>
        <v>609559.90025000006</v>
      </c>
      <c r="G76" s="2"/>
      <c r="H76" s="10">
        <f t="shared" si="11"/>
        <v>23.620651007257141</v>
      </c>
      <c r="I76" s="2">
        <f t="shared" si="12"/>
        <v>0</v>
      </c>
      <c r="J76" s="2">
        <f t="shared" si="13"/>
        <v>845502.42261749308</v>
      </c>
      <c r="K76" s="2">
        <f t="shared" si="14"/>
        <v>98641.94930537419</v>
      </c>
      <c r="L76" s="2">
        <f t="shared" si="15"/>
        <v>0</v>
      </c>
      <c r="M76" s="22">
        <f t="shared" si="16"/>
        <v>944144.37192286726</v>
      </c>
      <c r="N76" s="4"/>
      <c r="O76" s="4"/>
      <c r="P76" s="4"/>
    </row>
    <row r="77" spans="1:16">
      <c r="A77" s="10">
        <v>15.75</v>
      </c>
      <c r="B77" s="2">
        <f t="shared" si="6"/>
        <v>14867.6185</v>
      </c>
      <c r="C77" s="2">
        <f t="shared" si="7"/>
        <v>334521.41625000001</v>
      </c>
      <c r="D77" s="2">
        <f t="shared" si="8"/>
        <v>52036.664750000004</v>
      </c>
      <c r="E77" s="2">
        <f t="shared" si="9"/>
        <v>0</v>
      </c>
      <c r="F77" s="12">
        <f t="shared" si="10"/>
        <v>401425.69949999999</v>
      </c>
      <c r="G77" s="2"/>
      <c r="H77" s="10">
        <f t="shared" si="11"/>
        <v>26.371507114402821</v>
      </c>
      <c r="I77" s="2">
        <f t="shared" si="12"/>
        <v>24894.063939490603</v>
      </c>
      <c r="J77" s="2">
        <f t="shared" si="13"/>
        <v>560116.43863853859</v>
      </c>
      <c r="K77" s="2">
        <f t="shared" si="14"/>
        <v>87129.223788217118</v>
      </c>
      <c r="L77" s="2">
        <f t="shared" si="15"/>
        <v>0</v>
      </c>
      <c r="M77" s="22">
        <f t="shared" si="16"/>
        <v>672139.72636624635</v>
      </c>
      <c r="N77" s="4"/>
      <c r="O77" s="4"/>
      <c r="P77" s="4"/>
    </row>
    <row r="78" spans="1:16">
      <c r="A78" s="10">
        <v>16.25</v>
      </c>
      <c r="B78" s="2">
        <f t="shared" si="6"/>
        <v>0</v>
      </c>
      <c r="C78" s="2">
        <f t="shared" si="7"/>
        <v>206069.08424528301</v>
      </c>
      <c r="D78" s="2">
        <f t="shared" si="8"/>
        <v>42150.494504716975</v>
      </c>
      <c r="E78" s="2">
        <f t="shared" si="9"/>
        <v>0</v>
      </c>
      <c r="F78" s="12">
        <f t="shared" si="10"/>
        <v>248219.57874999999</v>
      </c>
      <c r="G78" s="2"/>
      <c r="H78" s="10">
        <f t="shared" si="11"/>
        <v>29.341525765463928</v>
      </c>
      <c r="I78" s="2">
        <f t="shared" si="12"/>
        <v>0</v>
      </c>
      <c r="J78" s="2">
        <f t="shared" si="13"/>
        <v>372085.00583683251</v>
      </c>
      <c r="K78" s="2">
        <f t="shared" si="14"/>
        <v>76108.296648443007</v>
      </c>
      <c r="L78" s="2">
        <f t="shared" si="15"/>
        <v>0</v>
      </c>
      <c r="M78" s="22">
        <f t="shared" si="16"/>
        <v>448193.30248527555</v>
      </c>
      <c r="N78" s="4"/>
      <c r="O78" s="4"/>
      <c r="P78" s="4"/>
    </row>
    <row r="79" spans="1:16">
      <c r="A79" s="10">
        <v>16.75</v>
      </c>
      <c r="B79" s="2">
        <f t="shared" si="6"/>
        <v>0</v>
      </c>
      <c r="C79" s="2">
        <f t="shared" si="7"/>
        <v>96191.34166666666</v>
      </c>
      <c r="D79" s="2">
        <f t="shared" si="8"/>
        <v>65410.112333333338</v>
      </c>
      <c r="E79" s="2">
        <f t="shared" si="9"/>
        <v>0</v>
      </c>
      <c r="F79" s="12">
        <f t="shared" si="10"/>
        <v>161601.454</v>
      </c>
      <c r="G79" s="2"/>
      <c r="H79" s="10">
        <f t="shared" si="11"/>
        <v>32.540613862278654</v>
      </c>
      <c r="I79" s="2">
        <f t="shared" si="12"/>
        <v>0</v>
      </c>
      <c r="J79" s="2">
        <f t="shared" si="13"/>
        <v>186873.15260116511</v>
      </c>
      <c r="K79" s="2">
        <f t="shared" si="14"/>
        <v>127073.74376879228</v>
      </c>
      <c r="L79" s="2">
        <f t="shared" si="15"/>
        <v>0</v>
      </c>
      <c r="M79" s="22">
        <f t="shared" si="16"/>
        <v>313946.89636995737</v>
      </c>
      <c r="N79" s="4"/>
      <c r="O79" s="4"/>
      <c r="P79" s="4"/>
    </row>
    <row r="80" spans="1:16">
      <c r="A80" s="10">
        <v>17.25</v>
      </c>
      <c r="B80" s="2">
        <f t="shared" si="6"/>
        <v>0</v>
      </c>
      <c r="C80" s="2">
        <f t="shared" si="7"/>
        <v>53434.308000000005</v>
      </c>
      <c r="D80" s="2">
        <f t="shared" si="8"/>
        <v>23377.509750000005</v>
      </c>
      <c r="E80" s="2">
        <f t="shared" si="9"/>
        <v>0</v>
      </c>
      <c r="F80" s="12">
        <f t="shared" si="10"/>
        <v>76811.817750000017</v>
      </c>
      <c r="G80" s="2"/>
      <c r="H80" s="10">
        <f t="shared" si="11"/>
        <v>35.978805571998365</v>
      </c>
      <c r="I80" s="2">
        <f t="shared" si="12"/>
        <v>0</v>
      </c>
      <c r="J80" s="2">
        <f t="shared" si="13"/>
        <v>111449.42483514649</v>
      </c>
      <c r="K80" s="2">
        <f t="shared" si="14"/>
        <v>48759.123365376596</v>
      </c>
      <c r="L80" s="2">
        <f t="shared" si="15"/>
        <v>0</v>
      </c>
      <c r="M80" s="22">
        <f t="shared" si="16"/>
        <v>160208.54820052307</v>
      </c>
      <c r="N80" s="4"/>
      <c r="O80" s="4"/>
      <c r="P80" s="4"/>
    </row>
    <row r="81" spans="1:16">
      <c r="A81" s="10">
        <v>17.75</v>
      </c>
      <c r="B81" s="2">
        <f t="shared" si="6"/>
        <v>0</v>
      </c>
      <c r="C81" s="2">
        <f t="shared" si="7"/>
        <v>13884.120999999999</v>
      </c>
      <c r="D81" s="2">
        <f t="shared" si="8"/>
        <v>13884.120999999999</v>
      </c>
      <c r="E81" s="2">
        <f t="shared" si="9"/>
        <v>0</v>
      </c>
      <c r="F81" s="12">
        <f t="shared" si="10"/>
        <v>27768.241999999998</v>
      </c>
      <c r="G81" s="2"/>
      <c r="H81" s="10">
        <f t="shared" si="11"/>
        <v>39.666260088705272</v>
      </c>
      <c r="I81" s="2">
        <f t="shared" si="12"/>
        <v>0</v>
      </c>
      <c r="J81" s="2">
        <f t="shared" si="13"/>
        <v>31027.107306425616</v>
      </c>
      <c r="K81" s="2">
        <f t="shared" si="14"/>
        <v>31027.107306425616</v>
      </c>
      <c r="L81" s="2">
        <f t="shared" si="15"/>
        <v>0</v>
      </c>
      <c r="M81" s="22">
        <f t="shared" si="16"/>
        <v>62054.214612851232</v>
      </c>
      <c r="N81" s="4"/>
      <c r="O81" s="4"/>
      <c r="P81" s="4"/>
    </row>
    <row r="82" spans="1:16">
      <c r="A82" s="10">
        <v>18.25</v>
      </c>
      <c r="B82" s="2">
        <f t="shared" si="6"/>
        <v>0</v>
      </c>
      <c r="C82" s="2">
        <f t="shared" si="7"/>
        <v>0</v>
      </c>
      <c r="D82" s="2">
        <f t="shared" si="8"/>
        <v>5842.7557500000003</v>
      </c>
      <c r="E82" s="2">
        <f t="shared" si="9"/>
        <v>0</v>
      </c>
      <c r="F82" s="12">
        <f t="shared" si="10"/>
        <v>5842.7557500000003</v>
      </c>
      <c r="G82" s="2"/>
      <c r="H82" s="10">
        <f t="shared" si="11"/>
        <v>43.613259498590445</v>
      </c>
      <c r="I82" s="2">
        <f t="shared" si="12"/>
        <v>0</v>
      </c>
      <c r="J82" s="2">
        <f t="shared" si="13"/>
        <v>0</v>
      </c>
      <c r="K82" s="2">
        <f t="shared" si="14"/>
        <v>13962.828641733229</v>
      </c>
      <c r="L82" s="2">
        <f t="shared" si="15"/>
        <v>0</v>
      </c>
      <c r="M82" s="22">
        <f t="shared" si="16"/>
        <v>13962.828641733229</v>
      </c>
      <c r="N82" s="4"/>
      <c r="O82" s="4"/>
      <c r="P82" s="4"/>
    </row>
    <row r="83" spans="1:16">
      <c r="A83" s="10">
        <v>18.75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47.830206741096887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19.25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52.327623659185328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19.75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57.116149132537934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20.25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62.20653728809625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20.75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67.609655782838402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21.25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73.336484154159706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10">
        <v>21.75</v>
      </c>
      <c r="B89" s="2">
        <f t="shared" si="6"/>
        <v>0</v>
      </c>
      <c r="C89" s="2">
        <f t="shared" si="7"/>
        <v>0</v>
      </c>
      <c r="D89" s="2">
        <f t="shared" si="8"/>
        <v>0</v>
      </c>
      <c r="E89" s="2">
        <f t="shared" si="9"/>
        <v>0</v>
      </c>
      <c r="F89" s="12">
        <f t="shared" si="10"/>
        <v>0</v>
      </c>
      <c r="G89" s="2"/>
      <c r="H89" s="10">
        <f t="shared" si="11"/>
        <v>79.398112233619003</v>
      </c>
      <c r="I89" s="2">
        <f t="shared" si="12"/>
        <v>0</v>
      </c>
      <c r="J89" s="2">
        <f t="shared" si="13"/>
        <v>0</v>
      </c>
      <c r="K89" s="2">
        <f t="shared" si="14"/>
        <v>0</v>
      </c>
      <c r="L89" s="2">
        <f t="shared" si="15"/>
        <v>0</v>
      </c>
      <c r="M89" s="22">
        <f t="shared" si="16"/>
        <v>0</v>
      </c>
      <c r="N89" s="4"/>
      <c r="O89" s="4"/>
      <c r="P89" s="4"/>
    </row>
    <row r="90" spans="1:16">
      <c r="A90" s="8" t="s">
        <v>7</v>
      </c>
      <c r="B90" s="16">
        <f>SUM(B53:B84)</f>
        <v>1232355.0697020781</v>
      </c>
      <c r="C90" s="16">
        <f>SUM(C53:C84)</f>
        <v>4452430.3101550536</v>
      </c>
      <c r="D90" s="16">
        <f>SUM(D53:D84)</f>
        <v>394825.3238928694</v>
      </c>
      <c r="E90" s="16">
        <f>SUM(E53:E84)</f>
        <v>0</v>
      </c>
      <c r="F90" s="16">
        <f>SUM(F53:F84)</f>
        <v>6079610.7037500003</v>
      </c>
      <c r="G90" s="12"/>
      <c r="H90" s="8" t="s">
        <v>7</v>
      </c>
      <c r="I90" s="16">
        <f>SUM(I53:I89)</f>
        <v>1228704.3930497149</v>
      </c>
      <c r="J90" s="16">
        <f>SUM(J53:J89)</f>
        <v>5882349.6657704543</v>
      </c>
      <c r="K90" s="16">
        <f>SUM(K53:K89)</f>
        <v>661680.45847175026</v>
      </c>
      <c r="L90" s="16">
        <f>SUM(L53:L89)</f>
        <v>0</v>
      </c>
      <c r="M90" s="16">
        <f>SUM(M53:M89)</f>
        <v>7772734.5172919193</v>
      </c>
      <c r="N90" s="4"/>
      <c r="O90" s="4"/>
      <c r="P90" s="4"/>
    </row>
    <row r="91" spans="1:16">
      <c r="A91" s="6" t="s">
        <v>12</v>
      </c>
      <c r="B91" s="23">
        <f>IF(L44&gt;0,B90/L44,0)</f>
        <v>12.602319129331709</v>
      </c>
      <c r="C91" s="23">
        <f>IF(M44&gt;0,C90/M44,0)</f>
        <v>14.090895265186425</v>
      </c>
      <c r="D91" s="23">
        <f>IF(N44&gt;0,D90/N44,0)</f>
        <v>15.640342900005786</v>
      </c>
      <c r="E91" s="23">
        <f>IF(O44&gt;0,E90/O44,0)</f>
        <v>0</v>
      </c>
      <c r="F91" s="23">
        <f>IF(P44&gt;0,F90/P44,0)</f>
        <v>13.848417374870461</v>
      </c>
      <c r="G91" s="12"/>
      <c r="H91" s="6" t="s">
        <v>12</v>
      </c>
      <c r="I91" s="23">
        <f>IF(L44&gt;0,I90/L44,0)</f>
        <v>12.564986550968394</v>
      </c>
      <c r="J91" s="23">
        <f>IF(M44&gt;0,J90/M44,0)</f>
        <v>18.61625388375575</v>
      </c>
      <c r="K91" s="23">
        <f>IF(N44&gt;0,K90/N44,0)</f>
        <v>26.211361415964422</v>
      </c>
      <c r="L91" s="23">
        <f>IF(O44&gt;0,L90/O44,0)</f>
        <v>0</v>
      </c>
      <c r="M91" s="23">
        <f>IF(P44&gt;0,M90/P44,0)</f>
        <v>17.705092806867828</v>
      </c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 ht="12.75" customHeight="1">
      <c r="A96" s="34" t="s">
        <v>13</v>
      </c>
      <c r="B96" s="34"/>
      <c r="C96" s="34"/>
      <c r="D96" s="34"/>
      <c r="E96" s="34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34"/>
      <c r="B97" s="34"/>
      <c r="C97" s="34"/>
      <c r="D97" s="34"/>
      <c r="E97" s="34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4"/>
      <c r="B98" s="24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5" t="s">
        <v>14</v>
      </c>
      <c r="B100" s="36" t="s">
        <v>15</v>
      </c>
      <c r="C100" s="36" t="s">
        <v>16</v>
      </c>
      <c r="D100" s="36" t="s">
        <v>17</v>
      </c>
      <c r="E100" s="36" t="s">
        <v>18</v>
      </c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35"/>
      <c r="B101" s="35"/>
      <c r="C101" s="35"/>
      <c r="D101" s="35"/>
      <c r="E101" s="36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"/>
      <c r="B102" s="3"/>
      <c r="C102" s="3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0</v>
      </c>
      <c r="B103" s="26">
        <f>L$44</f>
        <v>97787.959268051709</v>
      </c>
      <c r="C103" s="27">
        <f>$B$91</f>
        <v>12.602319129331709</v>
      </c>
      <c r="D103" s="27">
        <f>$I$91</f>
        <v>12.564986550968394</v>
      </c>
      <c r="E103" s="28">
        <f t="shared" ref="E103:E106" si="17">B103*D103</f>
        <v>1228704.3930497149</v>
      </c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spans="1:16">
      <c r="A104" s="25">
        <v>1</v>
      </c>
      <c r="B104" s="26">
        <f>M$44</f>
        <v>315979.23526941688</v>
      </c>
      <c r="C104" s="27">
        <f>$C$91</f>
        <v>14.090895265186425</v>
      </c>
      <c r="D104" s="27">
        <f>$J$91</f>
        <v>18.61625388375575</v>
      </c>
      <c r="E104" s="28">
        <f t="shared" si="17"/>
        <v>5882349.6657704534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2</v>
      </c>
      <c r="B105" s="26">
        <f>N$44</f>
        <v>25244.032462531453</v>
      </c>
      <c r="C105" s="27">
        <f>$D$91</f>
        <v>15.640342900005786</v>
      </c>
      <c r="D105" s="27">
        <f>$K$91</f>
        <v>26.211361415964422</v>
      </c>
      <c r="E105" s="28">
        <f t="shared" si="17"/>
        <v>661680.45847175026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>
        <v>3</v>
      </c>
      <c r="B106" s="26">
        <f>O$44</f>
        <v>0</v>
      </c>
      <c r="C106" s="27">
        <f>$E$91</f>
        <v>0</v>
      </c>
      <c r="D106" s="27">
        <f>$L$91</f>
        <v>0</v>
      </c>
      <c r="E106" s="28">
        <f t="shared" si="17"/>
        <v>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7</v>
      </c>
      <c r="B107" s="26">
        <f>SUM(B103:B106)</f>
        <v>439011.22700000007</v>
      </c>
      <c r="C107" s="27">
        <f>$F$91</f>
        <v>13.848417374870461</v>
      </c>
      <c r="D107" s="27">
        <f>$M$91</f>
        <v>17.705092806867828</v>
      </c>
      <c r="E107" s="28">
        <f>SUM(E103:E106)</f>
        <v>7772734.5172919184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>
      <c r="A108" s="25" t="s">
        <v>2</v>
      </c>
      <c r="B108" s="29">
        <f>$I$3</f>
        <v>7772692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  <row r="109" spans="1:16" ht="24">
      <c r="A109" s="30" t="s">
        <v>19</v>
      </c>
      <c r="B109" s="26">
        <f>IF(E107&gt;0,$I$3/E107,"")</f>
        <v>0.99999452994414983</v>
      </c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"/>
    </row>
  </sheetData>
  <sheetProtection selectLockedCells="1" selectUnlockedCells="1"/>
  <mergeCells count="12">
    <mergeCell ref="A1:F1"/>
    <mergeCell ref="H1:I1"/>
    <mergeCell ref="B5:F5"/>
    <mergeCell ref="L5:P5"/>
    <mergeCell ref="B48:D48"/>
    <mergeCell ref="I48:K48"/>
    <mergeCell ref="A96:E97"/>
    <mergeCell ref="A100:A101"/>
    <mergeCell ref="B100:B101"/>
    <mergeCell ref="C100:C101"/>
    <mergeCell ref="D100:D101"/>
    <mergeCell ref="E100:E101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50"/>
  </sheetPr>
  <dimension ref="A1:AB109"/>
  <sheetViews>
    <sheetView tabSelected="1" workbookViewId="0">
      <selection activeCell="B7" sqref="B7:E7"/>
    </sheetView>
  </sheetViews>
  <sheetFormatPr baseColWidth="10" defaultColWidth="10.6640625" defaultRowHeight="13"/>
  <cols>
    <col min="5" max="5" width="11.6640625" customWidth="1"/>
  </cols>
  <sheetData>
    <row r="1" spans="1:28" ht="21">
      <c r="A1" s="37" t="s">
        <v>0</v>
      </c>
      <c r="B1" s="37"/>
      <c r="C1" s="37"/>
      <c r="D1" s="37"/>
      <c r="E1" s="37"/>
      <c r="F1" s="37"/>
      <c r="G1" s="2"/>
      <c r="H1" s="38" t="s">
        <v>1</v>
      </c>
      <c r="I1" s="38"/>
      <c r="J1" s="2"/>
      <c r="K1" s="2"/>
      <c r="M1" s="3"/>
      <c r="N1" s="3"/>
      <c r="O1" s="2"/>
      <c r="P1" s="4"/>
    </row>
    <row r="2" spans="1:28" ht="21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spans="1:28">
      <c r="A3" s="2"/>
      <c r="B3" s="2"/>
      <c r="C3" s="2"/>
      <c r="D3" s="2"/>
      <c r="E3" s="2"/>
      <c r="F3" s="2"/>
      <c r="G3" s="2"/>
      <c r="H3" s="2" t="s">
        <v>2</v>
      </c>
      <c r="I3" s="5">
        <v>44886896</v>
      </c>
      <c r="J3" s="2"/>
      <c r="K3" s="2"/>
      <c r="L3" s="2"/>
      <c r="M3" s="2"/>
      <c r="N3" s="2"/>
      <c r="O3" s="2"/>
      <c r="P3" s="4"/>
    </row>
    <row r="4" spans="1:2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28">
      <c r="A5" s="3" t="s">
        <v>3</v>
      </c>
      <c r="B5" s="39" t="s">
        <v>4</v>
      </c>
      <c r="C5" s="39"/>
      <c r="D5" s="39"/>
      <c r="E5" s="39"/>
      <c r="F5" s="39"/>
      <c r="G5" s="2"/>
      <c r="H5" s="3" t="s">
        <v>3</v>
      </c>
      <c r="I5" s="2"/>
      <c r="J5" s="2"/>
      <c r="K5" s="3" t="s">
        <v>3</v>
      </c>
      <c r="L5" s="38" t="s">
        <v>5</v>
      </c>
      <c r="M5" s="38"/>
      <c r="N5" s="38"/>
      <c r="O5" s="38"/>
      <c r="P5" s="38"/>
    </row>
    <row r="6" spans="1:28">
      <c r="A6" s="3" t="s">
        <v>6</v>
      </c>
      <c r="B6" s="6">
        <v>0</v>
      </c>
      <c r="C6" s="7">
        <v>1</v>
      </c>
      <c r="D6" s="7">
        <v>2</v>
      </c>
      <c r="E6" s="7">
        <v>3</v>
      </c>
      <c r="F6" s="8" t="s">
        <v>7</v>
      </c>
      <c r="G6" s="2"/>
      <c r="H6" s="3" t="s">
        <v>6</v>
      </c>
      <c r="I6" s="3" t="s">
        <v>8</v>
      </c>
      <c r="J6" s="2"/>
      <c r="K6" s="3" t="s">
        <v>6</v>
      </c>
      <c r="L6" s="6">
        <v>0</v>
      </c>
      <c r="M6" s="7">
        <v>1</v>
      </c>
      <c r="N6" s="7">
        <v>2</v>
      </c>
      <c r="O6" s="7">
        <v>3</v>
      </c>
      <c r="P6" s="9" t="s">
        <v>7</v>
      </c>
      <c r="Q6" s="31" t="s">
        <v>20</v>
      </c>
      <c r="R6" s="3" t="s">
        <v>6</v>
      </c>
      <c r="S6" s="31" t="s">
        <v>20</v>
      </c>
    </row>
    <row r="7" spans="1:28">
      <c r="A7" s="10">
        <v>3.75</v>
      </c>
      <c r="B7" s="11">
        <v>0</v>
      </c>
      <c r="C7" s="11">
        <v>0</v>
      </c>
      <c r="D7" s="11">
        <v>0</v>
      </c>
      <c r="E7" s="11">
        <v>0</v>
      </c>
      <c r="F7" s="12">
        <f t="shared" ref="F7:F43" si="0">SUM(B7:E7)</f>
        <v>0</v>
      </c>
      <c r="G7" s="2"/>
      <c r="H7" s="10">
        <v>3.75</v>
      </c>
      <c r="I7" s="5"/>
      <c r="J7" s="2"/>
      <c r="K7" s="10">
        <v>3.75</v>
      </c>
      <c r="L7" s="2">
        <f t="shared" ref="L7:L43" si="1">IF($F7&gt;0,($I7/1000)*(B7/$F7),0)</f>
        <v>0</v>
      </c>
      <c r="M7" s="2">
        <f t="shared" ref="M7:M43" si="2">IF($F7&gt;0,($I7/1000)*(C7/$F7),0)</f>
        <v>0</v>
      </c>
      <c r="N7" s="2">
        <f t="shared" ref="N7:N43" si="3">IF($F7&gt;0,($I7/1000)*(D7/$F7),0)</f>
        <v>0</v>
      </c>
      <c r="O7" s="2">
        <f t="shared" ref="O7:O43" si="4">IF($F7&gt;0,($I7/1000)*(E7/$F7),0)</f>
        <v>0</v>
      </c>
      <c r="P7" s="13">
        <f t="shared" ref="P7:P43" si="5">SUM(L7:O7)</f>
        <v>0</v>
      </c>
      <c r="Q7" s="32">
        <f t="shared" ref="Q7:Q44" si="6">SUM(M7:O7)</f>
        <v>0</v>
      </c>
      <c r="R7" s="10">
        <v>3.75</v>
      </c>
      <c r="S7">
        <f t="shared" ref="S7:S19" si="7">Q7</f>
        <v>0</v>
      </c>
      <c r="W7">
        <v>2020</v>
      </c>
      <c r="X7">
        <v>2</v>
      </c>
      <c r="Y7" t="s">
        <v>21</v>
      </c>
      <c r="Z7" t="s">
        <v>22</v>
      </c>
      <c r="AA7" t="s">
        <v>23</v>
      </c>
      <c r="AB7">
        <f t="shared" ref="AB7:AB38" si="8">S7</f>
        <v>0</v>
      </c>
    </row>
    <row r="8" spans="1:28">
      <c r="A8" s="10">
        <v>4.25</v>
      </c>
      <c r="B8" s="11"/>
      <c r="C8" s="11"/>
      <c r="D8" s="11"/>
      <c r="E8" s="11"/>
      <c r="F8" s="12">
        <f t="shared" si="0"/>
        <v>0</v>
      </c>
      <c r="G8" s="2"/>
      <c r="H8" s="10">
        <v>4.25</v>
      </c>
      <c r="I8" s="5"/>
      <c r="J8" s="2"/>
      <c r="K8" s="10">
        <v>4.25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  <c r="Q8" s="32">
        <f t="shared" si="6"/>
        <v>0</v>
      </c>
      <c r="R8" s="10">
        <v>4.25</v>
      </c>
      <c r="S8">
        <f t="shared" si="7"/>
        <v>0</v>
      </c>
      <c r="W8">
        <v>2020</v>
      </c>
      <c r="X8">
        <v>2</v>
      </c>
      <c r="Y8" t="s">
        <v>21</v>
      </c>
      <c r="Z8" t="s">
        <v>22</v>
      </c>
      <c r="AA8" t="s">
        <v>24</v>
      </c>
      <c r="AB8">
        <f t="shared" si="8"/>
        <v>0</v>
      </c>
    </row>
    <row r="9" spans="1:28">
      <c r="A9" s="10">
        <v>4.75</v>
      </c>
      <c r="B9" s="11"/>
      <c r="C9" s="11"/>
      <c r="D9" s="11"/>
      <c r="E9" s="11"/>
      <c r="F9" s="12">
        <f t="shared" si="0"/>
        <v>0</v>
      </c>
      <c r="G9" s="2"/>
      <c r="H9" s="10">
        <v>4.75</v>
      </c>
      <c r="I9" s="5"/>
      <c r="J9" s="2"/>
      <c r="K9" s="10">
        <v>4.75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  <c r="Q9" s="32">
        <f t="shared" si="6"/>
        <v>0</v>
      </c>
      <c r="R9" s="10">
        <v>4.75</v>
      </c>
      <c r="S9">
        <f t="shared" si="7"/>
        <v>0</v>
      </c>
      <c r="W9">
        <v>2020</v>
      </c>
      <c r="X9">
        <v>2</v>
      </c>
      <c r="Y9" t="s">
        <v>21</v>
      </c>
      <c r="Z9" t="s">
        <v>22</v>
      </c>
      <c r="AA9" t="s">
        <v>25</v>
      </c>
      <c r="AB9">
        <f t="shared" si="8"/>
        <v>0</v>
      </c>
    </row>
    <row r="10" spans="1:28">
      <c r="A10" s="10">
        <v>5.25</v>
      </c>
      <c r="B10" s="11"/>
      <c r="C10" s="11"/>
      <c r="D10" s="11"/>
      <c r="E10" s="11"/>
      <c r="F10" s="12">
        <f t="shared" si="0"/>
        <v>0</v>
      </c>
      <c r="G10" s="2"/>
      <c r="H10" s="10">
        <v>5.25</v>
      </c>
      <c r="I10" s="5"/>
      <c r="J10" s="2"/>
      <c r="K10" s="10">
        <v>5.25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  <c r="Q10" s="32">
        <f t="shared" si="6"/>
        <v>0</v>
      </c>
      <c r="R10" s="10">
        <v>5.25</v>
      </c>
      <c r="S10">
        <f t="shared" si="7"/>
        <v>0</v>
      </c>
      <c r="W10">
        <v>2020</v>
      </c>
      <c r="X10">
        <v>2</v>
      </c>
      <c r="Y10" t="s">
        <v>21</v>
      </c>
      <c r="Z10" t="s">
        <v>22</v>
      </c>
      <c r="AA10" t="s">
        <v>26</v>
      </c>
      <c r="AB10">
        <f t="shared" si="8"/>
        <v>0</v>
      </c>
    </row>
    <row r="11" spans="1:28">
      <c r="A11" s="10">
        <v>5.75</v>
      </c>
      <c r="B11" s="11"/>
      <c r="C11" s="11"/>
      <c r="D11" s="11"/>
      <c r="E11" s="11"/>
      <c r="F11" s="12">
        <f t="shared" si="0"/>
        <v>0</v>
      </c>
      <c r="G11" s="2"/>
      <c r="H11" s="10">
        <v>5.75</v>
      </c>
      <c r="I11" s="5"/>
      <c r="J11" s="2"/>
      <c r="K11" s="10">
        <v>5.75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  <c r="Q11" s="32">
        <f t="shared" si="6"/>
        <v>0</v>
      </c>
      <c r="R11" s="10">
        <v>5.75</v>
      </c>
      <c r="S11">
        <f t="shared" si="7"/>
        <v>0</v>
      </c>
      <c r="W11">
        <v>2020</v>
      </c>
      <c r="X11">
        <v>2</v>
      </c>
      <c r="Y11" t="s">
        <v>21</v>
      </c>
      <c r="Z11" t="s">
        <v>22</v>
      </c>
      <c r="AA11" t="s">
        <v>27</v>
      </c>
      <c r="AB11">
        <f t="shared" si="8"/>
        <v>0</v>
      </c>
    </row>
    <row r="12" spans="1:28">
      <c r="A12" s="10">
        <v>6.25</v>
      </c>
      <c r="B12" s="11"/>
      <c r="C12" s="11"/>
      <c r="D12" s="11"/>
      <c r="E12" s="11"/>
      <c r="F12" s="12">
        <f t="shared" si="0"/>
        <v>0</v>
      </c>
      <c r="G12" s="2"/>
      <c r="H12" s="10">
        <v>6.25</v>
      </c>
      <c r="I12" s="5"/>
      <c r="J12" s="2"/>
      <c r="K12" s="10">
        <v>6.25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  <c r="Q12" s="32">
        <f t="shared" si="6"/>
        <v>0</v>
      </c>
      <c r="R12" s="10">
        <v>6.25</v>
      </c>
      <c r="S12">
        <f t="shared" si="7"/>
        <v>0</v>
      </c>
      <c r="W12">
        <v>2020</v>
      </c>
      <c r="X12">
        <v>2</v>
      </c>
      <c r="Y12" t="s">
        <v>21</v>
      </c>
      <c r="Z12" t="s">
        <v>22</v>
      </c>
      <c r="AA12" t="s">
        <v>28</v>
      </c>
      <c r="AB12">
        <f t="shared" si="8"/>
        <v>0</v>
      </c>
    </row>
    <row r="13" spans="1:28">
      <c r="A13" s="10">
        <v>6.75</v>
      </c>
      <c r="B13" s="11"/>
      <c r="C13" s="11"/>
      <c r="D13" s="11"/>
      <c r="E13" s="11"/>
      <c r="F13" s="12">
        <f t="shared" si="0"/>
        <v>0</v>
      </c>
      <c r="G13" s="2"/>
      <c r="H13" s="10">
        <v>6.75</v>
      </c>
      <c r="I13" s="5"/>
      <c r="J13" s="2"/>
      <c r="K13" s="10">
        <v>6.75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  <c r="Q13" s="32">
        <f t="shared" si="6"/>
        <v>0</v>
      </c>
      <c r="R13" s="10">
        <v>6.75</v>
      </c>
      <c r="S13">
        <f t="shared" si="7"/>
        <v>0</v>
      </c>
      <c r="W13">
        <v>2020</v>
      </c>
      <c r="X13">
        <v>2</v>
      </c>
      <c r="Y13" t="s">
        <v>21</v>
      </c>
      <c r="Z13" t="s">
        <v>22</v>
      </c>
      <c r="AA13" t="s">
        <v>29</v>
      </c>
      <c r="AB13">
        <f t="shared" si="8"/>
        <v>0</v>
      </c>
    </row>
    <row r="14" spans="1:28">
      <c r="A14" s="10">
        <v>7.25</v>
      </c>
      <c r="B14" s="11">
        <v>1</v>
      </c>
      <c r="C14" s="11">
        <v>0</v>
      </c>
      <c r="D14" s="11">
        <v>0</v>
      </c>
      <c r="E14" s="11">
        <v>0</v>
      </c>
      <c r="F14" s="12">
        <f t="shared" si="0"/>
        <v>1</v>
      </c>
      <c r="G14" s="2"/>
      <c r="H14" s="10">
        <v>7.25</v>
      </c>
      <c r="I14">
        <v>25826006</v>
      </c>
      <c r="J14" s="2"/>
      <c r="K14" s="10">
        <v>7.25</v>
      </c>
      <c r="L14" s="2">
        <f t="shared" si="1"/>
        <v>25826.006000000001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25826.006000000001</v>
      </c>
      <c r="Q14" s="32">
        <f t="shared" si="6"/>
        <v>0</v>
      </c>
      <c r="R14" s="10">
        <v>7.25</v>
      </c>
      <c r="S14">
        <f t="shared" si="7"/>
        <v>0</v>
      </c>
      <c r="W14">
        <v>2020</v>
      </c>
      <c r="X14">
        <v>2</v>
      </c>
      <c r="Y14" t="s">
        <v>21</v>
      </c>
      <c r="Z14" t="s">
        <v>22</v>
      </c>
      <c r="AA14" t="s">
        <v>30</v>
      </c>
      <c r="AB14">
        <f t="shared" si="8"/>
        <v>0</v>
      </c>
    </row>
    <row r="15" spans="1:28">
      <c r="A15" s="10">
        <v>7.75</v>
      </c>
      <c r="B15" s="11">
        <v>10</v>
      </c>
      <c r="C15" s="11">
        <v>0</v>
      </c>
      <c r="D15" s="11">
        <v>0</v>
      </c>
      <c r="E15" s="11">
        <v>0</v>
      </c>
      <c r="F15" s="12">
        <f t="shared" si="0"/>
        <v>10</v>
      </c>
      <c r="G15" s="2"/>
      <c r="H15" s="10">
        <v>7.75</v>
      </c>
      <c r="I15">
        <v>189088838</v>
      </c>
      <c r="J15" s="5"/>
      <c r="K15" s="10">
        <v>7.75</v>
      </c>
      <c r="L15" s="2">
        <f t="shared" si="1"/>
        <v>189088.83799999999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189088.83799999999</v>
      </c>
      <c r="Q15" s="32">
        <f t="shared" si="6"/>
        <v>0</v>
      </c>
      <c r="R15" s="10">
        <v>7.75</v>
      </c>
      <c r="S15">
        <f t="shared" si="7"/>
        <v>0</v>
      </c>
      <c r="W15">
        <v>2020</v>
      </c>
      <c r="X15">
        <v>2</v>
      </c>
      <c r="Y15" t="s">
        <v>21</v>
      </c>
      <c r="Z15" t="s">
        <v>22</v>
      </c>
      <c r="AA15" t="s">
        <v>31</v>
      </c>
      <c r="AB15">
        <f t="shared" si="8"/>
        <v>0</v>
      </c>
    </row>
    <row r="16" spans="1:28">
      <c r="A16" s="10">
        <v>8.25</v>
      </c>
      <c r="B16" s="11">
        <v>12</v>
      </c>
      <c r="C16" s="11">
        <v>0</v>
      </c>
      <c r="D16" s="11">
        <v>0</v>
      </c>
      <c r="E16" s="11">
        <v>0</v>
      </c>
      <c r="F16" s="12">
        <f t="shared" si="0"/>
        <v>12</v>
      </c>
      <c r="G16" s="2"/>
      <c r="H16" s="10">
        <v>8.25</v>
      </c>
      <c r="I16">
        <v>260328587</v>
      </c>
      <c r="J16" s="5"/>
      <c r="K16" s="10">
        <v>8.25</v>
      </c>
      <c r="L16" s="2">
        <f t="shared" si="1"/>
        <v>260328.587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260328.587</v>
      </c>
      <c r="Q16" s="32">
        <f t="shared" si="6"/>
        <v>0</v>
      </c>
      <c r="R16" s="10">
        <v>8.25</v>
      </c>
      <c r="S16">
        <f t="shared" si="7"/>
        <v>0</v>
      </c>
      <c r="W16">
        <v>2020</v>
      </c>
      <c r="X16">
        <v>2</v>
      </c>
      <c r="Y16" t="s">
        <v>21</v>
      </c>
      <c r="Z16" t="s">
        <v>22</v>
      </c>
      <c r="AA16" t="s">
        <v>32</v>
      </c>
      <c r="AB16">
        <f t="shared" si="8"/>
        <v>0</v>
      </c>
    </row>
    <row r="17" spans="1:28">
      <c r="A17" s="10">
        <v>8.75</v>
      </c>
      <c r="B17" s="11">
        <v>13</v>
      </c>
      <c r="C17" s="11">
        <v>0</v>
      </c>
      <c r="D17" s="11">
        <v>0</v>
      </c>
      <c r="E17" s="11">
        <v>0</v>
      </c>
      <c r="F17" s="12">
        <f t="shared" si="0"/>
        <v>13</v>
      </c>
      <c r="G17" s="2"/>
      <c r="H17" s="10">
        <v>8.75</v>
      </c>
      <c r="I17">
        <v>270255075</v>
      </c>
      <c r="J17" s="5"/>
      <c r="K17" s="10">
        <v>8.75</v>
      </c>
      <c r="L17" s="2">
        <f t="shared" si="1"/>
        <v>270255.07500000001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270255.07500000001</v>
      </c>
      <c r="Q17" s="32">
        <f t="shared" si="6"/>
        <v>0</v>
      </c>
      <c r="R17" s="10">
        <v>8.75</v>
      </c>
      <c r="S17">
        <f t="shared" si="7"/>
        <v>0</v>
      </c>
      <c r="W17">
        <v>2020</v>
      </c>
      <c r="X17">
        <v>2</v>
      </c>
      <c r="Y17" t="s">
        <v>21</v>
      </c>
      <c r="Z17" t="s">
        <v>22</v>
      </c>
      <c r="AA17" t="s">
        <v>33</v>
      </c>
      <c r="AB17">
        <f t="shared" si="8"/>
        <v>0</v>
      </c>
    </row>
    <row r="18" spans="1:28">
      <c r="A18" s="10">
        <v>9.25</v>
      </c>
      <c r="B18" s="14">
        <v>33</v>
      </c>
      <c r="C18" s="14">
        <v>0</v>
      </c>
      <c r="D18" s="14">
        <v>0</v>
      </c>
      <c r="E18" s="11">
        <v>0</v>
      </c>
      <c r="F18" s="12">
        <f t="shared" si="0"/>
        <v>33</v>
      </c>
      <c r="G18" s="2"/>
      <c r="H18" s="10">
        <v>9.25</v>
      </c>
      <c r="I18">
        <v>395880177</v>
      </c>
      <c r="J18" s="5"/>
      <c r="K18" s="10">
        <v>9.25</v>
      </c>
      <c r="L18" s="2">
        <f t="shared" si="1"/>
        <v>395880.17700000003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395880.17700000003</v>
      </c>
      <c r="Q18" s="32">
        <f t="shared" si="6"/>
        <v>0</v>
      </c>
      <c r="R18" s="10">
        <v>9.25</v>
      </c>
      <c r="S18">
        <f t="shared" si="7"/>
        <v>0</v>
      </c>
      <c r="W18">
        <v>2020</v>
      </c>
      <c r="X18">
        <v>2</v>
      </c>
      <c r="Y18" t="s">
        <v>21</v>
      </c>
      <c r="Z18" t="s">
        <v>22</v>
      </c>
      <c r="AA18" t="s">
        <v>34</v>
      </c>
      <c r="AB18">
        <f t="shared" si="8"/>
        <v>0</v>
      </c>
    </row>
    <row r="19" spans="1:28">
      <c r="A19" s="10">
        <v>9.75</v>
      </c>
      <c r="B19" s="14">
        <v>22</v>
      </c>
      <c r="C19" s="14">
        <v>0</v>
      </c>
      <c r="D19" s="14">
        <v>0</v>
      </c>
      <c r="E19" s="11">
        <v>0</v>
      </c>
      <c r="F19" s="12">
        <f t="shared" si="0"/>
        <v>22</v>
      </c>
      <c r="G19" s="2"/>
      <c r="H19" s="10">
        <v>9.75</v>
      </c>
      <c r="I19">
        <v>547133078</v>
      </c>
      <c r="J19" s="5"/>
      <c r="K19" s="10">
        <v>9.75</v>
      </c>
      <c r="L19" s="2">
        <f t="shared" si="1"/>
        <v>547133.07799999998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547133.07799999998</v>
      </c>
      <c r="Q19" s="32">
        <f t="shared" si="6"/>
        <v>0</v>
      </c>
      <c r="R19" s="10">
        <v>9.75</v>
      </c>
      <c r="S19">
        <f t="shared" si="7"/>
        <v>0</v>
      </c>
      <c r="W19">
        <v>2020</v>
      </c>
      <c r="X19">
        <v>2</v>
      </c>
      <c r="Y19" t="s">
        <v>21</v>
      </c>
      <c r="Z19" t="s">
        <v>22</v>
      </c>
      <c r="AA19" t="s">
        <v>35</v>
      </c>
      <c r="AB19">
        <f t="shared" si="8"/>
        <v>0</v>
      </c>
    </row>
    <row r="20" spans="1:28">
      <c r="A20" s="10">
        <v>10.25</v>
      </c>
      <c r="B20" s="14">
        <v>56</v>
      </c>
      <c r="C20" s="14">
        <v>2</v>
      </c>
      <c r="D20" s="14">
        <v>0</v>
      </c>
      <c r="E20" s="11">
        <v>0</v>
      </c>
      <c r="F20" s="12">
        <f t="shared" si="0"/>
        <v>58</v>
      </c>
      <c r="G20" s="2"/>
      <c r="H20" s="10">
        <v>10.25</v>
      </c>
      <c r="I20">
        <v>351192704</v>
      </c>
      <c r="J20" s="5"/>
      <c r="K20" s="10">
        <v>10.25</v>
      </c>
      <c r="L20" s="2">
        <f t="shared" si="1"/>
        <v>339082.61075862072</v>
      </c>
      <c r="M20" s="2">
        <f t="shared" si="2"/>
        <v>12110.093241379311</v>
      </c>
      <c r="N20" s="2">
        <f t="shared" si="3"/>
        <v>0</v>
      </c>
      <c r="O20" s="2">
        <f t="shared" si="4"/>
        <v>0</v>
      </c>
      <c r="P20" s="13">
        <f t="shared" si="5"/>
        <v>351192.70400000003</v>
      </c>
      <c r="Q20" s="32">
        <f t="shared" si="6"/>
        <v>12110.093241379311</v>
      </c>
      <c r="R20" s="10">
        <v>10.25</v>
      </c>
      <c r="S20">
        <f t="shared" ref="S20:S36" si="9">ROUND(Q20*1000,0)</f>
        <v>12110093</v>
      </c>
      <c r="W20">
        <v>2020</v>
      </c>
      <c r="X20">
        <v>2</v>
      </c>
      <c r="Y20" t="s">
        <v>21</v>
      </c>
      <c r="Z20" t="s">
        <v>22</v>
      </c>
      <c r="AA20" t="s">
        <v>36</v>
      </c>
      <c r="AB20">
        <f t="shared" si="8"/>
        <v>12110093</v>
      </c>
    </row>
    <row r="21" spans="1:28">
      <c r="A21" s="10">
        <v>10.75</v>
      </c>
      <c r="B21" s="14">
        <v>73</v>
      </c>
      <c r="C21" s="14">
        <v>8</v>
      </c>
      <c r="D21" s="14">
        <v>0</v>
      </c>
      <c r="E21" s="11">
        <v>0</v>
      </c>
      <c r="F21" s="12">
        <f t="shared" si="0"/>
        <v>81</v>
      </c>
      <c r="G21" s="2"/>
      <c r="H21" s="10">
        <v>10.75</v>
      </c>
      <c r="I21">
        <v>381178325</v>
      </c>
      <c r="J21" s="5"/>
      <c r="K21" s="10">
        <v>10.75</v>
      </c>
      <c r="L21" s="2">
        <f t="shared" si="1"/>
        <v>343531.08302469138</v>
      </c>
      <c r="M21" s="2">
        <f t="shared" si="2"/>
        <v>37647.241975308643</v>
      </c>
      <c r="N21" s="2">
        <f t="shared" si="3"/>
        <v>0</v>
      </c>
      <c r="O21" s="2">
        <f t="shared" si="4"/>
        <v>0</v>
      </c>
      <c r="P21" s="13">
        <f t="shared" si="5"/>
        <v>381178.32500000001</v>
      </c>
      <c r="Q21" s="32">
        <f t="shared" si="6"/>
        <v>37647.241975308643</v>
      </c>
      <c r="R21" s="10">
        <v>10.75</v>
      </c>
      <c r="S21">
        <f t="shared" si="9"/>
        <v>37647242</v>
      </c>
      <c r="W21">
        <v>2020</v>
      </c>
      <c r="X21">
        <v>2</v>
      </c>
      <c r="Y21" t="s">
        <v>21</v>
      </c>
      <c r="Z21" t="s">
        <v>22</v>
      </c>
      <c r="AA21" t="s">
        <v>37</v>
      </c>
      <c r="AB21">
        <f t="shared" si="8"/>
        <v>37647242</v>
      </c>
    </row>
    <row r="22" spans="1:28">
      <c r="A22" s="10">
        <v>11.25</v>
      </c>
      <c r="B22" s="14">
        <v>99</v>
      </c>
      <c r="C22" s="14">
        <v>23</v>
      </c>
      <c r="D22" s="14">
        <v>0</v>
      </c>
      <c r="E22" s="11">
        <v>0</v>
      </c>
      <c r="F22" s="12">
        <f t="shared" si="0"/>
        <v>122</v>
      </c>
      <c r="G22" s="2"/>
      <c r="H22" s="10">
        <v>11.25</v>
      </c>
      <c r="I22">
        <v>579752902</v>
      </c>
      <c r="J22" s="5"/>
      <c r="K22" s="10">
        <v>11.25</v>
      </c>
      <c r="L22" s="2">
        <f t="shared" si="1"/>
        <v>470455.22375409835</v>
      </c>
      <c r="M22" s="2">
        <f t="shared" si="2"/>
        <v>109297.67824590164</v>
      </c>
      <c r="N22" s="2">
        <f t="shared" si="3"/>
        <v>0</v>
      </c>
      <c r="O22" s="2">
        <f t="shared" si="4"/>
        <v>0</v>
      </c>
      <c r="P22" s="13">
        <f t="shared" si="5"/>
        <v>579752.902</v>
      </c>
      <c r="Q22" s="32">
        <f t="shared" si="6"/>
        <v>109297.67824590164</v>
      </c>
      <c r="R22" s="10">
        <v>11.25</v>
      </c>
      <c r="S22">
        <f t="shared" si="9"/>
        <v>109297678</v>
      </c>
      <c r="W22">
        <v>2020</v>
      </c>
      <c r="X22">
        <v>2</v>
      </c>
      <c r="Y22" t="s">
        <v>21</v>
      </c>
      <c r="Z22" t="s">
        <v>22</v>
      </c>
      <c r="AA22" t="s">
        <v>38</v>
      </c>
      <c r="AB22">
        <f t="shared" si="8"/>
        <v>109297678</v>
      </c>
    </row>
    <row r="23" spans="1:28">
      <c r="A23" s="10">
        <v>11.75</v>
      </c>
      <c r="B23" s="14">
        <v>166</v>
      </c>
      <c r="C23" s="14">
        <v>60</v>
      </c>
      <c r="D23" s="14">
        <v>0</v>
      </c>
      <c r="E23" s="11">
        <v>0</v>
      </c>
      <c r="F23" s="12">
        <f t="shared" si="0"/>
        <v>226</v>
      </c>
      <c r="G23" s="5"/>
      <c r="H23" s="10">
        <v>11.75</v>
      </c>
      <c r="I23">
        <v>616464195</v>
      </c>
      <c r="J23" s="5"/>
      <c r="K23" s="10">
        <v>11.75</v>
      </c>
      <c r="L23" s="2">
        <f t="shared" si="1"/>
        <v>452801.13438053097</v>
      </c>
      <c r="M23" s="2">
        <f t="shared" si="2"/>
        <v>163663.06061946903</v>
      </c>
      <c r="N23" s="2">
        <f t="shared" si="3"/>
        <v>0</v>
      </c>
      <c r="O23" s="2">
        <f t="shared" si="4"/>
        <v>0</v>
      </c>
      <c r="P23" s="13">
        <f t="shared" si="5"/>
        <v>616464.19500000007</v>
      </c>
      <c r="Q23" s="32">
        <f t="shared" si="6"/>
        <v>163663.06061946903</v>
      </c>
      <c r="R23" s="10">
        <v>11.75</v>
      </c>
      <c r="S23">
        <f t="shared" si="9"/>
        <v>163663061</v>
      </c>
      <c r="W23">
        <v>2020</v>
      </c>
      <c r="X23">
        <v>2</v>
      </c>
      <c r="Y23" t="s">
        <v>21</v>
      </c>
      <c r="Z23" t="s">
        <v>22</v>
      </c>
      <c r="AA23" t="s">
        <v>39</v>
      </c>
      <c r="AB23">
        <f t="shared" si="8"/>
        <v>163663061</v>
      </c>
    </row>
    <row r="24" spans="1:28">
      <c r="A24" s="10">
        <v>12.25</v>
      </c>
      <c r="B24" s="14">
        <v>107</v>
      </c>
      <c r="C24" s="14">
        <v>102</v>
      </c>
      <c r="D24" s="14">
        <v>0</v>
      </c>
      <c r="E24" s="11">
        <v>0</v>
      </c>
      <c r="F24" s="12">
        <f t="shared" si="0"/>
        <v>209</v>
      </c>
      <c r="G24" s="5"/>
      <c r="H24" s="10">
        <v>12.25</v>
      </c>
      <c r="I24">
        <v>552163428</v>
      </c>
      <c r="J24" s="5"/>
      <c r="K24" s="10">
        <v>12.25</v>
      </c>
      <c r="L24" s="2">
        <f t="shared" si="1"/>
        <v>282686.53969377989</v>
      </c>
      <c r="M24" s="2">
        <f t="shared" si="2"/>
        <v>269476.88830622006</v>
      </c>
      <c r="N24" s="2">
        <f t="shared" si="3"/>
        <v>0</v>
      </c>
      <c r="O24" s="2">
        <f t="shared" si="4"/>
        <v>0</v>
      </c>
      <c r="P24" s="13">
        <f t="shared" si="5"/>
        <v>552163.42799999996</v>
      </c>
      <c r="Q24" s="32">
        <f t="shared" si="6"/>
        <v>269476.88830622006</v>
      </c>
      <c r="R24" s="10">
        <v>12.25</v>
      </c>
      <c r="S24">
        <f t="shared" si="9"/>
        <v>269476888</v>
      </c>
      <c r="W24">
        <v>2020</v>
      </c>
      <c r="X24">
        <v>2</v>
      </c>
      <c r="Y24" t="s">
        <v>21</v>
      </c>
      <c r="Z24" t="s">
        <v>22</v>
      </c>
      <c r="AA24" t="s">
        <v>40</v>
      </c>
      <c r="AB24">
        <f t="shared" si="8"/>
        <v>269476888</v>
      </c>
    </row>
    <row r="25" spans="1:28">
      <c r="A25" s="10">
        <v>12.75</v>
      </c>
      <c r="B25" s="14">
        <v>89</v>
      </c>
      <c r="C25" s="14">
        <v>123</v>
      </c>
      <c r="D25" s="14">
        <v>0</v>
      </c>
      <c r="E25" s="11">
        <v>0</v>
      </c>
      <c r="F25" s="12">
        <f t="shared" si="0"/>
        <v>212</v>
      </c>
      <c r="G25" s="5"/>
      <c r="H25" s="10">
        <v>12.75</v>
      </c>
      <c r="I25">
        <v>314531582</v>
      </c>
      <c r="J25" s="5"/>
      <c r="K25" s="10">
        <v>12.75</v>
      </c>
      <c r="L25" s="2">
        <f t="shared" si="1"/>
        <v>132043.91885849056</v>
      </c>
      <c r="M25" s="2">
        <f t="shared" si="2"/>
        <v>182487.66314150943</v>
      </c>
      <c r="N25" s="2">
        <f t="shared" si="3"/>
        <v>0</v>
      </c>
      <c r="O25" s="2">
        <f t="shared" si="4"/>
        <v>0</v>
      </c>
      <c r="P25" s="13">
        <f t="shared" si="5"/>
        <v>314531.58199999999</v>
      </c>
      <c r="Q25" s="32">
        <f t="shared" si="6"/>
        <v>182487.66314150943</v>
      </c>
      <c r="R25" s="10">
        <v>12.75</v>
      </c>
      <c r="S25">
        <f t="shared" si="9"/>
        <v>182487663</v>
      </c>
      <c r="W25">
        <v>2020</v>
      </c>
      <c r="X25">
        <v>2</v>
      </c>
      <c r="Y25" t="s">
        <v>21</v>
      </c>
      <c r="Z25" t="s">
        <v>22</v>
      </c>
      <c r="AA25" t="s">
        <v>41</v>
      </c>
      <c r="AB25">
        <f t="shared" si="8"/>
        <v>182487663</v>
      </c>
    </row>
    <row r="26" spans="1:28">
      <c r="A26" s="10">
        <v>13.25</v>
      </c>
      <c r="B26" s="14">
        <v>36</v>
      </c>
      <c r="C26" s="14">
        <v>125</v>
      </c>
      <c r="D26" s="14">
        <v>1</v>
      </c>
      <c r="E26" s="11">
        <v>0</v>
      </c>
      <c r="F26" s="12">
        <f t="shared" si="0"/>
        <v>162</v>
      </c>
      <c r="G26" s="5"/>
      <c r="H26" s="10">
        <v>13.25</v>
      </c>
      <c r="I26">
        <v>245112355</v>
      </c>
      <c r="J26" s="5"/>
      <c r="K26" s="10">
        <v>13.25</v>
      </c>
      <c r="L26" s="2">
        <f t="shared" si="1"/>
        <v>54469.412222222221</v>
      </c>
      <c r="M26" s="2">
        <f t="shared" si="2"/>
        <v>189129.90354938273</v>
      </c>
      <c r="N26" s="2">
        <f t="shared" si="3"/>
        <v>1513.0392283950616</v>
      </c>
      <c r="O26" s="2">
        <f t="shared" si="4"/>
        <v>0</v>
      </c>
      <c r="P26" s="13">
        <f t="shared" si="5"/>
        <v>245112.35500000001</v>
      </c>
      <c r="Q26" s="32">
        <f t="shared" si="6"/>
        <v>190642.94277777779</v>
      </c>
      <c r="R26" s="10">
        <v>13.25</v>
      </c>
      <c r="S26">
        <f t="shared" si="9"/>
        <v>190642943</v>
      </c>
      <c r="W26">
        <v>2020</v>
      </c>
      <c r="X26">
        <v>2</v>
      </c>
      <c r="Y26" t="s">
        <v>21</v>
      </c>
      <c r="Z26" t="s">
        <v>22</v>
      </c>
      <c r="AA26" t="s">
        <v>42</v>
      </c>
      <c r="AB26">
        <f t="shared" si="8"/>
        <v>190642943</v>
      </c>
    </row>
    <row r="27" spans="1:28">
      <c r="A27" s="10">
        <v>13.75</v>
      </c>
      <c r="B27" s="14">
        <v>13</v>
      </c>
      <c r="C27" s="14">
        <v>94</v>
      </c>
      <c r="D27" s="14">
        <v>0</v>
      </c>
      <c r="E27" s="11">
        <v>0</v>
      </c>
      <c r="F27" s="12">
        <f t="shared" si="0"/>
        <v>107</v>
      </c>
      <c r="G27" s="5"/>
      <c r="H27" s="10">
        <v>13.75</v>
      </c>
      <c r="I27">
        <v>139973716</v>
      </c>
      <c r="J27" s="5"/>
      <c r="K27" s="10">
        <v>13.75</v>
      </c>
      <c r="L27" s="2">
        <f t="shared" si="1"/>
        <v>17006.152411214953</v>
      </c>
      <c r="M27" s="2">
        <f t="shared" si="2"/>
        <v>122967.56358878504</v>
      </c>
      <c r="N27" s="2">
        <f t="shared" si="3"/>
        <v>0</v>
      </c>
      <c r="O27" s="2">
        <f t="shared" si="4"/>
        <v>0</v>
      </c>
      <c r="P27" s="13">
        <f t="shared" si="5"/>
        <v>139973.71599999999</v>
      </c>
      <c r="Q27" s="32">
        <f t="shared" si="6"/>
        <v>122967.56358878504</v>
      </c>
      <c r="R27" s="10">
        <v>13.75</v>
      </c>
      <c r="S27">
        <f t="shared" si="9"/>
        <v>122967564</v>
      </c>
      <c r="W27">
        <v>2020</v>
      </c>
      <c r="X27">
        <v>2</v>
      </c>
      <c r="Y27" t="s">
        <v>21</v>
      </c>
      <c r="Z27" t="s">
        <v>22</v>
      </c>
      <c r="AA27" t="s">
        <v>43</v>
      </c>
      <c r="AB27">
        <f t="shared" si="8"/>
        <v>122967564</v>
      </c>
    </row>
    <row r="28" spans="1:28">
      <c r="A28" s="10">
        <v>14.25</v>
      </c>
      <c r="B28" s="14">
        <v>6</v>
      </c>
      <c r="C28" s="14">
        <v>80</v>
      </c>
      <c r="D28" s="14">
        <v>3</v>
      </c>
      <c r="E28" s="11">
        <v>0</v>
      </c>
      <c r="F28" s="12">
        <f t="shared" si="0"/>
        <v>89</v>
      </c>
      <c r="G28" s="5"/>
      <c r="H28" s="10">
        <v>14.25</v>
      </c>
      <c r="I28">
        <v>108154657</v>
      </c>
      <c r="J28" s="5"/>
      <c r="K28" s="10">
        <v>14.25</v>
      </c>
      <c r="L28" s="2">
        <f t="shared" si="1"/>
        <v>7291.3251910112358</v>
      </c>
      <c r="M28" s="2">
        <f t="shared" si="2"/>
        <v>97217.669213483154</v>
      </c>
      <c r="N28" s="2">
        <f t="shared" si="3"/>
        <v>3645.6625955056179</v>
      </c>
      <c r="O28" s="2">
        <f t="shared" si="4"/>
        <v>0</v>
      </c>
      <c r="P28" s="13">
        <f t="shared" si="5"/>
        <v>108154.65700000001</v>
      </c>
      <c r="Q28" s="32">
        <f t="shared" si="6"/>
        <v>100863.33180898878</v>
      </c>
      <c r="R28" s="10">
        <v>14.25</v>
      </c>
      <c r="S28">
        <f t="shared" si="9"/>
        <v>100863332</v>
      </c>
      <c r="W28">
        <v>2020</v>
      </c>
      <c r="X28">
        <v>2</v>
      </c>
      <c r="Y28" t="s">
        <v>21</v>
      </c>
      <c r="Z28" t="s">
        <v>22</v>
      </c>
      <c r="AA28" t="s">
        <v>44</v>
      </c>
      <c r="AB28">
        <f t="shared" si="8"/>
        <v>100863332</v>
      </c>
    </row>
    <row r="29" spans="1:28">
      <c r="A29" s="10">
        <v>14.75</v>
      </c>
      <c r="B29" s="14">
        <v>3</v>
      </c>
      <c r="C29" s="14">
        <v>44</v>
      </c>
      <c r="D29" s="14">
        <v>9</v>
      </c>
      <c r="E29" s="11">
        <v>0</v>
      </c>
      <c r="F29" s="12">
        <f t="shared" si="0"/>
        <v>56</v>
      </c>
      <c r="G29" s="2"/>
      <c r="H29" s="10">
        <v>14.75</v>
      </c>
      <c r="I29">
        <v>66683811</v>
      </c>
      <c r="J29" s="5"/>
      <c r="K29" s="10">
        <v>14.75</v>
      </c>
      <c r="L29" s="2">
        <f t="shared" si="1"/>
        <v>3572.3470178571429</v>
      </c>
      <c r="M29" s="2">
        <f t="shared" si="2"/>
        <v>52394.422928571432</v>
      </c>
      <c r="N29" s="2">
        <f t="shared" si="3"/>
        <v>10717.041053571429</v>
      </c>
      <c r="O29" s="2">
        <f t="shared" si="4"/>
        <v>0</v>
      </c>
      <c r="P29" s="13">
        <f t="shared" si="5"/>
        <v>66683.811000000002</v>
      </c>
      <c r="Q29" s="32">
        <f t="shared" si="6"/>
        <v>63111.463982142857</v>
      </c>
      <c r="R29" s="10">
        <v>14.75</v>
      </c>
      <c r="S29">
        <f t="shared" si="9"/>
        <v>63111464</v>
      </c>
      <c r="W29">
        <v>2020</v>
      </c>
      <c r="X29">
        <v>2</v>
      </c>
      <c r="Y29" t="s">
        <v>21</v>
      </c>
      <c r="Z29" t="s">
        <v>22</v>
      </c>
      <c r="AA29" t="s">
        <v>45</v>
      </c>
      <c r="AB29">
        <f t="shared" si="8"/>
        <v>63111464</v>
      </c>
    </row>
    <row r="30" spans="1:28">
      <c r="A30" s="10">
        <v>15.25</v>
      </c>
      <c r="B30" s="14">
        <v>0</v>
      </c>
      <c r="C30" s="14">
        <v>60</v>
      </c>
      <c r="D30" s="14">
        <v>7</v>
      </c>
      <c r="E30" s="11">
        <v>0</v>
      </c>
      <c r="F30" s="12">
        <f t="shared" si="0"/>
        <v>67</v>
      </c>
      <c r="G30" s="2"/>
      <c r="H30" s="10">
        <v>15.25</v>
      </c>
      <c r="I30">
        <v>45923128</v>
      </c>
      <c r="J30" s="5"/>
      <c r="K30" s="10">
        <v>15.25</v>
      </c>
      <c r="L30" s="2">
        <f t="shared" si="1"/>
        <v>0</v>
      </c>
      <c r="M30" s="2">
        <f t="shared" si="2"/>
        <v>41125.18925373134</v>
      </c>
      <c r="N30" s="2">
        <f t="shared" si="3"/>
        <v>4797.9387462686564</v>
      </c>
      <c r="O30" s="2">
        <f t="shared" si="4"/>
        <v>0</v>
      </c>
      <c r="P30" s="13">
        <f t="shared" si="5"/>
        <v>45923.127999999997</v>
      </c>
      <c r="Q30" s="32">
        <f t="shared" si="6"/>
        <v>45923.127999999997</v>
      </c>
      <c r="R30" s="10">
        <v>15.25</v>
      </c>
      <c r="S30">
        <f t="shared" si="9"/>
        <v>45923128</v>
      </c>
      <c r="W30">
        <v>2020</v>
      </c>
      <c r="X30">
        <v>2</v>
      </c>
      <c r="Y30" t="s">
        <v>21</v>
      </c>
      <c r="Z30" t="s">
        <v>22</v>
      </c>
      <c r="AA30" t="s">
        <v>46</v>
      </c>
      <c r="AB30">
        <f t="shared" si="8"/>
        <v>45923128</v>
      </c>
    </row>
    <row r="31" spans="1:28">
      <c r="A31" s="10">
        <v>15.75</v>
      </c>
      <c r="B31" s="14">
        <v>2</v>
      </c>
      <c r="C31" s="14">
        <v>45</v>
      </c>
      <c r="D31" s="14">
        <v>7</v>
      </c>
      <c r="E31" s="11">
        <v>0</v>
      </c>
      <c r="F31" s="12">
        <f t="shared" si="0"/>
        <v>54</v>
      </c>
      <c r="G31" s="2"/>
      <c r="H31" s="10">
        <v>15.75</v>
      </c>
      <c r="I31">
        <v>27220098</v>
      </c>
      <c r="J31" s="5"/>
      <c r="K31" s="10">
        <v>15.75</v>
      </c>
      <c r="L31" s="2">
        <f t="shared" si="1"/>
        <v>1008.1517777777777</v>
      </c>
      <c r="M31" s="2">
        <f t="shared" si="2"/>
        <v>22683.415000000001</v>
      </c>
      <c r="N31" s="2">
        <f t="shared" si="3"/>
        <v>3528.5312222222224</v>
      </c>
      <c r="O31" s="2">
        <f t="shared" si="4"/>
        <v>0</v>
      </c>
      <c r="P31" s="13">
        <f t="shared" si="5"/>
        <v>27220.098000000002</v>
      </c>
      <c r="Q31" s="32">
        <f t="shared" si="6"/>
        <v>26211.946222222225</v>
      </c>
      <c r="R31" s="10">
        <v>15.75</v>
      </c>
      <c r="S31">
        <f t="shared" si="9"/>
        <v>26211946</v>
      </c>
      <c r="W31">
        <v>2020</v>
      </c>
      <c r="X31">
        <v>2</v>
      </c>
      <c r="Y31" t="s">
        <v>21</v>
      </c>
      <c r="Z31" t="s">
        <v>22</v>
      </c>
      <c r="AA31" t="s">
        <v>47</v>
      </c>
      <c r="AB31">
        <f t="shared" si="8"/>
        <v>26211946</v>
      </c>
    </row>
    <row r="32" spans="1:28">
      <c r="A32" s="10">
        <v>16.25</v>
      </c>
      <c r="B32" s="14">
        <v>0</v>
      </c>
      <c r="C32" s="14">
        <v>44</v>
      </c>
      <c r="D32" s="14">
        <v>9</v>
      </c>
      <c r="E32" s="11">
        <v>0</v>
      </c>
      <c r="F32" s="12">
        <f t="shared" si="0"/>
        <v>53</v>
      </c>
      <c r="G32" s="2"/>
      <c r="H32" s="10">
        <v>16.25</v>
      </c>
      <c r="I32">
        <v>16719565</v>
      </c>
      <c r="J32" s="5"/>
      <c r="K32" s="10">
        <v>16.25</v>
      </c>
      <c r="L32" s="2">
        <f t="shared" si="1"/>
        <v>0</v>
      </c>
      <c r="M32" s="2">
        <f t="shared" si="2"/>
        <v>13880.39358490566</v>
      </c>
      <c r="N32" s="2">
        <f t="shared" si="3"/>
        <v>2839.1714150943394</v>
      </c>
      <c r="O32" s="2">
        <f t="shared" si="4"/>
        <v>0</v>
      </c>
      <c r="P32" s="13">
        <f t="shared" si="5"/>
        <v>16719.564999999999</v>
      </c>
      <c r="Q32" s="32">
        <f t="shared" si="6"/>
        <v>16719.564999999999</v>
      </c>
      <c r="R32" s="10">
        <v>16.25</v>
      </c>
      <c r="S32">
        <f t="shared" si="9"/>
        <v>16719565</v>
      </c>
      <c r="W32">
        <v>2020</v>
      </c>
      <c r="X32">
        <v>2</v>
      </c>
      <c r="Y32" t="s">
        <v>21</v>
      </c>
      <c r="Z32" t="s">
        <v>22</v>
      </c>
      <c r="AA32" t="s">
        <v>48</v>
      </c>
      <c r="AB32">
        <f t="shared" si="8"/>
        <v>16719565</v>
      </c>
    </row>
    <row r="33" spans="1:28">
      <c r="A33" s="10">
        <v>16.75</v>
      </c>
      <c r="B33" s="14">
        <v>0</v>
      </c>
      <c r="C33" s="14">
        <v>25</v>
      </c>
      <c r="D33" s="14">
        <v>17</v>
      </c>
      <c r="E33" s="11">
        <v>0</v>
      </c>
      <c r="F33" s="12">
        <f t="shared" si="0"/>
        <v>42</v>
      </c>
      <c r="G33" s="2"/>
      <c r="H33" s="10">
        <v>16.75</v>
      </c>
      <c r="I33">
        <v>11606353</v>
      </c>
      <c r="J33" s="15"/>
      <c r="K33" s="10">
        <v>16.75</v>
      </c>
      <c r="L33" s="2">
        <f t="shared" si="1"/>
        <v>0</v>
      </c>
      <c r="M33" s="2">
        <f t="shared" si="2"/>
        <v>6908.5434523809517</v>
      </c>
      <c r="N33" s="2">
        <f t="shared" si="3"/>
        <v>4697.8095476190474</v>
      </c>
      <c r="O33" s="2">
        <f t="shared" si="4"/>
        <v>0</v>
      </c>
      <c r="P33" s="13">
        <f t="shared" si="5"/>
        <v>11606.352999999999</v>
      </c>
      <c r="Q33" s="32">
        <f t="shared" si="6"/>
        <v>11606.352999999999</v>
      </c>
      <c r="R33" s="10">
        <v>16.75</v>
      </c>
      <c r="S33">
        <f t="shared" si="9"/>
        <v>11606353</v>
      </c>
      <c r="W33">
        <v>2020</v>
      </c>
      <c r="X33">
        <v>2</v>
      </c>
      <c r="Y33" t="s">
        <v>21</v>
      </c>
      <c r="Z33" t="s">
        <v>22</v>
      </c>
      <c r="AA33" t="s">
        <v>49</v>
      </c>
      <c r="AB33">
        <f t="shared" si="8"/>
        <v>11606353</v>
      </c>
    </row>
    <row r="34" spans="1:28">
      <c r="A34" s="10">
        <v>17.25</v>
      </c>
      <c r="B34" s="14">
        <v>0</v>
      </c>
      <c r="C34" s="14">
        <v>16</v>
      </c>
      <c r="D34" s="14">
        <v>7</v>
      </c>
      <c r="E34" s="11">
        <v>0</v>
      </c>
      <c r="F34" s="12">
        <f t="shared" si="0"/>
        <v>23</v>
      </c>
      <c r="G34" s="2"/>
      <c r="H34" s="10">
        <v>17.25</v>
      </c>
      <c r="I34">
        <v>5758458</v>
      </c>
      <c r="J34" s="15"/>
      <c r="K34" s="10">
        <v>17.25</v>
      </c>
      <c r="L34" s="2">
        <f t="shared" si="1"/>
        <v>0</v>
      </c>
      <c r="M34" s="2">
        <f t="shared" si="2"/>
        <v>4005.8838260869561</v>
      </c>
      <c r="N34" s="2">
        <f t="shared" si="3"/>
        <v>1752.5741739130435</v>
      </c>
      <c r="O34" s="2">
        <f t="shared" si="4"/>
        <v>0</v>
      </c>
      <c r="P34" s="13">
        <f t="shared" si="5"/>
        <v>5758.4579999999996</v>
      </c>
      <c r="Q34" s="32">
        <f t="shared" si="6"/>
        <v>5758.4579999999996</v>
      </c>
      <c r="R34" s="10">
        <v>17.25</v>
      </c>
      <c r="S34">
        <f t="shared" si="9"/>
        <v>5758458</v>
      </c>
      <c r="W34">
        <v>2020</v>
      </c>
      <c r="X34">
        <v>2</v>
      </c>
      <c r="Y34" t="s">
        <v>21</v>
      </c>
      <c r="Z34" t="s">
        <v>22</v>
      </c>
      <c r="AA34" t="s">
        <v>50</v>
      </c>
      <c r="AB34">
        <f t="shared" si="8"/>
        <v>5758458</v>
      </c>
    </row>
    <row r="35" spans="1:28">
      <c r="A35" s="10">
        <v>17.75</v>
      </c>
      <c r="B35" s="14">
        <v>0</v>
      </c>
      <c r="C35" s="14">
        <v>5</v>
      </c>
      <c r="D35" s="14">
        <v>5</v>
      </c>
      <c r="E35" s="11">
        <v>0</v>
      </c>
      <c r="F35" s="12">
        <f t="shared" si="0"/>
        <v>10</v>
      </c>
      <c r="G35" s="2"/>
      <c r="H35" s="10">
        <v>17.75</v>
      </c>
      <c r="I35">
        <v>1565023</v>
      </c>
      <c r="J35" s="15"/>
      <c r="K35" s="10">
        <v>17.75</v>
      </c>
      <c r="L35" s="2">
        <f t="shared" si="1"/>
        <v>0</v>
      </c>
      <c r="M35" s="2">
        <f t="shared" si="2"/>
        <v>782.51149999999996</v>
      </c>
      <c r="N35" s="2">
        <f t="shared" si="3"/>
        <v>782.51149999999996</v>
      </c>
      <c r="O35" s="2">
        <f t="shared" si="4"/>
        <v>0</v>
      </c>
      <c r="P35" s="13">
        <f t="shared" si="5"/>
        <v>1565.0229999999999</v>
      </c>
      <c r="Q35" s="32">
        <f t="shared" si="6"/>
        <v>1565.0229999999999</v>
      </c>
      <c r="R35" s="10">
        <v>17.75</v>
      </c>
      <c r="S35">
        <f t="shared" si="9"/>
        <v>1565023</v>
      </c>
      <c r="W35">
        <v>2020</v>
      </c>
      <c r="X35">
        <v>2</v>
      </c>
      <c r="Y35" t="s">
        <v>21</v>
      </c>
      <c r="Z35" t="s">
        <v>22</v>
      </c>
      <c r="AA35" t="s">
        <v>51</v>
      </c>
      <c r="AB35">
        <f t="shared" si="8"/>
        <v>1565023</v>
      </c>
    </row>
    <row r="36" spans="1:28">
      <c r="A36" s="10">
        <v>18.25</v>
      </c>
      <c r="B36" s="11">
        <v>0</v>
      </c>
      <c r="C36" s="11">
        <v>0</v>
      </c>
      <c r="D36" s="11">
        <v>2</v>
      </c>
      <c r="E36" s="11">
        <v>0</v>
      </c>
      <c r="F36" s="12">
        <f t="shared" si="0"/>
        <v>2</v>
      </c>
      <c r="G36" s="2"/>
      <c r="H36" s="10">
        <v>18.25</v>
      </c>
      <c r="I36">
        <v>320274</v>
      </c>
      <c r="J36" s="2"/>
      <c r="K36" s="10">
        <v>18.25</v>
      </c>
      <c r="L36" s="2">
        <f t="shared" si="1"/>
        <v>0</v>
      </c>
      <c r="M36" s="2">
        <f t="shared" si="2"/>
        <v>0</v>
      </c>
      <c r="N36" s="2">
        <f t="shared" si="3"/>
        <v>320.274</v>
      </c>
      <c r="O36" s="2">
        <f t="shared" si="4"/>
        <v>0</v>
      </c>
      <c r="P36" s="13">
        <f t="shared" si="5"/>
        <v>320.274</v>
      </c>
      <c r="Q36" s="32">
        <f t="shared" si="6"/>
        <v>320.274</v>
      </c>
      <c r="R36" s="10">
        <v>18.25</v>
      </c>
      <c r="S36">
        <f t="shared" si="9"/>
        <v>320274</v>
      </c>
      <c r="W36">
        <v>2020</v>
      </c>
      <c r="X36">
        <v>2</v>
      </c>
      <c r="Y36" t="s">
        <v>21</v>
      </c>
      <c r="Z36" t="s">
        <v>22</v>
      </c>
      <c r="AA36" t="s">
        <v>52</v>
      </c>
      <c r="AB36">
        <f t="shared" si="8"/>
        <v>320274</v>
      </c>
    </row>
    <row r="37" spans="1:28">
      <c r="A37" s="10">
        <v>18.75</v>
      </c>
      <c r="B37" s="11">
        <v>0</v>
      </c>
      <c r="C37" s="11">
        <v>0</v>
      </c>
      <c r="D37" s="11">
        <v>0</v>
      </c>
      <c r="E37" s="11">
        <v>1</v>
      </c>
      <c r="F37" s="12">
        <f t="shared" si="0"/>
        <v>1</v>
      </c>
      <c r="G37" s="2"/>
      <c r="H37" s="10">
        <v>18.75</v>
      </c>
      <c r="I37" s="5"/>
      <c r="J37" s="2"/>
      <c r="K37" s="10">
        <v>18.75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  <c r="Q37" s="32">
        <f t="shared" si="6"/>
        <v>0</v>
      </c>
      <c r="R37" s="10">
        <v>18.75</v>
      </c>
      <c r="S37">
        <v>0</v>
      </c>
      <c r="W37">
        <v>2020</v>
      </c>
      <c r="X37">
        <v>2</v>
      </c>
      <c r="Y37" t="s">
        <v>21</v>
      </c>
      <c r="Z37" t="s">
        <v>22</v>
      </c>
      <c r="AA37" t="s">
        <v>53</v>
      </c>
      <c r="AB37">
        <f t="shared" si="8"/>
        <v>0</v>
      </c>
    </row>
    <row r="38" spans="1:28">
      <c r="A38" s="10">
        <v>19.25</v>
      </c>
      <c r="B38" s="11"/>
      <c r="C38" s="11"/>
      <c r="D38" s="11"/>
      <c r="E38" s="11"/>
      <c r="F38" s="12">
        <f t="shared" si="0"/>
        <v>0</v>
      </c>
      <c r="G38" s="2"/>
      <c r="H38" s="10">
        <v>19.25</v>
      </c>
      <c r="I38" s="5"/>
      <c r="J38" s="2"/>
      <c r="K38" s="10">
        <v>19.25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  <c r="Q38" s="32">
        <f t="shared" si="6"/>
        <v>0</v>
      </c>
      <c r="R38" s="10">
        <v>19.25</v>
      </c>
      <c r="S38">
        <v>0</v>
      </c>
      <c r="W38">
        <v>2020</v>
      </c>
      <c r="X38">
        <v>2</v>
      </c>
      <c r="Y38" t="s">
        <v>21</v>
      </c>
      <c r="Z38" t="s">
        <v>22</v>
      </c>
      <c r="AA38" t="s">
        <v>54</v>
      </c>
      <c r="AB38">
        <f t="shared" si="8"/>
        <v>0</v>
      </c>
    </row>
    <row r="39" spans="1:28">
      <c r="A39" s="10">
        <v>19.75</v>
      </c>
      <c r="B39" s="11"/>
      <c r="C39" s="11"/>
      <c r="D39" s="11"/>
      <c r="E39" s="11"/>
      <c r="F39" s="12">
        <f t="shared" si="0"/>
        <v>0</v>
      </c>
      <c r="G39" s="2"/>
      <c r="H39" s="10">
        <v>19.75</v>
      </c>
      <c r="I39" s="5"/>
      <c r="J39" s="2"/>
      <c r="K39" s="10">
        <v>19.75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  <c r="Q39" s="32">
        <f t="shared" si="6"/>
        <v>0</v>
      </c>
      <c r="R39" s="10">
        <v>19.75</v>
      </c>
      <c r="S39">
        <v>0</v>
      </c>
    </row>
    <row r="40" spans="1:28">
      <c r="A40" s="10">
        <v>20.25</v>
      </c>
      <c r="B40" s="11"/>
      <c r="C40" s="11"/>
      <c r="D40" s="11"/>
      <c r="E40" s="11"/>
      <c r="F40" s="12">
        <f t="shared" si="0"/>
        <v>0</v>
      </c>
      <c r="G40" s="2"/>
      <c r="H40" s="10">
        <v>20.25</v>
      </c>
      <c r="I40" s="5"/>
      <c r="J40" s="2"/>
      <c r="K40" s="10">
        <v>20.25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  <c r="Q40" s="32">
        <f t="shared" si="6"/>
        <v>0</v>
      </c>
      <c r="R40" s="10">
        <v>20.25</v>
      </c>
      <c r="S40">
        <v>0</v>
      </c>
    </row>
    <row r="41" spans="1:28">
      <c r="A41" s="10">
        <v>20.75</v>
      </c>
      <c r="B41" s="11"/>
      <c r="C41" s="11"/>
      <c r="D41" s="11"/>
      <c r="E41" s="11"/>
      <c r="F41" s="12">
        <f t="shared" si="0"/>
        <v>0</v>
      </c>
      <c r="G41" s="2"/>
      <c r="H41" s="10">
        <v>20.75</v>
      </c>
      <c r="I41" s="5"/>
      <c r="J41" s="2"/>
      <c r="K41" s="10">
        <v>20.75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  <c r="Q41" s="32">
        <f t="shared" si="6"/>
        <v>0</v>
      </c>
      <c r="R41" s="10">
        <v>20.75</v>
      </c>
      <c r="S41">
        <v>0</v>
      </c>
    </row>
    <row r="42" spans="1:28">
      <c r="A42" s="10">
        <v>21.25</v>
      </c>
      <c r="B42" s="11"/>
      <c r="C42" s="11"/>
      <c r="D42" s="11"/>
      <c r="E42" s="11"/>
      <c r="F42" s="12">
        <f t="shared" si="0"/>
        <v>0</v>
      </c>
      <c r="G42" s="2"/>
      <c r="H42" s="10">
        <v>21.25</v>
      </c>
      <c r="I42" s="5"/>
      <c r="J42" s="2"/>
      <c r="K42" s="10">
        <v>21.25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  <c r="Q42" s="32">
        <f t="shared" si="6"/>
        <v>0</v>
      </c>
      <c r="R42" s="10">
        <v>21.25</v>
      </c>
      <c r="S42">
        <v>0</v>
      </c>
    </row>
    <row r="43" spans="1:28">
      <c r="A43" s="10">
        <v>21.75</v>
      </c>
      <c r="B43" s="11"/>
      <c r="C43" s="11"/>
      <c r="D43" s="11"/>
      <c r="E43" s="11"/>
      <c r="F43" s="12">
        <f t="shared" si="0"/>
        <v>0</v>
      </c>
      <c r="G43" s="2"/>
      <c r="H43" s="10">
        <v>21.75</v>
      </c>
      <c r="I43" s="5"/>
      <c r="J43" s="2"/>
      <c r="K43" s="10">
        <v>21.75</v>
      </c>
      <c r="L43" s="2">
        <f t="shared" si="1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13">
        <f t="shared" si="5"/>
        <v>0</v>
      </c>
      <c r="Q43" s="32">
        <f t="shared" si="6"/>
        <v>0</v>
      </c>
      <c r="R43" s="10">
        <v>21.75</v>
      </c>
      <c r="S43">
        <v>0</v>
      </c>
    </row>
    <row r="44" spans="1:28">
      <c r="A44" s="8" t="s">
        <v>7</v>
      </c>
      <c r="B44" s="16">
        <f>SUM(B7:B43)</f>
        <v>741</v>
      </c>
      <c r="C44" s="16">
        <f>SUM(C7:C43)</f>
        <v>856</v>
      </c>
      <c r="D44" s="16">
        <f>SUM(D7:D43)</f>
        <v>67</v>
      </c>
      <c r="E44" s="16">
        <f>SUM(E7:E43)</f>
        <v>1</v>
      </c>
      <c r="F44" s="16">
        <f>SUM(F7:F43)</f>
        <v>1665</v>
      </c>
      <c r="G44" s="17"/>
      <c r="H44" s="8" t="s">
        <v>7</v>
      </c>
      <c r="I44" s="5">
        <f>SUM(I7:I43)</f>
        <v>5152832335</v>
      </c>
      <c r="J44" s="2"/>
      <c r="K44" s="8" t="s">
        <v>7</v>
      </c>
      <c r="L44" s="16">
        <f>SUM(L7:L43)</f>
        <v>3792459.6600902956</v>
      </c>
      <c r="M44" s="16">
        <f>SUM(M7:M43)</f>
        <v>1325778.1214271155</v>
      </c>
      <c r="N44" s="16">
        <f>SUM(N7:N43)</f>
        <v>34594.553482589421</v>
      </c>
      <c r="O44" s="16">
        <f>SUM(O7:O43)</f>
        <v>0</v>
      </c>
      <c r="P44" s="16">
        <f>SUM(P7:P43)</f>
        <v>5152832.3350000009</v>
      </c>
      <c r="Q44" s="33">
        <f t="shared" si="6"/>
        <v>1360372.6749097048</v>
      </c>
      <c r="R44" s="8" t="s">
        <v>7</v>
      </c>
      <c r="S44">
        <v>1360372.6749097048</v>
      </c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4"/>
    </row>
    <row r="47" spans="1:28">
      <c r="A47" s="18"/>
      <c r="B47" s="2"/>
      <c r="C47" s="2"/>
      <c r="D47" s="2"/>
      <c r="E47" s="2"/>
      <c r="F47" s="18"/>
      <c r="G47" s="2"/>
      <c r="H47" s="2"/>
      <c r="I47" s="2"/>
      <c r="J47" s="18"/>
      <c r="K47" s="2"/>
      <c r="L47" s="2"/>
      <c r="M47" s="2"/>
      <c r="N47" s="18"/>
      <c r="O47" s="2"/>
      <c r="P47" s="4"/>
    </row>
    <row r="48" spans="1:28">
      <c r="A48" s="2"/>
      <c r="B48" s="38" t="s">
        <v>9</v>
      </c>
      <c r="C48" s="38"/>
      <c r="D48" s="38"/>
      <c r="E48" s="2"/>
      <c r="F48" s="2"/>
      <c r="G48" s="5"/>
      <c r="H48" s="2"/>
      <c r="I48" s="38" t="s">
        <v>10</v>
      </c>
      <c r="J48" s="38"/>
      <c r="K48" s="38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4"/>
    </row>
    <row r="50" spans="1:16">
      <c r="A50" s="2"/>
      <c r="B50" s="2"/>
      <c r="C50" s="2"/>
      <c r="D50" s="2"/>
      <c r="E50" s="2"/>
      <c r="F50" s="2"/>
      <c r="G50" s="2"/>
      <c r="H50" s="19" t="s">
        <v>11</v>
      </c>
      <c r="I50" s="20">
        <v>2.1513999999999999E-3</v>
      </c>
      <c r="J50" s="19"/>
      <c r="K50" s="20">
        <v>3.4147500000000002</v>
      </c>
      <c r="L50" s="2"/>
      <c r="M50" s="2"/>
      <c r="N50" s="2"/>
      <c r="O50" s="2"/>
      <c r="P50" s="4"/>
    </row>
    <row r="51" spans="1:16">
      <c r="A51" s="3" t="s">
        <v>3</v>
      </c>
      <c r="B51" s="2"/>
      <c r="C51" s="2"/>
      <c r="D51" s="2"/>
      <c r="E51" s="2"/>
      <c r="F51" s="2"/>
      <c r="G51" s="2"/>
      <c r="H51" s="3" t="s">
        <v>3</v>
      </c>
      <c r="I51" s="2"/>
      <c r="J51" s="2"/>
      <c r="K51" s="2"/>
      <c r="L51" s="2"/>
      <c r="M51" s="2"/>
      <c r="N51" s="4"/>
      <c r="O51" s="4"/>
      <c r="P51" s="4"/>
    </row>
    <row r="52" spans="1:16">
      <c r="A52" s="3" t="s">
        <v>6</v>
      </c>
      <c r="B52" s="6">
        <v>0</v>
      </c>
      <c r="C52" s="7">
        <v>1</v>
      </c>
      <c r="D52" s="7">
        <v>2</v>
      </c>
      <c r="E52" s="7">
        <v>3</v>
      </c>
      <c r="F52" s="8" t="s">
        <v>7</v>
      </c>
      <c r="G52" s="2"/>
      <c r="H52" s="3" t="s">
        <v>6</v>
      </c>
      <c r="I52" s="6">
        <v>0</v>
      </c>
      <c r="J52" s="7">
        <v>1</v>
      </c>
      <c r="K52" s="7">
        <v>2</v>
      </c>
      <c r="L52" s="7">
        <v>3</v>
      </c>
      <c r="M52" s="21" t="s">
        <v>7</v>
      </c>
      <c r="N52" s="4"/>
      <c r="O52" s="4"/>
      <c r="P52" s="4"/>
    </row>
    <row r="53" spans="1:16">
      <c r="A53" s="10">
        <v>3.75</v>
      </c>
      <c r="B53" s="2">
        <f t="shared" ref="B53:B89" si="10">L7*($A53)</f>
        <v>0</v>
      </c>
      <c r="C53" s="2">
        <f t="shared" ref="C53:C89" si="11">M7*($A53)</f>
        <v>0</v>
      </c>
      <c r="D53" s="2">
        <f t="shared" ref="D53:D89" si="12">N7*($A53)</f>
        <v>0</v>
      </c>
      <c r="E53" s="2">
        <f t="shared" ref="E53:E89" si="13">O7*($A53)</f>
        <v>0</v>
      </c>
      <c r="F53" s="12">
        <f t="shared" ref="F53:F89" si="14">SUM(B53:E53)</f>
        <v>0</v>
      </c>
      <c r="G53" s="2"/>
      <c r="H53" s="10">
        <f t="shared" ref="H53:H89" si="15">$I$50*((A53)^$K$50)</f>
        <v>0.19628830995933358</v>
      </c>
      <c r="I53" s="2">
        <f t="shared" ref="I53:I89" si="16">L7*$H53</f>
        <v>0</v>
      </c>
      <c r="J53" s="2">
        <f t="shared" ref="J53:J89" si="17">M7*$H53</f>
        <v>0</v>
      </c>
      <c r="K53" s="2">
        <f t="shared" ref="K53:K89" si="18">N7*$H53</f>
        <v>0</v>
      </c>
      <c r="L53" s="2">
        <f t="shared" ref="L53:L89" si="19">O7*$H53</f>
        <v>0</v>
      </c>
      <c r="M53" s="22">
        <f t="shared" ref="M53:M89" si="20">SUM(I53:L53)</f>
        <v>0</v>
      </c>
      <c r="N53" s="4"/>
      <c r="O53" s="4"/>
      <c r="P53" s="4"/>
    </row>
    <row r="54" spans="1:16">
      <c r="A54" s="10">
        <v>4.25</v>
      </c>
      <c r="B54" s="2">
        <f t="shared" si="10"/>
        <v>0</v>
      </c>
      <c r="C54" s="2">
        <f t="shared" si="11"/>
        <v>0</v>
      </c>
      <c r="D54" s="2">
        <f t="shared" si="12"/>
        <v>0</v>
      </c>
      <c r="E54" s="2">
        <f t="shared" si="13"/>
        <v>0</v>
      </c>
      <c r="F54" s="12">
        <f t="shared" si="14"/>
        <v>0</v>
      </c>
      <c r="G54" s="2"/>
      <c r="H54" s="10">
        <f t="shared" si="15"/>
        <v>0.30096241504661636</v>
      </c>
      <c r="I54" s="2">
        <f t="shared" si="16"/>
        <v>0</v>
      </c>
      <c r="J54" s="2">
        <f t="shared" si="17"/>
        <v>0</v>
      </c>
      <c r="K54" s="2">
        <f t="shared" si="18"/>
        <v>0</v>
      </c>
      <c r="L54" s="2">
        <f t="shared" si="19"/>
        <v>0</v>
      </c>
      <c r="M54" s="22">
        <f t="shared" si="20"/>
        <v>0</v>
      </c>
      <c r="N54" s="4"/>
      <c r="O54" s="4"/>
      <c r="P54" s="4"/>
    </row>
    <row r="55" spans="1:16">
      <c r="A55" s="10">
        <v>4.75</v>
      </c>
      <c r="B55" s="2">
        <f t="shared" si="10"/>
        <v>0</v>
      </c>
      <c r="C55" s="2">
        <f t="shared" si="11"/>
        <v>0</v>
      </c>
      <c r="D55" s="2">
        <f t="shared" si="12"/>
        <v>0</v>
      </c>
      <c r="E55" s="2">
        <f t="shared" si="13"/>
        <v>0</v>
      </c>
      <c r="F55" s="12">
        <f t="shared" si="14"/>
        <v>0</v>
      </c>
      <c r="G55" s="2"/>
      <c r="H55" s="10">
        <f t="shared" si="15"/>
        <v>0.44000809632877208</v>
      </c>
      <c r="I55" s="2">
        <f t="shared" si="16"/>
        <v>0</v>
      </c>
      <c r="J55" s="2">
        <f t="shared" si="17"/>
        <v>0</v>
      </c>
      <c r="K55" s="2">
        <f t="shared" si="18"/>
        <v>0</v>
      </c>
      <c r="L55" s="2">
        <f t="shared" si="19"/>
        <v>0</v>
      </c>
      <c r="M55" s="22">
        <f t="shared" si="20"/>
        <v>0</v>
      </c>
      <c r="N55" s="4"/>
      <c r="O55" s="4"/>
      <c r="P55" s="4"/>
    </row>
    <row r="56" spans="1:16">
      <c r="A56" s="10">
        <v>5.25</v>
      </c>
      <c r="B56" s="2">
        <f t="shared" si="10"/>
        <v>0</v>
      </c>
      <c r="C56" s="2">
        <f t="shared" si="11"/>
        <v>0</v>
      </c>
      <c r="D56" s="2">
        <f t="shared" si="12"/>
        <v>0</v>
      </c>
      <c r="E56" s="2">
        <f t="shared" si="13"/>
        <v>0</v>
      </c>
      <c r="F56" s="12">
        <f t="shared" si="14"/>
        <v>0</v>
      </c>
      <c r="G56" s="2"/>
      <c r="H56" s="10">
        <f t="shared" si="15"/>
        <v>0.61927727808535504</v>
      </c>
      <c r="I56" s="2">
        <f t="shared" si="16"/>
        <v>0</v>
      </c>
      <c r="J56" s="2">
        <f t="shared" si="17"/>
        <v>0</v>
      </c>
      <c r="K56" s="2">
        <f t="shared" si="18"/>
        <v>0</v>
      </c>
      <c r="L56" s="2">
        <f t="shared" si="19"/>
        <v>0</v>
      </c>
      <c r="M56" s="22">
        <f t="shared" si="20"/>
        <v>0</v>
      </c>
      <c r="N56" s="4"/>
      <c r="O56" s="4"/>
      <c r="P56" s="4"/>
    </row>
    <row r="57" spans="1:16">
      <c r="A57" s="10">
        <v>5.75</v>
      </c>
      <c r="B57" s="2">
        <f t="shared" si="10"/>
        <v>0</v>
      </c>
      <c r="C57" s="2">
        <f t="shared" si="11"/>
        <v>0</v>
      </c>
      <c r="D57" s="2">
        <f t="shared" si="12"/>
        <v>0</v>
      </c>
      <c r="E57" s="2">
        <f t="shared" si="13"/>
        <v>0</v>
      </c>
      <c r="F57" s="12">
        <f t="shared" si="14"/>
        <v>0</v>
      </c>
      <c r="G57" s="2"/>
      <c r="H57" s="10">
        <f t="shared" si="15"/>
        <v>0.84488371054154288</v>
      </c>
      <c r="I57" s="2">
        <f t="shared" si="16"/>
        <v>0</v>
      </c>
      <c r="J57" s="2">
        <f t="shared" si="17"/>
        <v>0</v>
      </c>
      <c r="K57" s="2">
        <f t="shared" si="18"/>
        <v>0</v>
      </c>
      <c r="L57" s="2">
        <f t="shared" si="19"/>
        <v>0</v>
      </c>
      <c r="M57" s="22">
        <f t="shared" si="20"/>
        <v>0</v>
      </c>
      <c r="N57" s="4"/>
      <c r="O57" s="4"/>
      <c r="P57" s="4"/>
    </row>
    <row r="58" spans="1:16">
      <c r="A58" s="10">
        <v>6.25</v>
      </c>
      <c r="B58" s="2">
        <f t="shared" si="10"/>
        <v>0</v>
      </c>
      <c r="C58" s="2">
        <f t="shared" si="11"/>
        <v>0</v>
      </c>
      <c r="D58" s="2">
        <f t="shared" si="12"/>
        <v>0</v>
      </c>
      <c r="E58" s="2">
        <f t="shared" si="13"/>
        <v>0</v>
      </c>
      <c r="F58" s="12">
        <f t="shared" si="14"/>
        <v>0</v>
      </c>
      <c r="G58" s="2"/>
      <c r="H58" s="10">
        <f t="shared" si="15"/>
        <v>1.1231879965142078</v>
      </c>
      <c r="I58" s="2">
        <f t="shared" si="16"/>
        <v>0</v>
      </c>
      <c r="J58" s="2">
        <f t="shared" si="17"/>
        <v>0</v>
      </c>
      <c r="K58" s="2">
        <f t="shared" si="18"/>
        <v>0</v>
      </c>
      <c r="L58" s="2">
        <f t="shared" si="19"/>
        <v>0</v>
      </c>
      <c r="M58" s="22">
        <f t="shared" si="20"/>
        <v>0</v>
      </c>
      <c r="N58" s="4"/>
      <c r="O58" s="4"/>
      <c r="P58" s="4"/>
    </row>
    <row r="59" spans="1:16">
      <c r="A59" s="10">
        <v>6.75</v>
      </c>
      <c r="B59" s="2">
        <f t="shared" si="10"/>
        <v>0</v>
      </c>
      <c r="C59" s="2">
        <f t="shared" si="11"/>
        <v>0</v>
      </c>
      <c r="D59" s="2">
        <f t="shared" si="12"/>
        <v>0</v>
      </c>
      <c r="E59" s="2">
        <f t="shared" si="13"/>
        <v>0</v>
      </c>
      <c r="F59" s="12">
        <f t="shared" si="14"/>
        <v>0</v>
      </c>
      <c r="G59" s="2"/>
      <c r="H59" s="10">
        <f t="shared" si="15"/>
        <v>1.4607847372457512</v>
      </c>
      <c r="I59" s="2">
        <f t="shared" si="16"/>
        <v>0</v>
      </c>
      <c r="J59" s="2">
        <f t="shared" si="17"/>
        <v>0</v>
      </c>
      <c r="K59" s="2">
        <f t="shared" si="18"/>
        <v>0</v>
      </c>
      <c r="L59" s="2">
        <f t="shared" si="19"/>
        <v>0</v>
      </c>
      <c r="M59" s="22">
        <f t="shared" si="20"/>
        <v>0</v>
      </c>
      <c r="N59" s="4"/>
      <c r="O59" s="4"/>
      <c r="P59" s="4"/>
    </row>
    <row r="60" spans="1:16">
      <c r="A60" s="10">
        <v>7.25</v>
      </c>
      <c r="B60" s="2">
        <f t="shared" si="10"/>
        <v>187238.5435</v>
      </c>
      <c r="C60" s="2">
        <f t="shared" si="11"/>
        <v>0</v>
      </c>
      <c r="D60" s="2">
        <f t="shared" si="12"/>
        <v>0</v>
      </c>
      <c r="E60" s="2">
        <f t="shared" si="13"/>
        <v>0</v>
      </c>
      <c r="F60" s="12">
        <f t="shared" si="14"/>
        <v>187238.5435</v>
      </c>
      <c r="G60" s="2"/>
      <c r="H60" s="10">
        <f t="shared" si="15"/>
        <v>1.8644913472653675</v>
      </c>
      <c r="I60" s="2">
        <f t="shared" si="16"/>
        <v>48152.364721423466</v>
      </c>
      <c r="J60" s="2">
        <f t="shared" si="17"/>
        <v>0</v>
      </c>
      <c r="K60" s="2">
        <f t="shared" si="18"/>
        <v>0</v>
      </c>
      <c r="L60" s="2">
        <f t="shared" si="19"/>
        <v>0</v>
      </c>
      <c r="M60" s="22">
        <f t="shared" si="20"/>
        <v>48152.364721423466</v>
      </c>
      <c r="N60" s="4"/>
      <c r="O60" s="4"/>
      <c r="P60" s="4"/>
    </row>
    <row r="61" spans="1:16">
      <c r="A61" s="10">
        <v>7.75</v>
      </c>
      <c r="B61" s="2">
        <f t="shared" si="10"/>
        <v>1465438.4945</v>
      </c>
      <c r="C61" s="2">
        <f t="shared" si="11"/>
        <v>0</v>
      </c>
      <c r="D61" s="2">
        <f t="shared" si="12"/>
        <v>0</v>
      </c>
      <c r="E61" s="2">
        <f t="shared" si="13"/>
        <v>0</v>
      </c>
      <c r="F61" s="12">
        <f t="shared" si="14"/>
        <v>1465438.4945</v>
      </c>
      <c r="G61" s="2"/>
      <c r="H61" s="10">
        <f t="shared" si="15"/>
        <v>2.3413382109220913</v>
      </c>
      <c r="I61" s="2">
        <f t="shared" si="16"/>
        <v>442720.9216682571</v>
      </c>
      <c r="J61" s="2">
        <f t="shared" si="17"/>
        <v>0</v>
      </c>
      <c r="K61" s="2">
        <f t="shared" si="18"/>
        <v>0</v>
      </c>
      <c r="L61" s="2">
        <f t="shared" si="19"/>
        <v>0</v>
      </c>
      <c r="M61" s="22">
        <f t="shared" si="20"/>
        <v>442720.9216682571</v>
      </c>
      <c r="N61" s="4"/>
      <c r="O61" s="4"/>
      <c r="P61" s="4"/>
    </row>
    <row r="62" spans="1:16">
      <c r="A62" s="10">
        <v>8.25</v>
      </c>
      <c r="B62" s="2">
        <f t="shared" si="10"/>
        <v>2147710.8427499998</v>
      </c>
      <c r="C62" s="2">
        <f t="shared" si="11"/>
        <v>0</v>
      </c>
      <c r="D62" s="2">
        <f t="shared" si="12"/>
        <v>0</v>
      </c>
      <c r="E62" s="2">
        <f t="shared" si="13"/>
        <v>0</v>
      </c>
      <c r="F62" s="12">
        <f t="shared" si="14"/>
        <v>2147710.8427499998</v>
      </c>
      <c r="G62" s="2"/>
      <c r="H62" s="10">
        <f t="shared" si="15"/>
        <v>2.8985599361490446</v>
      </c>
      <c r="I62" s="2">
        <f t="shared" si="16"/>
        <v>754578.01251249097</v>
      </c>
      <c r="J62" s="2">
        <f t="shared" si="17"/>
        <v>0</v>
      </c>
      <c r="K62" s="2">
        <f t="shared" si="18"/>
        <v>0</v>
      </c>
      <c r="L62" s="2">
        <f t="shared" si="19"/>
        <v>0</v>
      </c>
      <c r="M62" s="22">
        <f t="shared" si="20"/>
        <v>754578.01251249097</v>
      </c>
      <c r="N62" s="4"/>
      <c r="O62" s="4"/>
      <c r="P62" s="4"/>
    </row>
    <row r="63" spans="1:16">
      <c r="A63" s="10">
        <v>8.75</v>
      </c>
      <c r="B63" s="2">
        <f t="shared" si="10"/>
        <v>2364731.90625</v>
      </c>
      <c r="C63" s="2">
        <f t="shared" si="11"/>
        <v>0</v>
      </c>
      <c r="D63" s="2">
        <f t="shared" si="12"/>
        <v>0</v>
      </c>
      <c r="E63" s="2">
        <f t="shared" si="13"/>
        <v>0</v>
      </c>
      <c r="F63" s="12">
        <f t="shared" si="14"/>
        <v>2364731.90625</v>
      </c>
      <c r="G63" s="2"/>
      <c r="H63" s="10">
        <f t="shared" si="15"/>
        <v>3.5435875188062229</v>
      </c>
      <c r="I63" s="2">
        <f t="shared" si="16"/>
        <v>957672.51066403976</v>
      </c>
      <c r="J63" s="2">
        <f t="shared" si="17"/>
        <v>0</v>
      </c>
      <c r="K63" s="2">
        <f t="shared" si="18"/>
        <v>0</v>
      </c>
      <c r="L63" s="2">
        <f t="shared" si="19"/>
        <v>0</v>
      </c>
      <c r="M63" s="22">
        <f t="shared" si="20"/>
        <v>957672.51066403976</v>
      </c>
      <c r="N63" s="4"/>
      <c r="O63" s="4"/>
      <c r="P63" s="4"/>
    </row>
    <row r="64" spans="1:16">
      <c r="A64" s="10">
        <v>9.25</v>
      </c>
      <c r="B64" s="2">
        <f t="shared" si="10"/>
        <v>3661891.6372500001</v>
      </c>
      <c r="C64" s="2">
        <f t="shared" si="11"/>
        <v>0</v>
      </c>
      <c r="D64" s="2">
        <f t="shared" si="12"/>
        <v>0</v>
      </c>
      <c r="E64" s="2">
        <f t="shared" si="13"/>
        <v>0</v>
      </c>
      <c r="F64" s="12">
        <f t="shared" si="14"/>
        <v>3661891.6372500001</v>
      </c>
      <c r="G64" s="2"/>
      <c r="H64" s="10">
        <f t="shared" si="15"/>
        <v>4.2840412723227015</v>
      </c>
      <c r="I64" s="2">
        <f t="shared" si="16"/>
        <v>1695967.0171624164</v>
      </c>
      <c r="J64" s="2">
        <f t="shared" si="17"/>
        <v>0</v>
      </c>
      <c r="K64" s="2">
        <f t="shared" si="18"/>
        <v>0</v>
      </c>
      <c r="L64" s="2">
        <f t="shared" si="19"/>
        <v>0</v>
      </c>
      <c r="M64" s="22">
        <f t="shared" si="20"/>
        <v>1695967.0171624164</v>
      </c>
      <c r="N64" s="4"/>
      <c r="O64" s="4"/>
      <c r="P64" s="4"/>
    </row>
    <row r="65" spans="1:16">
      <c r="A65" s="10">
        <v>9.75</v>
      </c>
      <c r="B65" s="2">
        <f t="shared" si="10"/>
        <v>5334547.5104999999</v>
      </c>
      <c r="C65" s="2">
        <f t="shared" si="11"/>
        <v>0</v>
      </c>
      <c r="D65" s="2">
        <f t="shared" si="12"/>
        <v>0</v>
      </c>
      <c r="E65" s="2">
        <f t="shared" si="13"/>
        <v>0</v>
      </c>
      <c r="F65" s="12">
        <f t="shared" si="14"/>
        <v>5334547.5104999999</v>
      </c>
      <c r="G65" s="2"/>
      <c r="H65" s="10">
        <f t="shared" si="15"/>
        <v>5.1277244076729263</v>
      </c>
      <c r="I65" s="2">
        <f t="shared" si="16"/>
        <v>2805547.6383058149</v>
      </c>
      <c r="J65" s="2">
        <f t="shared" si="17"/>
        <v>0</v>
      </c>
      <c r="K65" s="2">
        <f t="shared" si="18"/>
        <v>0</v>
      </c>
      <c r="L65" s="2">
        <f t="shared" si="19"/>
        <v>0</v>
      </c>
      <c r="M65" s="22">
        <f t="shared" si="20"/>
        <v>2805547.6383058149</v>
      </c>
      <c r="N65" s="4"/>
      <c r="O65" s="4"/>
      <c r="P65" s="4"/>
    </row>
    <row r="66" spans="1:16">
      <c r="A66" s="10">
        <v>10.25</v>
      </c>
      <c r="B66" s="2">
        <f t="shared" si="10"/>
        <v>3475596.7602758622</v>
      </c>
      <c r="C66" s="2">
        <f t="shared" si="11"/>
        <v>124128.45572413794</v>
      </c>
      <c r="D66" s="2">
        <f t="shared" si="12"/>
        <v>0</v>
      </c>
      <c r="E66" s="2">
        <f t="shared" si="13"/>
        <v>0</v>
      </c>
      <c r="F66" s="12">
        <f t="shared" si="14"/>
        <v>3599725.216</v>
      </c>
      <c r="G66" s="2"/>
      <c r="H66" s="10">
        <f t="shared" si="15"/>
        <v>6.0826171713823891</v>
      </c>
      <c r="I66" s="2">
        <f t="shared" si="16"/>
        <v>2062509.7107175572</v>
      </c>
      <c r="J66" s="2">
        <f t="shared" si="17"/>
        <v>73661.061097055615</v>
      </c>
      <c r="K66" s="2">
        <f t="shared" si="18"/>
        <v>0</v>
      </c>
      <c r="L66" s="2">
        <f t="shared" si="19"/>
        <v>0</v>
      </c>
      <c r="M66" s="22">
        <f t="shared" si="20"/>
        <v>2136170.7718146127</v>
      </c>
      <c r="N66" s="4"/>
      <c r="O66" s="4"/>
      <c r="P66" s="4"/>
    </row>
    <row r="67" spans="1:16">
      <c r="A67" s="10">
        <v>10.75</v>
      </c>
      <c r="B67" s="2">
        <f t="shared" si="10"/>
        <v>3692959.1425154326</v>
      </c>
      <c r="C67" s="2">
        <f t="shared" si="11"/>
        <v>404707.85123456793</v>
      </c>
      <c r="D67" s="2">
        <f t="shared" si="12"/>
        <v>0</v>
      </c>
      <c r="E67" s="2">
        <f t="shared" si="13"/>
        <v>0</v>
      </c>
      <c r="F67" s="12">
        <f t="shared" si="14"/>
        <v>4097666.9937500004</v>
      </c>
      <c r="G67" s="2"/>
      <c r="H67" s="10">
        <f t="shared" si="15"/>
        <v>7.1568714664985942</v>
      </c>
      <c r="I67" s="2">
        <f t="shared" si="16"/>
        <v>2458607.8059547734</v>
      </c>
      <c r="J67" s="2">
        <f t="shared" si="17"/>
        <v>269436.47188545461</v>
      </c>
      <c r="K67" s="2">
        <f t="shared" si="18"/>
        <v>0</v>
      </c>
      <c r="L67" s="2">
        <f t="shared" si="19"/>
        <v>0</v>
      </c>
      <c r="M67" s="22">
        <f t="shared" si="20"/>
        <v>2728044.2778402278</v>
      </c>
      <c r="N67" s="4"/>
      <c r="O67" s="4"/>
      <c r="P67" s="4"/>
    </row>
    <row r="68" spans="1:16">
      <c r="A68" s="10">
        <v>11.25</v>
      </c>
      <c r="B68" s="2">
        <f t="shared" si="10"/>
        <v>5292621.2672336064</v>
      </c>
      <c r="C68" s="2">
        <f t="shared" si="11"/>
        <v>1229598.8802663935</v>
      </c>
      <c r="D68" s="2">
        <f t="shared" si="12"/>
        <v>0</v>
      </c>
      <c r="E68" s="2">
        <f t="shared" si="13"/>
        <v>0</v>
      </c>
      <c r="F68" s="12">
        <f t="shared" si="14"/>
        <v>6522220.1475</v>
      </c>
      <c r="G68" s="2"/>
      <c r="H68" s="10">
        <f t="shared" si="15"/>
        <v>8.3588058947856396</v>
      </c>
      <c r="I68" s="2">
        <f t="shared" si="16"/>
        <v>3932443.8975484543</v>
      </c>
      <c r="J68" s="2">
        <f t="shared" si="17"/>
        <v>913598.07720822678</v>
      </c>
      <c r="K68" s="2">
        <f t="shared" si="18"/>
        <v>0</v>
      </c>
      <c r="L68" s="2">
        <f t="shared" si="19"/>
        <v>0</v>
      </c>
      <c r="M68" s="22">
        <f t="shared" si="20"/>
        <v>4846041.9747566814</v>
      </c>
      <c r="N68" s="4"/>
      <c r="O68" s="4"/>
      <c r="P68" s="4"/>
    </row>
    <row r="69" spans="1:16">
      <c r="A69" s="10">
        <v>11.75</v>
      </c>
      <c r="B69" s="2">
        <f t="shared" si="10"/>
        <v>5320413.3289712388</v>
      </c>
      <c r="C69" s="2">
        <f t="shared" si="11"/>
        <v>1923040.9622787612</v>
      </c>
      <c r="D69" s="2">
        <f t="shared" si="12"/>
        <v>0</v>
      </c>
      <c r="E69" s="2">
        <f t="shared" si="13"/>
        <v>0</v>
      </c>
      <c r="F69" s="12">
        <f t="shared" si="14"/>
        <v>7243454.2912499998</v>
      </c>
      <c r="G69" s="2"/>
      <c r="H69" s="10">
        <f t="shared" si="15"/>
        <v>9.6969011688396325</v>
      </c>
      <c r="I69" s="2">
        <f t="shared" si="16"/>
        <v>4390767.8492264822</v>
      </c>
      <c r="J69" s="2">
        <f t="shared" si="17"/>
        <v>1587024.5238168009</v>
      </c>
      <c r="K69" s="2">
        <f t="shared" si="18"/>
        <v>0</v>
      </c>
      <c r="L69" s="2">
        <f t="shared" si="19"/>
        <v>0</v>
      </c>
      <c r="M69" s="22">
        <f t="shared" si="20"/>
        <v>5977792.3730432829</v>
      </c>
      <c r="N69" s="4"/>
      <c r="O69" s="4"/>
      <c r="P69" s="4"/>
    </row>
    <row r="70" spans="1:16">
      <c r="A70" s="10">
        <v>12.25</v>
      </c>
      <c r="B70" s="2">
        <f t="shared" si="10"/>
        <v>3462910.1112488038</v>
      </c>
      <c r="C70" s="2">
        <f t="shared" si="11"/>
        <v>3301091.8817511955</v>
      </c>
      <c r="D70" s="2">
        <f t="shared" si="12"/>
        <v>0</v>
      </c>
      <c r="E70" s="2">
        <f t="shared" si="13"/>
        <v>0</v>
      </c>
      <c r="F70" s="12">
        <f t="shared" si="14"/>
        <v>6764001.9929999989</v>
      </c>
      <c r="G70" s="2"/>
      <c r="H70" s="10">
        <f t="shared" si="15"/>
        <v>11.179795851103902</v>
      </c>
      <c r="I70" s="2">
        <f t="shared" si="16"/>
        <v>3160377.8036314389</v>
      </c>
      <c r="J70" s="2">
        <f t="shared" si="17"/>
        <v>3012696.5978542687</v>
      </c>
      <c r="K70" s="2">
        <f t="shared" si="18"/>
        <v>0</v>
      </c>
      <c r="L70" s="2">
        <f t="shared" si="19"/>
        <v>0</v>
      </c>
      <c r="M70" s="22">
        <f t="shared" si="20"/>
        <v>6173074.4014857076</v>
      </c>
      <c r="N70" s="4"/>
      <c r="O70" s="4"/>
      <c r="P70" s="4"/>
    </row>
    <row r="71" spans="1:16">
      <c r="A71" s="10">
        <v>12.75</v>
      </c>
      <c r="B71" s="2">
        <f t="shared" si="10"/>
        <v>1683559.9654457546</v>
      </c>
      <c r="C71" s="2">
        <f t="shared" si="11"/>
        <v>2326717.7050542454</v>
      </c>
      <c r="D71" s="2">
        <f t="shared" si="12"/>
        <v>0</v>
      </c>
      <c r="E71" s="2">
        <f t="shared" si="13"/>
        <v>0</v>
      </c>
      <c r="F71" s="12">
        <f t="shared" si="14"/>
        <v>4010277.6705</v>
      </c>
      <c r="G71" s="2"/>
      <c r="H71" s="10">
        <f t="shared" si="15"/>
        <v>12.816282383407213</v>
      </c>
      <c r="I71" s="2">
        <f t="shared" si="16"/>
        <v>1692312.151102124</v>
      </c>
      <c r="J71" s="2">
        <f t="shared" si="17"/>
        <v>2338813.4223096771</v>
      </c>
      <c r="K71" s="2">
        <f t="shared" si="18"/>
        <v>0</v>
      </c>
      <c r="L71" s="2">
        <f t="shared" si="19"/>
        <v>0</v>
      </c>
      <c r="M71" s="22">
        <f t="shared" si="20"/>
        <v>4031125.5734118009</v>
      </c>
      <c r="N71" s="4"/>
      <c r="O71" s="4"/>
      <c r="P71" s="4"/>
    </row>
    <row r="72" spans="1:16">
      <c r="A72" s="10">
        <v>13.25</v>
      </c>
      <c r="B72" s="2">
        <f t="shared" si="10"/>
        <v>721719.71194444445</v>
      </c>
      <c r="C72" s="2">
        <f t="shared" si="11"/>
        <v>2505971.2220293209</v>
      </c>
      <c r="D72" s="2">
        <f t="shared" si="12"/>
        <v>20047.769776234567</v>
      </c>
      <c r="E72" s="2">
        <f t="shared" si="13"/>
        <v>0</v>
      </c>
      <c r="F72" s="12">
        <f t="shared" si="14"/>
        <v>3247738.7037499999</v>
      </c>
      <c r="G72" s="2"/>
      <c r="H72" s="10">
        <f t="shared" si="15"/>
        <v>14.615303376033648</v>
      </c>
      <c r="I72" s="2">
        <f t="shared" si="16"/>
        <v>796086.9843420129</v>
      </c>
      <c r="J72" s="2">
        <f t="shared" si="17"/>
        <v>2764190.9178542113</v>
      </c>
      <c r="K72" s="2">
        <f t="shared" si="18"/>
        <v>22113.527342833691</v>
      </c>
      <c r="L72" s="2">
        <f t="shared" si="19"/>
        <v>0</v>
      </c>
      <c r="M72" s="22">
        <f t="shared" si="20"/>
        <v>3582391.4295390579</v>
      </c>
      <c r="N72" s="4"/>
      <c r="O72" s="4"/>
      <c r="P72" s="4"/>
    </row>
    <row r="73" spans="1:16">
      <c r="A73" s="10">
        <v>13.75</v>
      </c>
      <c r="B73" s="2">
        <f t="shared" si="10"/>
        <v>233834.59565420559</v>
      </c>
      <c r="C73" s="2">
        <f t="shared" si="11"/>
        <v>1690803.9993457943</v>
      </c>
      <c r="D73" s="2">
        <f t="shared" si="12"/>
        <v>0</v>
      </c>
      <c r="E73" s="2">
        <f t="shared" si="13"/>
        <v>0</v>
      </c>
      <c r="F73" s="12">
        <f t="shared" si="14"/>
        <v>1924638.595</v>
      </c>
      <c r="G73" s="2"/>
      <c r="H73" s="10">
        <f t="shared" si="15"/>
        <v>16.585948129738796</v>
      </c>
      <c r="I73" s="2">
        <f t="shared" si="16"/>
        <v>282063.16177884355</v>
      </c>
      <c r="J73" s="2">
        <f t="shared" si="17"/>
        <v>2039533.6313239457</v>
      </c>
      <c r="K73" s="2">
        <f t="shared" si="18"/>
        <v>0</v>
      </c>
      <c r="L73" s="2">
        <f t="shared" si="19"/>
        <v>0</v>
      </c>
      <c r="M73" s="22">
        <f t="shared" si="20"/>
        <v>2321596.7931027892</v>
      </c>
      <c r="N73" s="4"/>
      <c r="O73" s="4"/>
      <c r="P73" s="4"/>
    </row>
    <row r="74" spans="1:16">
      <c r="A74" s="10">
        <v>14.25</v>
      </c>
      <c r="B74" s="2">
        <f t="shared" si="10"/>
        <v>103901.38397191011</v>
      </c>
      <c r="C74" s="2">
        <f t="shared" si="11"/>
        <v>1385351.786292135</v>
      </c>
      <c r="D74" s="2">
        <f t="shared" si="12"/>
        <v>51950.691985955054</v>
      </c>
      <c r="E74" s="2">
        <f t="shared" si="13"/>
        <v>0</v>
      </c>
      <c r="F74" s="12">
        <f t="shared" si="14"/>
        <v>1541203.8622500002</v>
      </c>
      <c r="G74" s="2"/>
      <c r="H74" s="10">
        <f t="shared" si="15"/>
        <v>18.737449367760771</v>
      </c>
      <c r="I74" s="2">
        <f t="shared" si="16"/>
        <v>136620.83659045165</v>
      </c>
      <c r="J74" s="2">
        <f t="shared" si="17"/>
        <v>1821611.1545393558</v>
      </c>
      <c r="K74" s="2">
        <f t="shared" si="18"/>
        <v>68310.418295225827</v>
      </c>
      <c r="L74" s="2">
        <f t="shared" si="19"/>
        <v>0</v>
      </c>
      <c r="M74" s="22">
        <f t="shared" si="20"/>
        <v>2026542.4094250333</v>
      </c>
      <c r="N74" s="4"/>
      <c r="O74" s="4"/>
      <c r="P74" s="4"/>
    </row>
    <row r="75" spans="1:16">
      <c r="A75" s="10">
        <v>14.75</v>
      </c>
      <c r="B75" s="2">
        <f t="shared" si="10"/>
        <v>52692.118513392859</v>
      </c>
      <c r="C75" s="2">
        <f t="shared" si="11"/>
        <v>772817.73819642863</v>
      </c>
      <c r="D75" s="2">
        <f t="shared" si="12"/>
        <v>158076.35554017857</v>
      </c>
      <c r="E75" s="2">
        <f t="shared" si="13"/>
        <v>0</v>
      </c>
      <c r="F75" s="12">
        <f t="shared" si="14"/>
        <v>983586.2122500001</v>
      </c>
      <c r="G75" s="2"/>
      <c r="H75" s="10">
        <f t="shared" si="15"/>
        <v>21.079180157898282</v>
      </c>
      <c r="I75" s="2">
        <f t="shared" si="16"/>
        <v>75302.146375941389</v>
      </c>
      <c r="J75" s="2">
        <f t="shared" si="17"/>
        <v>1104431.4801804738</v>
      </c>
      <c r="K75" s="2">
        <f t="shared" si="18"/>
        <v>225906.43912782415</v>
      </c>
      <c r="L75" s="2">
        <f t="shared" si="19"/>
        <v>0</v>
      </c>
      <c r="M75" s="22">
        <f t="shared" si="20"/>
        <v>1405640.0656842394</v>
      </c>
      <c r="N75" s="4"/>
      <c r="O75" s="4"/>
      <c r="P75" s="4"/>
    </row>
    <row r="76" spans="1:16">
      <c r="A76" s="10">
        <v>15.25</v>
      </c>
      <c r="B76" s="2">
        <f t="shared" si="10"/>
        <v>0</v>
      </c>
      <c r="C76" s="2">
        <f t="shared" si="11"/>
        <v>627159.13611940295</v>
      </c>
      <c r="D76" s="2">
        <f t="shared" si="12"/>
        <v>73168.565880597016</v>
      </c>
      <c r="E76" s="2">
        <f t="shared" si="13"/>
        <v>0</v>
      </c>
      <c r="F76" s="12">
        <f t="shared" si="14"/>
        <v>700327.70199999993</v>
      </c>
      <c r="G76" s="2"/>
      <c r="H76" s="10">
        <f t="shared" si="15"/>
        <v>23.620651007257141</v>
      </c>
      <c r="I76" s="2">
        <f t="shared" si="16"/>
        <v>0</v>
      </c>
      <c r="J76" s="2">
        <f t="shared" si="17"/>
        <v>971403.74296978978</v>
      </c>
      <c r="K76" s="2">
        <f t="shared" si="18"/>
        <v>113330.4366798088</v>
      </c>
      <c r="L76" s="2">
        <f t="shared" si="19"/>
        <v>0</v>
      </c>
      <c r="M76" s="22">
        <f t="shared" si="20"/>
        <v>1084734.1796495987</v>
      </c>
      <c r="N76" s="4"/>
      <c r="O76" s="4"/>
      <c r="P76" s="4"/>
    </row>
    <row r="77" spans="1:16">
      <c r="A77" s="10">
        <v>15.75</v>
      </c>
      <c r="B77" s="2">
        <f t="shared" si="10"/>
        <v>15878.3905</v>
      </c>
      <c r="C77" s="2">
        <f t="shared" si="11"/>
        <v>357263.78625</v>
      </c>
      <c r="D77" s="2">
        <f t="shared" si="12"/>
        <v>55574.366750000001</v>
      </c>
      <c r="E77" s="2">
        <f t="shared" si="13"/>
        <v>0</v>
      </c>
      <c r="F77" s="12">
        <f t="shared" si="14"/>
        <v>428716.54349999997</v>
      </c>
      <c r="G77" s="2"/>
      <c r="H77" s="10">
        <f t="shared" si="15"/>
        <v>26.371507114402821</v>
      </c>
      <c r="I77" s="2">
        <f t="shared" si="16"/>
        <v>26586.481780064518</v>
      </c>
      <c r="J77" s="2">
        <f t="shared" si="17"/>
        <v>598195.8400514517</v>
      </c>
      <c r="K77" s="2">
        <f t="shared" si="18"/>
        <v>93052.686230225823</v>
      </c>
      <c r="L77" s="2">
        <f t="shared" si="19"/>
        <v>0</v>
      </c>
      <c r="M77" s="22">
        <f t="shared" si="20"/>
        <v>717835.00806174206</v>
      </c>
      <c r="N77" s="4"/>
      <c r="O77" s="4"/>
      <c r="P77" s="4"/>
    </row>
    <row r="78" spans="1:16">
      <c r="A78" s="10">
        <v>16.25</v>
      </c>
      <c r="B78" s="2">
        <f t="shared" si="10"/>
        <v>0</v>
      </c>
      <c r="C78" s="2">
        <f t="shared" si="11"/>
        <v>225556.39575471697</v>
      </c>
      <c r="D78" s="2">
        <f t="shared" si="12"/>
        <v>46136.535495283017</v>
      </c>
      <c r="E78" s="2">
        <f t="shared" si="13"/>
        <v>0</v>
      </c>
      <c r="F78" s="12">
        <f t="shared" si="14"/>
        <v>271692.93124999997</v>
      </c>
      <c r="G78" s="2"/>
      <c r="H78" s="10">
        <f t="shared" si="15"/>
        <v>29.341525765463928</v>
      </c>
      <c r="I78" s="2">
        <f t="shared" si="16"/>
        <v>0</v>
      </c>
      <c r="J78" s="2">
        <f t="shared" si="17"/>
        <v>407271.92600628961</v>
      </c>
      <c r="K78" s="2">
        <f t="shared" si="18"/>
        <v>83305.621228559234</v>
      </c>
      <c r="L78" s="2">
        <f t="shared" si="19"/>
        <v>0</v>
      </c>
      <c r="M78" s="22">
        <f t="shared" si="20"/>
        <v>490577.54723484884</v>
      </c>
      <c r="N78" s="4"/>
      <c r="O78" s="4"/>
      <c r="P78" s="4"/>
    </row>
    <row r="79" spans="1:16">
      <c r="A79" s="10">
        <v>16.75</v>
      </c>
      <c r="B79" s="2">
        <f t="shared" si="10"/>
        <v>0</v>
      </c>
      <c r="C79" s="2">
        <f t="shared" si="11"/>
        <v>115718.10282738094</v>
      </c>
      <c r="D79" s="2">
        <f t="shared" si="12"/>
        <v>78688.309922619039</v>
      </c>
      <c r="E79" s="2">
        <f t="shared" si="13"/>
        <v>0</v>
      </c>
      <c r="F79" s="12">
        <f t="shared" si="14"/>
        <v>194406.41274999996</v>
      </c>
      <c r="G79" s="2"/>
      <c r="H79" s="10">
        <f t="shared" si="15"/>
        <v>32.540613862278654</v>
      </c>
      <c r="I79" s="2">
        <f t="shared" si="16"/>
        <v>0</v>
      </c>
      <c r="J79" s="2">
        <f t="shared" si="17"/>
        <v>224808.24483470203</v>
      </c>
      <c r="K79" s="2">
        <f t="shared" si="18"/>
        <v>152869.6064875974</v>
      </c>
      <c r="L79" s="2">
        <f t="shared" si="19"/>
        <v>0</v>
      </c>
      <c r="M79" s="22">
        <f t="shared" si="20"/>
        <v>377677.85132229945</v>
      </c>
      <c r="N79" s="4"/>
      <c r="O79" s="4"/>
      <c r="P79" s="4"/>
    </row>
    <row r="80" spans="1:16">
      <c r="A80" s="10">
        <v>17.25</v>
      </c>
      <c r="B80" s="2">
        <f t="shared" si="10"/>
        <v>0</v>
      </c>
      <c r="C80" s="2">
        <f t="shared" si="11"/>
        <v>69101.495999999999</v>
      </c>
      <c r="D80" s="2">
        <f t="shared" si="12"/>
        <v>30231.904500000001</v>
      </c>
      <c r="E80" s="2">
        <f t="shared" si="13"/>
        <v>0</v>
      </c>
      <c r="F80" s="12">
        <f t="shared" si="14"/>
        <v>99333.400500000003</v>
      </c>
      <c r="G80" s="2"/>
      <c r="H80" s="10">
        <f t="shared" si="15"/>
        <v>35.978805571998365</v>
      </c>
      <c r="I80" s="2">
        <f t="shared" si="16"/>
        <v>0</v>
      </c>
      <c r="J80" s="2">
        <f t="shared" si="17"/>
        <v>144126.91532279551</v>
      </c>
      <c r="K80" s="2">
        <f t="shared" si="18"/>
        <v>63055.525453723043</v>
      </c>
      <c r="L80" s="2">
        <f t="shared" si="19"/>
        <v>0</v>
      </c>
      <c r="M80" s="22">
        <f t="shared" si="20"/>
        <v>207182.44077651855</v>
      </c>
      <c r="N80" s="4"/>
      <c r="O80" s="4"/>
      <c r="P80" s="4"/>
    </row>
    <row r="81" spans="1:16">
      <c r="A81" s="10">
        <v>17.75</v>
      </c>
      <c r="B81" s="2">
        <f t="shared" si="10"/>
        <v>0</v>
      </c>
      <c r="C81" s="2">
        <f t="shared" si="11"/>
        <v>13889.579124999998</v>
      </c>
      <c r="D81" s="2">
        <f t="shared" si="12"/>
        <v>13889.579124999998</v>
      </c>
      <c r="E81" s="2">
        <f t="shared" si="13"/>
        <v>0</v>
      </c>
      <c r="F81" s="12">
        <f t="shared" si="14"/>
        <v>27779.158249999997</v>
      </c>
      <c r="G81" s="2"/>
      <c r="H81" s="10">
        <f t="shared" si="15"/>
        <v>39.666260088705272</v>
      </c>
      <c r="I81" s="2">
        <f t="shared" si="16"/>
        <v>0</v>
      </c>
      <c r="J81" s="2">
        <f t="shared" si="17"/>
        <v>31039.304681402893</v>
      </c>
      <c r="K81" s="2">
        <f t="shared" si="18"/>
        <v>31039.304681402893</v>
      </c>
      <c r="L81" s="2">
        <f t="shared" si="19"/>
        <v>0</v>
      </c>
      <c r="M81" s="22">
        <f t="shared" si="20"/>
        <v>62078.609362805786</v>
      </c>
      <c r="N81" s="4"/>
      <c r="O81" s="4"/>
      <c r="P81" s="4"/>
    </row>
    <row r="82" spans="1:16">
      <c r="A82" s="10">
        <v>18.25</v>
      </c>
      <c r="B82" s="2">
        <f t="shared" si="10"/>
        <v>0</v>
      </c>
      <c r="C82" s="2">
        <f t="shared" si="11"/>
        <v>0</v>
      </c>
      <c r="D82" s="2">
        <f t="shared" si="12"/>
        <v>5845.0005000000001</v>
      </c>
      <c r="E82" s="2">
        <f t="shared" si="13"/>
        <v>0</v>
      </c>
      <c r="F82" s="12">
        <f t="shared" si="14"/>
        <v>5845.0005000000001</v>
      </c>
      <c r="G82" s="2"/>
      <c r="H82" s="10">
        <f t="shared" si="15"/>
        <v>43.613259498590445</v>
      </c>
      <c r="I82" s="2">
        <f t="shared" si="16"/>
        <v>0</v>
      </c>
      <c r="J82" s="2">
        <f t="shared" si="17"/>
        <v>0</v>
      </c>
      <c r="K82" s="2">
        <f t="shared" si="18"/>
        <v>13968.193072651557</v>
      </c>
      <c r="L82" s="2">
        <f t="shared" si="19"/>
        <v>0</v>
      </c>
      <c r="M82" s="22">
        <f t="shared" si="20"/>
        <v>13968.193072651557</v>
      </c>
      <c r="N82" s="4"/>
      <c r="O82" s="4"/>
      <c r="P82" s="4"/>
    </row>
    <row r="83" spans="1:16">
      <c r="A83" s="10">
        <v>18.75</v>
      </c>
      <c r="B83" s="2">
        <f t="shared" si="10"/>
        <v>0</v>
      </c>
      <c r="C83" s="2">
        <f t="shared" si="11"/>
        <v>0</v>
      </c>
      <c r="D83" s="2">
        <f t="shared" si="12"/>
        <v>0</v>
      </c>
      <c r="E83" s="2">
        <f t="shared" si="13"/>
        <v>0</v>
      </c>
      <c r="F83" s="12">
        <f t="shared" si="14"/>
        <v>0</v>
      </c>
      <c r="G83" s="2"/>
      <c r="H83" s="10">
        <f t="shared" si="15"/>
        <v>47.830206741096887</v>
      </c>
      <c r="I83" s="2">
        <f t="shared" si="16"/>
        <v>0</v>
      </c>
      <c r="J83" s="2">
        <f t="shared" si="17"/>
        <v>0</v>
      </c>
      <c r="K83" s="2">
        <f t="shared" si="18"/>
        <v>0</v>
      </c>
      <c r="L83" s="2">
        <f t="shared" si="19"/>
        <v>0</v>
      </c>
      <c r="M83" s="22">
        <f t="shared" si="20"/>
        <v>0</v>
      </c>
      <c r="N83" s="4"/>
      <c r="O83" s="4"/>
      <c r="P83" s="4"/>
    </row>
    <row r="84" spans="1:16">
      <c r="A84" s="10">
        <v>19.25</v>
      </c>
      <c r="B84" s="2">
        <f t="shared" si="10"/>
        <v>0</v>
      </c>
      <c r="C84" s="2">
        <f t="shared" si="11"/>
        <v>0</v>
      </c>
      <c r="D84" s="2">
        <f t="shared" si="12"/>
        <v>0</v>
      </c>
      <c r="E84" s="2">
        <f t="shared" si="13"/>
        <v>0</v>
      </c>
      <c r="F84" s="12">
        <f t="shared" si="14"/>
        <v>0</v>
      </c>
      <c r="G84" s="2"/>
      <c r="H84" s="10">
        <f t="shared" si="15"/>
        <v>52.327623659185328</v>
      </c>
      <c r="I84" s="2">
        <f t="shared" si="16"/>
        <v>0</v>
      </c>
      <c r="J84" s="2">
        <f t="shared" si="17"/>
        <v>0</v>
      </c>
      <c r="K84" s="2">
        <f t="shared" si="18"/>
        <v>0</v>
      </c>
      <c r="L84" s="2">
        <f t="shared" si="19"/>
        <v>0</v>
      </c>
      <c r="M84" s="22">
        <f t="shared" si="20"/>
        <v>0</v>
      </c>
      <c r="N84" s="4"/>
      <c r="O84" s="4"/>
      <c r="P84" s="4"/>
    </row>
    <row r="85" spans="1:16">
      <c r="A85" s="10">
        <v>19.75</v>
      </c>
      <c r="B85" s="2">
        <f t="shared" si="10"/>
        <v>0</v>
      </c>
      <c r="C85" s="2">
        <f t="shared" si="11"/>
        <v>0</v>
      </c>
      <c r="D85" s="2">
        <f t="shared" si="12"/>
        <v>0</v>
      </c>
      <c r="E85" s="2">
        <f t="shared" si="13"/>
        <v>0</v>
      </c>
      <c r="F85" s="12">
        <f t="shared" si="14"/>
        <v>0</v>
      </c>
      <c r="G85" s="2"/>
      <c r="H85" s="10">
        <f t="shared" si="15"/>
        <v>57.116149132537934</v>
      </c>
      <c r="I85" s="2">
        <f t="shared" si="16"/>
        <v>0</v>
      </c>
      <c r="J85" s="2">
        <f t="shared" si="17"/>
        <v>0</v>
      </c>
      <c r="K85" s="2">
        <f t="shared" si="18"/>
        <v>0</v>
      </c>
      <c r="L85" s="2">
        <f t="shared" si="19"/>
        <v>0</v>
      </c>
      <c r="M85" s="22">
        <f t="shared" si="20"/>
        <v>0</v>
      </c>
      <c r="N85" s="4"/>
      <c r="O85" s="4"/>
      <c r="P85" s="4"/>
    </row>
    <row r="86" spans="1:16">
      <c r="A86" s="10">
        <v>20.25</v>
      </c>
      <c r="B86" s="2">
        <f t="shared" si="10"/>
        <v>0</v>
      </c>
      <c r="C86" s="2">
        <f t="shared" si="11"/>
        <v>0</v>
      </c>
      <c r="D86" s="2">
        <f t="shared" si="12"/>
        <v>0</v>
      </c>
      <c r="E86" s="2">
        <f t="shared" si="13"/>
        <v>0</v>
      </c>
      <c r="F86" s="12">
        <f t="shared" si="14"/>
        <v>0</v>
      </c>
      <c r="G86" s="2"/>
      <c r="H86" s="10">
        <f t="shared" si="15"/>
        <v>62.20653728809625</v>
      </c>
      <c r="I86" s="2">
        <f t="shared" si="16"/>
        <v>0</v>
      </c>
      <c r="J86" s="2">
        <f t="shared" si="17"/>
        <v>0</v>
      </c>
      <c r="K86" s="2">
        <f t="shared" si="18"/>
        <v>0</v>
      </c>
      <c r="L86" s="2">
        <f t="shared" si="19"/>
        <v>0</v>
      </c>
      <c r="M86" s="22">
        <f t="shared" si="20"/>
        <v>0</v>
      </c>
      <c r="N86" s="4"/>
      <c r="O86" s="4"/>
      <c r="P86" s="4"/>
    </row>
    <row r="87" spans="1:16">
      <c r="A87" s="10">
        <v>20.75</v>
      </c>
      <c r="B87" s="2">
        <f t="shared" si="10"/>
        <v>0</v>
      </c>
      <c r="C87" s="2">
        <f t="shared" si="11"/>
        <v>0</v>
      </c>
      <c r="D87" s="2">
        <f t="shared" si="12"/>
        <v>0</v>
      </c>
      <c r="E87" s="2">
        <f t="shared" si="13"/>
        <v>0</v>
      </c>
      <c r="F87" s="12">
        <f t="shared" si="14"/>
        <v>0</v>
      </c>
      <c r="G87" s="2"/>
      <c r="H87" s="10">
        <f t="shared" si="15"/>
        <v>67.609655782838402</v>
      </c>
      <c r="I87" s="2">
        <f t="shared" si="16"/>
        <v>0</v>
      </c>
      <c r="J87" s="2">
        <f t="shared" si="17"/>
        <v>0</v>
      </c>
      <c r="K87" s="2">
        <f t="shared" si="18"/>
        <v>0</v>
      </c>
      <c r="L87" s="2">
        <f t="shared" si="19"/>
        <v>0</v>
      </c>
      <c r="M87" s="22">
        <f t="shared" si="20"/>
        <v>0</v>
      </c>
      <c r="N87" s="4"/>
      <c r="O87" s="4"/>
      <c r="P87" s="4"/>
    </row>
    <row r="88" spans="1:16">
      <c r="A88" s="10">
        <v>21.25</v>
      </c>
      <c r="B88" s="2">
        <f t="shared" si="10"/>
        <v>0</v>
      </c>
      <c r="C88" s="2">
        <f t="shared" si="11"/>
        <v>0</v>
      </c>
      <c r="D88" s="2">
        <f t="shared" si="12"/>
        <v>0</v>
      </c>
      <c r="E88" s="2">
        <f t="shared" si="13"/>
        <v>0</v>
      </c>
      <c r="F88" s="12">
        <f t="shared" si="14"/>
        <v>0</v>
      </c>
      <c r="G88" s="2"/>
      <c r="H88" s="10">
        <f t="shared" si="15"/>
        <v>73.336484154159706</v>
      </c>
      <c r="I88" s="2">
        <f t="shared" si="16"/>
        <v>0</v>
      </c>
      <c r="J88" s="2">
        <f t="shared" si="17"/>
        <v>0</v>
      </c>
      <c r="K88" s="2">
        <f t="shared" si="18"/>
        <v>0</v>
      </c>
      <c r="L88" s="2">
        <f t="shared" si="19"/>
        <v>0</v>
      </c>
      <c r="M88" s="22">
        <f t="shared" si="20"/>
        <v>0</v>
      </c>
      <c r="N88" s="4"/>
      <c r="O88" s="4"/>
      <c r="P88" s="4"/>
    </row>
    <row r="89" spans="1:16">
      <c r="A89" s="10">
        <v>21.75</v>
      </c>
      <c r="B89" s="2">
        <f t="shared" si="10"/>
        <v>0</v>
      </c>
      <c r="C89" s="2">
        <f t="shared" si="11"/>
        <v>0</v>
      </c>
      <c r="D89" s="2">
        <f t="shared" si="12"/>
        <v>0</v>
      </c>
      <c r="E89" s="2">
        <f t="shared" si="13"/>
        <v>0</v>
      </c>
      <c r="F89" s="12">
        <f t="shared" si="14"/>
        <v>0</v>
      </c>
      <c r="G89" s="2"/>
      <c r="H89" s="10">
        <f t="shared" si="15"/>
        <v>79.398112233619003</v>
      </c>
      <c r="I89" s="2">
        <f t="shared" si="16"/>
        <v>0</v>
      </c>
      <c r="J89" s="2">
        <f t="shared" si="17"/>
        <v>0</v>
      </c>
      <c r="K89" s="2">
        <f t="shared" si="18"/>
        <v>0</v>
      </c>
      <c r="L89" s="2">
        <f t="shared" si="19"/>
        <v>0</v>
      </c>
      <c r="M89" s="22">
        <f t="shared" si="20"/>
        <v>0</v>
      </c>
      <c r="N89" s="4"/>
      <c r="O89" s="4"/>
      <c r="P89" s="4"/>
    </row>
    <row r="90" spans="1:16">
      <c r="A90" s="8" t="s">
        <v>7</v>
      </c>
      <c r="B90" s="16">
        <f>SUM(B53:B84)</f>
        <v>39217645.711024649</v>
      </c>
      <c r="C90" s="16">
        <f>SUM(C53:C84)</f>
        <v>17072918.978249479</v>
      </c>
      <c r="D90" s="16">
        <f>SUM(D53:D84)</f>
        <v>533609.07947586721</v>
      </c>
      <c r="E90" s="16">
        <f>SUM(E53:E84)</f>
        <v>0</v>
      </c>
      <c r="F90" s="16">
        <f>SUM(F53:F84)</f>
        <v>56824173.76874999</v>
      </c>
      <c r="G90" s="12"/>
      <c r="H90" s="8" t="s">
        <v>7</v>
      </c>
      <c r="I90" s="16">
        <f>SUM(I53:I89)</f>
        <v>25718317.294082589</v>
      </c>
      <c r="J90" s="16">
        <f>SUM(J53:J89)</f>
        <v>18301843.311935898</v>
      </c>
      <c r="K90" s="16">
        <f>SUM(K53:K89)</f>
        <v>866951.75859985221</v>
      </c>
      <c r="L90" s="16">
        <f>SUM(L53:L89)</f>
        <v>0</v>
      </c>
      <c r="M90" s="16">
        <f>SUM(M53:M89)</f>
        <v>44887112.364618339</v>
      </c>
      <c r="N90" s="4"/>
      <c r="O90" s="4"/>
      <c r="P90" s="4"/>
    </row>
    <row r="91" spans="1:16">
      <c r="A91" s="6" t="s">
        <v>12</v>
      </c>
      <c r="B91" s="23">
        <f>IF(L44&gt;0,B90/L44,0)</f>
        <v>10.340952633914346</v>
      </c>
      <c r="C91" s="23">
        <f>IF(M44&gt;0,C90/M44,0)</f>
        <v>12.877659317436594</v>
      </c>
      <c r="D91" s="23">
        <f>IF(N44&gt;0,D90/N44,0)</f>
        <v>15.424655784166124</v>
      </c>
      <c r="E91" s="23">
        <f>IF(O44&gt;0,E90/O44,0)</f>
        <v>0</v>
      </c>
      <c r="F91" s="23">
        <f>IF(P44&gt;0,F90/P44,0)</f>
        <v>11.027755237207806</v>
      </c>
      <c r="G91" s="12"/>
      <c r="H91" s="6" t="s">
        <v>12</v>
      </c>
      <c r="I91" s="23">
        <f>IF(L44&gt;0,I90/L44,0)</f>
        <v>6.7814346358717117</v>
      </c>
      <c r="J91" s="23">
        <f>IF(M44&gt;0,J90/M44,0)</f>
        <v>13.804605021114039</v>
      </c>
      <c r="K91" s="23">
        <f>IF(N44&gt;0,K90/N44,0)</f>
        <v>25.060354053598857</v>
      </c>
      <c r="L91" s="23">
        <f>IF(O44&gt;0,L90/O44,0)</f>
        <v>0</v>
      </c>
      <c r="M91" s="23">
        <f>IF(P44&gt;0,M90/P44,0)</f>
        <v>8.7111532932534921</v>
      </c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 ht="12.75" customHeight="1">
      <c r="A96" s="34" t="s">
        <v>13</v>
      </c>
      <c r="B96" s="34"/>
      <c r="C96" s="34"/>
      <c r="D96" s="34"/>
      <c r="E96" s="34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34"/>
      <c r="B97" s="34"/>
      <c r="C97" s="34"/>
      <c r="D97" s="34"/>
      <c r="E97" s="34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4"/>
      <c r="B98" s="24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5" t="s">
        <v>14</v>
      </c>
      <c r="B100" s="36" t="s">
        <v>15</v>
      </c>
      <c r="C100" s="36" t="s">
        <v>16</v>
      </c>
      <c r="D100" s="36" t="s">
        <v>17</v>
      </c>
      <c r="E100" s="36" t="s">
        <v>18</v>
      </c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35"/>
      <c r="B101" s="35"/>
      <c r="C101" s="35"/>
      <c r="D101" s="35"/>
      <c r="E101" s="36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"/>
      <c r="B102" s="3"/>
      <c r="C102" s="3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0</v>
      </c>
      <c r="B103" s="26">
        <f>L$44</f>
        <v>3792459.6600902956</v>
      </c>
      <c r="C103" s="27">
        <f>$B$91</f>
        <v>10.340952633914346</v>
      </c>
      <c r="D103" s="27">
        <f>$I$91</f>
        <v>6.7814346358717117</v>
      </c>
      <c r="E103" s="28">
        <f t="shared" ref="E103:E106" si="21">B103*D103</f>
        <v>25718317.294082589</v>
      </c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spans="1:16">
      <c r="A104" s="25">
        <v>1</v>
      </c>
      <c r="B104" s="26">
        <f>M$44</f>
        <v>1325778.1214271155</v>
      </c>
      <c r="C104" s="27">
        <f>$C$91</f>
        <v>12.877659317436594</v>
      </c>
      <c r="D104" s="27">
        <f>$J$91</f>
        <v>13.804605021114039</v>
      </c>
      <c r="E104" s="28">
        <f t="shared" si="21"/>
        <v>18301843.311935898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2</v>
      </c>
      <c r="B105" s="26">
        <f>N$44</f>
        <v>34594.553482589421</v>
      </c>
      <c r="C105" s="27">
        <f>$D$91</f>
        <v>15.424655784166124</v>
      </c>
      <c r="D105" s="27">
        <f>$K$91</f>
        <v>25.060354053598857</v>
      </c>
      <c r="E105" s="28">
        <f t="shared" si="21"/>
        <v>866951.75859985221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>
        <v>3</v>
      </c>
      <c r="B106" s="26">
        <f>O$44</f>
        <v>0</v>
      </c>
      <c r="C106" s="27">
        <f>$E$91</f>
        <v>0</v>
      </c>
      <c r="D106" s="27">
        <f>$L$91</f>
        <v>0</v>
      </c>
      <c r="E106" s="28">
        <f t="shared" si="21"/>
        <v>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7</v>
      </c>
      <c r="B107" s="26">
        <f>SUM(B103:B106)</f>
        <v>5152832.335</v>
      </c>
      <c r="C107" s="27">
        <f>$F$91</f>
        <v>11.027755237207806</v>
      </c>
      <c r="D107" s="27">
        <f>$M$91</f>
        <v>8.7111532932534921</v>
      </c>
      <c r="E107" s="28">
        <f>SUM(E103:E106)</f>
        <v>44887112.364618339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>
      <c r="A108" s="25" t="s">
        <v>2</v>
      </c>
      <c r="B108" s="29">
        <f>$I$3</f>
        <v>44886896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  <row r="109" spans="1:16" ht="24">
      <c r="A109" s="30" t="s">
        <v>19</v>
      </c>
      <c r="B109" s="26">
        <f>IF(E107&gt;0,$I$3/E107,"")</f>
        <v>0.9999951798053619</v>
      </c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"/>
    </row>
  </sheetData>
  <sheetProtection selectLockedCells="1" selectUnlockedCells="1"/>
  <mergeCells count="12">
    <mergeCell ref="A1:F1"/>
    <mergeCell ref="H1:I1"/>
    <mergeCell ref="B5:F5"/>
    <mergeCell ref="L5:P5"/>
    <mergeCell ref="B48:D48"/>
    <mergeCell ref="I48:K48"/>
    <mergeCell ref="A96:E97"/>
    <mergeCell ref="A100:A101"/>
    <mergeCell ref="B100:B101"/>
    <mergeCell ref="C100:C101"/>
    <mergeCell ref="D100:D101"/>
    <mergeCell ref="E100:E101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9"/>
  <sheetViews>
    <sheetView topLeftCell="A10" workbookViewId="0">
      <selection activeCell="J49" sqref="J49"/>
    </sheetView>
  </sheetViews>
  <sheetFormatPr baseColWidth="10" defaultColWidth="10.6640625" defaultRowHeight="13"/>
  <sheetData>
    <row r="1" spans="1:16" ht="21">
      <c r="A1" s="37" t="s">
        <v>55</v>
      </c>
      <c r="B1" s="37"/>
      <c r="C1" s="37"/>
      <c r="D1" s="37"/>
      <c r="E1" s="37"/>
      <c r="F1" s="37"/>
      <c r="G1" s="2"/>
      <c r="H1" s="38" t="s">
        <v>1</v>
      </c>
      <c r="I1" s="38"/>
      <c r="J1" s="2"/>
      <c r="K1" s="2"/>
      <c r="M1" s="3"/>
      <c r="N1" s="3"/>
      <c r="O1" s="2"/>
      <c r="P1" s="4"/>
    </row>
    <row r="2" spans="1:16" ht="21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 t="s">
        <v>2</v>
      </c>
      <c r="I3" s="5"/>
      <c r="J3" s="2"/>
      <c r="K3" s="2"/>
      <c r="L3" s="2"/>
      <c r="M3" s="2"/>
      <c r="N3" s="2"/>
      <c r="O3" s="2"/>
      <c r="P3" s="4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16">
      <c r="A5" s="3" t="s">
        <v>3</v>
      </c>
      <c r="B5" s="39" t="s">
        <v>4</v>
      </c>
      <c r="C5" s="39"/>
      <c r="D5" s="39"/>
      <c r="E5" s="39"/>
      <c r="F5" s="39"/>
      <c r="G5" s="2"/>
      <c r="H5" s="3" t="s">
        <v>3</v>
      </c>
      <c r="I5" s="2"/>
      <c r="J5" s="2"/>
      <c r="K5" s="3" t="s">
        <v>3</v>
      </c>
      <c r="L5" s="38" t="s">
        <v>5</v>
      </c>
      <c r="M5" s="38"/>
      <c r="N5" s="38"/>
      <c r="O5" s="38"/>
      <c r="P5" s="38"/>
    </row>
    <row r="6" spans="1:16">
      <c r="A6" s="3" t="s">
        <v>6</v>
      </c>
      <c r="B6" s="6">
        <v>0</v>
      </c>
      <c r="C6" s="7">
        <v>1</v>
      </c>
      <c r="D6" s="7">
        <v>2</v>
      </c>
      <c r="E6" s="7">
        <v>3</v>
      </c>
      <c r="F6" s="8" t="s">
        <v>7</v>
      </c>
      <c r="G6" s="2"/>
      <c r="H6" s="3" t="s">
        <v>6</v>
      </c>
      <c r="I6" s="3" t="s">
        <v>8</v>
      </c>
      <c r="J6" s="2"/>
      <c r="K6" s="3" t="s">
        <v>6</v>
      </c>
      <c r="L6" s="6">
        <v>0</v>
      </c>
      <c r="M6" s="7">
        <v>1</v>
      </c>
      <c r="N6" s="7">
        <v>2</v>
      </c>
      <c r="O6" s="7">
        <v>3</v>
      </c>
      <c r="P6" s="9" t="s">
        <v>7</v>
      </c>
    </row>
    <row r="7" spans="1:16">
      <c r="A7" s="10">
        <v>3.75</v>
      </c>
      <c r="B7" s="11"/>
      <c r="C7" s="11"/>
      <c r="D7" s="11"/>
      <c r="E7" s="11"/>
      <c r="F7" s="12">
        <f t="shared" ref="F7:F43" si="0">SUM(B7:E7)</f>
        <v>0</v>
      </c>
      <c r="G7" s="2"/>
      <c r="H7" s="10">
        <v>3.75</v>
      </c>
      <c r="I7" s="5"/>
      <c r="J7" s="2"/>
      <c r="K7" s="10">
        <v>3.75</v>
      </c>
      <c r="L7" s="2">
        <f t="shared" ref="L7:L43" si="1">IF($F7&gt;0,($I7/1000)*(B7/$F7),0)</f>
        <v>0</v>
      </c>
      <c r="M7" s="2">
        <f t="shared" ref="M7:M43" si="2">IF($F7&gt;0,($I7/1000)*(C7/$F7),0)</f>
        <v>0</v>
      </c>
      <c r="N7" s="2">
        <f t="shared" ref="N7:N43" si="3">IF($F7&gt;0,($I7/1000)*(D7/$F7),0)</f>
        <v>0</v>
      </c>
      <c r="O7" s="2">
        <f t="shared" ref="O7:O43" si="4">IF($F7&gt;0,($I7/1000)*(E7/$F7),0)</f>
        <v>0</v>
      </c>
      <c r="P7" s="13">
        <f t="shared" ref="P7:P43" si="5">SUM(L7:O7)</f>
        <v>0</v>
      </c>
    </row>
    <row r="8" spans="1:16">
      <c r="A8" s="10">
        <v>4.25</v>
      </c>
      <c r="B8" s="11"/>
      <c r="C8" s="11"/>
      <c r="D8" s="11"/>
      <c r="E8" s="11"/>
      <c r="F8" s="12">
        <f t="shared" si="0"/>
        <v>0</v>
      </c>
      <c r="G8" s="2"/>
      <c r="H8" s="10">
        <v>4.25</v>
      </c>
      <c r="I8" s="5"/>
      <c r="J8" s="2"/>
      <c r="K8" s="10">
        <v>4.25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4.75</v>
      </c>
      <c r="B9" s="11"/>
      <c r="C9" s="11"/>
      <c r="D9" s="11"/>
      <c r="E9" s="11"/>
      <c r="F9" s="12">
        <f t="shared" si="0"/>
        <v>0</v>
      </c>
      <c r="G9" s="2"/>
      <c r="H9" s="10">
        <v>4.75</v>
      </c>
      <c r="I9" s="5"/>
      <c r="J9" s="2"/>
      <c r="K9" s="10">
        <v>4.75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5.25</v>
      </c>
      <c r="B10" s="11"/>
      <c r="C10" s="11"/>
      <c r="D10" s="11"/>
      <c r="E10" s="11"/>
      <c r="F10" s="12">
        <f t="shared" si="0"/>
        <v>0</v>
      </c>
      <c r="G10" s="2"/>
      <c r="H10" s="10">
        <v>5.25</v>
      </c>
      <c r="I10" s="5"/>
      <c r="J10" s="2"/>
      <c r="K10" s="10">
        <v>5.25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5.75</v>
      </c>
      <c r="B11" s="11"/>
      <c r="C11" s="11"/>
      <c r="D11" s="11"/>
      <c r="E11" s="11"/>
      <c r="F11" s="12">
        <f t="shared" si="0"/>
        <v>0</v>
      </c>
      <c r="G11" s="2"/>
      <c r="H11" s="10">
        <v>5.75</v>
      </c>
      <c r="I11" s="5"/>
      <c r="J11" s="2"/>
      <c r="K11" s="10">
        <v>5.75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6.25</v>
      </c>
      <c r="B12" s="11"/>
      <c r="C12" s="11"/>
      <c r="D12" s="11"/>
      <c r="E12" s="11"/>
      <c r="F12" s="12">
        <f t="shared" si="0"/>
        <v>0</v>
      </c>
      <c r="G12" s="2"/>
      <c r="H12" s="10">
        <v>6.25</v>
      </c>
      <c r="I12" s="5"/>
      <c r="J12" s="2"/>
      <c r="K12" s="10">
        <v>6.25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6.75</v>
      </c>
      <c r="B13" s="11"/>
      <c r="C13" s="11"/>
      <c r="D13" s="11"/>
      <c r="E13" s="11"/>
      <c r="F13" s="12">
        <f t="shared" si="0"/>
        <v>0</v>
      </c>
      <c r="G13" s="2"/>
      <c r="H13" s="10">
        <v>6.75</v>
      </c>
      <c r="I13" s="5"/>
      <c r="J13" s="2"/>
      <c r="K13" s="10">
        <v>6.75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7.25</v>
      </c>
      <c r="B14" s="11"/>
      <c r="C14" s="11"/>
      <c r="D14" s="11"/>
      <c r="E14" s="11"/>
      <c r="F14" s="12">
        <f t="shared" si="0"/>
        <v>0</v>
      </c>
      <c r="G14" s="2"/>
      <c r="H14" s="10">
        <v>7.25</v>
      </c>
      <c r="I14" s="5"/>
      <c r="J14" s="2"/>
      <c r="K14" s="10">
        <v>7.25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7.75</v>
      </c>
      <c r="B15" s="11"/>
      <c r="C15" s="11"/>
      <c r="D15" s="11"/>
      <c r="E15" s="11"/>
      <c r="F15" s="12">
        <f t="shared" si="0"/>
        <v>0</v>
      </c>
      <c r="G15" s="2"/>
      <c r="H15" s="10">
        <v>7.75</v>
      </c>
      <c r="I15" s="5"/>
      <c r="J15" s="5"/>
      <c r="K15" s="10">
        <v>7.75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8.25</v>
      </c>
      <c r="B16" s="11"/>
      <c r="C16" s="11"/>
      <c r="D16" s="11"/>
      <c r="E16" s="11"/>
      <c r="F16" s="12">
        <f t="shared" si="0"/>
        <v>0</v>
      </c>
      <c r="G16" s="2"/>
      <c r="H16" s="10">
        <v>8.25</v>
      </c>
      <c r="I16" s="5"/>
      <c r="J16" s="5"/>
      <c r="K16" s="10">
        <v>8.25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8.75</v>
      </c>
      <c r="B17" s="11"/>
      <c r="C17" s="11"/>
      <c r="D17" s="11"/>
      <c r="E17" s="11"/>
      <c r="F17" s="12">
        <f t="shared" si="0"/>
        <v>0</v>
      </c>
      <c r="G17" s="2"/>
      <c r="H17" s="10">
        <v>8.75</v>
      </c>
      <c r="I17" s="5"/>
      <c r="J17" s="5"/>
      <c r="K17" s="10">
        <v>8.75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9.25</v>
      </c>
      <c r="B18" s="11"/>
      <c r="C18" s="11"/>
      <c r="D18" s="11"/>
      <c r="E18" s="11"/>
      <c r="F18" s="12">
        <f t="shared" si="0"/>
        <v>0</v>
      </c>
      <c r="G18" s="2"/>
      <c r="H18" s="10">
        <v>9.25</v>
      </c>
      <c r="I18" s="5"/>
      <c r="J18" s="5"/>
      <c r="K18" s="10">
        <v>9.25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9.75</v>
      </c>
      <c r="B19" s="11"/>
      <c r="C19" s="11"/>
      <c r="D19" s="11"/>
      <c r="E19" s="11"/>
      <c r="F19" s="12">
        <f t="shared" si="0"/>
        <v>0</v>
      </c>
      <c r="G19" s="2"/>
      <c r="H19" s="10">
        <v>9.75</v>
      </c>
      <c r="I19" s="5"/>
      <c r="J19" s="5"/>
      <c r="K19" s="10">
        <v>9.75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0</v>
      </c>
    </row>
    <row r="20" spans="1:16">
      <c r="A20" s="10">
        <v>10.25</v>
      </c>
      <c r="B20" s="11"/>
      <c r="C20" s="11"/>
      <c r="D20" s="11"/>
      <c r="E20" s="11"/>
      <c r="F20" s="12">
        <f t="shared" si="0"/>
        <v>0</v>
      </c>
      <c r="G20" s="2"/>
      <c r="H20" s="10">
        <v>10.25</v>
      </c>
      <c r="I20" s="5"/>
      <c r="J20" s="5"/>
      <c r="K20" s="10">
        <v>10.25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0</v>
      </c>
    </row>
    <row r="21" spans="1:16">
      <c r="A21" s="10">
        <v>10.75</v>
      </c>
      <c r="B21" s="11"/>
      <c r="C21" s="11"/>
      <c r="D21" s="11"/>
      <c r="E21" s="11"/>
      <c r="F21" s="12">
        <f t="shared" si="0"/>
        <v>0</v>
      </c>
      <c r="G21" s="2"/>
      <c r="H21" s="10">
        <v>10.75</v>
      </c>
      <c r="I21" s="5"/>
      <c r="J21" s="5"/>
      <c r="K21" s="10">
        <v>10.75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3">
        <f t="shared" si="5"/>
        <v>0</v>
      </c>
    </row>
    <row r="22" spans="1:16">
      <c r="A22" s="10">
        <v>11.25</v>
      </c>
      <c r="B22" s="11"/>
      <c r="C22" s="11"/>
      <c r="D22" s="11"/>
      <c r="E22" s="11"/>
      <c r="F22" s="12">
        <f t="shared" si="0"/>
        <v>0</v>
      </c>
      <c r="G22" s="2"/>
      <c r="H22" s="10">
        <v>11.25</v>
      </c>
      <c r="I22" s="5"/>
      <c r="J22" s="5"/>
      <c r="K22" s="10">
        <v>11.25</v>
      </c>
      <c r="L22" s="2">
        <f t="shared" si="1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13">
        <f t="shared" si="5"/>
        <v>0</v>
      </c>
    </row>
    <row r="23" spans="1:16">
      <c r="A23" s="10">
        <v>11.75</v>
      </c>
      <c r="B23" s="11"/>
      <c r="C23" s="11"/>
      <c r="D23" s="11"/>
      <c r="E23" s="11"/>
      <c r="F23" s="12">
        <f t="shared" si="0"/>
        <v>0</v>
      </c>
      <c r="G23" s="5"/>
      <c r="H23" s="10">
        <v>11.75</v>
      </c>
      <c r="I23" s="5"/>
      <c r="J23" s="5"/>
      <c r="K23" s="10">
        <v>11.75</v>
      </c>
      <c r="L23" s="2">
        <f t="shared" si="1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P23" s="13">
        <f t="shared" si="5"/>
        <v>0</v>
      </c>
    </row>
    <row r="24" spans="1:16">
      <c r="A24" s="10">
        <v>12.25</v>
      </c>
      <c r="B24" s="11"/>
      <c r="C24" s="11"/>
      <c r="D24" s="11"/>
      <c r="E24" s="11"/>
      <c r="F24" s="12">
        <f t="shared" si="0"/>
        <v>0</v>
      </c>
      <c r="G24" s="5"/>
      <c r="H24" s="10">
        <v>12.25</v>
      </c>
      <c r="I24" s="5"/>
      <c r="J24" s="5"/>
      <c r="K24" s="10">
        <v>12.25</v>
      </c>
      <c r="L24" s="2">
        <f t="shared" si="1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13">
        <f t="shared" si="5"/>
        <v>0</v>
      </c>
    </row>
    <row r="25" spans="1:16">
      <c r="A25" s="10">
        <v>12.75</v>
      </c>
      <c r="B25" s="11"/>
      <c r="C25" s="11"/>
      <c r="D25" s="11"/>
      <c r="E25" s="11"/>
      <c r="F25" s="12">
        <f t="shared" si="0"/>
        <v>0</v>
      </c>
      <c r="G25" s="5"/>
      <c r="H25" s="10">
        <v>12.75</v>
      </c>
      <c r="I25" s="5"/>
      <c r="J25" s="5"/>
      <c r="K25" s="10">
        <v>12.75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13">
        <f t="shared" si="5"/>
        <v>0</v>
      </c>
    </row>
    <row r="26" spans="1:16">
      <c r="A26" s="10">
        <v>13.25</v>
      </c>
      <c r="B26" s="11"/>
      <c r="C26" s="11"/>
      <c r="D26" s="11"/>
      <c r="E26" s="11"/>
      <c r="F26" s="12">
        <f t="shared" si="0"/>
        <v>0</v>
      </c>
      <c r="G26" s="5"/>
      <c r="H26" s="10">
        <v>13.25</v>
      </c>
      <c r="I26" s="5"/>
      <c r="J26" s="5"/>
      <c r="K26" s="10">
        <v>13.25</v>
      </c>
      <c r="L26" s="2">
        <f t="shared" si="1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13">
        <f t="shared" si="5"/>
        <v>0</v>
      </c>
    </row>
    <row r="27" spans="1:16">
      <c r="A27" s="10">
        <v>13.75</v>
      </c>
      <c r="B27" s="11"/>
      <c r="C27" s="11"/>
      <c r="D27" s="11"/>
      <c r="E27" s="11"/>
      <c r="F27" s="12">
        <f t="shared" si="0"/>
        <v>0</v>
      </c>
      <c r="G27" s="5"/>
      <c r="H27" s="10">
        <v>13.75</v>
      </c>
      <c r="I27" s="5"/>
      <c r="J27" s="5"/>
      <c r="K27" s="10">
        <v>13.75</v>
      </c>
      <c r="L27" s="2">
        <f t="shared" si="1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13">
        <f t="shared" si="5"/>
        <v>0</v>
      </c>
    </row>
    <row r="28" spans="1:16">
      <c r="A28" s="10">
        <v>14.25</v>
      </c>
      <c r="B28" s="11"/>
      <c r="C28" s="11"/>
      <c r="D28" s="11"/>
      <c r="E28" s="11"/>
      <c r="F28" s="12">
        <f t="shared" si="0"/>
        <v>0</v>
      </c>
      <c r="G28" s="5"/>
      <c r="H28" s="10">
        <v>14.25</v>
      </c>
      <c r="I28" s="5"/>
      <c r="J28" s="5"/>
      <c r="K28" s="10">
        <v>14.25</v>
      </c>
      <c r="L28" s="2">
        <f t="shared" si="1"/>
        <v>0</v>
      </c>
      <c r="M28" s="2">
        <f t="shared" si="2"/>
        <v>0</v>
      </c>
      <c r="N28" s="2">
        <f t="shared" si="3"/>
        <v>0</v>
      </c>
      <c r="O28" s="2">
        <f t="shared" si="4"/>
        <v>0</v>
      </c>
      <c r="P28" s="13">
        <f t="shared" si="5"/>
        <v>0</v>
      </c>
    </row>
    <row r="29" spans="1:16">
      <c r="A29" s="10">
        <v>14.75</v>
      </c>
      <c r="B29" s="11"/>
      <c r="C29" s="11"/>
      <c r="D29" s="11"/>
      <c r="E29" s="11"/>
      <c r="F29" s="12">
        <f t="shared" si="0"/>
        <v>0</v>
      </c>
      <c r="G29" s="2"/>
      <c r="H29" s="10">
        <v>14.75</v>
      </c>
      <c r="I29" s="5"/>
      <c r="J29" s="5"/>
      <c r="K29" s="10">
        <v>14.75</v>
      </c>
      <c r="L29" s="2">
        <f t="shared" si="1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13">
        <f t="shared" si="5"/>
        <v>0</v>
      </c>
    </row>
    <row r="30" spans="1:16">
      <c r="A30" s="10">
        <v>15.25</v>
      </c>
      <c r="B30" s="11"/>
      <c r="C30" s="11"/>
      <c r="D30" s="11"/>
      <c r="E30" s="11"/>
      <c r="F30" s="12">
        <f t="shared" si="0"/>
        <v>0</v>
      </c>
      <c r="G30" s="2"/>
      <c r="H30" s="10">
        <v>15.25</v>
      </c>
      <c r="I30" s="5"/>
      <c r="J30" s="5"/>
      <c r="K30" s="10">
        <v>15.25</v>
      </c>
      <c r="L30" s="2">
        <f t="shared" si="1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13">
        <f t="shared" si="5"/>
        <v>0</v>
      </c>
    </row>
    <row r="31" spans="1:16">
      <c r="A31" s="10">
        <v>15.75</v>
      </c>
      <c r="B31" s="11"/>
      <c r="C31" s="11"/>
      <c r="D31" s="11"/>
      <c r="E31" s="11"/>
      <c r="F31" s="12">
        <f t="shared" si="0"/>
        <v>0</v>
      </c>
      <c r="G31" s="2"/>
      <c r="H31" s="10">
        <v>15.75</v>
      </c>
      <c r="I31" s="5"/>
      <c r="J31" s="5"/>
      <c r="K31" s="10">
        <v>15.75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13">
        <f t="shared" si="5"/>
        <v>0</v>
      </c>
    </row>
    <row r="32" spans="1:16">
      <c r="A32" s="10">
        <v>16.25</v>
      </c>
      <c r="B32" s="11"/>
      <c r="C32" s="11"/>
      <c r="D32" s="11"/>
      <c r="E32" s="11"/>
      <c r="F32" s="12">
        <f t="shared" si="0"/>
        <v>0</v>
      </c>
      <c r="G32" s="2"/>
      <c r="H32" s="10">
        <v>16.25</v>
      </c>
      <c r="I32" s="5"/>
      <c r="J32" s="5"/>
      <c r="K32" s="10">
        <v>16.25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3">
        <f t="shared" si="5"/>
        <v>0</v>
      </c>
    </row>
    <row r="33" spans="1:16">
      <c r="A33" s="10">
        <v>16.75</v>
      </c>
      <c r="B33" s="11"/>
      <c r="C33" s="11"/>
      <c r="D33" s="11"/>
      <c r="E33" s="11"/>
      <c r="F33" s="12">
        <f t="shared" si="0"/>
        <v>0</v>
      </c>
      <c r="G33" s="2"/>
      <c r="H33" s="10">
        <v>16.75</v>
      </c>
      <c r="I33" s="5"/>
      <c r="J33" s="15"/>
      <c r="K33" s="10">
        <v>16.75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3">
        <f t="shared" si="5"/>
        <v>0</v>
      </c>
    </row>
    <row r="34" spans="1:16">
      <c r="A34" s="10">
        <v>17.25</v>
      </c>
      <c r="B34" s="11"/>
      <c r="C34" s="11"/>
      <c r="D34" s="11"/>
      <c r="E34" s="11"/>
      <c r="F34" s="12">
        <f t="shared" si="0"/>
        <v>0</v>
      </c>
      <c r="G34" s="2"/>
      <c r="H34" s="10">
        <v>17.25</v>
      </c>
      <c r="I34" s="5"/>
      <c r="J34" s="15"/>
      <c r="K34" s="10">
        <v>17.25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17.75</v>
      </c>
      <c r="B35" s="11"/>
      <c r="C35" s="11"/>
      <c r="D35" s="11"/>
      <c r="E35" s="11"/>
      <c r="F35" s="12">
        <f t="shared" si="0"/>
        <v>0</v>
      </c>
      <c r="G35" s="2"/>
      <c r="H35" s="10">
        <v>17.75</v>
      </c>
      <c r="I35" s="5"/>
      <c r="J35" s="15"/>
      <c r="K35" s="10">
        <v>17.75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18.25</v>
      </c>
      <c r="B36" s="11"/>
      <c r="C36" s="11"/>
      <c r="D36" s="11"/>
      <c r="E36" s="11"/>
      <c r="F36" s="12">
        <f t="shared" si="0"/>
        <v>0</v>
      </c>
      <c r="G36" s="2"/>
      <c r="H36" s="10">
        <v>18.25</v>
      </c>
      <c r="I36" s="5"/>
      <c r="J36" s="2"/>
      <c r="K36" s="10">
        <v>18.25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18.75</v>
      </c>
      <c r="B37" s="11"/>
      <c r="C37" s="11"/>
      <c r="D37" s="11"/>
      <c r="E37" s="11"/>
      <c r="F37" s="12">
        <f t="shared" si="0"/>
        <v>0</v>
      </c>
      <c r="G37" s="2"/>
      <c r="H37" s="10">
        <v>18.75</v>
      </c>
      <c r="I37" s="5"/>
      <c r="J37" s="2"/>
      <c r="K37" s="10">
        <v>18.75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19.25</v>
      </c>
      <c r="B38" s="11"/>
      <c r="C38" s="11"/>
      <c r="D38" s="11"/>
      <c r="E38" s="11"/>
      <c r="F38" s="12">
        <f t="shared" si="0"/>
        <v>0</v>
      </c>
      <c r="G38" s="2"/>
      <c r="H38" s="10">
        <v>19.25</v>
      </c>
      <c r="I38" s="5"/>
      <c r="J38" s="2"/>
      <c r="K38" s="10">
        <v>19.25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19.75</v>
      </c>
      <c r="B39" s="11"/>
      <c r="C39" s="11"/>
      <c r="D39" s="11"/>
      <c r="E39" s="11"/>
      <c r="F39" s="12">
        <f t="shared" si="0"/>
        <v>0</v>
      </c>
      <c r="G39" s="2"/>
      <c r="H39" s="10">
        <v>19.75</v>
      </c>
      <c r="I39" s="5"/>
      <c r="J39" s="2"/>
      <c r="K39" s="10">
        <v>19.75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20.25</v>
      </c>
      <c r="B40" s="11"/>
      <c r="C40" s="11"/>
      <c r="D40" s="11"/>
      <c r="E40" s="11"/>
      <c r="F40" s="12">
        <f t="shared" si="0"/>
        <v>0</v>
      </c>
      <c r="G40" s="2"/>
      <c r="H40" s="10">
        <v>20.25</v>
      </c>
      <c r="I40" s="5"/>
      <c r="J40" s="2"/>
      <c r="K40" s="10">
        <v>20.25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20.75</v>
      </c>
      <c r="B41" s="11"/>
      <c r="C41" s="11"/>
      <c r="D41" s="11"/>
      <c r="E41" s="11"/>
      <c r="F41" s="12">
        <f t="shared" si="0"/>
        <v>0</v>
      </c>
      <c r="G41" s="2"/>
      <c r="H41" s="10">
        <v>20.75</v>
      </c>
      <c r="I41" s="5"/>
      <c r="J41" s="2"/>
      <c r="K41" s="10">
        <v>20.75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21.25</v>
      </c>
      <c r="B42" s="11"/>
      <c r="C42" s="11"/>
      <c r="D42" s="11"/>
      <c r="E42" s="11"/>
      <c r="F42" s="12">
        <f t="shared" si="0"/>
        <v>0</v>
      </c>
      <c r="G42" s="2"/>
      <c r="H42" s="10">
        <v>21.25</v>
      </c>
      <c r="I42" s="5"/>
      <c r="J42" s="2"/>
      <c r="K42" s="10">
        <v>21.25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10">
        <v>21.75</v>
      </c>
      <c r="B43" s="11"/>
      <c r="C43" s="11"/>
      <c r="D43" s="11"/>
      <c r="E43" s="11"/>
      <c r="F43" s="12">
        <f t="shared" si="0"/>
        <v>0</v>
      </c>
      <c r="G43" s="2"/>
      <c r="H43" s="10">
        <v>21.75</v>
      </c>
      <c r="I43" s="5"/>
      <c r="J43" s="2"/>
      <c r="K43" s="10">
        <v>21.75</v>
      </c>
      <c r="L43" s="2">
        <f t="shared" si="1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13">
        <f t="shared" si="5"/>
        <v>0</v>
      </c>
    </row>
    <row r="44" spans="1:16">
      <c r="A44" s="8" t="s">
        <v>7</v>
      </c>
      <c r="B44" s="16">
        <f>SUM(B7:B43)</f>
        <v>0</v>
      </c>
      <c r="C44" s="16">
        <f>SUM(C7:C43)</f>
        <v>0</v>
      </c>
      <c r="D44" s="16">
        <f>SUM(D7:D43)</f>
        <v>0</v>
      </c>
      <c r="E44" s="16">
        <f>SUM(E7:E43)</f>
        <v>0</v>
      </c>
      <c r="F44" s="16">
        <f>SUM(F7:F43)</f>
        <v>0</v>
      </c>
      <c r="G44" s="17"/>
      <c r="H44" s="8" t="s">
        <v>7</v>
      </c>
      <c r="I44" s="5">
        <f>SUM(I7:I43)</f>
        <v>0</v>
      </c>
      <c r="J44" s="2"/>
      <c r="K44" s="8" t="s">
        <v>7</v>
      </c>
      <c r="L44" s="16">
        <f>SUM(L7:L43)</f>
        <v>0</v>
      </c>
      <c r="M44" s="16">
        <f>SUM(M7:M43)</f>
        <v>0</v>
      </c>
      <c r="N44" s="16">
        <f>SUM(N7:N43)</f>
        <v>0</v>
      </c>
      <c r="O44" s="16">
        <f>SUM(O7:O43)</f>
        <v>0</v>
      </c>
      <c r="P44" s="16">
        <f>SUM(P7:P43)</f>
        <v>0</v>
      </c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4"/>
    </row>
    <row r="47" spans="1:16">
      <c r="A47" s="18"/>
      <c r="B47" s="2"/>
      <c r="C47" s="2"/>
      <c r="D47" s="2"/>
      <c r="E47" s="2"/>
      <c r="F47" s="18"/>
      <c r="G47" s="2"/>
      <c r="H47" s="2"/>
      <c r="I47" s="2"/>
      <c r="J47" s="18"/>
      <c r="K47" s="2"/>
      <c r="L47" s="2"/>
      <c r="M47" s="2"/>
      <c r="N47" s="18"/>
      <c r="O47" s="2"/>
      <c r="P47" s="4"/>
    </row>
    <row r="48" spans="1:16">
      <c r="A48" s="2"/>
      <c r="B48" s="38" t="s">
        <v>9</v>
      </c>
      <c r="C48" s="38"/>
      <c r="D48" s="38"/>
      <c r="E48" s="2"/>
      <c r="F48" s="2"/>
      <c r="G48" s="5"/>
      <c r="H48" s="2"/>
      <c r="I48" s="38" t="s">
        <v>10</v>
      </c>
      <c r="J48" s="38"/>
      <c r="K48" s="38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4"/>
    </row>
    <row r="50" spans="1:16">
      <c r="A50" s="2"/>
      <c r="B50" s="2"/>
      <c r="C50" s="2"/>
      <c r="D50" s="2"/>
      <c r="E50" s="2"/>
      <c r="F50" s="2"/>
      <c r="G50" s="2"/>
      <c r="H50" s="19" t="s">
        <v>11</v>
      </c>
      <c r="I50" s="20">
        <v>2.1513999999999999E-3</v>
      </c>
      <c r="J50" s="19" t="s">
        <v>56</v>
      </c>
      <c r="K50" s="20">
        <v>3.4147500000000002</v>
      </c>
      <c r="L50" s="2"/>
      <c r="M50" s="2"/>
      <c r="N50" s="2"/>
      <c r="O50" s="2"/>
      <c r="P50" s="4"/>
    </row>
    <row r="51" spans="1:16">
      <c r="A51" s="3" t="s">
        <v>3</v>
      </c>
      <c r="B51" s="2"/>
      <c r="C51" s="2"/>
      <c r="D51" s="2"/>
      <c r="E51" s="2"/>
      <c r="F51" s="2"/>
      <c r="G51" s="2"/>
      <c r="H51" s="3" t="s">
        <v>3</v>
      </c>
      <c r="I51" s="2"/>
      <c r="J51" s="2"/>
      <c r="K51" s="2"/>
      <c r="L51" s="2"/>
      <c r="M51" s="2"/>
      <c r="N51" s="4"/>
      <c r="O51" s="4"/>
      <c r="P51" s="4"/>
    </row>
    <row r="52" spans="1:16">
      <c r="A52" s="3" t="s">
        <v>6</v>
      </c>
      <c r="B52" s="6">
        <v>0</v>
      </c>
      <c r="C52" s="7">
        <v>1</v>
      </c>
      <c r="D52" s="7">
        <v>2</v>
      </c>
      <c r="E52" s="7">
        <v>3</v>
      </c>
      <c r="F52" s="8" t="s">
        <v>7</v>
      </c>
      <c r="G52" s="2"/>
      <c r="H52" s="3" t="s">
        <v>6</v>
      </c>
      <c r="I52" s="6">
        <v>0</v>
      </c>
      <c r="J52" s="7">
        <v>1</v>
      </c>
      <c r="K52" s="7">
        <v>2</v>
      </c>
      <c r="L52" s="7">
        <v>3</v>
      </c>
      <c r="M52" s="21" t="s">
        <v>7</v>
      </c>
      <c r="N52" s="4"/>
      <c r="O52" s="4"/>
      <c r="P52" s="4"/>
    </row>
    <row r="53" spans="1:16">
      <c r="A53" s="10">
        <v>3.75</v>
      </c>
      <c r="B53" s="2">
        <f t="shared" ref="B53:B89" si="6">L7*($A53)</f>
        <v>0</v>
      </c>
      <c r="C53" s="2">
        <f t="shared" ref="C53:C89" si="7">M7*($A53)</f>
        <v>0</v>
      </c>
      <c r="D53" s="2">
        <f t="shared" ref="D53:D89" si="8">N7*($A53)</f>
        <v>0</v>
      </c>
      <c r="E53" s="2">
        <f t="shared" ref="E53:E89" si="9">O7*($A53)</f>
        <v>0</v>
      </c>
      <c r="F53" s="12">
        <f t="shared" ref="F53:F89" si="10">SUM(B53:E53)</f>
        <v>0</v>
      </c>
      <c r="G53" s="2"/>
      <c r="H53" s="10">
        <f t="shared" ref="H53:H89" si="11">$I$50*((A53)^$K$50)</f>
        <v>0.19628830995933358</v>
      </c>
      <c r="I53" s="2">
        <f t="shared" ref="I53:I89" si="12">L7*$H53</f>
        <v>0</v>
      </c>
      <c r="J53" s="2">
        <f t="shared" ref="J53:J89" si="13">M7*$H53</f>
        <v>0</v>
      </c>
      <c r="K53" s="2">
        <f t="shared" ref="K53:K89" si="14">N7*$H53</f>
        <v>0</v>
      </c>
      <c r="L53" s="2">
        <f t="shared" ref="L53:L89" si="15">O7*$H53</f>
        <v>0</v>
      </c>
      <c r="M53" s="22">
        <f t="shared" ref="M53:M89" si="16">SUM(I53:L53)</f>
        <v>0</v>
      </c>
      <c r="N53" s="4"/>
      <c r="O53" s="4"/>
      <c r="P53" s="4"/>
    </row>
    <row r="54" spans="1:16">
      <c r="A54" s="10">
        <v>4.25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0.30096241504661636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4.75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0.44000809632877208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5.25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0.61927727808535504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5.75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0.84488371054154288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6.25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1.1231879965142078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6.75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1.4607847372457512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7.25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1.8644913472653675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7.75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2.3413382109220913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8.25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2.8985599361490446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8.75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3.5435875188062229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2">
        <f t="shared" si="16"/>
        <v>0</v>
      </c>
      <c r="N63" s="4"/>
      <c r="O63" s="4"/>
      <c r="P63" s="4"/>
    </row>
    <row r="64" spans="1:16">
      <c r="A64" s="10">
        <v>9.25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4.2840412723227015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2">
        <f t="shared" si="16"/>
        <v>0</v>
      </c>
      <c r="N64" s="4"/>
      <c r="O64" s="4"/>
      <c r="P64" s="4"/>
    </row>
    <row r="65" spans="1:16">
      <c r="A65" s="10">
        <v>9.75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0">
        <f t="shared" si="11"/>
        <v>5.1277244076729263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2">
        <f t="shared" si="16"/>
        <v>0</v>
      </c>
      <c r="N65" s="4"/>
      <c r="O65" s="4"/>
      <c r="P65" s="4"/>
    </row>
    <row r="66" spans="1:16">
      <c r="A66" s="10">
        <v>10.25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0">
        <f t="shared" si="11"/>
        <v>6.0826171713823891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2">
        <f t="shared" si="16"/>
        <v>0</v>
      </c>
      <c r="N66" s="4"/>
      <c r="O66" s="4"/>
      <c r="P66" s="4"/>
    </row>
    <row r="67" spans="1:16">
      <c r="A67" s="10">
        <v>10.75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0">
        <f t="shared" si="11"/>
        <v>7.1568714664985942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2">
        <f t="shared" si="16"/>
        <v>0</v>
      </c>
      <c r="N67" s="4"/>
      <c r="O67" s="4"/>
      <c r="P67" s="4"/>
    </row>
    <row r="68" spans="1:16">
      <c r="A68" s="10">
        <v>11.25</v>
      </c>
      <c r="B68" s="2">
        <f t="shared" si="6"/>
        <v>0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12">
        <f t="shared" si="10"/>
        <v>0</v>
      </c>
      <c r="G68" s="2"/>
      <c r="H68" s="10">
        <f t="shared" si="11"/>
        <v>8.3588058947856396</v>
      </c>
      <c r="I68" s="2">
        <f t="shared" si="12"/>
        <v>0</v>
      </c>
      <c r="J68" s="2">
        <f t="shared" si="13"/>
        <v>0</v>
      </c>
      <c r="K68" s="2">
        <f t="shared" si="14"/>
        <v>0</v>
      </c>
      <c r="L68" s="2">
        <f t="shared" si="15"/>
        <v>0</v>
      </c>
      <c r="M68" s="22">
        <f t="shared" si="16"/>
        <v>0</v>
      </c>
      <c r="N68" s="4"/>
      <c r="O68" s="4"/>
      <c r="P68" s="4"/>
    </row>
    <row r="69" spans="1:16">
      <c r="A69" s="10">
        <v>11.75</v>
      </c>
      <c r="B69" s="2">
        <f t="shared" si="6"/>
        <v>0</v>
      </c>
      <c r="C69" s="2">
        <f t="shared" si="7"/>
        <v>0</v>
      </c>
      <c r="D69" s="2">
        <f t="shared" si="8"/>
        <v>0</v>
      </c>
      <c r="E69" s="2">
        <f t="shared" si="9"/>
        <v>0</v>
      </c>
      <c r="F69" s="12">
        <f t="shared" si="10"/>
        <v>0</v>
      </c>
      <c r="G69" s="2"/>
      <c r="H69" s="10">
        <f t="shared" si="11"/>
        <v>9.6969011688396325</v>
      </c>
      <c r="I69" s="2">
        <f t="shared" si="12"/>
        <v>0</v>
      </c>
      <c r="J69" s="2">
        <f t="shared" si="13"/>
        <v>0</v>
      </c>
      <c r="K69" s="2">
        <f t="shared" si="14"/>
        <v>0</v>
      </c>
      <c r="L69" s="2">
        <f t="shared" si="15"/>
        <v>0</v>
      </c>
      <c r="M69" s="22">
        <f t="shared" si="16"/>
        <v>0</v>
      </c>
      <c r="N69" s="4"/>
      <c r="O69" s="4"/>
      <c r="P69" s="4"/>
    </row>
    <row r="70" spans="1:16">
      <c r="A70" s="10">
        <v>12.25</v>
      </c>
      <c r="B70" s="2">
        <f t="shared" si="6"/>
        <v>0</v>
      </c>
      <c r="C70" s="2">
        <f t="shared" si="7"/>
        <v>0</v>
      </c>
      <c r="D70" s="2">
        <f t="shared" si="8"/>
        <v>0</v>
      </c>
      <c r="E70" s="2">
        <f t="shared" si="9"/>
        <v>0</v>
      </c>
      <c r="F70" s="12">
        <f t="shared" si="10"/>
        <v>0</v>
      </c>
      <c r="G70" s="2"/>
      <c r="H70" s="10">
        <f t="shared" si="11"/>
        <v>11.179795851103902</v>
      </c>
      <c r="I70" s="2">
        <f t="shared" si="12"/>
        <v>0</v>
      </c>
      <c r="J70" s="2">
        <f t="shared" si="13"/>
        <v>0</v>
      </c>
      <c r="K70" s="2">
        <f t="shared" si="14"/>
        <v>0</v>
      </c>
      <c r="L70" s="2">
        <f t="shared" si="15"/>
        <v>0</v>
      </c>
      <c r="M70" s="22">
        <f t="shared" si="16"/>
        <v>0</v>
      </c>
      <c r="N70" s="4"/>
      <c r="O70" s="4"/>
      <c r="P70" s="4"/>
    </row>
    <row r="71" spans="1:16">
      <c r="A71" s="10">
        <v>12.75</v>
      </c>
      <c r="B71" s="2">
        <f t="shared" si="6"/>
        <v>0</v>
      </c>
      <c r="C71" s="2">
        <f t="shared" si="7"/>
        <v>0</v>
      </c>
      <c r="D71" s="2">
        <f t="shared" si="8"/>
        <v>0</v>
      </c>
      <c r="E71" s="2">
        <f t="shared" si="9"/>
        <v>0</v>
      </c>
      <c r="F71" s="12">
        <f t="shared" si="10"/>
        <v>0</v>
      </c>
      <c r="G71" s="2"/>
      <c r="H71" s="10">
        <f t="shared" si="11"/>
        <v>12.816282383407213</v>
      </c>
      <c r="I71" s="2">
        <f t="shared" si="12"/>
        <v>0</v>
      </c>
      <c r="J71" s="2">
        <f t="shared" si="13"/>
        <v>0</v>
      </c>
      <c r="K71" s="2">
        <f t="shared" si="14"/>
        <v>0</v>
      </c>
      <c r="L71" s="2">
        <f t="shared" si="15"/>
        <v>0</v>
      </c>
      <c r="M71" s="22">
        <f t="shared" si="16"/>
        <v>0</v>
      </c>
      <c r="N71" s="4"/>
      <c r="O71" s="4"/>
      <c r="P71" s="4"/>
    </row>
    <row r="72" spans="1:16">
      <c r="A72" s="10">
        <v>13.25</v>
      </c>
      <c r="B72" s="2">
        <f t="shared" si="6"/>
        <v>0</v>
      </c>
      <c r="C72" s="2">
        <f t="shared" si="7"/>
        <v>0</v>
      </c>
      <c r="D72" s="2">
        <f t="shared" si="8"/>
        <v>0</v>
      </c>
      <c r="E72" s="2">
        <f t="shared" si="9"/>
        <v>0</v>
      </c>
      <c r="F72" s="12">
        <f t="shared" si="10"/>
        <v>0</v>
      </c>
      <c r="G72" s="2"/>
      <c r="H72" s="10">
        <f t="shared" si="11"/>
        <v>14.615303376033648</v>
      </c>
      <c r="I72" s="2">
        <f t="shared" si="12"/>
        <v>0</v>
      </c>
      <c r="J72" s="2">
        <f t="shared" si="13"/>
        <v>0</v>
      </c>
      <c r="K72" s="2">
        <f t="shared" si="14"/>
        <v>0</v>
      </c>
      <c r="L72" s="2">
        <f t="shared" si="15"/>
        <v>0</v>
      </c>
      <c r="M72" s="22">
        <f t="shared" si="16"/>
        <v>0</v>
      </c>
      <c r="N72" s="4"/>
      <c r="O72" s="4"/>
      <c r="P72" s="4"/>
    </row>
    <row r="73" spans="1:16">
      <c r="A73" s="10">
        <v>13.75</v>
      </c>
      <c r="B73" s="2">
        <f t="shared" si="6"/>
        <v>0</v>
      </c>
      <c r="C73" s="2">
        <f t="shared" si="7"/>
        <v>0</v>
      </c>
      <c r="D73" s="2">
        <f t="shared" si="8"/>
        <v>0</v>
      </c>
      <c r="E73" s="2">
        <f t="shared" si="9"/>
        <v>0</v>
      </c>
      <c r="F73" s="12">
        <f t="shared" si="10"/>
        <v>0</v>
      </c>
      <c r="G73" s="2"/>
      <c r="H73" s="10">
        <f t="shared" si="11"/>
        <v>16.585948129738796</v>
      </c>
      <c r="I73" s="2">
        <f t="shared" si="12"/>
        <v>0</v>
      </c>
      <c r="J73" s="2">
        <f t="shared" si="13"/>
        <v>0</v>
      </c>
      <c r="K73" s="2">
        <f t="shared" si="14"/>
        <v>0</v>
      </c>
      <c r="L73" s="2">
        <f t="shared" si="15"/>
        <v>0</v>
      </c>
      <c r="M73" s="22">
        <f t="shared" si="16"/>
        <v>0</v>
      </c>
      <c r="N73" s="4"/>
      <c r="O73" s="4"/>
      <c r="P73" s="4"/>
    </row>
    <row r="74" spans="1:16">
      <c r="A74" s="10">
        <v>14.25</v>
      </c>
      <c r="B74" s="2">
        <f t="shared" si="6"/>
        <v>0</v>
      </c>
      <c r="C74" s="2">
        <f t="shared" si="7"/>
        <v>0</v>
      </c>
      <c r="D74" s="2">
        <f t="shared" si="8"/>
        <v>0</v>
      </c>
      <c r="E74" s="2">
        <f t="shared" si="9"/>
        <v>0</v>
      </c>
      <c r="F74" s="12">
        <f t="shared" si="10"/>
        <v>0</v>
      </c>
      <c r="G74" s="2"/>
      <c r="H74" s="10">
        <f t="shared" si="11"/>
        <v>18.737449367760771</v>
      </c>
      <c r="I74" s="2">
        <f t="shared" si="12"/>
        <v>0</v>
      </c>
      <c r="J74" s="2">
        <f t="shared" si="13"/>
        <v>0</v>
      </c>
      <c r="K74" s="2">
        <f t="shared" si="14"/>
        <v>0</v>
      </c>
      <c r="L74" s="2">
        <f t="shared" si="15"/>
        <v>0</v>
      </c>
      <c r="M74" s="22">
        <f t="shared" si="16"/>
        <v>0</v>
      </c>
      <c r="N74" s="4"/>
      <c r="O74" s="4"/>
      <c r="P74" s="4"/>
    </row>
    <row r="75" spans="1:16">
      <c r="A75" s="10">
        <v>14.75</v>
      </c>
      <c r="B75" s="2">
        <f t="shared" si="6"/>
        <v>0</v>
      </c>
      <c r="C75" s="2">
        <f t="shared" si="7"/>
        <v>0</v>
      </c>
      <c r="D75" s="2">
        <f t="shared" si="8"/>
        <v>0</v>
      </c>
      <c r="E75" s="2">
        <f t="shared" si="9"/>
        <v>0</v>
      </c>
      <c r="F75" s="12">
        <f t="shared" si="10"/>
        <v>0</v>
      </c>
      <c r="G75" s="2"/>
      <c r="H75" s="10">
        <f t="shared" si="11"/>
        <v>21.079180157898282</v>
      </c>
      <c r="I75" s="2">
        <f t="shared" si="12"/>
        <v>0</v>
      </c>
      <c r="J75" s="2">
        <f t="shared" si="13"/>
        <v>0</v>
      </c>
      <c r="K75" s="2">
        <f t="shared" si="14"/>
        <v>0</v>
      </c>
      <c r="L75" s="2">
        <f t="shared" si="15"/>
        <v>0</v>
      </c>
      <c r="M75" s="22">
        <f t="shared" si="16"/>
        <v>0</v>
      </c>
      <c r="N75" s="4"/>
      <c r="O75" s="4"/>
      <c r="P75" s="4"/>
    </row>
    <row r="76" spans="1:16">
      <c r="A76" s="10">
        <v>15.25</v>
      </c>
      <c r="B76" s="2">
        <f t="shared" si="6"/>
        <v>0</v>
      </c>
      <c r="C76" s="2">
        <f t="shared" si="7"/>
        <v>0</v>
      </c>
      <c r="D76" s="2">
        <f t="shared" si="8"/>
        <v>0</v>
      </c>
      <c r="E76" s="2">
        <f t="shared" si="9"/>
        <v>0</v>
      </c>
      <c r="F76" s="12">
        <f t="shared" si="10"/>
        <v>0</v>
      </c>
      <c r="G76" s="2"/>
      <c r="H76" s="10">
        <f t="shared" si="11"/>
        <v>23.620651007257141</v>
      </c>
      <c r="I76" s="2">
        <f t="shared" si="12"/>
        <v>0</v>
      </c>
      <c r="J76" s="2">
        <f t="shared" si="13"/>
        <v>0</v>
      </c>
      <c r="K76" s="2">
        <f t="shared" si="14"/>
        <v>0</v>
      </c>
      <c r="L76" s="2">
        <f t="shared" si="15"/>
        <v>0</v>
      </c>
      <c r="M76" s="22">
        <f t="shared" si="16"/>
        <v>0</v>
      </c>
      <c r="N76" s="4"/>
      <c r="O76" s="4"/>
      <c r="P76" s="4"/>
    </row>
    <row r="77" spans="1:16">
      <c r="A77" s="10">
        <v>15.75</v>
      </c>
      <c r="B77" s="2">
        <f t="shared" si="6"/>
        <v>0</v>
      </c>
      <c r="C77" s="2">
        <f t="shared" si="7"/>
        <v>0</v>
      </c>
      <c r="D77" s="2">
        <f t="shared" si="8"/>
        <v>0</v>
      </c>
      <c r="E77" s="2">
        <f t="shared" si="9"/>
        <v>0</v>
      </c>
      <c r="F77" s="12">
        <f t="shared" si="10"/>
        <v>0</v>
      </c>
      <c r="G77" s="2"/>
      <c r="H77" s="10">
        <f t="shared" si="11"/>
        <v>26.371507114402821</v>
      </c>
      <c r="I77" s="2">
        <f t="shared" si="12"/>
        <v>0</v>
      </c>
      <c r="J77" s="2">
        <f t="shared" si="13"/>
        <v>0</v>
      </c>
      <c r="K77" s="2">
        <f t="shared" si="14"/>
        <v>0</v>
      </c>
      <c r="L77" s="2">
        <f t="shared" si="15"/>
        <v>0</v>
      </c>
      <c r="M77" s="22">
        <f t="shared" si="16"/>
        <v>0</v>
      </c>
      <c r="N77" s="4"/>
      <c r="O77" s="4"/>
      <c r="P77" s="4"/>
    </row>
    <row r="78" spans="1:16">
      <c r="A78" s="10">
        <v>16.25</v>
      </c>
      <c r="B78" s="2">
        <f t="shared" si="6"/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12">
        <f t="shared" si="10"/>
        <v>0</v>
      </c>
      <c r="G78" s="2"/>
      <c r="H78" s="10">
        <f t="shared" si="11"/>
        <v>29.341525765463928</v>
      </c>
      <c r="I78" s="2">
        <f t="shared" si="12"/>
        <v>0</v>
      </c>
      <c r="J78" s="2">
        <f t="shared" si="13"/>
        <v>0</v>
      </c>
      <c r="K78" s="2">
        <f t="shared" si="14"/>
        <v>0</v>
      </c>
      <c r="L78" s="2">
        <f t="shared" si="15"/>
        <v>0</v>
      </c>
      <c r="M78" s="22">
        <f t="shared" si="16"/>
        <v>0</v>
      </c>
      <c r="N78" s="4"/>
      <c r="O78" s="4"/>
      <c r="P78" s="4"/>
    </row>
    <row r="79" spans="1:16">
      <c r="A79" s="10">
        <v>16.75</v>
      </c>
      <c r="B79" s="2">
        <f t="shared" si="6"/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12">
        <f t="shared" si="10"/>
        <v>0</v>
      </c>
      <c r="G79" s="2"/>
      <c r="H79" s="10">
        <f t="shared" si="11"/>
        <v>32.540613862278654</v>
      </c>
      <c r="I79" s="2">
        <f t="shared" si="12"/>
        <v>0</v>
      </c>
      <c r="J79" s="2">
        <f t="shared" si="13"/>
        <v>0</v>
      </c>
      <c r="K79" s="2">
        <f t="shared" si="14"/>
        <v>0</v>
      </c>
      <c r="L79" s="2">
        <f t="shared" si="15"/>
        <v>0</v>
      </c>
      <c r="M79" s="22">
        <f t="shared" si="16"/>
        <v>0</v>
      </c>
      <c r="N79" s="4"/>
      <c r="O79" s="4"/>
      <c r="P79" s="4"/>
    </row>
    <row r="80" spans="1:16">
      <c r="A80" s="10">
        <v>17.25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35.978805571998365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2">
        <f t="shared" si="16"/>
        <v>0</v>
      </c>
      <c r="N80" s="4"/>
      <c r="O80" s="4"/>
      <c r="P80" s="4"/>
    </row>
    <row r="81" spans="1:16">
      <c r="A81" s="10">
        <v>17.75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39.666260088705272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18.25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43.613259498590445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18.75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47.830206741096887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19.25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52.327623659185328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19.75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57.116149132537934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20.25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62.20653728809625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20.75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67.609655782838402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21.25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73.336484154159706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10">
        <v>21.75</v>
      </c>
      <c r="B89" s="2">
        <f t="shared" si="6"/>
        <v>0</v>
      </c>
      <c r="C89" s="2">
        <f t="shared" si="7"/>
        <v>0</v>
      </c>
      <c r="D89" s="2">
        <f t="shared" si="8"/>
        <v>0</v>
      </c>
      <c r="E89" s="2">
        <f t="shared" si="9"/>
        <v>0</v>
      </c>
      <c r="F89" s="12">
        <f t="shared" si="10"/>
        <v>0</v>
      </c>
      <c r="G89" s="2"/>
      <c r="H89" s="10">
        <f t="shared" si="11"/>
        <v>79.398112233619003</v>
      </c>
      <c r="I89" s="2">
        <f t="shared" si="12"/>
        <v>0</v>
      </c>
      <c r="J89" s="2">
        <f t="shared" si="13"/>
        <v>0</v>
      </c>
      <c r="K89" s="2">
        <f t="shared" si="14"/>
        <v>0</v>
      </c>
      <c r="L89" s="2">
        <f t="shared" si="15"/>
        <v>0</v>
      </c>
      <c r="M89" s="22">
        <f t="shared" si="16"/>
        <v>0</v>
      </c>
      <c r="N89" s="4"/>
      <c r="O89" s="4"/>
      <c r="P89" s="4"/>
    </row>
    <row r="90" spans="1:16">
      <c r="A90" s="8" t="s">
        <v>7</v>
      </c>
      <c r="B90" s="16">
        <f>SUM(B53:B84)</f>
        <v>0</v>
      </c>
      <c r="C90" s="16">
        <f>SUM(C53:C84)</f>
        <v>0</v>
      </c>
      <c r="D90" s="16">
        <f>SUM(D53:D84)</f>
        <v>0</v>
      </c>
      <c r="E90" s="16">
        <f>SUM(E53:E84)</f>
        <v>0</v>
      </c>
      <c r="F90" s="16">
        <f>SUM(F53:F84)</f>
        <v>0</v>
      </c>
      <c r="G90" s="12"/>
      <c r="H90" s="8" t="s">
        <v>7</v>
      </c>
      <c r="I90" s="16">
        <f>SUM(I53:I89)</f>
        <v>0</v>
      </c>
      <c r="J90" s="16">
        <f>SUM(J53:J89)</f>
        <v>0</v>
      </c>
      <c r="K90" s="16">
        <f>SUM(K53:K89)</f>
        <v>0</v>
      </c>
      <c r="L90" s="16">
        <f>SUM(L53:L89)</f>
        <v>0</v>
      </c>
      <c r="M90" s="16">
        <f>SUM(M53:M89)</f>
        <v>0</v>
      </c>
      <c r="N90" s="4"/>
      <c r="O90" s="4"/>
      <c r="P90" s="4"/>
    </row>
    <row r="91" spans="1:16">
      <c r="A91" s="6" t="s">
        <v>12</v>
      </c>
      <c r="B91" s="23">
        <f>IF(L44&gt;0,B90/L44,0)</f>
        <v>0</v>
      </c>
      <c r="C91" s="23">
        <f>IF(M44&gt;0,C90/M44,0)</f>
        <v>0</v>
      </c>
      <c r="D91" s="23">
        <f>IF(N44&gt;0,D90/N44,0)</f>
        <v>0</v>
      </c>
      <c r="E91" s="23">
        <f>IF(O44&gt;0,E90/O44,0)</f>
        <v>0</v>
      </c>
      <c r="F91" s="23">
        <f>IF(P44&gt;0,F90/P44,0)</f>
        <v>0</v>
      </c>
      <c r="G91" s="12"/>
      <c r="H91" s="6" t="s">
        <v>12</v>
      </c>
      <c r="I91" s="23">
        <f>IF(L44&gt;0,I90/L44,0)</f>
        <v>0</v>
      </c>
      <c r="J91" s="23">
        <f>IF(M44&gt;0,J90/M44,0)</f>
        <v>0</v>
      </c>
      <c r="K91" s="23">
        <f>IF(N44&gt;0,K90/N44,0)</f>
        <v>0</v>
      </c>
      <c r="L91" s="23">
        <f>IF(O44&gt;0,L90/O44,0)</f>
        <v>0</v>
      </c>
      <c r="M91" s="23">
        <f>IF(P44&gt;0,M90/P44,0)</f>
        <v>0</v>
      </c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 ht="12.75" customHeight="1">
      <c r="A96" s="34" t="s">
        <v>57</v>
      </c>
      <c r="B96" s="34"/>
      <c r="C96" s="34"/>
      <c r="D96" s="34"/>
      <c r="E96" s="34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34"/>
      <c r="B97" s="34"/>
      <c r="C97" s="34"/>
      <c r="D97" s="34"/>
      <c r="E97" s="34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4"/>
      <c r="B98" s="24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5" t="s">
        <v>14</v>
      </c>
      <c r="B100" s="36" t="s">
        <v>15</v>
      </c>
      <c r="C100" s="36" t="s">
        <v>16</v>
      </c>
      <c r="D100" s="36" t="s">
        <v>17</v>
      </c>
      <c r="E100" s="36" t="s">
        <v>18</v>
      </c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35"/>
      <c r="B101" s="35"/>
      <c r="C101" s="35"/>
      <c r="D101" s="35"/>
      <c r="E101" s="36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"/>
      <c r="B102" s="3"/>
      <c r="C102" s="3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0</v>
      </c>
      <c r="B103" s="26">
        <f>L$44</f>
        <v>0</v>
      </c>
      <c r="C103" s="27">
        <f>$B$91</f>
        <v>0</v>
      </c>
      <c r="D103" s="27">
        <f>$I$91</f>
        <v>0</v>
      </c>
      <c r="E103" s="26">
        <f t="shared" ref="E103:E106" si="17">B103*D103</f>
        <v>0</v>
      </c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spans="1:16">
      <c r="A104" s="25">
        <v>1</v>
      </c>
      <c r="B104" s="26">
        <f>M$44</f>
        <v>0</v>
      </c>
      <c r="C104" s="27">
        <f>$C$91</f>
        <v>0</v>
      </c>
      <c r="D104" s="27">
        <f>$J$91</f>
        <v>0</v>
      </c>
      <c r="E104" s="26">
        <f t="shared" si="17"/>
        <v>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2</v>
      </c>
      <c r="B105" s="26">
        <f>N$44</f>
        <v>0</v>
      </c>
      <c r="C105" s="27">
        <f>$D$91</f>
        <v>0</v>
      </c>
      <c r="D105" s="27">
        <f>$K$91</f>
        <v>0</v>
      </c>
      <c r="E105" s="26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>
        <v>3</v>
      </c>
      <c r="B106" s="26">
        <f>O$44</f>
        <v>0</v>
      </c>
      <c r="C106" s="27">
        <f>$E$91</f>
        <v>0</v>
      </c>
      <c r="D106" s="27">
        <f>$L$91</f>
        <v>0</v>
      </c>
      <c r="E106" s="26">
        <f t="shared" si="17"/>
        <v>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7</v>
      </c>
      <c r="B107" s="26">
        <f>SUM(B103:B106)</f>
        <v>0</v>
      </c>
      <c r="C107" s="27">
        <f>$F$91</f>
        <v>0</v>
      </c>
      <c r="D107" s="27">
        <f>$M$91</f>
        <v>0</v>
      </c>
      <c r="E107" s="26">
        <f>SUM(E103:E106)</f>
        <v>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>
      <c r="A108" s="25" t="s">
        <v>2</v>
      </c>
      <c r="B108" s="29">
        <f>$I$3</f>
        <v>0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  <row r="109" spans="1:16" ht="24">
      <c r="A109" s="30" t="s">
        <v>19</v>
      </c>
      <c r="B109" s="26" t="str">
        <f>IF(E107&gt;0,$I$3/E107,"")</f>
        <v/>
      </c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"/>
    </row>
  </sheetData>
  <sheetProtection selectLockedCells="1" selectUnlockedCells="1"/>
  <mergeCells count="12">
    <mergeCell ref="A1:F1"/>
    <mergeCell ref="H1:I1"/>
    <mergeCell ref="B5:F5"/>
    <mergeCell ref="L5:P5"/>
    <mergeCell ref="B48:D48"/>
    <mergeCell ref="I48:K48"/>
    <mergeCell ref="A96:E97"/>
    <mergeCell ref="A100:A101"/>
    <mergeCell ref="B100:B101"/>
    <mergeCell ref="C100:C101"/>
    <mergeCell ref="D100:D101"/>
    <mergeCell ref="E100:E101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SPAIN</vt:lpstr>
      <vt:lpstr>PORTUGAL</vt:lpstr>
      <vt:lpstr>ALK_GENERAL_BOQUERON</vt:lpstr>
      <vt:lpstr>PLANTILLA 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modified xsi:type="dcterms:W3CDTF">2024-06-07T08:32:05Z</dcterms:modified>
</cp:coreProperties>
</file>