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ón_SS3_boqueron/Modelo_SS3_boqueron/Archivos_datos/DATOS/PELAGO/"/>
    </mc:Choice>
  </mc:AlternateContent>
  <xr:revisionPtr revIDLastSave="0" documentId="13_ncr:1_{3B6630AF-F272-1C43-8059-9CC49DD2A362}" xr6:coauthVersionLast="47" xr6:coauthVersionMax="47" xr10:uidLastSave="{00000000-0000-0000-0000-000000000000}"/>
  <bookViews>
    <workbookView xWindow="19320" yWindow="6360" windowWidth="27540" windowHeight="16540" activeTab="1" xr2:uid="{00000000-000D-0000-FFFF-FFFF00000000}"/>
  </bookViews>
  <sheets>
    <sheet name="ALKs_FINAL" sheetId="19" r:id="rId1"/>
    <sheet name="AbundanceBiomassANE_FINAL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5" i="17" l="1"/>
  <c r="C172" i="17"/>
  <c r="B172" i="17"/>
  <c r="E168" i="17" s="1"/>
  <c r="E170" i="17"/>
  <c r="E162" i="17"/>
  <c r="E160" i="17"/>
  <c r="E158" i="17"/>
  <c r="U153" i="17"/>
  <c r="AA153" i="17" s="1"/>
  <c r="T153" i="17"/>
  <c r="Z153" i="17" s="1"/>
  <c r="S153" i="17"/>
  <c r="Y153" i="17" s="1"/>
  <c r="R153" i="17"/>
  <c r="X153" i="17" s="1"/>
  <c r="AM152" i="17"/>
  <c r="AL152" i="17"/>
  <c r="AK152" i="17"/>
  <c r="AJ152" i="17"/>
  <c r="AG152" i="17"/>
  <c r="AF152" i="17"/>
  <c r="AE152" i="17"/>
  <c r="AD152" i="17"/>
  <c r="AM151" i="17"/>
  <c r="AL151" i="17"/>
  <c r="AK151" i="17"/>
  <c r="AJ151" i="17"/>
  <c r="AG151" i="17"/>
  <c r="AF151" i="17"/>
  <c r="AE151" i="17"/>
  <c r="AD151" i="17"/>
  <c r="D151" i="17"/>
  <c r="AA150" i="17"/>
  <c r="AM150" i="17" s="1"/>
  <c r="Z150" i="17"/>
  <c r="Y150" i="17"/>
  <c r="AK150" i="17" s="1"/>
  <c r="X150" i="17"/>
  <c r="AJ150" i="17" s="1"/>
  <c r="D150" i="17"/>
  <c r="AA149" i="17"/>
  <c r="AM149" i="17" s="1"/>
  <c r="Z149" i="17"/>
  <c r="AL149" i="17" s="1"/>
  <c r="Y149" i="17"/>
  <c r="AK149" i="17" s="1"/>
  <c r="X149" i="17"/>
  <c r="AJ149" i="17" s="1"/>
  <c r="D149" i="17"/>
  <c r="AA148" i="17"/>
  <c r="AM148" i="17" s="1"/>
  <c r="Z148" i="17"/>
  <c r="Y148" i="17"/>
  <c r="AK148" i="17" s="1"/>
  <c r="X148" i="17"/>
  <c r="AJ148" i="17" s="1"/>
  <c r="D148" i="17"/>
  <c r="AA147" i="17"/>
  <c r="AM147" i="17" s="1"/>
  <c r="Z147" i="17"/>
  <c r="AL147" i="17" s="1"/>
  <c r="Y147" i="17"/>
  <c r="AK147" i="17" s="1"/>
  <c r="X147" i="17"/>
  <c r="AJ147" i="17" s="1"/>
  <c r="D147" i="17"/>
  <c r="AA146" i="17"/>
  <c r="AM146" i="17" s="1"/>
  <c r="Z146" i="17"/>
  <c r="Y146" i="17"/>
  <c r="AK146" i="17" s="1"/>
  <c r="X146" i="17"/>
  <c r="AJ146" i="17" s="1"/>
  <c r="D146" i="17"/>
  <c r="AA145" i="17"/>
  <c r="AM145" i="17" s="1"/>
  <c r="Z145" i="17"/>
  <c r="AL145" i="17" s="1"/>
  <c r="Y145" i="17"/>
  <c r="AK145" i="17" s="1"/>
  <c r="X145" i="17"/>
  <c r="AJ145" i="17" s="1"/>
  <c r="D145" i="17"/>
  <c r="AA144" i="17"/>
  <c r="AM144" i="17" s="1"/>
  <c r="Z144" i="17"/>
  <c r="Y144" i="17"/>
  <c r="AK144" i="17" s="1"/>
  <c r="X144" i="17"/>
  <c r="AJ144" i="17" s="1"/>
  <c r="D144" i="17"/>
  <c r="AA143" i="17"/>
  <c r="AM143" i="17" s="1"/>
  <c r="Z143" i="17"/>
  <c r="AL143" i="17" s="1"/>
  <c r="Y143" i="17"/>
  <c r="AK143" i="17" s="1"/>
  <c r="X143" i="17"/>
  <c r="AJ143" i="17" s="1"/>
  <c r="D143" i="17"/>
  <c r="AA142" i="17"/>
  <c r="AM142" i="17" s="1"/>
  <c r="Z142" i="17"/>
  <c r="Y142" i="17"/>
  <c r="AK142" i="17" s="1"/>
  <c r="X142" i="17"/>
  <c r="AJ142" i="17" s="1"/>
  <c r="D142" i="17"/>
  <c r="AA141" i="17"/>
  <c r="AM141" i="17" s="1"/>
  <c r="Z141" i="17"/>
  <c r="AL141" i="17" s="1"/>
  <c r="Y141" i="17"/>
  <c r="AK141" i="17" s="1"/>
  <c r="X141" i="17"/>
  <c r="AJ141" i="17" s="1"/>
  <c r="D141" i="17"/>
  <c r="AA140" i="17"/>
  <c r="AM140" i="17" s="1"/>
  <c r="Z140" i="17"/>
  <c r="Y140" i="17"/>
  <c r="AK140" i="17" s="1"/>
  <c r="X140" i="17"/>
  <c r="AJ140" i="17" s="1"/>
  <c r="D140" i="17"/>
  <c r="AA139" i="17"/>
  <c r="AM139" i="17" s="1"/>
  <c r="Z139" i="17"/>
  <c r="AL139" i="17" s="1"/>
  <c r="Y139" i="17"/>
  <c r="AK139" i="17" s="1"/>
  <c r="X139" i="17"/>
  <c r="AJ139" i="17" s="1"/>
  <c r="D139" i="17"/>
  <c r="AA138" i="17"/>
  <c r="AM138" i="17" s="1"/>
  <c r="Z138" i="17"/>
  <c r="Y138" i="17"/>
  <c r="AK138" i="17" s="1"/>
  <c r="X138" i="17"/>
  <c r="AJ138" i="17" s="1"/>
  <c r="D138" i="17"/>
  <c r="AL137" i="17"/>
  <c r="AA137" i="17"/>
  <c r="AM137" i="17" s="1"/>
  <c r="Z137" i="17"/>
  <c r="Y137" i="17"/>
  <c r="AK137" i="17" s="1"/>
  <c r="X137" i="17"/>
  <c r="AJ137" i="17" s="1"/>
  <c r="E137" i="17"/>
  <c r="D137" i="17"/>
  <c r="AA136" i="17"/>
  <c r="AM136" i="17" s="1"/>
  <c r="Z136" i="17"/>
  <c r="AL136" i="17" s="1"/>
  <c r="Y136" i="17"/>
  <c r="AK136" i="17" s="1"/>
  <c r="X136" i="17"/>
  <c r="AJ136" i="17" s="1"/>
  <c r="D136" i="17"/>
  <c r="AK135" i="17"/>
  <c r="AE135" i="17"/>
  <c r="AA135" i="17"/>
  <c r="AM135" i="17" s="1"/>
  <c r="Z135" i="17"/>
  <c r="AL135" i="17" s="1"/>
  <c r="Y135" i="17"/>
  <c r="X135" i="17"/>
  <c r="E135" i="17"/>
  <c r="D135" i="17"/>
  <c r="AK134" i="17"/>
  <c r="AA134" i="17"/>
  <c r="AM134" i="17" s="1"/>
  <c r="Z134" i="17"/>
  <c r="AL134" i="17" s="1"/>
  <c r="Y134" i="17"/>
  <c r="AE134" i="17" s="1"/>
  <c r="X134" i="17"/>
  <c r="AJ134" i="17" s="1"/>
  <c r="E134" i="17"/>
  <c r="D134" i="17"/>
  <c r="AA133" i="17"/>
  <c r="AM133" i="17" s="1"/>
  <c r="Z133" i="17"/>
  <c r="AL133" i="17" s="1"/>
  <c r="Y133" i="17"/>
  <c r="AE133" i="17" s="1"/>
  <c r="X133" i="17"/>
  <c r="AJ133" i="17" s="1"/>
  <c r="D133" i="17"/>
  <c r="AK132" i="17"/>
  <c r="AE132" i="17"/>
  <c r="AA132" i="17"/>
  <c r="AM132" i="17" s="1"/>
  <c r="Z132" i="17"/>
  <c r="AL132" i="17" s="1"/>
  <c r="Y132" i="17"/>
  <c r="X132" i="17"/>
  <c r="AJ132" i="17" s="1"/>
  <c r="E132" i="17"/>
  <c r="D132" i="17"/>
  <c r="AK131" i="17"/>
  <c r="AA131" i="17"/>
  <c r="AM131" i="17" s="1"/>
  <c r="Z131" i="17"/>
  <c r="AL131" i="17" s="1"/>
  <c r="Y131" i="17"/>
  <c r="AE131" i="17" s="1"/>
  <c r="X131" i="17"/>
  <c r="AJ131" i="17" s="1"/>
  <c r="E131" i="17"/>
  <c r="D131" i="17"/>
  <c r="D130" i="17"/>
  <c r="C109" i="17"/>
  <c r="B109" i="17"/>
  <c r="D109" i="17" s="1"/>
  <c r="E103" i="17"/>
  <c r="E91" i="17"/>
  <c r="AA90" i="17"/>
  <c r="Y90" i="17"/>
  <c r="AM89" i="17"/>
  <c r="AL89" i="17"/>
  <c r="AK89" i="17"/>
  <c r="AJ89" i="17"/>
  <c r="AG89" i="17"/>
  <c r="AF89" i="17"/>
  <c r="AE89" i="17"/>
  <c r="AD89" i="17"/>
  <c r="AM88" i="17"/>
  <c r="AL88" i="17"/>
  <c r="AK88" i="17"/>
  <c r="AJ88" i="17"/>
  <c r="AG88" i="17"/>
  <c r="AF88" i="17"/>
  <c r="AE88" i="17"/>
  <c r="AD88" i="17"/>
  <c r="D88" i="17"/>
  <c r="AG87" i="17" s="1"/>
  <c r="AM87" i="17"/>
  <c r="AL87" i="17"/>
  <c r="AK87" i="17"/>
  <c r="AJ87" i="17"/>
  <c r="AF87" i="17"/>
  <c r="AD87" i="17"/>
  <c r="D87" i="17"/>
  <c r="AG86" i="17" s="1"/>
  <c r="AM86" i="17"/>
  <c r="AL86" i="17"/>
  <c r="AK86" i="17"/>
  <c r="AJ86" i="17"/>
  <c r="AF86" i="17"/>
  <c r="AE86" i="17"/>
  <c r="AD86" i="17"/>
  <c r="D86" i="17"/>
  <c r="AE85" i="17" s="1"/>
  <c r="AM85" i="17"/>
  <c r="AL85" i="17"/>
  <c r="AK85" i="17"/>
  <c r="AJ85" i="17"/>
  <c r="D85" i="17"/>
  <c r="AG84" i="17" s="1"/>
  <c r="AM84" i="17"/>
  <c r="AL84" i="17"/>
  <c r="AK84" i="17"/>
  <c r="AJ84" i="17"/>
  <c r="AF84" i="17"/>
  <c r="AD84" i="17"/>
  <c r="D84" i="17"/>
  <c r="AA83" i="17"/>
  <c r="AM83" i="17" s="1"/>
  <c r="Z83" i="17"/>
  <c r="AL83" i="17" s="1"/>
  <c r="Y83" i="17"/>
  <c r="AK83" i="17" s="1"/>
  <c r="X83" i="17"/>
  <c r="AJ83" i="17" s="1"/>
  <c r="D83" i="17"/>
  <c r="AA82" i="17"/>
  <c r="AM82" i="17" s="1"/>
  <c r="Z82" i="17"/>
  <c r="AL82" i="17" s="1"/>
  <c r="Y82" i="17"/>
  <c r="AK82" i="17" s="1"/>
  <c r="X82" i="17"/>
  <c r="AJ82" i="17" s="1"/>
  <c r="D82" i="17"/>
  <c r="AA81" i="17"/>
  <c r="AM81" i="17" s="1"/>
  <c r="Z81" i="17"/>
  <c r="AL81" i="17" s="1"/>
  <c r="Y81" i="17"/>
  <c r="AK81" i="17" s="1"/>
  <c r="X81" i="17"/>
  <c r="AJ81" i="17" s="1"/>
  <c r="D81" i="17"/>
  <c r="AA80" i="17"/>
  <c r="AM80" i="17" s="1"/>
  <c r="Z80" i="17"/>
  <c r="AL80" i="17" s="1"/>
  <c r="Y80" i="17"/>
  <c r="AK80" i="17" s="1"/>
  <c r="X80" i="17"/>
  <c r="AJ80" i="17" s="1"/>
  <c r="D80" i="17"/>
  <c r="AA79" i="17"/>
  <c r="AM79" i="17" s="1"/>
  <c r="Z79" i="17"/>
  <c r="AL79" i="17" s="1"/>
  <c r="Y79" i="17"/>
  <c r="AK79" i="17" s="1"/>
  <c r="X79" i="17"/>
  <c r="AJ79" i="17" s="1"/>
  <c r="D79" i="17"/>
  <c r="AA78" i="17"/>
  <c r="AM78" i="17" s="1"/>
  <c r="Z78" i="17"/>
  <c r="AL78" i="17" s="1"/>
  <c r="Y78" i="17"/>
  <c r="AK78" i="17" s="1"/>
  <c r="X78" i="17"/>
  <c r="AJ78" i="17" s="1"/>
  <c r="D78" i="17"/>
  <c r="AA77" i="17"/>
  <c r="AM77" i="17" s="1"/>
  <c r="Z77" i="17"/>
  <c r="AL77" i="17" s="1"/>
  <c r="Y77" i="17"/>
  <c r="AK77" i="17" s="1"/>
  <c r="X77" i="17"/>
  <c r="AJ77" i="17" s="1"/>
  <c r="D77" i="17"/>
  <c r="AA76" i="17"/>
  <c r="AM76" i="17" s="1"/>
  <c r="Z76" i="17"/>
  <c r="AL76" i="17" s="1"/>
  <c r="Y76" i="17"/>
  <c r="AK76" i="17" s="1"/>
  <c r="X76" i="17"/>
  <c r="AJ76" i="17" s="1"/>
  <c r="D76" i="17"/>
  <c r="AA75" i="17"/>
  <c r="AM75" i="17" s="1"/>
  <c r="Z75" i="17"/>
  <c r="AL75" i="17" s="1"/>
  <c r="Y75" i="17"/>
  <c r="AK75" i="17" s="1"/>
  <c r="X75" i="17"/>
  <c r="AJ75" i="17" s="1"/>
  <c r="D75" i="17"/>
  <c r="AA74" i="17"/>
  <c r="AM74" i="17" s="1"/>
  <c r="Z74" i="17"/>
  <c r="AL74" i="17" s="1"/>
  <c r="Y74" i="17"/>
  <c r="AK74" i="17" s="1"/>
  <c r="X74" i="17"/>
  <c r="AJ74" i="17" s="1"/>
  <c r="D74" i="17"/>
  <c r="AA73" i="17"/>
  <c r="AM73" i="17" s="1"/>
  <c r="Z73" i="17"/>
  <c r="AL73" i="17" s="1"/>
  <c r="Y73" i="17"/>
  <c r="AK73" i="17" s="1"/>
  <c r="X73" i="17"/>
  <c r="AJ73" i="17" s="1"/>
  <c r="D73" i="17"/>
  <c r="AA72" i="17"/>
  <c r="AM72" i="17" s="1"/>
  <c r="Z72" i="17"/>
  <c r="AL72" i="17" s="1"/>
  <c r="Y72" i="17"/>
  <c r="AK72" i="17" s="1"/>
  <c r="X72" i="17"/>
  <c r="AJ72" i="17" s="1"/>
  <c r="D72" i="17"/>
  <c r="AA71" i="17"/>
  <c r="AM71" i="17" s="1"/>
  <c r="Z71" i="17"/>
  <c r="AL71" i="17" s="1"/>
  <c r="Y71" i="17"/>
  <c r="AK71" i="17" s="1"/>
  <c r="X71" i="17"/>
  <c r="AJ71" i="17" s="1"/>
  <c r="D71" i="17"/>
  <c r="AA70" i="17"/>
  <c r="AM70" i="17" s="1"/>
  <c r="Z70" i="17"/>
  <c r="AL70" i="17" s="1"/>
  <c r="Y70" i="17"/>
  <c r="AK70" i="17" s="1"/>
  <c r="X70" i="17"/>
  <c r="AJ70" i="17" s="1"/>
  <c r="D70" i="17"/>
  <c r="AA69" i="17"/>
  <c r="AM69" i="17" s="1"/>
  <c r="Z69" i="17"/>
  <c r="AL69" i="17" s="1"/>
  <c r="Y69" i="17"/>
  <c r="AK69" i="17" s="1"/>
  <c r="X69" i="17"/>
  <c r="AJ69" i="17" s="1"/>
  <c r="D69" i="17"/>
  <c r="AA68" i="17"/>
  <c r="AM68" i="17" s="1"/>
  <c r="AM90" i="17" s="1"/>
  <c r="Z68" i="17"/>
  <c r="AL68" i="17" s="1"/>
  <c r="AL90" i="17" s="1"/>
  <c r="Y68" i="17"/>
  <c r="AK68" i="17" s="1"/>
  <c r="AK90" i="17" s="1"/>
  <c r="X68" i="17"/>
  <c r="AJ68" i="17" s="1"/>
  <c r="AJ90" i="17" s="1"/>
  <c r="D68" i="17"/>
  <c r="D67" i="17"/>
  <c r="E46" i="17"/>
  <c r="D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AA27" i="17"/>
  <c r="Z27" i="17"/>
  <c r="Y27" i="17"/>
  <c r="X27" i="17"/>
  <c r="E27" i="17"/>
  <c r="AM26" i="17"/>
  <c r="AL26" i="17"/>
  <c r="AK26" i="17"/>
  <c r="AJ26" i="17"/>
  <c r="AG26" i="17"/>
  <c r="AF26" i="17"/>
  <c r="AE26" i="17"/>
  <c r="AD26" i="17"/>
  <c r="E26" i="17"/>
  <c r="AM25" i="17"/>
  <c r="AL25" i="17"/>
  <c r="AK25" i="17"/>
  <c r="AJ25" i="17"/>
  <c r="AG25" i="17"/>
  <c r="AF25" i="17"/>
  <c r="AE25" i="17"/>
  <c r="AD25" i="17"/>
  <c r="E25" i="17"/>
  <c r="D25" i="17"/>
  <c r="AA24" i="17"/>
  <c r="AM24" i="17" s="1"/>
  <c r="Z24" i="17"/>
  <c r="AL24" i="17" s="1"/>
  <c r="Y24" i="17"/>
  <c r="AK24" i="17" s="1"/>
  <c r="X24" i="17"/>
  <c r="AJ24" i="17" s="1"/>
  <c r="E24" i="17"/>
  <c r="D24" i="17"/>
  <c r="AA23" i="17"/>
  <c r="AM23" i="17" s="1"/>
  <c r="Z23" i="17"/>
  <c r="AL23" i="17" s="1"/>
  <c r="Y23" i="17"/>
  <c r="AK23" i="17" s="1"/>
  <c r="X23" i="17"/>
  <c r="AJ23" i="17" s="1"/>
  <c r="E23" i="17"/>
  <c r="D23" i="17"/>
  <c r="AA22" i="17"/>
  <c r="AM22" i="17" s="1"/>
  <c r="Z22" i="17"/>
  <c r="AL22" i="17" s="1"/>
  <c r="Y22" i="17"/>
  <c r="AK22" i="17" s="1"/>
  <c r="X22" i="17"/>
  <c r="AJ22" i="17" s="1"/>
  <c r="E22" i="17"/>
  <c r="D22" i="17"/>
  <c r="AA21" i="17"/>
  <c r="AM21" i="17" s="1"/>
  <c r="Z21" i="17"/>
  <c r="AL21" i="17" s="1"/>
  <c r="Y21" i="17"/>
  <c r="AK21" i="17" s="1"/>
  <c r="X21" i="17"/>
  <c r="AJ21" i="17" s="1"/>
  <c r="E21" i="17"/>
  <c r="D21" i="17"/>
  <c r="AA20" i="17"/>
  <c r="AM20" i="17" s="1"/>
  <c r="Z20" i="17"/>
  <c r="AL20" i="17" s="1"/>
  <c r="Y20" i="17"/>
  <c r="AK20" i="17" s="1"/>
  <c r="X20" i="17"/>
  <c r="AJ20" i="17" s="1"/>
  <c r="E20" i="17"/>
  <c r="D20" i="17"/>
  <c r="AA19" i="17"/>
  <c r="AM19" i="17" s="1"/>
  <c r="Z19" i="17"/>
  <c r="AL19" i="17" s="1"/>
  <c r="Y19" i="17"/>
  <c r="AK19" i="17" s="1"/>
  <c r="X19" i="17"/>
  <c r="AJ19" i="17" s="1"/>
  <c r="E19" i="17"/>
  <c r="D19" i="17"/>
  <c r="AA18" i="17"/>
  <c r="AM18" i="17" s="1"/>
  <c r="Z18" i="17"/>
  <c r="AL18" i="17" s="1"/>
  <c r="Y18" i="17"/>
  <c r="AK18" i="17" s="1"/>
  <c r="X18" i="17"/>
  <c r="AJ18" i="17" s="1"/>
  <c r="E18" i="17"/>
  <c r="D18" i="17"/>
  <c r="AA17" i="17"/>
  <c r="AM17" i="17" s="1"/>
  <c r="Z17" i="17"/>
  <c r="AL17" i="17" s="1"/>
  <c r="Y17" i="17"/>
  <c r="AK17" i="17" s="1"/>
  <c r="X17" i="17"/>
  <c r="AJ17" i="17" s="1"/>
  <c r="E17" i="17"/>
  <c r="D17" i="17"/>
  <c r="AA16" i="17"/>
  <c r="AM16" i="17" s="1"/>
  <c r="Z16" i="17"/>
  <c r="AL16" i="17" s="1"/>
  <c r="Y16" i="17"/>
  <c r="AK16" i="17" s="1"/>
  <c r="X16" i="17"/>
  <c r="AJ16" i="17" s="1"/>
  <c r="E16" i="17"/>
  <c r="D16" i="17"/>
  <c r="AA15" i="17"/>
  <c r="AM15" i="17" s="1"/>
  <c r="Z15" i="17"/>
  <c r="AL15" i="17" s="1"/>
  <c r="Y15" i="17"/>
  <c r="AK15" i="17" s="1"/>
  <c r="X15" i="17"/>
  <c r="AJ15" i="17" s="1"/>
  <c r="E15" i="17"/>
  <c r="D15" i="17"/>
  <c r="AA14" i="17"/>
  <c r="AM14" i="17" s="1"/>
  <c r="Z14" i="17"/>
  <c r="AL14" i="17" s="1"/>
  <c r="Y14" i="17"/>
  <c r="AK14" i="17" s="1"/>
  <c r="X14" i="17"/>
  <c r="AJ14" i="17" s="1"/>
  <c r="E14" i="17"/>
  <c r="D14" i="17"/>
  <c r="AA13" i="17"/>
  <c r="AM13" i="17" s="1"/>
  <c r="Z13" i="17"/>
  <c r="AL13" i="17" s="1"/>
  <c r="Y13" i="17"/>
  <c r="AK13" i="17" s="1"/>
  <c r="X13" i="17"/>
  <c r="AJ13" i="17" s="1"/>
  <c r="E13" i="17"/>
  <c r="AM12" i="17"/>
  <c r="AL12" i="17"/>
  <c r="AK12" i="17"/>
  <c r="AJ12" i="17"/>
  <c r="AG12" i="17"/>
  <c r="AF12" i="17"/>
  <c r="AE12" i="17"/>
  <c r="AD12" i="17"/>
  <c r="E12" i="17"/>
  <c r="AM11" i="17"/>
  <c r="AL11" i="17"/>
  <c r="AK11" i="17"/>
  <c r="AJ11" i="17"/>
  <c r="AG11" i="17"/>
  <c r="AF11" i="17"/>
  <c r="AE11" i="17"/>
  <c r="AD11" i="17"/>
  <c r="E11" i="17"/>
  <c r="AM10" i="17"/>
  <c r="AL10" i="17"/>
  <c r="AK10" i="17"/>
  <c r="AJ10" i="17"/>
  <c r="AG10" i="17"/>
  <c r="AF10" i="17"/>
  <c r="AE10" i="17"/>
  <c r="AD10" i="17"/>
  <c r="E10" i="17"/>
  <c r="AM9" i="17"/>
  <c r="AL9" i="17"/>
  <c r="AK9" i="17"/>
  <c r="AJ9" i="17"/>
  <c r="AG9" i="17"/>
  <c r="AF9" i="17"/>
  <c r="AE9" i="17"/>
  <c r="AD9" i="17"/>
  <c r="E9" i="17"/>
  <c r="AM8" i="17"/>
  <c r="AL8" i="17"/>
  <c r="AK8" i="17"/>
  <c r="AJ8" i="17"/>
  <c r="AG8" i="17"/>
  <c r="AF8" i="17"/>
  <c r="AE8" i="17"/>
  <c r="AD8" i="17"/>
  <c r="E8" i="17"/>
  <c r="AM7" i="17"/>
  <c r="AL7" i="17"/>
  <c r="AK7" i="17"/>
  <c r="AJ7" i="17"/>
  <c r="AG7" i="17"/>
  <c r="AF7" i="17"/>
  <c r="AE7" i="17"/>
  <c r="AD7" i="17"/>
  <c r="E7" i="17"/>
  <c r="AM6" i="17"/>
  <c r="AL6" i="17"/>
  <c r="AK6" i="17"/>
  <c r="AJ6" i="17"/>
  <c r="AG6" i="17"/>
  <c r="AF6" i="17"/>
  <c r="AE6" i="17"/>
  <c r="AD6" i="17"/>
  <c r="E6" i="17"/>
  <c r="AM5" i="17"/>
  <c r="AL5" i="17"/>
  <c r="AK5" i="17"/>
  <c r="AJ5" i="17"/>
  <c r="AG5" i="17"/>
  <c r="AF5" i="17"/>
  <c r="AE5" i="17"/>
  <c r="AD5" i="17"/>
  <c r="E5" i="17"/>
  <c r="E4" i="17"/>
  <c r="AE84" i="17" l="1"/>
  <c r="AG85" i="17"/>
  <c r="E86" i="17"/>
  <c r="AE87" i="17"/>
  <c r="E92" i="17"/>
  <c r="E98" i="17"/>
  <c r="E104" i="17"/>
  <c r="AJ153" i="17"/>
  <c r="E109" i="17"/>
  <c r="AF85" i="17"/>
  <c r="E89" i="17"/>
  <c r="E97" i="17"/>
  <c r="E105" i="17"/>
  <c r="E88" i="17"/>
  <c r="E100" i="17"/>
  <c r="AF137" i="17"/>
  <c r="E152" i="17"/>
  <c r="E164" i="17"/>
  <c r="AD68" i="17"/>
  <c r="E99" i="17"/>
  <c r="AM27" i="17"/>
  <c r="E94" i="17"/>
  <c r="AE136" i="17"/>
  <c r="AD85" i="17"/>
  <c r="E95" i="17"/>
  <c r="E101" i="17"/>
  <c r="E107" i="17"/>
  <c r="E130" i="17"/>
  <c r="AM153" i="17"/>
  <c r="E133" i="17"/>
  <c r="AK133" i="17"/>
  <c r="AK153" i="17" s="1"/>
  <c r="E136" i="17"/>
  <c r="E154" i="17"/>
  <c r="E166" i="17"/>
  <c r="E93" i="17"/>
  <c r="E67" i="17"/>
  <c r="E85" i="17"/>
  <c r="E90" i="17"/>
  <c r="E106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7" i="17"/>
  <c r="E96" i="17"/>
  <c r="E102" i="17"/>
  <c r="E108" i="17"/>
  <c r="AE137" i="17"/>
  <c r="E156" i="17"/>
  <c r="AF139" i="17"/>
  <c r="AF141" i="17"/>
  <c r="AF143" i="17"/>
  <c r="AF145" i="17"/>
  <c r="AF147" i="17"/>
  <c r="AF149" i="17"/>
  <c r="AK27" i="17"/>
  <c r="AJ27" i="17"/>
  <c r="AL27" i="17"/>
  <c r="AE13" i="17"/>
  <c r="AG13" i="17"/>
  <c r="AE14" i="17"/>
  <c r="AG14" i="17"/>
  <c r="AE15" i="17"/>
  <c r="AG15" i="17"/>
  <c r="AG16" i="17"/>
  <c r="AG17" i="17"/>
  <c r="AG18" i="17"/>
  <c r="AG19" i="17"/>
  <c r="AG20" i="17"/>
  <c r="AG21" i="17"/>
  <c r="AG22" i="17"/>
  <c r="AG23" i="17"/>
  <c r="AG24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L138" i="17"/>
  <c r="AF138" i="17"/>
  <c r="AD138" i="17"/>
  <c r="AL140" i="17"/>
  <c r="AF140" i="17"/>
  <c r="AD140" i="17"/>
  <c r="AL142" i="17"/>
  <c r="AF142" i="17"/>
  <c r="AD142" i="17"/>
  <c r="AL144" i="17"/>
  <c r="AF144" i="17"/>
  <c r="AD144" i="17"/>
  <c r="AL146" i="17"/>
  <c r="AF146" i="17"/>
  <c r="AD146" i="17"/>
  <c r="AL148" i="17"/>
  <c r="AF148" i="17"/>
  <c r="AD148" i="17"/>
  <c r="AL150" i="17"/>
  <c r="AF150" i="17"/>
  <c r="AD150" i="17"/>
  <c r="AD13" i="17"/>
  <c r="AF13" i="17"/>
  <c r="AD14" i="17"/>
  <c r="AF14" i="17"/>
  <c r="AD15" i="17"/>
  <c r="AF15" i="17"/>
  <c r="AE16" i="17"/>
  <c r="AE17" i="17"/>
  <c r="AE18" i="17"/>
  <c r="AE19" i="17"/>
  <c r="AE20" i="17"/>
  <c r="AE21" i="17"/>
  <c r="AE22" i="17"/>
  <c r="AE23" i="17"/>
  <c r="AE24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X90" i="17"/>
  <c r="Z90" i="17"/>
  <c r="AG131" i="17"/>
  <c r="AG132" i="17"/>
  <c r="AG133" i="17"/>
  <c r="AG134" i="17"/>
  <c r="AG135" i="17"/>
  <c r="AG136" i="17"/>
  <c r="AG137" i="17"/>
  <c r="AD16" i="17"/>
  <c r="AF16" i="17"/>
  <c r="AD17" i="17"/>
  <c r="AF17" i="17"/>
  <c r="AD18" i="17"/>
  <c r="AF18" i="17"/>
  <c r="AD19" i="17"/>
  <c r="AF19" i="17"/>
  <c r="AD20" i="17"/>
  <c r="AF20" i="17"/>
  <c r="AD21" i="17"/>
  <c r="AF21" i="17"/>
  <c r="AD22" i="17"/>
  <c r="AF22" i="17"/>
  <c r="AD23" i="17"/>
  <c r="AF23" i="17"/>
  <c r="AD24" i="17"/>
  <c r="AF24" i="17"/>
  <c r="AF68" i="17"/>
  <c r="AD69" i="17"/>
  <c r="AF69" i="17"/>
  <c r="AD70" i="17"/>
  <c r="AF70" i="17"/>
  <c r="AD71" i="17"/>
  <c r="AF71" i="17"/>
  <c r="AD72" i="17"/>
  <c r="AF72" i="17"/>
  <c r="AD73" i="17"/>
  <c r="AF73" i="17"/>
  <c r="AD74" i="17"/>
  <c r="AF74" i="17"/>
  <c r="AD75" i="17"/>
  <c r="AF75" i="17"/>
  <c r="AD76" i="17"/>
  <c r="AF76" i="17"/>
  <c r="AD77" i="17"/>
  <c r="AF77" i="17"/>
  <c r="AD78" i="17"/>
  <c r="AF78" i="17"/>
  <c r="AD79" i="17"/>
  <c r="AF79" i="17"/>
  <c r="AD80" i="17"/>
  <c r="AF80" i="17"/>
  <c r="AD81" i="17"/>
  <c r="AF81" i="17"/>
  <c r="AD82" i="17"/>
  <c r="AF82" i="17"/>
  <c r="AD83" i="17"/>
  <c r="AF83" i="17"/>
  <c r="AD131" i="17"/>
  <c r="AF131" i="17"/>
  <c r="AD132" i="17"/>
  <c r="AF132" i="17"/>
  <c r="AD133" i="17"/>
  <c r="AF133" i="17"/>
  <c r="AD134" i="17"/>
  <c r="AF134" i="17"/>
  <c r="AD135" i="17"/>
  <c r="AF135" i="17"/>
  <c r="AD136" i="17"/>
  <c r="AF136" i="17"/>
  <c r="AD137" i="17"/>
  <c r="AD139" i="17"/>
  <c r="AD141" i="17"/>
  <c r="AD143" i="17"/>
  <c r="AD145" i="17"/>
  <c r="AD147" i="17"/>
  <c r="AD149" i="17"/>
  <c r="E172" i="17"/>
  <c r="E171" i="17"/>
  <c r="E169" i="17"/>
  <c r="E167" i="17"/>
  <c r="E165" i="17"/>
  <c r="E163" i="17"/>
  <c r="E161" i="17"/>
  <c r="E159" i="17"/>
  <c r="E157" i="17"/>
  <c r="E155" i="17"/>
  <c r="E153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D172" i="17"/>
  <c r="AE138" i="17"/>
  <c r="AG138" i="17"/>
  <c r="AE139" i="17"/>
  <c r="AG139" i="17"/>
  <c r="AE140" i="17"/>
  <c r="AG140" i="17"/>
  <c r="AE141" i="17"/>
  <c r="AG141" i="17"/>
  <c r="AE142" i="17"/>
  <c r="AG142" i="17"/>
  <c r="AE143" i="17"/>
  <c r="AG143" i="17"/>
  <c r="AE144" i="17"/>
  <c r="AG144" i="17"/>
  <c r="AE145" i="17"/>
  <c r="AG145" i="17"/>
  <c r="AE146" i="17"/>
  <c r="AG146" i="17"/>
  <c r="AE147" i="17"/>
  <c r="AG147" i="17"/>
  <c r="AE148" i="17"/>
  <c r="AG148" i="17"/>
  <c r="AE149" i="17"/>
  <c r="AG149" i="17"/>
  <c r="AE150" i="17"/>
  <c r="AG150" i="17"/>
  <c r="AG90" i="17" l="1"/>
  <c r="AF90" i="17"/>
  <c r="AE90" i="17"/>
  <c r="AE153" i="17"/>
  <c r="AD90" i="17"/>
  <c r="AL153" i="17"/>
  <c r="AF27" i="17"/>
  <c r="AE27" i="17"/>
  <c r="AD27" i="17"/>
  <c r="AG27" i="17"/>
  <c r="AD153" i="17"/>
  <c r="AF153" i="17"/>
  <c r="AG15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Ramos</author>
  </authors>
  <commentList>
    <comment ref="A6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Fernando Ramos:</t>
        </r>
        <r>
          <rPr>
            <sz val="9"/>
            <color indexed="81"/>
            <rFont val="Tahoma"/>
            <family val="2"/>
          </rPr>
          <t xml:space="preserve">
TODO EL BOQUERÓN DE LA 9a SUR ESTABA EN LAS AGUAS ESPAÑOLAS. POR TANTO, ES TOTAL GOLFO DE CÄDIZ Y ESPAÑA A LA VEZ</t>
        </r>
      </text>
    </comment>
  </commentList>
</comments>
</file>

<file path=xl/sharedStrings.xml><?xml version="1.0" encoding="utf-8"?>
<sst xmlns="http://schemas.openxmlformats.org/spreadsheetml/2006/main" count="120" uniqueCount="23">
  <si>
    <t>ANE</t>
  </si>
  <si>
    <t>PELAGO16</t>
  </si>
  <si>
    <t>Total</t>
  </si>
  <si>
    <t>Species</t>
  </si>
  <si>
    <t>Area</t>
  </si>
  <si>
    <t>OCN (IXaCN)</t>
  </si>
  <si>
    <t>CAD (IXaS)</t>
  </si>
  <si>
    <t>OCN+CAD (IXaCN+IXaS)</t>
  </si>
  <si>
    <t>TOTAL</t>
  </si>
  <si>
    <t>AGE GROUP</t>
  </si>
  <si>
    <t>Length Class</t>
  </si>
  <si>
    <t>Survey</t>
  </si>
  <si>
    <t>%</t>
  </si>
  <si>
    <t>L</t>
  </si>
  <si>
    <t>mil</t>
  </si>
  <si>
    <t>ton</t>
  </si>
  <si>
    <t>milhoes</t>
  </si>
  <si>
    <t>TOTAL (IXaCN+CAD_IXaS)</t>
  </si>
  <si>
    <t>ALK</t>
  </si>
  <si>
    <t>L_CLASS</t>
  </si>
  <si>
    <t>Age Group</t>
  </si>
  <si>
    <t>Abundance (Millions)</t>
  </si>
  <si>
    <t>Biomass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</si>
</sst>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</numFmts>
  <fonts count="28" x14ac:knownFonts="1">
    <font>
      <sz val="11"/>
      <color indexed="8"/>
      <name val="Calibri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b/>
      <sz val="13"/>
      <color indexed="56"/>
      <name val="Calibri"/>
      <family val="2"/>
    </font>
    <font>
      <sz val="12"/>
      <color indexed="60"/>
      <name val="Calibri"/>
      <family val="2"/>
    </font>
    <font>
      <sz val="12"/>
      <color indexed="10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b/>
      <sz val="11"/>
      <color indexed="56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1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" borderId="0" applyNumberFormat="0" applyBorder="0" applyAlignment="0" applyProtection="0"/>
    <xf numFmtId="0" fontId="18" fillId="0" borderId="1" applyNumberFormat="0" applyFill="0" applyAlignment="0" applyProtection="0"/>
    <xf numFmtId="0" fontId="3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5" fillId="11" borderId="4" applyNumberFormat="0" applyAlignment="0" applyProtection="0"/>
    <xf numFmtId="0" fontId="7" fillId="0" borderId="5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6" fillId="16" borderId="0" applyNumberFormat="0" applyBorder="0" applyAlignment="0" applyProtection="0"/>
    <xf numFmtId="0" fontId="6" fillId="3" borderId="4" applyNumberFormat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6" applyNumberFormat="0" applyFont="0" applyAlignment="0" applyProtection="0"/>
    <xf numFmtId="0" fontId="11" fillId="11" borderId="7" applyNumberFormat="0" applyAlignment="0" applyProtection="0"/>
    <xf numFmtId="0" fontId="14" fillId="0" borderId="0">
      <alignment vertical="center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8" fillId="20" borderId="9" applyNumberFormat="0" applyAlignment="0" applyProtection="0"/>
    <xf numFmtId="164" fontId="20" fillId="0" borderId="0" applyFont="0" applyFill="0" applyBorder="0" applyAlignment="0" applyProtection="0"/>
  </cellStyleXfs>
  <cellXfs count="104"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0" fillId="0" borderId="15" xfId="0" applyBorder="1" applyAlignment="1"/>
    <xf numFmtId="0" fontId="19" fillId="0" borderId="11" xfId="0" applyFont="1" applyBorder="1" applyAlignment="1"/>
    <xf numFmtId="0" fontId="19" fillId="0" borderId="16" xfId="0" applyFont="1" applyBorder="1" applyAlignment="1"/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/>
    <xf numFmtId="165" fontId="19" fillId="0" borderId="14" xfId="0" applyNumberFormat="1" applyFont="1" applyBorder="1" applyAlignment="1"/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5" fontId="0" fillId="0" borderId="0" xfId="0" applyNumberFormat="1" applyAlignment="1"/>
    <xf numFmtId="166" fontId="0" fillId="0" borderId="14" xfId="43" applyNumberFormat="1" applyFont="1" applyBorder="1"/>
    <xf numFmtId="165" fontId="0" fillId="21" borderId="0" xfId="0" applyNumberFormat="1" applyFill="1" applyAlignment="1"/>
    <xf numFmtId="165" fontId="22" fillId="21" borderId="14" xfId="0" applyNumberFormat="1" applyFont="1" applyFill="1" applyBorder="1" applyAlignment="1"/>
    <xf numFmtId="165" fontId="22" fillId="0" borderId="14" xfId="0" applyNumberFormat="1" applyFont="1" applyBorder="1" applyAlignment="1"/>
    <xf numFmtId="0" fontId="22" fillId="0" borderId="14" xfId="0" applyFont="1" applyBorder="1" applyAlignment="1"/>
    <xf numFmtId="165" fontId="0" fillId="22" borderId="0" xfId="0" applyNumberFormat="1" applyFill="1" applyAlignment="1"/>
    <xf numFmtId="165" fontId="22" fillId="22" borderId="14" xfId="0" applyNumberFormat="1" applyFont="1" applyFill="1" applyBorder="1" applyAlignment="1"/>
    <xf numFmtId="165" fontId="22" fillId="0" borderId="17" xfId="0" applyNumberFormat="1" applyFont="1" applyBorder="1" applyAlignment="1"/>
    <xf numFmtId="0" fontId="22" fillId="0" borderId="17" xfId="0" applyFont="1" applyBorder="1" applyAlignment="1"/>
    <xf numFmtId="165" fontId="22" fillId="22" borderId="18" xfId="0" applyNumberFormat="1" applyFont="1" applyFill="1" applyBorder="1" applyAlignment="1"/>
    <xf numFmtId="165" fontId="0" fillId="22" borderId="15" xfId="0" applyNumberFormat="1" applyFill="1" applyBorder="1" applyAlignment="1"/>
    <xf numFmtId="0" fontId="22" fillId="0" borderId="15" xfId="0" applyFont="1" applyBorder="1" applyAlignment="1"/>
    <xf numFmtId="0" fontId="22" fillId="0" borderId="18" xfId="0" applyFont="1" applyBorder="1" applyAlignment="1">
      <alignment horizontal="center" vertical="center"/>
    </xf>
    <xf numFmtId="165" fontId="22" fillId="0" borderId="13" xfId="0" applyNumberFormat="1" applyFont="1" applyBorder="1" applyAlignment="1"/>
    <xf numFmtId="165" fontId="22" fillId="0" borderId="16" xfId="0" applyNumberFormat="1" applyFont="1" applyBorder="1" applyAlignment="1"/>
    <xf numFmtId="166" fontId="22" fillId="0" borderId="11" xfId="43" applyNumberFormat="1" applyFont="1" applyBorder="1"/>
    <xf numFmtId="0" fontId="22" fillId="22" borderId="18" xfId="0" applyFont="1" applyFill="1" applyBorder="1" applyAlignment="1">
      <alignment horizontal="center" vertical="center"/>
    </xf>
    <xf numFmtId="165" fontId="22" fillId="22" borderId="15" xfId="0" applyNumberFormat="1" applyFont="1" applyFill="1" applyBorder="1" applyAlignment="1"/>
    <xf numFmtId="165" fontId="22" fillId="22" borderId="11" xfId="0" applyNumberFormat="1" applyFont="1" applyFill="1" applyBorder="1" applyAlignment="1"/>
    <xf numFmtId="165" fontId="22" fillId="21" borderId="16" xfId="0" applyNumberFormat="1" applyFont="1" applyFill="1" applyBorder="1" applyAlignment="1"/>
    <xf numFmtId="0" fontId="21" fillId="0" borderId="0" xfId="0" applyFont="1" applyAlignment="1"/>
    <xf numFmtId="165" fontId="22" fillId="0" borderId="12" xfId="0" applyNumberFormat="1" applyFont="1" applyBorder="1" applyAlignment="1"/>
    <xf numFmtId="0" fontId="22" fillId="21" borderId="11" xfId="0" applyFont="1" applyFill="1" applyBorder="1" applyAlignment="1">
      <alignment horizontal="center" vertical="center"/>
    </xf>
    <xf numFmtId="165" fontId="22" fillId="21" borderId="11" xfId="0" applyNumberFormat="1" applyFont="1" applyFill="1" applyBorder="1" applyAlignment="1"/>
    <xf numFmtId="0" fontId="22" fillId="0" borderId="14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6" fontId="0" fillId="0" borderId="17" xfId="43" applyNumberFormat="1" applyFont="1" applyBorder="1"/>
    <xf numFmtId="165" fontId="22" fillId="22" borderId="17" xfId="0" applyNumberFormat="1" applyFont="1" applyFill="1" applyBorder="1" applyAlignment="1"/>
    <xf numFmtId="165" fontId="22" fillId="21" borderId="17" xfId="0" applyNumberFormat="1" applyFont="1" applyFill="1" applyBorder="1" applyAlignment="1"/>
    <xf numFmtId="0" fontId="23" fillId="0" borderId="0" xfId="0" applyFont="1" applyAlignment="1"/>
    <xf numFmtId="0" fontId="23" fillId="0" borderId="10" xfId="0" applyFont="1" applyBorder="1">
      <alignment vertical="center"/>
    </xf>
    <xf numFmtId="0" fontId="23" fillId="0" borderId="14" xfId="0" applyFont="1" applyBorder="1">
      <alignment vertical="center"/>
    </xf>
    <xf numFmtId="0" fontId="23" fillId="0" borderId="14" xfId="0" applyFont="1" applyBorder="1" applyAlignment="1"/>
    <xf numFmtId="0" fontId="20" fillId="0" borderId="15" xfId="0" applyFont="1" applyBorder="1" applyAlignment="1"/>
    <xf numFmtId="0" fontId="23" fillId="0" borderId="17" xfId="0" applyFont="1" applyBorder="1" applyAlignment="1"/>
    <xf numFmtId="0" fontId="19" fillId="0" borderId="13" xfId="0" applyFont="1" applyBorder="1" applyAlignment="1"/>
    <xf numFmtId="0" fontId="19" fillId="0" borderId="12" xfId="0" applyFont="1" applyBorder="1" applyAlignment="1"/>
    <xf numFmtId="0" fontId="22" fillId="0" borderId="11" xfId="0" applyFont="1" applyBorder="1" applyAlignment="1"/>
    <xf numFmtId="0" fontId="22" fillId="0" borderId="13" xfId="0" applyFont="1" applyBorder="1" applyAlignment="1">
      <alignment horizontal="center" vertical="center"/>
    </xf>
    <xf numFmtId="165" fontId="22" fillId="23" borderId="14" xfId="0" applyNumberFormat="1" applyFont="1" applyFill="1" applyBorder="1" applyAlignment="1"/>
    <xf numFmtId="165" fontId="22" fillId="23" borderId="17" xfId="0" applyNumberFormat="1" applyFont="1" applyFill="1" applyBorder="1" applyAlignment="1"/>
    <xf numFmtId="0" fontId="22" fillId="22" borderId="13" xfId="0" applyFont="1" applyFill="1" applyBorder="1" applyAlignment="1">
      <alignment horizontal="center"/>
    </xf>
    <xf numFmtId="0" fontId="22" fillId="22" borderId="12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165" fontId="22" fillId="0" borderId="11" xfId="0" applyNumberFormat="1" applyFont="1" applyBorder="1" applyAlignment="1"/>
    <xf numFmtId="165" fontId="22" fillId="22" borderId="16" xfId="0" applyNumberFormat="1" applyFont="1" applyFill="1" applyBorder="1" applyAlignment="1"/>
    <xf numFmtId="0" fontId="22" fillId="22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19" fillId="0" borderId="14" xfId="0" applyFont="1" applyBorder="1">
      <alignment vertical="center"/>
    </xf>
    <xf numFmtId="0" fontId="25" fillId="0" borderId="0" xfId="0" applyFont="1" applyAlignment="1"/>
    <xf numFmtId="0" fontId="19" fillId="0" borderId="10" xfId="0" applyFont="1" applyBorder="1" applyAlignment="1"/>
    <xf numFmtId="0" fontId="19" fillId="0" borderId="0" xfId="0" applyFont="1">
      <alignment vertical="center"/>
    </xf>
    <xf numFmtId="0" fontId="22" fillId="21" borderId="13" xfId="0" applyFont="1" applyFill="1" applyBorder="1" applyAlignment="1">
      <alignment horizontal="center"/>
    </xf>
    <xf numFmtId="0" fontId="22" fillId="21" borderId="12" xfId="0" applyFont="1" applyFill="1" applyBorder="1" applyAlignment="1">
      <alignment horizontal="center"/>
    </xf>
    <xf numFmtId="1" fontId="0" fillId="0" borderId="0" xfId="0" applyNumberFormat="1" applyAlignment="1"/>
    <xf numFmtId="0" fontId="19" fillId="24" borderId="0" xfId="0" applyFont="1" applyFill="1" applyAlignment="1"/>
    <xf numFmtId="0" fontId="22" fillId="24" borderId="18" xfId="0" applyFont="1" applyFill="1" applyBorder="1" applyAlignment="1">
      <alignment horizontal="center" vertical="center"/>
    </xf>
    <xf numFmtId="165" fontId="22" fillId="24" borderId="18" xfId="0" applyNumberFormat="1" applyFont="1" applyFill="1" applyBorder="1" applyAlignment="1"/>
    <xf numFmtId="165" fontId="22" fillId="24" borderId="11" xfId="0" applyNumberFormat="1" applyFont="1" applyFill="1" applyBorder="1" applyAlignment="1"/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24" fillId="22" borderId="16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0" fontId="24" fillId="21" borderId="12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22" borderId="10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23" builtinId="22" customBuiltin="1"/>
    <cellStyle name="Celda de comprobación" xfId="42" builtinId="23" customBuiltin="1"/>
    <cellStyle name="Celda vinculada" xfId="24" builtinId="24" customBuiltin="1"/>
    <cellStyle name="Correcto" xfId="31" xr:uid="{00000000-0005-0000-0000-000015000000}"/>
    <cellStyle name="Encabezado 1" xfId="19" builtinId="16" customBuiltin="1"/>
    <cellStyle name="Encabezado 4" xfId="22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2" builtinId="20" customBuiltin="1"/>
    <cellStyle name="Incorrecto" xfId="33" xr:uid="{00000000-0005-0000-0000-00001E000000}"/>
    <cellStyle name="Millares" xfId="43" builtinId="3"/>
    <cellStyle name="Neutral" xfId="34" builtinId="28" customBuiltin="1"/>
    <cellStyle name="Normal" xfId="0" builtinId="0"/>
    <cellStyle name="Notas" xfId="35" builtinId="10" customBuiltin="1"/>
    <cellStyle name="Salida" xfId="36" builtinId="21" customBuiltin="1"/>
    <cellStyle name="TableStyleLight1" xfId="37" xr:uid="{00000000-0005-0000-0000-000024000000}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20" builtinId="17" customBuiltin="1"/>
    <cellStyle name="Título 3" xfId="21" builtinId="18" customBuiltin="1"/>
    <cellStyle name="Total" xfId="4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(OCN </a:t>
            </a:r>
            <a:r>
              <a:rPr lang="en-US" b="1"/>
              <a:t>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AbundanceBiomassANE_FINAL!$AD$3:$AF$3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AbundanceBiomassANE_FINAL!$AD$27:$AF$27</c:f>
              <c:numCache>
                <c:formatCode>0.0</c:formatCode>
                <c:ptCount val="3"/>
                <c:pt idx="0">
                  <c:v>1888.0679931881843</c:v>
                </c:pt>
                <c:pt idx="1">
                  <c:v>1179.3564808377896</c:v>
                </c:pt>
                <c:pt idx="2">
                  <c:v>130.59152597402596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1-4F4A-8CD1-C7F87BB6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1616"/>
        <c:axId val="71467776"/>
      </c:barChart>
      <c:catAx>
        <c:axId val="4811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7776"/>
        <c:crosses val="autoZero"/>
        <c:auto val="1"/>
        <c:lblAlgn val="ctr"/>
        <c:lblOffset val="100"/>
        <c:noMultiLvlLbl val="0"/>
      </c:catAx>
      <c:valAx>
        <c:axId val="7146777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1116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</a:t>
            </a:r>
            <a:r>
              <a:rPr lang="pt-PT" sz="1600" b="1" i="0" u="none" strike="noStrike" baseline="0">
                <a:effectLst/>
              </a:rPr>
              <a:t>IXa S. ABUNDANCE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5512049908580612"/>
          <c:y val="4.564132897685304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AbundanceBiomassANE_FINAL!$A$69:$A$90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AbundanceBiomassANE_FINAL!$D$69:$D$90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711.31899999999996</c:v>
                </c:pt>
                <c:pt idx="9">
                  <c:v>793.08299999999997</c:v>
                </c:pt>
                <c:pt idx="10">
                  <c:v>1457.893</c:v>
                </c:pt>
                <c:pt idx="11">
                  <c:v>1832.6859999999999</c:v>
                </c:pt>
                <c:pt idx="12">
                  <c:v>698.81700000000001</c:v>
                </c:pt>
                <c:pt idx="13">
                  <c:v>201.09299999999999</c:v>
                </c:pt>
                <c:pt idx="14">
                  <c:v>43.173999999999999</c:v>
                </c:pt>
                <c:pt idx="15">
                  <c:v>1.9870000000000001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CF46-8211-81DCB348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048512"/>
        <c:axId val="82050432"/>
      </c:barChart>
      <c:catAx>
        <c:axId val="820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PT" sz="1100"/>
                  <a:t>Size</a:t>
                </a:r>
                <a:r>
                  <a:rPr lang="pt-PT" sz="1100" baseline="0"/>
                  <a:t> class</a:t>
                </a:r>
                <a:endParaRPr lang="pt-PT" sz="110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/>
            </a:pPr>
            <a:endParaRPr lang="es-CL"/>
          </a:p>
        </c:txPr>
        <c:crossAx val="82050432"/>
        <c:crosses val="autoZero"/>
        <c:auto val="1"/>
        <c:lblAlgn val="ctr"/>
        <c:lblOffset val="100"/>
        <c:noMultiLvlLbl val="0"/>
      </c:catAx>
      <c:valAx>
        <c:axId val="82050432"/>
        <c:scaling>
          <c:orientation val="minMax"/>
          <c:max val="220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fish (Millions)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CL"/>
          </a:p>
        </c:txPr>
        <c:crossAx val="82048512"/>
        <c:crosses val="autoZero"/>
        <c:crossBetween val="between"/>
        <c:majorUnit val="200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IXa</a:t>
            </a:r>
            <a:r>
              <a:rPr lang="en-US" sz="1600" baseline="0"/>
              <a:t> </a:t>
            </a:r>
            <a:r>
              <a:rPr lang="en-US" sz="1600"/>
              <a:t>CN. ABUNDANCE</a:t>
            </a:r>
          </a:p>
        </c:rich>
      </c:tx>
      <c:layout>
        <c:manualLayout>
          <c:xMode val="edge"/>
          <c:yMode val="edge"/>
          <c:x val="0.3551204990858064"/>
          <c:y val="4.564132897685304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AbundanceBiomassANE_FINAL!$A$6:$A$27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4.9400000000000004</c:v>
                </c:pt>
                <c:pt idx="9">
                  <c:v>69.918999999999997</c:v>
                </c:pt>
                <c:pt idx="10">
                  <c:v>191.50800000000001</c:v>
                </c:pt>
                <c:pt idx="11">
                  <c:v>251.45699999999999</c:v>
                </c:pt>
                <c:pt idx="12">
                  <c:v>386.54899999999998</c:v>
                </c:pt>
                <c:pt idx="13">
                  <c:v>839.02300000000002</c:v>
                </c:pt>
                <c:pt idx="14">
                  <c:v>846.2</c:v>
                </c:pt>
                <c:pt idx="15">
                  <c:v>364.334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1-1048-B1DD-51A157B9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3864192"/>
        <c:axId val="83907328"/>
      </c:barChart>
      <c:catAx>
        <c:axId val="838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PT" sz="1100"/>
                  <a:t>Size</a:t>
                </a:r>
                <a:r>
                  <a:rPr lang="pt-PT" sz="1100" baseline="0"/>
                  <a:t> class</a:t>
                </a:r>
                <a:endParaRPr lang="pt-PT" sz="110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/>
            </a:pPr>
            <a:endParaRPr lang="es-CL"/>
          </a:p>
        </c:txPr>
        <c:crossAx val="83907328"/>
        <c:crosses val="autoZero"/>
        <c:auto val="1"/>
        <c:lblAlgn val="ctr"/>
        <c:lblOffset val="100"/>
        <c:noMultiLvlLbl val="0"/>
      </c:catAx>
      <c:valAx>
        <c:axId val="83907328"/>
        <c:scaling>
          <c:orientation val="minMax"/>
          <c:max val="220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fish (Millions)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CL"/>
          </a:p>
        </c:txPr>
        <c:crossAx val="83864192"/>
        <c:crosses val="autoZero"/>
        <c:crossBetween val="between"/>
        <c:majorUnit val="200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IXa</a:t>
            </a:r>
            <a:r>
              <a:rPr lang="en-US" sz="1600" b="1" baseline="0"/>
              <a:t> CN. ABUNDANCE</a:t>
            </a:r>
            <a:endParaRPr lang="en-US" sz="16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AbundanceBiomassANE_FINAL!$AD$3:$AF$3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8EA-4740-9B00-97A51514EFCD}"/>
              </c:ext>
            </c:extLst>
          </c:dPt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AbundanceBiomassANE_FINAL!$AD$27:$AF$27</c:f>
              <c:numCache>
                <c:formatCode>0.0</c:formatCode>
                <c:ptCount val="3"/>
                <c:pt idx="0">
                  <c:v>1888.0679931881843</c:v>
                </c:pt>
                <c:pt idx="1">
                  <c:v>1179.3564808377896</c:v>
                </c:pt>
                <c:pt idx="2">
                  <c:v>130.59152597402596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A-4740-9B00-97A51514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6"/>
        <c:axId val="83811328"/>
        <c:axId val="83862272"/>
      </c:barChart>
      <c:catAx>
        <c:axId val="838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862272"/>
        <c:crosses val="autoZero"/>
        <c:auto val="1"/>
        <c:lblAlgn val="ctr"/>
        <c:lblOffset val="100"/>
        <c:noMultiLvlLbl val="0"/>
      </c:catAx>
      <c:valAx>
        <c:axId val="83862272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Number of fish (millions)</a:t>
                </a:r>
                <a:endParaRPr lang="en-US" sz="1050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811328"/>
        <c:crosses val="autoZero"/>
        <c:crossBetween val="between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IXa</a:t>
            </a:r>
            <a:r>
              <a:rPr lang="en-US" sz="1600" b="1" baseline="0"/>
              <a:t> S. ABUNDANCE</a:t>
            </a:r>
            <a:endParaRPr lang="en-US" sz="16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AbundanceBiomassANE_FINAL!$AD$3:$AF$3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04D-5C49-BC86-069B8C96D8F6}"/>
              </c:ext>
            </c:extLst>
          </c:dPt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AbundanceBiomassANE_FINAL!$AD$90:$AF$90</c:f>
              <c:numCache>
                <c:formatCode>0.0</c:formatCode>
                <c:ptCount val="3"/>
                <c:pt idx="0">
                  <c:v>9709.614714138288</c:v>
                </c:pt>
                <c:pt idx="1">
                  <c:v>98.362472136222905</c:v>
                </c:pt>
                <c:pt idx="2">
                  <c:v>2.870813725490196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D-5C49-BC86-069B8C96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6"/>
        <c:axId val="83925632"/>
        <c:axId val="83956480"/>
      </c:barChart>
      <c:catAx>
        <c:axId val="839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956480"/>
        <c:crosses val="autoZero"/>
        <c:auto val="1"/>
        <c:lblAlgn val="ctr"/>
        <c:lblOffset val="100"/>
        <c:noMultiLvlLbl val="0"/>
      </c:catAx>
      <c:valAx>
        <c:axId val="83956480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Number of fish (millions)</a:t>
                </a:r>
                <a:endParaRPr lang="en-US" sz="1050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925632"/>
        <c:crosses val="autoZero"/>
        <c:crossBetween val="between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(OCN 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AbundanceBiomassANE_FINAL!$AJ$3:$AL$3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AbundanceBiomassANE_FINAL!$AJ$4:$AL$4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AbundanceBiomassANE_FINAL!$AJ$27:$AL$27</c:f>
              <c:numCache>
                <c:formatCode>0.0</c:formatCode>
                <c:ptCount val="3"/>
                <c:pt idx="0">
                  <c:v>21735.518404634582</c:v>
                </c:pt>
                <c:pt idx="1">
                  <c:v>14606.747017443342</c:v>
                </c:pt>
                <c:pt idx="2">
                  <c:v>1959.734577922078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8D4B-AFE2-9068E976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7168"/>
        <c:axId val="81529088"/>
      </c:barChart>
      <c:catAx>
        <c:axId val="815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29088"/>
        <c:crosses val="autoZero"/>
        <c:auto val="1"/>
        <c:lblAlgn val="ctr"/>
        <c:lblOffset val="100"/>
        <c:noMultiLvlLbl val="0"/>
      </c:catAx>
      <c:valAx>
        <c:axId val="8152908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2716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(CAD </a:t>
            </a:r>
            <a:r>
              <a:rPr lang="en-US" b="1"/>
              <a:t>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AbundanceBiomassANE_FINAL!$AD$66:$AF$66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AbundanceBiomassANE_FINAL!$AD$67:$AF$67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AbundanceBiomassANE_FINAL!$AD$90:$AF$90</c:f>
              <c:numCache>
                <c:formatCode>0.0</c:formatCode>
                <c:ptCount val="3"/>
                <c:pt idx="0">
                  <c:v>9709.614714138288</c:v>
                </c:pt>
                <c:pt idx="1">
                  <c:v>98.362472136222905</c:v>
                </c:pt>
                <c:pt idx="2">
                  <c:v>2.870813725490196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BE48-8134-969706B2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57376"/>
        <c:axId val="81580032"/>
      </c:barChart>
      <c:catAx>
        <c:axId val="815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80032"/>
        <c:crosses val="autoZero"/>
        <c:auto val="1"/>
        <c:lblAlgn val="ctr"/>
        <c:lblOffset val="100"/>
        <c:noMultiLvlLbl val="0"/>
      </c:catAx>
      <c:valAx>
        <c:axId val="8158003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5737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(CAD 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AbundanceBiomassANE_FINAL!$AJ$66:$AL$66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AbundanceBiomassANE_FINAL!$AJ$67:$AL$67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AbundanceBiomassANE_FINAL!$AJ$90:$AL$90</c:f>
              <c:numCache>
                <c:formatCode>0.0</c:formatCode>
                <c:ptCount val="3"/>
                <c:pt idx="0">
                  <c:v>64028.836945304436</c:v>
                </c:pt>
                <c:pt idx="1">
                  <c:v>1274.1826625386996</c:v>
                </c:pt>
                <c:pt idx="2">
                  <c:v>41.980392156862749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3540-AFC7-592AE16F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8576"/>
        <c:axId val="68515328"/>
      </c:barChart>
      <c:catAx>
        <c:axId val="68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515328"/>
        <c:crosses val="autoZero"/>
        <c:auto val="1"/>
        <c:lblAlgn val="ctr"/>
        <c:lblOffset val="100"/>
        <c:noMultiLvlLbl val="0"/>
      </c:catAx>
      <c:valAx>
        <c:axId val="6851532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48857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(Total</a:t>
            </a:r>
            <a:r>
              <a:rPr lang="en-US" b="1"/>
              <a:t>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AbundanceBiomassANE_FINAL!$AD$129:$AF$129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AbundanceBiomassANE_FINAL!$AD$130:$AF$130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AbundanceBiomassANE_FINAL!$AD$153:$AF$153</c:f>
              <c:numCache>
                <c:formatCode>0.0</c:formatCode>
                <c:ptCount val="3"/>
                <c:pt idx="0">
                  <c:v>10996.129862727275</c:v>
                </c:pt>
                <c:pt idx="1">
                  <c:v>1862.8514781818183</c:v>
                </c:pt>
                <c:pt idx="2">
                  <c:v>149.88265909090907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7C40-800E-B5446A08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52512"/>
        <c:axId val="81554432"/>
      </c:barChart>
      <c:catAx>
        <c:axId val="8155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54432"/>
        <c:crosses val="autoZero"/>
        <c:auto val="1"/>
        <c:lblAlgn val="ctr"/>
        <c:lblOffset val="100"/>
        <c:noMultiLvlLbl val="0"/>
      </c:catAx>
      <c:valAx>
        <c:axId val="815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525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(Total)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AbundanceBiomassANE_FINAL!$AJ$129:$AL$129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AbundanceBiomassANE_FINAL!$AJ$130:$AL$130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AbundanceBiomassANE_FINAL!$AJ$153:$AL$153</c:f>
              <c:numCache>
                <c:formatCode>0.0</c:formatCode>
                <c:ptCount val="3"/>
                <c:pt idx="0">
                  <c:v>79607.382002635044</c:v>
                </c:pt>
                <c:pt idx="1">
                  <c:v>21789.158840579708</c:v>
                </c:pt>
                <c:pt idx="2">
                  <c:v>2250.459156785244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A746-B592-EF5D57F9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7744"/>
        <c:axId val="81974016"/>
      </c:barChart>
      <c:catAx>
        <c:axId val="819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974016"/>
        <c:crosses val="autoZero"/>
        <c:auto val="1"/>
        <c:lblAlgn val="ctr"/>
        <c:lblOffset val="100"/>
        <c:noMultiLvlLbl val="0"/>
      </c:catAx>
      <c:valAx>
        <c:axId val="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96774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OCN (IXaCN)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AbundanceBiomassANE_FINAL!$A$6:$A$27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4.9400000000000004</c:v>
                </c:pt>
                <c:pt idx="9">
                  <c:v>69.918999999999997</c:v>
                </c:pt>
                <c:pt idx="10">
                  <c:v>191.50800000000001</c:v>
                </c:pt>
                <c:pt idx="11">
                  <c:v>251.45699999999999</c:v>
                </c:pt>
                <c:pt idx="12">
                  <c:v>386.54899999999998</c:v>
                </c:pt>
                <c:pt idx="13">
                  <c:v>839.02300000000002</c:v>
                </c:pt>
                <c:pt idx="14">
                  <c:v>846.2</c:v>
                </c:pt>
                <c:pt idx="15">
                  <c:v>364.334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E946-AA91-A32AF5DA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976704"/>
        <c:axId val="81602432"/>
      </c:barChart>
      <c:catAx>
        <c:axId val="819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81602432"/>
        <c:crosses val="autoZero"/>
        <c:auto val="1"/>
        <c:lblAlgn val="ctr"/>
        <c:lblOffset val="100"/>
        <c:noMultiLvlLbl val="0"/>
      </c:catAx>
      <c:valAx>
        <c:axId val="81602432"/>
        <c:scaling>
          <c:orientation val="minMax"/>
          <c:max val="2200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1976704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CAD (IXaS)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AbundanceBiomassANE_FINAL!$A$69:$A$90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AbundanceBiomassANE_FINAL!$D$69:$D$90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711.31899999999996</c:v>
                </c:pt>
                <c:pt idx="9">
                  <c:v>793.08299999999997</c:v>
                </c:pt>
                <c:pt idx="10">
                  <c:v>1457.893</c:v>
                </c:pt>
                <c:pt idx="11">
                  <c:v>1832.6859999999999</c:v>
                </c:pt>
                <c:pt idx="12">
                  <c:v>698.81700000000001</c:v>
                </c:pt>
                <c:pt idx="13">
                  <c:v>201.09299999999999</c:v>
                </c:pt>
                <c:pt idx="14">
                  <c:v>43.173999999999999</c:v>
                </c:pt>
                <c:pt idx="15">
                  <c:v>1.9870000000000001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D-5B47-8A72-20B017C9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981440"/>
        <c:axId val="81632640"/>
      </c:barChart>
      <c:catAx>
        <c:axId val="819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81632640"/>
        <c:crosses val="autoZero"/>
        <c:auto val="1"/>
        <c:lblAlgn val="ctr"/>
        <c:lblOffset val="100"/>
        <c:noMultiLvlLbl val="0"/>
      </c:catAx>
      <c:valAx>
        <c:axId val="81632640"/>
        <c:scaling>
          <c:orientation val="minMax"/>
          <c:max val="2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198144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TOTAL (IXaCN+IXaS)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AbundanceBiomassANE_FINAL!$A$132:$A$153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AbundanceBiomassANE_FINAL!$D$132:$D$153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716.25900000000001</c:v>
                </c:pt>
                <c:pt idx="9">
                  <c:v>863.00199999999995</c:v>
                </c:pt>
                <c:pt idx="10">
                  <c:v>1649.4010000000001</c:v>
                </c:pt>
                <c:pt idx="11">
                  <c:v>2084.143</c:v>
                </c:pt>
                <c:pt idx="12">
                  <c:v>1085.366</c:v>
                </c:pt>
                <c:pt idx="13">
                  <c:v>1040.116</c:v>
                </c:pt>
                <c:pt idx="14">
                  <c:v>889.37400000000002</c:v>
                </c:pt>
                <c:pt idx="15">
                  <c:v>366.32100000000003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E347-9B1C-0AE07CAA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992320"/>
        <c:axId val="82023168"/>
      </c:barChart>
      <c:catAx>
        <c:axId val="819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82023168"/>
        <c:crosses val="autoZero"/>
        <c:auto val="1"/>
        <c:lblAlgn val="ctr"/>
        <c:lblOffset val="100"/>
        <c:noMultiLvlLbl val="0"/>
      </c:catAx>
      <c:valAx>
        <c:axId val="8202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199232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29</xdr:row>
      <xdr:rowOff>0</xdr:rowOff>
    </xdr:from>
    <xdr:to>
      <xdr:col>23</xdr:col>
      <xdr:colOff>295275</xdr:colOff>
      <xdr:row>43</xdr:row>
      <xdr:rowOff>76200</xdr:rowOff>
    </xdr:to>
    <xdr:graphicFrame macro="">
      <xdr:nvGraphicFramePr>
        <xdr:cNvPr id="4" name="Gráfico 1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485775</xdr:colOff>
      <xdr:row>29</xdr:row>
      <xdr:rowOff>0</xdr:rowOff>
    </xdr:from>
    <xdr:to>
      <xdr:col>30</xdr:col>
      <xdr:colOff>333375</xdr:colOff>
      <xdr:row>43</xdr:row>
      <xdr:rowOff>76200</xdr:rowOff>
    </xdr:to>
    <xdr:graphicFrame macro="">
      <xdr:nvGraphicFramePr>
        <xdr:cNvPr id="5" name="Gráfico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92</xdr:row>
      <xdr:rowOff>9525</xdr:rowOff>
    </xdr:from>
    <xdr:to>
      <xdr:col>23</xdr:col>
      <xdr:colOff>314325</xdr:colOff>
      <xdr:row>106</xdr:row>
      <xdr:rowOff>85725</xdr:rowOff>
    </xdr:to>
    <xdr:graphicFrame macro="">
      <xdr:nvGraphicFramePr>
        <xdr:cNvPr id="8" name="Gráfico 2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92</xdr:row>
      <xdr:rowOff>9525</xdr:rowOff>
    </xdr:from>
    <xdr:to>
      <xdr:col>30</xdr:col>
      <xdr:colOff>352425</xdr:colOff>
      <xdr:row>106</xdr:row>
      <xdr:rowOff>85725</xdr:rowOff>
    </xdr:to>
    <xdr:graphicFrame macro="">
      <xdr:nvGraphicFramePr>
        <xdr:cNvPr id="9" name="Gráfico 2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154</xdr:row>
      <xdr:rowOff>180975</xdr:rowOff>
    </xdr:from>
    <xdr:to>
      <xdr:col>23</xdr:col>
      <xdr:colOff>314325</xdr:colOff>
      <xdr:row>169</xdr:row>
      <xdr:rowOff>66675</xdr:rowOff>
    </xdr:to>
    <xdr:graphicFrame macro="">
      <xdr:nvGraphicFramePr>
        <xdr:cNvPr id="12" name="Gráfico 2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504825</xdr:colOff>
      <xdr:row>154</xdr:row>
      <xdr:rowOff>180975</xdr:rowOff>
    </xdr:from>
    <xdr:to>
      <xdr:col>30</xdr:col>
      <xdr:colOff>352425</xdr:colOff>
      <xdr:row>169</xdr:row>
      <xdr:rowOff>66675</xdr:rowOff>
    </xdr:to>
    <xdr:graphicFrame macro="">
      <xdr:nvGraphicFramePr>
        <xdr:cNvPr id="13" name="Gráfico 3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</xdr:row>
      <xdr:rowOff>190500</xdr:rowOff>
    </xdr:from>
    <xdr:to>
      <xdr:col>14</xdr:col>
      <xdr:colOff>600075</xdr:colOff>
      <xdr:row>19</xdr:row>
      <xdr:rowOff>180975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15</xdr:col>
      <xdr:colOff>600075</xdr:colOff>
      <xdr:row>83</xdr:row>
      <xdr:rowOff>9525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129</xdr:row>
      <xdr:rowOff>0</xdr:rowOff>
    </xdr:from>
    <xdr:to>
      <xdr:col>15</xdr:col>
      <xdr:colOff>600075</xdr:colOff>
      <xdr:row>145</xdr:row>
      <xdr:rowOff>180975</xdr:rowOff>
    </xdr:to>
    <xdr:graphicFrame macro="">
      <xdr:nvGraphicFramePr>
        <xdr:cNvPr id="16" name="Gráfico 1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148828</xdr:colOff>
      <xdr:row>84</xdr:row>
      <xdr:rowOff>59532</xdr:rowOff>
    </xdr:from>
    <xdr:to>
      <xdr:col>15</xdr:col>
      <xdr:colOff>109141</xdr:colOff>
      <xdr:row>101</xdr:row>
      <xdr:rowOff>39688</xdr:rowOff>
    </xdr:to>
    <xdr:graphicFrame macro="">
      <xdr:nvGraphicFramePr>
        <xdr:cNvPr id="18" name="Gráfico 1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525860</xdr:colOff>
      <xdr:row>19</xdr:row>
      <xdr:rowOff>158750</xdr:rowOff>
    </xdr:from>
    <xdr:to>
      <xdr:col>14</xdr:col>
      <xdr:colOff>486173</xdr:colOff>
      <xdr:row>36</xdr:row>
      <xdr:rowOff>138906</xdr:rowOff>
    </xdr:to>
    <xdr:graphicFrame macro="">
      <xdr:nvGraphicFramePr>
        <xdr:cNvPr id="20" name="Gráfico 1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595311</xdr:colOff>
      <xdr:row>45</xdr:row>
      <xdr:rowOff>89298</xdr:rowOff>
    </xdr:from>
    <xdr:to>
      <xdr:col>23</xdr:col>
      <xdr:colOff>456405</xdr:colOff>
      <xdr:row>59</xdr:row>
      <xdr:rowOff>165498</xdr:rowOff>
    </xdr:to>
    <xdr:graphicFrame macro="">
      <xdr:nvGraphicFramePr>
        <xdr:cNvPr id="21" name="Gráfico 1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108</xdr:row>
      <xdr:rowOff>0</xdr:rowOff>
    </xdr:from>
    <xdr:to>
      <xdr:col>23</xdr:col>
      <xdr:colOff>466328</xdr:colOff>
      <xdr:row>122</xdr:row>
      <xdr:rowOff>76200</xdr:rowOff>
    </xdr:to>
    <xdr:graphicFrame macro="">
      <xdr:nvGraphicFramePr>
        <xdr:cNvPr id="22" name="Gráfico 17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0.18802</cdr:x>
      <cdr:y>0.19315</cdr:y>
    </cdr:from>
    <cdr:to>
      <cdr:x>0.56612</cdr:x>
      <cdr:y>0.28037</cdr:y>
    </cdr:to>
    <cdr:sp macro="" textlink="">
      <cdr:nvSpPr>
        <cdr:cNvPr id="2" name="16 CuadroTexto"/>
        <cdr:cNvSpPr txBox="1"/>
      </cdr:nvSpPr>
      <cdr:spPr>
        <a:xfrm xmlns:a="http://schemas.openxmlformats.org/drawingml/2006/main">
          <a:off x="902891" y="615156"/>
          <a:ext cx="1815703" cy="2778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  <a:latin typeface="Calibri"/>
            </a:rPr>
            <a:t>65345 t</a:t>
          </a:r>
          <a:r>
            <a:rPr lang="es-ES" sz="1400" b="1"/>
            <a:t>; 9811 millions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0.18389</cdr:x>
      <cdr:y>0.24922</cdr:y>
    </cdr:from>
    <cdr:to>
      <cdr:x>0.56199</cdr:x>
      <cdr:y>0.33644</cdr:y>
    </cdr:to>
    <cdr:sp macro="" textlink="">
      <cdr:nvSpPr>
        <cdr:cNvPr id="2" name="16 CuadroTexto"/>
        <cdr:cNvSpPr txBox="1"/>
      </cdr:nvSpPr>
      <cdr:spPr>
        <a:xfrm xmlns:a="http://schemas.openxmlformats.org/drawingml/2006/main">
          <a:off x="883063" y="793762"/>
          <a:ext cx="1815708" cy="2777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  <a:latin typeface="Calibri"/>
            </a:rPr>
            <a:t>38302 t</a:t>
          </a:r>
          <a:r>
            <a:rPr lang="es-ES" sz="1400" b="1"/>
            <a:t>; 3198 millions 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workbookViewId="0">
      <selection activeCell="H32" sqref="H32:H63"/>
    </sheetView>
  </sheetViews>
  <sheetFormatPr baseColWidth="10" defaultColWidth="9.1640625" defaultRowHeight="15" x14ac:dyDescent="0.2"/>
  <cols>
    <col min="1" max="1" width="11.83203125" bestFit="1" customWidth="1"/>
    <col min="5" max="5" width="6.5" bestFit="1" customWidth="1"/>
    <col min="8" max="8" width="11.83203125" bestFit="1" customWidth="1"/>
    <col min="12" max="12" width="6.5" bestFit="1" customWidth="1"/>
    <col min="15" max="15" width="11.83203125" bestFit="1" customWidth="1"/>
  </cols>
  <sheetData>
    <row r="1" spans="1:19" x14ac:dyDescent="0.2">
      <c r="A1" s="1" t="s">
        <v>3</v>
      </c>
      <c r="B1" s="1" t="s">
        <v>0</v>
      </c>
      <c r="C1" s="1"/>
      <c r="H1" s="1" t="s">
        <v>3</v>
      </c>
      <c r="I1" s="1" t="s">
        <v>0</v>
      </c>
      <c r="O1" s="1" t="s">
        <v>3</v>
      </c>
      <c r="P1" s="1" t="s">
        <v>0</v>
      </c>
    </row>
    <row r="2" spans="1:19" x14ac:dyDescent="0.2">
      <c r="A2" s="1" t="s">
        <v>4</v>
      </c>
      <c r="B2" s="1" t="s">
        <v>5</v>
      </c>
      <c r="C2" s="1"/>
      <c r="H2" s="1" t="s">
        <v>4</v>
      </c>
      <c r="I2" s="1" t="s">
        <v>6</v>
      </c>
      <c r="O2" s="1" t="s">
        <v>4</v>
      </c>
      <c r="P2" s="1" t="s">
        <v>7</v>
      </c>
    </row>
    <row r="3" spans="1:19" x14ac:dyDescent="0.2">
      <c r="A3" s="1" t="s">
        <v>11</v>
      </c>
      <c r="B3" s="1" t="s">
        <v>1</v>
      </c>
      <c r="C3" s="1"/>
      <c r="H3" s="1" t="s">
        <v>11</v>
      </c>
      <c r="I3" s="1" t="s">
        <v>1</v>
      </c>
      <c r="O3" s="1" t="s">
        <v>11</v>
      </c>
      <c r="P3" s="1" t="s">
        <v>1</v>
      </c>
    </row>
    <row r="5" spans="1:19" x14ac:dyDescent="0.2">
      <c r="A5" s="79" t="s">
        <v>10</v>
      </c>
      <c r="B5" s="81" t="s">
        <v>9</v>
      </c>
      <c r="C5" s="81"/>
      <c r="D5" s="81"/>
      <c r="E5" s="79" t="s">
        <v>8</v>
      </c>
      <c r="H5" s="79" t="s">
        <v>10</v>
      </c>
      <c r="I5" s="81" t="s">
        <v>9</v>
      </c>
      <c r="J5" s="81"/>
      <c r="K5" s="81"/>
      <c r="L5" s="79" t="s">
        <v>8</v>
      </c>
      <c r="O5" s="79" t="s">
        <v>10</v>
      </c>
      <c r="P5" s="81" t="s">
        <v>9</v>
      </c>
      <c r="Q5" s="81"/>
      <c r="R5" s="81"/>
      <c r="S5" s="79" t="s">
        <v>8</v>
      </c>
    </row>
    <row r="6" spans="1:19" x14ac:dyDescent="0.2">
      <c r="A6" s="80"/>
      <c r="B6" s="11">
        <v>1</v>
      </c>
      <c r="C6" s="11">
        <v>2</v>
      </c>
      <c r="D6" s="11">
        <v>3</v>
      </c>
      <c r="E6" s="80"/>
      <c r="H6" s="80"/>
      <c r="I6" s="11">
        <v>1</v>
      </c>
      <c r="J6" s="11">
        <v>2</v>
      </c>
      <c r="K6" s="11">
        <v>3</v>
      </c>
      <c r="L6" s="80"/>
      <c r="O6" s="80"/>
      <c r="P6" s="11">
        <v>1</v>
      </c>
      <c r="Q6" s="11">
        <v>2</v>
      </c>
      <c r="R6" s="11">
        <v>3</v>
      </c>
      <c r="S6" s="80"/>
    </row>
    <row r="7" spans="1:19" x14ac:dyDescent="0.2">
      <c r="A7" s="8">
        <v>6</v>
      </c>
      <c r="B7" s="9"/>
      <c r="C7" s="9"/>
      <c r="D7" s="9"/>
      <c r="E7" s="10"/>
      <c r="H7" s="8">
        <v>6</v>
      </c>
      <c r="I7" s="69">
        <v>2</v>
      </c>
      <c r="J7" s="9"/>
      <c r="K7" s="9"/>
      <c r="L7" s="68">
        <v>2</v>
      </c>
      <c r="O7" s="8">
        <v>6</v>
      </c>
      <c r="P7" s="2">
        <v>2</v>
      </c>
      <c r="Q7" s="2"/>
      <c r="R7" s="2"/>
      <c r="S7" s="70">
        <v>2</v>
      </c>
    </row>
    <row r="8" spans="1:19" x14ac:dyDescent="0.2">
      <c r="A8" s="8">
        <v>6.5</v>
      </c>
      <c r="B8" s="9"/>
      <c r="C8" s="9"/>
      <c r="D8" s="9"/>
      <c r="E8" s="10"/>
      <c r="H8" s="8">
        <v>6.5</v>
      </c>
      <c r="I8" s="69">
        <v>10</v>
      </c>
      <c r="J8" s="9"/>
      <c r="K8" s="9"/>
      <c r="L8" s="68">
        <v>10</v>
      </c>
      <c r="O8" s="8">
        <v>6.5</v>
      </c>
      <c r="P8" s="2">
        <v>10</v>
      </c>
      <c r="Q8" s="2"/>
      <c r="R8" s="2"/>
      <c r="S8" s="7">
        <v>10</v>
      </c>
    </row>
    <row r="9" spans="1:19" x14ac:dyDescent="0.2">
      <c r="A9" s="8">
        <v>7</v>
      </c>
      <c r="B9" s="9"/>
      <c r="C9" s="9"/>
      <c r="D9" s="9"/>
      <c r="E9" s="10"/>
      <c r="H9" s="8">
        <v>7</v>
      </c>
      <c r="I9" s="69">
        <v>16</v>
      </c>
      <c r="J9" s="9"/>
      <c r="K9" s="9"/>
      <c r="L9" s="68">
        <v>16</v>
      </c>
      <c r="O9" s="8">
        <v>7</v>
      </c>
      <c r="P9" s="2">
        <v>16</v>
      </c>
      <c r="Q9" s="2"/>
      <c r="R9" s="2"/>
      <c r="S9" s="7">
        <v>16</v>
      </c>
    </row>
    <row r="10" spans="1:19" x14ac:dyDescent="0.2">
      <c r="A10" s="8">
        <v>7.5</v>
      </c>
      <c r="B10" s="9"/>
      <c r="C10" s="9"/>
      <c r="D10" s="9"/>
      <c r="E10" s="10"/>
      <c r="H10" s="8">
        <v>7.5</v>
      </c>
      <c r="I10" s="69">
        <v>20</v>
      </c>
      <c r="J10" s="9"/>
      <c r="K10" s="9"/>
      <c r="L10" s="68">
        <v>20</v>
      </c>
      <c r="O10" s="8">
        <v>7.5</v>
      </c>
      <c r="P10" s="2">
        <v>20</v>
      </c>
      <c r="Q10" s="2"/>
      <c r="R10" s="2"/>
      <c r="S10" s="7">
        <v>20</v>
      </c>
    </row>
    <row r="11" spans="1:19" x14ac:dyDescent="0.2">
      <c r="A11" s="8">
        <v>8</v>
      </c>
      <c r="E11" s="7"/>
      <c r="H11" s="8">
        <v>8</v>
      </c>
      <c r="I11" s="69">
        <v>20</v>
      </c>
      <c r="J11" s="1"/>
      <c r="K11" s="1"/>
      <c r="L11" s="68">
        <v>20</v>
      </c>
      <c r="O11" s="8">
        <v>8</v>
      </c>
      <c r="P11" s="2">
        <v>20</v>
      </c>
      <c r="Q11" s="2"/>
      <c r="R11" s="2"/>
      <c r="S11" s="7">
        <v>20</v>
      </c>
    </row>
    <row r="12" spans="1:19" x14ac:dyDescent="0.2">
      <c r="A12" s="8">
        <v>8.5</v>
      </c>
      <c r="E12" s="7"/>
      <c r="H12" s="8">
        <v>8.5</v>
      </c>
      <c r="I12" s="69">
        <v>20</v>
      </c>
      <c r="J12" s="1"/>
      <c r="K12" s="1"/>
      <c r="L12" s="68">
        <v>20</v>
      </c>
      <c r="O12" s="8">
        <v>8.5</v>
      </c>
      <c r="P12" s="2">
        <v>20</v>
      </c>
      <c r="Q12" s="2"/>
      <c r="R12" s="2"/>
      <c r="S12" s="7">
        <v>20</v>
      </c>
    </row>
    <row r="13" spans="1:19" x14ac:dyDescent="0.2">
      <c r="A13" s="8">
        <v>9</v>
      </c>
      <c r="E13" s="7"/>
      <c r="H13" s="8">
        <v>9</v>
      </c>
      <c r="I13" s="69">
        <v>20</v>
      </c>
      <c r="J13" s="1"/>
      <c r="K13" s="1"/>
      <c r="L13" s="68">
        <v>20</v>
      </c>
      <c r="O13" s="8">
        <v>9</v>
      </c>
      <c r="P13" s="2">
        <v>20</v>
      </c>
      <c r="Q13" s="2"/>
      <c r="R13" s="2"/>
      <c r="S13" s="7">
        <v>20</v>
      </c>
    </row>
    <row r="14" spans="1:19" x14ac:dyDescent="0.2">
      <c r="A14" s="8">
        <v>9.5</v>
      </c>
      <c r="E14" s="7"/>
      <c r="H14" s="8">
        <v>9.5</v>
      </c>
      <c r="I14">
        <v>26</v>
      </c>
      <c r="L14" s="7">
        <v>26</v>
      </c>
      <c r="O14" s="8">
        <v>9.5</v>
      </c>
      <c r="P14" s="2">
        <v>26</v>
      </c>
      <c r="Q14" s="2"/>
      <c r="R14" s="2"/>
      <c r="S14" s="7">
        <v>26</v>
      </c>
    </row>
    <row r="15" spans="1:19" x14ac:dyDescent="0.2">
      <c r="A15" s="8">
        <v>10</v>
      </c>
      <c r="B15">
        <v>3</v>
      </c>
      <c r="E15" s="7">
        <v>3</v>
      </c>
      <c r="H15" s="8">
        <v>10</v>
      </c>
      <c r="I15">
        <v>33</v>
      </c>
      <c r="L15" s="7">
        <v>33</v>
      </c>
      <c r="O15" s="8">
        <v>10</v>
      </c>
      <c r="P15" s="2">
        <v>36</v>
      </c>
      <c r="Q15" s="2"/>
      <c r="R15" s="2"/>
      <c r="S15" s="7">
        <v>36</v>
      </c>
    </row>
    <row r="16" spans="1:19" x14ac:dyDescent="0.2">
      <c r="A16" s="8">
        <v>10.5</v>
      </c>
      <c r="B16">
        <v>5</v>
      </c>
      <c r="E16" s="7">
        <v>5</v>
      </c>
      <c r="H16" s="8">
        <v>10.5</v>
      </c>
      <c r="I16">
        <v>19</v>
      </c>
      <c r="L16" s="7">
        <v>19</v>
      </c>
      <c r="O16" s="8">
        <v>10.5</v>
      </c>
      <c r="P16" s="2">
        <v>24</v>
      </c>
      <c r="Q16" s="2"/>
      <c r="R16" s="2"/>
      <c r="S16" s="7">
        <v>24</v>
      </c>
    </row>
    <row r="17" spans="1:19" x14ac:dyDescent="0.2">
      <c r="A17" s="8">
        <v>11</v>
      </c>
      <c r="B17">
        <v>14</v>
      </c>
      <c r="C17">
        <v>1</v>
      </c>
      <c r="E17" s="7">
        <v>15</v>
      </c>
      <c r="H17" s="8">
        <v>11</v>
      </c>
      <c r="I17">
        <v>14</v>
      </c>
      <c r="L17" s="7">
        <v>14</v>
      </c>
      <c r="O17" s="8">
        <v>11</v>
      </c>
      <c r="P17" s="2">
        <v>28</v>
      </c>
      <c r="Q17" s="2">
        <v>1</v>
      </c>
      <c r="R17" s="2"/>
      <c r="S17" s="7">
        <v>29</v>
      </c>
    </row>
    <row r="18" spans="1:19" x14ac:dyDescent="0.2">
      <c r="A18" s="8">
        <v>11.5</v>
      </c>
      <c r="B18">
        <v>7</v>
      </c>
      <c r="C18">
        <v>5</v>
      </c>
      <c r="E18" s="7">
        <v>12</v>
      </c>
      <c r="H18" s="8">
        <v>11.5</v>
      </c>
      <c r="I18">
        <v>10</v>
      </c>
      <c r="L18" s="7">
        <v>10</v>
      </c>
      <c r="O18" s="8">
        <v>11.5</v>
      </c>
      <c r="P18" s="2">
        <v>17</v>
      </c>
      <c r="Q18" s="2">
        <v>5</v>
      </c>
      <c r="R18" s="2"/>
      <c r="S18" s="7">
        <v>22</v>
      </c>
    </row>
    <row r="19" spans="1:19" x14ac:dyDescent="0.2">
      <c r="A19" s="8">
        <v>12</v>
      </c>
      <c r="B19">
        <v>7</v>
      </c>
      <c r="C19">
        <v>8</v>
      </c>
      <c r="E19" s="7">
        <v>15</v>
      </c>
      <c r="H19" s="8">
        <v>12</v>
      </c>
      <c r="I19">
        <v>10</v>
      </c>
      <c r="L19" s="7">
        <v>10</v>
      </c>
      <c r="O19" s="8">
        <v>12</v>
      </c>
      <c r="P19" s="2">
        <v>17</v>
      </c>
      <c r="Q19" s="2">
        <v>8</v>
      </c>
      <c r="R19" s="2"/>
      <c r="S19" s="7">
        <v>25</v>
      </c>
    </row>
    <row r="20" spans="1:19" x14ac:dyDescent="0.2">
      <c r="A20" s="8">
        <v>12.5</v>
      </c>
      <c r="B20">
        <v>9</v>
      </c>
      <c r="C20">
        <v>5</v>
      </c>
      <c r="E20" s="7">
        <v>14</v>
      </c>
      <c r="H20" s="8">
        <v>12.5</v>
      </c>
      <c r="I20">
        <v>11</v>
      </c>
      <c r="J20">
        <v>8</v>
      </c>
      <c r="L20" s="7">
        <v>19</v>
      </c>
      <c r="O20" s="8">
        <v>12.5</v>
      </c>
      <c r="P20" s="2">
        <v>20</v>
      </c>
      <c r="Q20" s="2">
        <v>13</v>
      </c>
      <c r="R20" s="2"/>
      <c r="S20" s="7">
        <v>33</v>
      </c>
    </row>
    <row r="21" spans="1:19" x14ac:dyDescent="0.2">
      <c r="A21" s="8">
        <v>13</v>
      </c>
      <c r="B21">
        <v>10</v>
      </c>
      <c r="C21">
        <v>5</v>
      </c>
      <c r="D21">
        <v>1</v>
      </c>
      <c r="E21" s="7">
        <v>16</v>
      </c>
      <c r="H21" s="8">
        <v>13</v>
      </c>
      <c r="I21">
        <v>11</v>
      </c>
      <c r="J21">
        <v>5</v>
      </c>
      <c r="K21">
        <v>1</v>
      </c>
      <c r="L21" s="7">
        <v>17</v>
      </c>
      <c r="O21" s="8">
        <v>13</v>
      </c>
      <c r="P21" s="2">
        <v>21</v>
      </c>
      <c r="Q21" s="2">
        <v>10</v>
      </c>
      <c r="R21" s="2">
        <v>2</v>
      </c>
      <c r="S21" s="7">
        <v>33</v>
      </c>
    </row>
    <row r="22" spans="1:19" x14ac:dyDescent="0.2">
      <c r="A22" s="8">
        <v>13.5</v>
      </c>
      <c r="B22">
        <v>10</v>
      </c>
      <c r="C22">
        <v>7</v>
      </c>
      <c r="E22" s="7">
        <v>17</v>
      </c>
      <c r="H22" s="8">
        <v>13.5</v>
      </c>
      <c r="I22">
        <v>2</v>
      </c>
      <c r="J22">
        <v>3</v>
      </c>
      <c r="K22">
        <v>1</v>
      </c>
      <c r="L22" s="7">
        <v>6</v>
      </c>
      <c r="O22" s="8">
        <v>13.5</v>
      </c>
      <c r="P22" s="2">
        <v>12</v>
      </c>
      <c r="Q22" s="2">
        <v>10</v>
      </c>
      <c r="R22" s="2">
        <v>1</v>
      </c>
      <c r="S22" s="7">
        <v>23</v>
      </c>
    </row>
    <row r="23" spans="1:19" x14ac:dyDescent="0.2">
      <c r="A23" s="8">
        <v>14</v>
      </c>
      <c r="B23">
        <v>1</v>
      </c>
      <c r="C23">
        <v>6</v>
      </c>
      <c r="D23">
        <v>4</v>
      </c>
      <c r="E23" s="7">
        <v>11</v>
      </c>
      <c r="H23" s="8">
        <v>14</v>
      </c>
      <c r="L23" s="7"/>
      <c r="O23" s="8">
        <v>14</v>
      </c>
      <c r="P23" s="2">
        <v>1</v>
      </c>
      <c r="Q23" s="2">
        <v>6</v>
      </c>
      <c r="R23" s="2">
        <v>4</v>
      </c>
      <c r="S23" s="7">
        <v>11</v>
      </c>
    </row>
    <row r="24" spans="1:19" x14ac:dyDescent="0.2">
      <c r="A24" s="8">
        <v>14.5</v>
      </c>
      <c r="C24">
        <v>6</v>
      </c>
      <c r="D24">
        <v>1</v>
      </c>
      <c r="E24" s="7">
        <v>7</v>
      </c>
      <c r="H24" s="8">
        <v>14.5</v>
      </c>
      <c r="L24" s="7"/>
      <c r="O24" s="8">
        <v>14.5</v>
      </c>
      <c r="P24" s="2"/>
      <c r="Q24" s="2">
        <v>6</v>
      </c>
      <c r="R24" s="2">
        <v>1</v>
      </c>
      <c r="S24" s="7">
        <v>7</v>
      </c>
    </row>
    <row r="25" spans="1:19" x14ac:dyDescent="0.2">
      <c r="A25" s="8">
        <v>15</v>
      </c>
      <c r="B25">
        <v>1</v>
      </c>
      <c r="C25">
        <v>2</v>
      </c>
      <c r="E25" s="7">
        <v>3</v>
      </c>
      <c r="H25" s="8">
        <v>15</v>
      </c>
      <c r="L25" s="7"/>
      <c r="O25" s="8">
        <v>15</v>
      </c>
      <c r="P25" s="2">
        <v>1</v>
      </c>
      <c r="Q25" s="2">
        <v>2</v>
      </c>
      <c r="R25" s="2"/>
      <c r="S25" s="7">
        <v>3</v>
      </c>
    </row>
    <row r="26" spans="1:19" x14ac:dyDescent="0.2">
      <c r="A26" s="8">
        <v>15.5</v>
      </c>
      <c r="D26">
        <v>2</v>
      </c>
      <c r="E26" s="7">
        <v>2</v>
      </c>
      <c r="H26" s="8">
        <v>15.5</v>
      </c>
      <c r="L26" s="7"/>
      <c r="O26" s="8">
        <v>15.5</v>
      </c>
      <c r="P26" s="2"/>
      <c r="Q26" s="2"/>
      <c r="R26" s="2">
        <v>2</v>
      </c>
      <c r="S26" s="7">
        <v>2</v>
      </c>
    </row>
    <row r="27" spans="1:19" x14ac:dyDescent="0.2">
      <c r="A27" s="8">
        <v>16</v>
      </c>
      <c r="E27" s="7"/>
      <c r="H27" s="8">
        <v>16</v>
      </c>
      <c r="L27" s="7"/>
      <c r="O27" s="8">
        <v>16</v>
      </c>
      <c r="P27" s="2"/>
      <c r="Q27" s="2"/>
      <c r="R27" s="2"/>
      <c r="S27" s="7"/>
    </row>
    <row r="28" spans="1:19" x14ac:dyDescent="0.2">
      <c r="A28" s="8">
        <v>16.5</v>
      </c>
      <c r="E28" s="7"/>
      <c r="H28" s="8">
        <v>16.5</v>
      </c>
      <c r="L28" s="7"/>
      <c r="O28" s="8">
        <v>16.5</v>
      </c>
      <c r="P28" s="2"/>
      <c r="Q28" s="2"/>
      <c r="R28" s="2"/>
      <c r="S28" s="7"/>
    </row>
    <row r="29" spans="1:19" x14ac:dyDescent="0.2">
      <c r="A29" s="6" t="s">
        <v>8</v>
      </c>
      <c r="B29" s="5">
        <v>67</v>
      </c>
      <c r="C29" s="5">
        <v>45</v>
      </c>
      <c r="D29" s="5">
        <v>8</v>
      </c>
      <c r="E29" s="4">
        <v>120</v>
      </c>
      <c r="H29" s="6" t="s">
        <v>8</v>
      </c>
      <c r="I29" s="50">
        <v>244</v>
      </c>
      <c r="J29" s="5">
        <v>16</v>
      </c>
      <c r="K29" s="51">
        <v>2</v>
      </c>
      <c r="L29" s="4">
        <v>262</v>
      </c>
      <c r="O29" s="6" t="s">
        <v>8</v>
      </c>
      <c r="P29" s="50">
        <v>311</v>
      </c>
      <c r="Q29" s="5">
        <v>61</v>
      </c>
      <c r="R29" s="5">
        <v>10</v>
      </c>
      <c r="S29" s="4">
        <v>382</v>
      </c>
    </row>
    <row r="31" spans="1:19" x14ac:dyDescent="0.2">
      <c r="I31" s="1"/>
      <c r="J31" s="1"/>
      <c r="K31" s="1"/>
    </row>
    <row r="32" spans="1:19" x14ac:dyDescent="0.2">
      <c r="H32" s="8"/>
      <c r="I32" s="71"/>
      <c r="J32" s="71"/>
      <c r="K32" s="71"/>
      <c r="L32" s="71"/>
    </row>
    <row r="33" spans="8:12" x14ac:dyDescent="0.2">
      <c r="H33" s="8"/>
      <c r="I33" s="9"/>
      <c r="J33" s="9"/>
      <c r="K33" s="9"/>
      <c r="L33" s="71"/>
    </row>
    <row r="34" spans="8:12" x14ac:dyDescent="0.2">
      <c r="H34" s="8"/>
    </row>
    <row r="35" spans="8:12" x14ac:dyDescent="0.2">
      <c r="H35" s="8"/>
    </row>
    <row r="36" spans="8:12" x14ac:dyDescent="0.2">
      <c r="H36" s="8"/>
    </row>
    <row r="37" spans="8:12" x14ac:dyDescent="0.2">
      <c r="H37" s="8"/>
    </row>
    <row r="38" spans="8:12" x14ac:dyDescent="0.2">
      <c r="H38" s="8"/>
    </row>
    <row r="39" spans="8:12" x14ac:dyDescent="0.2">
      <c r="H39" s="8"/>
    </row>
    <row r="40" spans="8:12" x14ac:dyDescent="0.2">
      <c r="H40" s="8"/>
    </row>
    <row r="41" spans="8:12" x14ac:dyDescent="0.2">
      <c r="H41" s="8"/>
    </row>
    <row r="42" spans="8:12" x14ac:dyDescent="0.2">
      <c r="H42" s="8"/>
    </row>
    <row r="43" spans="8:12" x14ac:dyDescent="0.2">
      <c r="H43" s="8"/>
    </row>
    <row r="44" spans="8:12" x14ac:dyDescent="0.2">
      <c r="H44" s="8"/>
    </row>
    <row r="45" spans="8:12" x14ac:dyDescent="0.2">
      <c r="H45" s="8"/>
    </row>
    <row r="46" spans="8:12" x14ac:dyDescent="0.2">
      <c r="H46" s="8"/>
    </row>
    <row r="47" spans="8:12" x14ac:dyDescent="0.2">
      <c r="H47" s="8"/>
    </row>
    <row r="48" spans="8:12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  <row r="57" spans="8:8" x14ac:dyDescent="0.2">
      <c r="H57" s="8"/>
    </row>
    <row r="58" spans="8:8" x14ac:dyDescent="0.2">
      <c r="H58" s="8"/>
    </row>
    <row r="59" spans="8:8" x14ac:dyDescent="0.2">
      <c r="H59" s="8"/>
    </row>
    <row r="60" spans="8:8" x14ac:dyDescent="0.2">
      <c r="H60" s="8"/>
    </row>
    <row r="61" spans="8:8" x14ac:dyDescent="0.2">
      <c r="H61" s="8"/>
    </row>
    <row r="62" spans="8:8" x14ac:dyDescent="0.2">
      <c r="H62" s="8"/>
    </row>
    <row r="63" spans="8:8" x14ac:dyDescent="0.2">
      <c r="H63" s="8"/>
    </row>
  </sheetData>
  <mergeCells count="9">
    <mergeCell ref="O5:O6"/>
    <mergeCell ref="P5:R5"/>
    <mergeCell ref="S5:S6"/>
    <mergeCell ref="A5:A6"/>
    <mergeCell ref="B5:D5"/>
    <mergeCell ref="E5:E6"/>
    <mergeCell ref="H5:H6"/>
    <mergeCell ref="I5:K5"/>
    <mergeCell ref="L5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2"/>
  <sheetViews>
    <sheetView tabSelected="1" topLeftCell="S57" zoomScale="96" zoomScaleNormal="96" workbookViewId="0">
      <selection activeCell="AC89" sqref="AC89"/>
    </sheetView>
  </sheetViews>
  <sheetFormatPr baseColWidth="10" defaultColWidth="9.1640625" defaultRowHeight="15" x14ac:dyDescent="0.2"/>
  <cols>
    <col min="24" max="26" width="9.5" bestFit="1" customWidth="1"/>
    <col min="30" max="31" width="14.6640625" bestFit="1" customWidth="1"/>
    <col min="32" max="32" width="13.6640625" bestFit="1" customWidth="1"/>
    <col min="33" max="33" width="9.5" bestFit="1" customWidth="1"/>
    <col min="36" max="37" width="12.5" bestFit="1" customWidth="1"/>
    <col min="38" max="38" width="10.5" bestFit="1" customWidth="1"/>
    <col min="39" max="39" width="11.5" customWidth="1"/>
  </cols>
  <sheetData>
    <row r="1" spans="1:39" ht="26" x14ac:dyDescent="0.3">
      <c r="A1" s="33" t="s">
        <v>5</v>
      </c>
      <c r="Q1" s="103" t="s">
        <v>5</v>
      </c>
      <c r="R1" s="103"/>
      <c r="S1" s="103"/>
      <c r="T1" s="103"/>
      <c r="U1" s="103"/>
      <c r="W1" s="103" t="s">
        <v>5</v>
      </c>
      <c r="X1" s="103"/>
      <c r="Y1" s="103"/>
      <c r="Z1" s="103"/>
      <c r="AA1" s="103"/>
      <c r="AC1" s="103" t="s">
        <v>5</v>
      </c>
      <c r="AD1" s="103"/>
      <c r="AE1" s="103"/>
      <c r="AF1" s="103"/>
      <c r="AG1" s="103"/>
      <c r="AI1" s="103" t="s">
        <v>5</v>
      </c>
      <c r="AJ1" s="103"/>
      <c r="AK1" s="103"/>
      <c r="AL1" s="103"/>
      <c r="AM1" s="103"/>
    </row>
    <row r="2" spans="1:39" ht="26" x14ac:dyDescent="0.2">
      <c r="Q2" s="84" t="s">
        <v>18</v>
      </c>
      <c r="R2" s="85"/>
      <c r="S2" s="85"/>
      <c r="T2" s="85"/>
      <c r="U2" s="86"/>
      <c r="W2" s="87" t="s">
        <v>12</v>
      </c>
      <c r="X2" s="88"/>
      <c r="Y2" s="88"/>
      <c r="Z2" s="88"/>
      <c r="AA2" s="89"/>
      <c r="AC2" s="90" t="s">
        <v>21</v>
      </c>
      <c r="AD2" s="91"/>
      <c r="AE2" s="91"/>
      <c r="AF2" s="91"/>
      <c r="AG2" s="92"/>
      <c r="AI2" s="93" t="s">
        <v>22</v>
      </c>
      <c r="AJ2" s="94"/>
      <c r="AK2" s="94"/>
      <c r="AL2" s="94"/>
      <c r="AM2" s="95"/>
    </row>
    <row r="3" spans="1:39" x14ac:dyDescent="0.2">
      <c r="A3" t="s">
        <v>13</v>
      </c>
      <c r="B3" t="s">
        <v>14</v>
      </c>
      <c r="C3" t="s">
        <v>15</v>
      </c>
      <c r="D3" t="s">
        <v>16</v>
      </c>
      <c r="E3" s="2" t="s">
        <v>12</v>
      </c>
      <c r="Q3" s="96" t="s">
        <v>19</v>
      </c>
      <c r="R3" s="98" t="s">
        <v>20</v>
      </c>
      <c r="S3" s="98"/>
      <c r="T3" s="98"/>
      <c r="U3" s="96" t="s">
        <v>2</v>
      </c>
      <c r="W3" s="96" t="s">
        <v>19</v>
      </c>
      <c r="X3" s="98" t="s">
        <v>20</v>
      </c>
      <c r="Y3" s="98"/>
      <c r="Z3" s="98"/>
      <c r="AA3" s="96" t="s">
        <v>2</v>
      </c>
      <c r="AC3" s="99" t="s">
        <v>19</v>
      </c>
      <c r="AD3" s="101" t="s">
        <v>20</v>
      </c>
      <c r="AE3" s="101"/>
      <c r="AF3" s="101"/>
      <c r="AG3" s="99" t="s">
        <v>2</v>
      </c>
      <c r="AI3" s="82" t="s">
        <v>19</v>
      </c>
      <c r="AJ3" s="102" t="s">
        <v>20</v>
      </c>
      <c r="AK3" s="102"/>
      <c r="AL3" s="102"/>
      <c r="AM3" s="82" t="s">
        <v>2</v>
      </c>
    </row>
    <row r="4" spans="1:39" x14ac:dyDescent="0.2">
      <c r="A4">
        <v>5</v>
      </c>
      <c r="B4">
        <v>0</v>
      </c>
      <c r="C4">
        <v>0</v>
      </c>
      <c r="D4">
        <v>0</v>
      </c>
      <c r="E4">
        <f>+B4/$B$46</f>
        <v>0</v>
      </c>
      <c r="Q4" s="97"/>
      <c r="R4" s="39">
        <v>1</v>
      </c>
      <c r="S4" s="65">
        <v>2</v>
      </c>
      <c r="T4" s="40">
        <v>3</v>
      </c>
      <c r="U4" s="97"/>
      <c r="W4" s="97"/>
      <c r="X4" s="39">
        <v>1</v>
      </c>
      <c r="Y4" s="65">
        <v>2</v>
      </c>
      <c r="Z4" s="40">
        <v>3</v>
      </c>
      <c r="AA4" s="97"/>
      <c r="AC4" s="100"/>
      <c r="AD4" s="56">
        <v>1</v>
      </c>
      <c r="AE4" s="66">
        <v>2</v>
      </c>
      <c r="AF4" s="57">
        <v>3</v>
      </c>
      <c r="AG4" s="100"/>
      <c r="AI4" s="83"/>
      <c r="AJ4" s="72">
        <v>1</v>
      </c>
      <c r="AK4" s="67">
        <v>2</v>
      </c>
      <c r="AL4" s="73">
        <v>3</v>
      </c>
      <c r="AM4" s="83"/>
    </row>
    <row r="5" spans="1:39" x14ac:dyDescent="0.2">
      <c r="A5">
        <v>5.5</v>
      </c>
      <c r="B5">
        <v>0</v>
      </c>
      <c r="C5">
        <v>0</v>
      </c>
      <c r="D5">
        <v>0</v>
      </c>
      <c r="E5">
        <f t="shared" ref="E5:E46" si="0">+B5/$B$46</f>
        <v>0</v>
      </c>
      <c r="Q5" s="16">
        <v>6</v>
      </c>
      <c r="R5" s="38"/>
      <c r="S5" s="38"/>
      <c r="T5" s="38"/>
      <c r="U5" s="63"/>
      <c r="W5" s="16">
        <v>6</v>
      </c>
      <c r="X5" s="38"/>
      <c r="Y5" s="38"/>
      <c r="Z5" s="38"/>
      <c r="AA5" s="37"/>
      <c r="AC5" s="19">
        <v>6</v>
      </c>
      <c r="AD5" s="18">
        <f t="shared" ref="AD5:AF26" si="1">+(X5*$D6)</f>
        <v>0</v>
      </c>
      <c r="AE5" s="18">
        <f t="shared" si="1"/>
        <v>0</v>
      </c>
      <c r="AF5" s="18">
        <f t="shared" si="1"/>
        <v>0</v>
      </c>
      <c r="AG5" s="19">
        <f t="shared" ref="AG5:AG26" si="2">+AA5*$D6</f>
        <v>0</v>
      </c>
      <c r="AI5" s="54">
        <v>6</v>
      </c>
      <c r="AJ5" s="14">
        <f t="shared" ref="AJ5:AM26" si="3">+X5*$C6</f>
        <v>0</v>
      </c>
      <c r="AK5" s="14">
        <f t="shared" si="3"/>
        <v>0</v>
      </c>
      <c r="AL5" s="14">
        <f t="shared" si="3"/>
        <v>0</v>
      </c>
      <c r="AM5" s="15">
        <f t="shared" si="3"/>
        <v>0</v>
      </c>
    </row>
    <row r="6" spans="1:39" x14ac:dyDescent="0.2">
      <c r="A6">
        <v>6</v>
      </c>
      <c r="B6">
        <v>0</v>
      </c>
      <c r="C6">
        <v>0</v>
      </c>
      <c r="D6">
        <v>0</v>
      </c>
      <c r="E6">
        <f t="shared" si="0"/>
        <v>0</v>
      </c>
      <c r="Q6" s="16">
        <v>6.5</v>
      </c>
      <c r="R6" s="38"/>
      <c r="S6" s="38"/>
      <c r="T6" s="38"/>
      <c r="U6" s="37"/>
      <c r="W6" s="16">
        <v>6.5</v>
      </c>
      <c r="X6" s="38"/>
      <c r="Y6" s="38"/>
      <c r="Z6" s="38"/>
      <c r="AA6" s="37"/>
      <c r="AC6" s="19">
        <v>6.5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9">
        <f t="shared" si="2"/>
        <v>0</v>
      </c>
      <c r="AI6" s="54">
        <v>6.5</v>
      </c>
      <c r="AJ6" s="14">
        <f t="shared" si="3"/>
        <v>0</v>
      </c>
      <c r="AK6" s="14">
        <f t="shared" si="3"/>
        <v>0</v>
      </c>
      <c r="AL6" s="14">
        <f t="shared" si="3"/>
        <v>0</v>
      </c>
      <c r="AM6" s="15">
        <f t="shared" si="3"/>
        <v>0</v>
      </c>
    </row>
    <row r="7" spans="1:39" x14ac:dyDescent="0.2">
      <c r="A7">
        <v>6.5</v>
      </c>
      <c r="B7">
        <v>0</v>
      </c>
      <c r="C7">
        <v>0</v>
      </c>
      <c r="D7">
        <v>0</v>
      </c>
      <c r="E7">
        <f t="shared" si="0"/>
        <v>0</v>
      </c>
      <c r="Q7" s="16">
        <v>7</v>
      </c>
      <c r="R7" s="38"/>
      <c r="S7" s="38"/>
      <c r="T7" s="38"/>
      <c r="U7" s="37"/>
      <c r="W7" s="16">
        <v>7</v>
      </c>
      <c r="X7" s="38"/>
      <c r="Y7" s="38"/>
      <c r="Z7" s="38"/>
      <c r="AA7" s="37"/>
      <c r="AC7" s="19">
        <v>7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9">
        <f t="shared" si="2"/>
        <v>0</v>
      </c>
      <c r="AI7" s="54">
        <v>7</v>
      </c>
      <c r="AJ7" s="14">
        <f t="shared" si="3"/>
        <v>0</v>
      </c>
      <c r="AK7" s="14">
        <f t="shared" si="3"/>
        <v>0</v>
      </c>
      <c r="AL7" s="14">
        <f t="shared" si="3"/>
        <v>0</v>
      </c>
      <c r="AM7" s="15">
        <f t="shared" si="3"/>
        <v>0</v>
      </c>
    </row>
    <row r="8" spans="1:39" x14ac:dyDescent="0.2">
      <c r="A8">
        <v>7</v>
      </c>
      <c r="B8">
        <v>0</v>
      </c>
      <c r="C8">
        <v>0</v>
      </c>
      <c r="D8">
        <v>0</v>
      </c>
      <c r="E8">
        <f t="shared" si="0"/>
        <v>0</v>
      </c>
      <c r="Q8" s="16">
        <v>7.5</v>
      </c>
      <c r="R8" s="38"/>
      <c r="S8" s="38"/>
      <c r="T8" s="38"/>
      <c r="U8" s="37"/>
      <c r="W8" s="16">
        <v>7.5</v>
      </c>
      <c r="X8" s="38"/>
      <c r="Y8" s="38"/>
      <c r="Z8" s="38"/>
      <c r="AA8" s="37"/>
      <c r="AC8" s="19">
        <v>7.5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9">
        <f t="shared" si="2"/>
        <v>0</v>
      </c>
      <c r="AI8" s="54">
        <v>7.5</v>
      </c>
      <c r="AJ8" s="14">
        <f t="shared" si="3"/>
        <v>0</v>
      </c>
      <c r="AK8" s="14">
        <f t="shared" si="3"/>
        <v>0</v>
      </c>
      <c r="AL8" s="14">
        <f t="shared" si="3"/>
        <v>0</v>
      </c>
      <c r="AM8" s="15">
        <f t="shared" si="3"/>
        <v>0</v>
      </c>
    </row>
    <row r="9" spans="1:39" x14ac:dyDescent="0.2">
      <c r="A9">
        <v>7.5</v>
      </c>
      <c r="B9">
        <v>0</v>
      </c>
      <c r="C9">
        <v>0</v>
      </c>
      <c r="D9">
        <v>0</v>
      </c>
      <c r="E9">
        <f t="shared" si="0"/>
        <v>0</v>
      </c>
      <c r="Q9" s="16">
        <v>8</v>
      </c>
      <c r="R9" s="38"/>
      <c r="S9" s="38"/>
      <c r="T9" s="38"/>
      <c r="U9" s="37"/>
      <c r="W9" s="16">
        <v>8</v>
      </c>
      <c r="X9" s="38"/>
      <c r="Y9" s="38"/>
      <c r="Z9" s="38"/>
      <c r="AA9" s="37"/>
      <c r="AC9" s="19">
        <v>8</v>
      </c>
      <c r="AD9" s="18">
        <f t="shared" si="1"/>
        <v>0</v>
      </c>
      <c r="AE9" s="18">
        <f t="shared" si="1"/>
        <v>0</v>
      </c>
      <c r="AF9" s="18">
        <f t="shared" si="1"/>
        <v>0</v>
      </c>
      <c r="AG9" s="19">
        <f t="shared" si="2"/>
        <v>0</v>
      </c>
      <c r="AI9" s="54">
        <v>8</v>
      </c>
      <c r="AJ9" s="14">
        <f t="shared" si="3"/>
        <v>0</v>
      </c>
      <c r="AK9" s="14">
        <f t="shared" si="3"/>
        <v>0</v>
      </c>
      <c r="AL9" s="14">
        <f t="shared" si="3"/>
        <v>0</v>
      </c>
      <c r="AM9" s="15">
        <f t="shared" si="3"/>
        <v>0</v>
      </c>
    </row>
    <row r="10" spans="1:39" x14ac:dyDescent="0.2">
      <c r="A10">
        <v>8</v>
      </c>
      <c r="B10">
        <v>0</v>
      </c>
      <c r="C10">
        <v>0</v>
      </c>
      <c r="D10">
        <v>0</v>
      </c>
      <c r="E10">
        <f t="shared" si="0"/>
        <v>0</v>
      </c>
      <c r="Q10" s="16">
        <v>8.5</v>
      </c>
      <c r="U10" s="17"/>
      <c r="W10" s="16">
        <v>8.5</v>
      </c>
      <c r="X10" s="12"/>
      <c r="Y10" s="12"/>
      <c r="Z10" s="12"/>
      <c r="AA10" s="13"/>
      <c r="AC10" s="19">
        <v>8.5</v>
      </c>
      <c r="AD10" s="18">
        <f t="shared" si="1"/>
        <v>0</v>
      </c>
      <c r="AE10" s="18">
        <f t="shared" si="1"/>
        <v>0</v>
      </c>
      <c r="AF10" s="18">
        <f t="shared" si="1"/>
        <v>0</v>
      </c>
      <c r="AG10" s="19">
        <f t="shared" si="2"/>
        <v>0</v>
      </c>
      <c r="AI10" s="54">
        <v>8.5</v>
      </c>
      <c r="AJ10" s="14">
        <f t="shared" si="3"/>
        <v>0</v>
      </c>
      <c r="AK10" s="14">
        <f t="shared" si="3"/>
        <v>0</v>
      </c>
      <c r="AL10" s="14">
        <f t="shared" si="3"/>
        <v>0</v>
      </c>
      <c r="AM10" s="15">
        <f t="shared" si="3"/>
        <v>0</v>
      </c>
    </row>
    <row r="11" spans="1:39" x14ac:dyDescent="0.2">
      <c r="A11">
        <v>8.5</v>
      </c>
      <c r="B11">
        <v>0</v>
      </c>
      <c r="C11">
        <v>0</v>
      </c>
      <c r="D11">
        <v>0</v>
      </c>
      <c r="E11">
        <f t="shared" si="0"/>
        <v>0</v>
      </c>
      <c r="Q11" s="16">
        <v>9</v>
      </c>
      <c r="U11" s="17"/>
      <c r="W11" s="16">
        <v>9</v>
      </c>
      <c r="X11" s="12"/>
      <c r="Y11" s="12"/>
      <c r="Z11" s="12"/>
      <c r="AA11" s="13"/>
      <c r="AC11" s="19">
        <v>9</v>
      </c>
      <c r="AD11" s="18">
        <f t="shared" si="1"/>
        <v>0</v>
      </c>
      <c r="AE11" s="18">
        <f t="shared" si="1"/>
        <v>0</v>
      </c>
      <c r="AF11" s="18">
        <f t="shared" si="1"/>
        <v>0</v>
      </c>
      <c r="AG11" s="19">
        <f t="shared" si="2"/>
        <v>0</v>
      </c>
      <c r="AI11" s="54">
        <v>9</v>
      </c>
      <c r="AJ11" s="14">
        <f t="shared" si="3"/>
        <v>0</v>
      </c>
      <c r="AK11" s="14">
        <f t="shared" si="3"/>
        <v>0</v>
      </c>
      <c r="AL11" s="14">
        <f t="shared" si="3"/>
        <v>0</v>
      </c>
      <c r="AM11" s="15">
        <f t="shared" si="3"/>
        <v>0</v>
      </c>
    </row>
    <row r="12" spans="1:39" x14ac:dyDescent="0.2">
      <c r="A12">
        <v>9</v>
      </c>
      <c r="B12">
        <v>0</v>
      </c>
      <c r="C12">
        <v>0</v>
      </c>
      <c r="D12">
        <v>0</v>
      </c>
      <c r="E12">
        <f t="shared" si="0"/>
        <v>0</v>
      </c>
      <c r="Q12" s="16">
        <v>9.5</v>
      </c>
      <c r="U12" s="17"/>
      <c r="W12" s="16">
        <v>9.5</v>
      </c>
      <c r="X12" s="12"/>
      <c r="Y12" s="12"/>
      <c r="Z12" s="12"/>
      <c r="AA12" s="13"/>
      <c r="AC12" s="19">
        <v>9.5</v>
      </c>
      <c r="AD12" s="18">
        <f t="shared" si="1"/>
        <v>0</v>
      </c>
      <c r="AE12" s="18">
        <f t="shared" si="1"/>
        <v>0</v>
      </c>
      <c r="AF12" s="18">
        <f t="shared" si="1"/>
        <v>0</v>
      </c>
      <c r="AG12" s="19">
        <f t="shared" si="2"/>
        <v>0</v>
      </c>
      <c r="AI12" s="54">
        <v>9.5</v>
      </c>
      <c r="AJ12" s="14">
        <f t="shared" si="3"/>
        <v>0</v>
      </c>
      <c r="AK12" s="14">
        <f t="shared" si="3"/>
        <v>0</v>
      </c>
      <c r="AL12" s="14">
        <f t="shared" si="3"/>
        <v>0</v>
      </c>
      <c r="AM12" s="15">
        <f t="shared" si="3"/>
        <v>0</v>
      </c>
    </row>
    <row r="13" spans="1:39" x14ac:dyDescent="0.2">
      <c r="A13">
        <v>9.5</v>
      </c>
      <c r="B13">
        <v>0</v>
      </c>
      <c r="C13">
        <v>0</v>
      </c>
      <c r="D13">
        <v>0</v>
      </c>
      <c r="E13">
        <f t="shared" si="0"/>
        <v>0</v>
      </c>
      <c r="Q13" s="16">
        <v>10</v>
      </c>
      <c r="R13">
        <v>3</v>
      </c>
      <c r="U13" s="17">
        <v>3</v>
      </c>
      <c r="W13" s="16">
        <v>10</v>
      </c>
      <c r="X13" s="12">
        <f>+R13/$U13</f>
        <v>1</v>
      </c>
      <c r="Y13" s="12">
        <f t="shared" ref="Y13:AA24" si="4">+S13/$U13</f>
        <v>0</v>
      </c>
      <c r="Z13" s="12">
        <f t="shared" si="4"/>
        <v>0</v>
      </c>
      <c r="AA13" s="13">
        <f t="shared" si="4"/>
        <v>1</v>
      </c>
      <c r="AC13" s="19">
        <v>10</v>
      </c>
      <c r="AD13" s="18">
        <f t="shared" si="1"/>
        <v>4.9400000000000004</v>
      </c>
      <c r="AE13" s="18">
        <f t="shared" si="1"/>
        <v>0</v>
      </c>
      <c r="AF13" s="18">
        <f t="shared" si="1"/>
        <v>0</v>
      </c>
      <c r="AG13" s="19">
        <f t="shared" si="2"/>
        <v>4.9400000000000004</v>
      </c>
      <c r="AI13" s="54">
        <v>10</v>
      </c>
      <c r="AJ13" s="14">
        <f t="shared" si="3"/>
        <v>30</v>
      </c>
      <c r="AK13" s="14">
        <f t="shared" si="3"/>
        <v>0</v>
      </c>
      <c r="AL13" s="14">
        <f t="shared" si="3"/>
        <v>0</v>
      </c>
      <c r="AM13" s="15">
        <f t="shared" si="3"/>
        <v>30</v>
      </c>
    </row>
    <row r="14" spans="1:39" x14ac:dyDescent="0.2">
      <c r="A14">
        <v>10</v>
      </c>
      <c r="B14">
        <v>4940</v>
      </c>
      <c r="C14">
        <v>30</v>
      </c>
      <c r="D14">
        <f>+B14/1000</f>
        <v>4.9400000000000004</v>
      </c>
      <c r="E14">
        <f t="shared" si="0"/>
        <v>1.5447077187856471E-3</v>
      </c>
      <c r="Q14" s="16">
        <v>10.5</v>
      </c>
      <c r="R14">
        <v>5</v>
      </c>
      <c r="U14" s="17">
        <v>5</v>
      </c>
      <c r="W14" s="16">
        <v>10.5</v>
      </c>
      <c r="X14" s="12">
        <f>+R14/$U14</f>
        <v>1</v>
      </c>
      <c r="Y14" s="12">
        <f t="shared" si="4"/>
        <v>0</v>
      </c>
      <c r="Z14" s="12">
        <f t="shared" si="4"/>
        <v>0</v>
      </c>
      <c r="AA14" s="13">
        <f t="shared" si="4"/>
        <v>1</v>
      </c>
      <c r="AC14" s="19">
        <v>10.5</v>
      </c>
      <c r="AD14" s="18">
        <f t="shared" si="1"/>
        <v>69.918999999999997</v>
      </c>
      <c r="AE14" s="18">
        <f t="shared" si="1"/>
        <v>0</v>
      </c>
      <c r="AF14" s="18">
        <f t="shared" si="1"/>
        <v>0</v>
      </c>
      <c r="AG14" s="19">
        <f t="shared" si="2"/>
        <v>69.918999999999997</v>
      </c>
      <c r="AI14" s="54">
        <v>10.5</v>
      </c>
      <c r="AJ14" s="14">
        <f t="shared" si="3"/>
        <v>482</v>
      </c>
      <c r="AK14" s="14">
        <f t="shared" si="3"/>
        <v>0</v>
      </c>
      <c r="AL14" s="14">
        <f t="shared" si="3"/>
        <v>0</v>
      </c>
      <c r="AM14" s="15">
        <f t="shared" si="3"/>
        <v>482</v>
      </c>
    </row>
    <row r="15" spans="1:39" x14ac:dyDescent="0.2">
      <c r="A15">
        <v>10.5</v>
      </c>
      <c r="B15">
        <v>69919</v>
      </c>
      <c r="C15">
        <v>482</v>
      </c>
      <c r="D15">
        <f t="shared" ref="D15:D25" si="5">+B15/1000</f>
        <v>69.918999999999997</v>
      </c>
      <c r="E15">
        <f t="shared" si="0"/>
        <v>2.1863242710480499E-2</v>
      </c>
      <c r="Q15" s="16">
        <v>11</v>
      </c>
      <c r="R15">
        <v>14</v>
      </c>
      <c r="S15">
        <v>1</v>
      </c>
      <c r="U15" s="17">
        <v>15</v>
      </c>
      <c r="W15" s="16">
        <v>11</v>
      </c>
      <c r="X15" s="12">
        <f t="shared" ref="X15:AA24" si="6">+R15/$U15</f>
        <v>0.93333333333333335</v>
      </c>
      <c r="Y15" s="12">
        <f t="shared" si="4"/>
        <v>6.6666666666666666E-2</v>
      </c>
      <c r="Z15" s="12">
        <f t="shared" si="4"/>
        <v>0</v>
      </c>
      <c r="AA15" s="13">
        <f t="shared" si="4"/>
        <v>1</v>
      </c>
      <c r="AC15" s="19">
        <v>11</v>
      </c>
      <c r="AD15" s="18">
        <f t="shared" si="1"/>
        <v>178.74080000000001</v>
      </c>
      <c r="AE15" s="18">
        <f t="shared" si="1"/>
        <v>12.767200000000001</v>
      </c>
      <c r="AF15" s="18">
        <f t="shared" si="1"/>
        <v>0</v>
      </c>
      <c r="AG15" s="19">
        <f t="shared" si="2"/>
        <v>191.50800000000001</v>
      </c>
      <c r="AI15" s="54">
        <v>11</v>
      </c>
      <c r="AJ15" s="14">
        <f t="shared" si="3"/>
        <v>1413.0666666666666</v>
      </c>
      <c r="AK15" s="14">
        <f t="shared" si="3"/>
        <v>100.93333333333334</v>
      </c>
      <c r="AL15" s="14">
        <f t="shared" si="3"/>
        <v>0</v>
      </c>
      <c r="AM15" s="15">
        <f t="shared" si="3"/>
        <v>1514</v>
      </c>
    </row>
    <row r="16" spans="1:39" x14ac:dyDescent="0.2">
      <c r="A16">
        <v>11</v>
      </c>
      <c r="B16">
        <v>191508</v>
      </c>
      <c r="C16">
        <v>1514</v>
      </c>
      <c r="D16">
        <f t="shared" si="5"/>
        <v>191.50800000000001</v>
      </c>
      <c r="E16">
        <f t="shared" si="0"/>
        <v>5.9883377694170382E-2</v>
      </c>
      <c r="Q16" s="16">
        <v>11.5</v>
      </c>
      <c r="R16">
        <v>7</v>
      </c>
      <c r="S16">
        <v>5</v>
      </c>
      <c r="U16" s="17">
        <v>12</v>
      </c>
      <c r="W16" s="16">
        <v>11.5</v>
      </c>
      <c r="X16" s="12">
        <f t="shared" si="6"/>
        <v>0.58333333333333337</v>
      </c>
      <c r="Y16" s="12">
        <f>+S16/$U16</f>
        <v>0.41666666666666669</v>
      </c>
      <c r="Z16" s="12">
        <f t="shared" si="4"/>
        <v>0</v>
      </c>
      <c r="AA16" s="13">
        <f t="shared" si="4"/>
        <v>1</v>
      </c>
      <c r="AC16" s="19">
        <v>11.5</v>
      </c>
      <c r="AD16" s="18">
        <f t="shared" si="1"/>
        <v>146.68325000000002</v>
      </c>
      <c r="AE16" s="18">
        <f t="shared" si="1"/>
        <v>104.77375000000001</v>
      </c>
      <c r="AF16" s="18">
        <f t="shared" si="1"/>
        <v>0</v>
      </c>
      <c r="AG16" s="19">
        <f t="shared" si="2"/>
        <v>251.45699999999999</v>
      </c>
      <c r="AI16" s="54">
        <v>11.5</v>
      </c>
      <c r="AJ16" s="14">
        <f t="shared" si="3"/>
        <v>1323</v>
      </c>
      <c r="AK16" s="14">
        <f t="shared" si="3"/>
        <v>945</v>
      </c>
      <c r="AL16" s="14">
        <f t="shared" si="3"/>
        <v>0</v>
      </c>
      <c r="AM16" s="15">
        <f t="shared" si="3"/>
        <v>2268</v>
      </c>
    </row>
    <row r="17" spans="1:39" x14ac:dyDescent="0.2">
      <c r="A17">
        <v>11.5</v>
      </c>
      <c r="B17">
        <v>251457</v>
      </c>
      <c r="C17">
        <v>2268</v>
      </c>
      <c r="D17">
        <f t="shared" si="5"/>
        <v>251.45699999999999</v>
      </c>
      <c r="E17">
        <f t="shared" si="0"/>
        <v>7.862906251876163E-2</v>
      </c>
      <c r="Q17" s="16">
        <v>12</v>
      </c>
      <c r="R17">
        <v>7</v>
      </c>
      <c r="S17">
        <v>8</v>
      </c>
      <c r="U17" s="17">
        <v>15</v>
      </c>
      <c r="W17" s="16">
        <v>12</v>
      </c>
      <c r="X17" s="12">
        <f t="shared" si="6"/>
        <v>0.46666666666666667</v>
      </c>
      <c r="Y17" s="12">
        <f>+S17/$U17</f>
        <v>0.53333333333333333</v>
      </c>
      <c r="Z17" s="12">
        <f t="shared" si="4"/>
        <v>0</v>
      </c>
      <c r="AA17" s="13">
        <f t="shared" si="4"/>
        <v>1</v>
      </c>
      <c r="AC17" s="19">
        <v>12</v>
      </c>
      <c r="AD17" s="18">
        <f t="shared" si="1"/>
        <v>180.38953333333333</v>
      </c>
      <c r="AE17" s="18">
        <f t="shared" si="1"/>
        <v>206.15946666666665</v>
      </c>
      <c r="AF17" s="18">
        <f t="shared" si="1"/>
        <v>0</v>
      </c>
      <c r="AG17" s="19">
        <f t="shared" si="2"/>
        <v>386.54899999999998</v>
      </c>
      <c r="AI17" s="54">
        <v>12</v>
      </c>
      <c r="AJ17" s="14">
        <f t="shared" si="3"/>
        <v>1846.1333333333334</v>
      </c>
      <c r="AK17" s="14">
        <f t="shared" si="3"/>
        <v>2109.8666666666668</v>
      </c>
      <c r="AL17" s="14">
        <f t="shared" si="3"/>
        <v>0</v>
      </c>
      <c r="AM17" s="15">
        <f t="shared" si="3"/>
        <v>3956</v>
      </c>
    </row>
    <row r="18" spans="1:39" x14ac:dyDescent="0.2">
      <c r="A18">
        <v>12</v>
      </c>
      <c r="B18">
        <v>386549</v>
      </c>
      <c r="C18">
        <v>3956</v>
      </c>
      <c r="D18">
        <f t="shared" si="5"/>
        <v>386.54899999999998</v>
      </c>
      <c r="E18">
        <f t="shared" si="0"/>
        <v>0.12087150283175568</v>
      </c>
      <c r="Q18" s="16">
        <v>12.5</v>
      </c>
      <c r="R18">
        <v>9</v>
      </c>
      <c r="S18">
        <v>5</v>
      </c>
      <c r="U18" s="17">
        <v>14</v>
      </c>
      <c r="W18" s="16">
        <v>12.5</v>
      </c>
      <c r="X18" s="12">
        <f t="shared" si="6"/>
        <v>0.6428571428571429</v>
      </c>
      <c r="Y18" s="12">
        <f t="shared" si="4"/>
        <v>0.35714285714285715</v>
      </c>
      <c r="Z18" s="12">
        <f t="shared" si="4"/>
        <v>0</v>
      </c>
      <c r="AA18" s="13">
        <f t="shared" si="4"/>
        <v>1</v>
      </c>
      <c r="AC18" s="19">
        <v>12.5</v>
      </c>
      <c r="AD18" s="18">
        <f t="shared" si="1"/>
        <v>539.37192857142861</v>
      </c>
      <c r="AE18" s="18">
        <f t="shared" si="1"/>
        <v>299.65107142857147</v>
      </c>
      <c r="AF18" s="18">
        <f t="shared" si="1"/>
        <v>0</v>
      </c>
      <c r="AG18" s="19">
        <f t="shared" si="2"/>
        <v>839.02300000000002</v>
      </c>
      <c r="AI18" s="54">
        <v>12.5</v>
      </c>
      <c r="AJ18" s="14">
        <f t="shared" si="3"/>
        <v>6232.5000000000009</v>
      </c>
      <c r="AK18" s="14">
        <f t="shared" si="3"/>
        <v>3462.5</v>
      </c>
      <c r="AL18" s="14">
        <f t="shared" si="3"/>
        <v>0</v>
      </c>
      <c r="AM18" s="15">
        <f t="shared" si="3"/>
        <v>9695</v>
      </c>
    </row>
    <row r="19" spans="1:39" x14ac:dyDescent="0.2">
      <c r="A19">
        <v>12.5</v>
      </c>
      <c r="B19">
        <v>839023</v>
      </c>
      <c r="C19">
        <v>9695</v>
      </c>
      <c r="D19">
        <f t="shared" si="5"/>
        <v>839.02300000000002</v>
      </c>
      <c r="E19">
        <f t="shared" si="0"/>
        <v>0.262357349056415</v>
      </c>
      <c r="Q19" s="16">
        <v>13</v>
      </c>
      <c r="R19">
        <v>10</v>
      </c>
      <c r="S19">
        <v>5</v>
      </c>
      <c r="T19">
        <v>1</v>
      </c>
      <c r="U19" s="17">
        <v>16</v>
      </c>
      <c r="W19" s="16">
        <v>13</v>
      </c>
      <c r="X19" s="12">
        <f t="shared" si="6"/>
        <v>0.625</v>
      </c>
      <c r="Y19" s="12">
        <f t="shared" si="4"/>
        <v>0.3125</v>
      </c>
      <c r="Z19" s="12">
        <f t="shared" si="4"/>
        <v>6.25E-2</v>
      </c>
      <c r="AA19" s="13">
        <f t="shared" si="4"/>
        <v>1</v>
      </c>
      <c r="AC19" s="19">
        <v>13</v>
      </c>
      <c r="AD19" s="18">
        <f t="shared" si="1"/>
        <v>528.875</v>
      </c>
      <c r="AE19" s="18">
        <f t="shared" si="1"/>
        <v>264.4375</v>
      </c>
      <c r="AF19" s="18">
        <f t="shared" si="1"/>
        <v>52.887500000000003</v>
      </c>
      <c r="AG19" s="19">
        <f t="shared" si="2"/>
        <v>846.2</v>
      </c>
      <c r="AI19" s="54">
        <v>13</v>
      </c>
      <c r="AJ19" s="14">
        <f t="shared" si="3"/>
        <v>6868.125</v>
      </c>
      <c r="AK19" s="14">
        <f t="shared" si="3"/>
        <v>3434.0625</v>
      </c>
      <c r="AL19" s="14">
        <f t="shared" si="3"/>
        <v>686.8125</v>
      </c>
      <c r="AM19" s="15">
        <f t="shared" si="3"/>
        <v>10989</v>
      </c>
    </row>
    <row r="20" spans="1:39" x14ac:dyDescent="0.2">
      <c r="A20">
        <v>13</v>
      </c>
      <c r="B20">
        <v>846200</v>
      </c>
      <c r="C20">
        <v>10989</v>
      </c>
      <c r="D20">
        <f t="shared" si="5"/>
        <v>846.2</v>
      </c>
      <c r="E20">
        <f t="shared" si="0"/>
        <v>0.26460155296283694</v>
      </c>
      <c r="Q20" s="16">
        <v>13.5</v>
      </c>
      <c r="R20">
        <v>10</v>
      </c>
      <c r="S20">
        <v>7</v>
      </c>
      <c r="U20" s="17">
        <v>17</v>
      </c>
      <c r="W20" s="16">
        <v>13.5</v>
      </c>
      <c r="X20" s="12">
        <f t="shared" si="6"/>
        <v>0.58823529411764708</v>
      </c>
      <c r="Y20" s="12">
        <f t="shared" si="4"/>
        <v>0.41176470588235292</v>
      </c>
      <c r="Z20" s="12">
        <f t="shared" si="4"/>
        <v>0</v>
      </c>
      <c r="AA20" s="13">
        <f t="shared" si="4"/>
        <v>1</v>
      </c>
      <c r="AC20" s="19">
        <v>13.5</v>
      </c>
      <c r="AD20" s="18">
        <f t="shared" si="1"/>
        <v>214.31411764705882</v>
      </c>
      <c r="AE20" s="18">
        <f t="shared" si="1"/>
        <v>150.01988235294118</v>
      </c>
      <c r="AF20" s="18">
        <f t="shared" si="1"/>
        <v>0</v>
      </c>
      <c r="AG20" s="19">
        <f t="shared" si="2"/>
        <v>364.334</v>
      </c>
      <c r="AI20" s="54">
        <v>13.5</v>
      </c>
      <c r="AJ20" s="14">
        <f t="shared" si="3"/>
        <v>3114.1176470588234</v>
      </c>
      <c r="AK20" s="14">
        <f t="shared" si="3"/>
        <v>2179.8823529411766</v>
      </c>
      <c r="AL20" s="14">
        <f t="shared" si="3"/>
        <v>0</v>
      </c>
      <c r="AM20" s="15">
        <f t="shared" si="3"/>
        <v>5294</v>
      </c>
    </row>
    <row r="21" spans="1:39" x14ac:dyDescent="0.2">
      <c r="A21">
        <v>13.5</v>
      </c>
      <c r="B21">
        <v>364334</v>
      </c>
      <c r="C21">
        <v>5294</v>
      </c>
      <c r="D21">
        <f t="shared" si="5"/>
        <v>364.334</v>
      </c>
      <c r="E21">
        <f t="shared" si="0"/>
        <v>0.11392500850527328</v>
      </c>
      <c r="Q21" s="16">
        <v>14</v>
      </c>
      <c r="R21">
        <v>1</v>
      </c>
      <c r="S21">
        <v>6</v>
      </c>
      <c r="T21">
        <v>4</v>
      </c>
      <c r="U21" s="17">
        <v>11</v>
      </c>
      <c r="W21" s="16">
        <v>14</v>
      </c>
      <c r="X21" s="12">
        <f t="shared" si="6"/>
        <v>9.0909090909090912E-2</v>
      </c>
      <c r="Y21" s="12">
        <f t="shared" si="6"/>
        <v>0.54545454545454541</v>
      </c>
      <c r="Z21" s="12">
        <f t="shared" si="6"/>
        <v>0.36363636363636365</v>
      </c>
      <c r="AA21" s="13">
        <f t="shared" si="6"/>
        <v>1</v>
      </c>
      <c r="AC21" s="19">
        <v>14</v>
      </c>
      <c r="AD21" s="18">
        <f t="shared" si="1"/>
        <v>18.269363636363636</v>
      </c>
      <c r="AE21" s="18">
        <f t="shared" si="1"/>
        <v>109.6161818181818</v>
      </c>
      <c r="AF21" s="18">
        <f t="shared" si="1"/>
        <v>73.077454545454543</v>
      </c>
      <c r="AG21" s="19">
        <f t="shared" si="2"/>
        <v>200.96299999999999</v>
      </c>
      <c r="AI21" s="54">
        <v>14</v>
      </c>
      <c r="AJ21" s="14">
        <f t="shared" si="3"/>
        <v>295.90909090909093</v>
      </c>
      <c r="AK21" s="14">
        <f t="shared" si="3"/>
        <v>1775.4545454545453</v>
      </c>
      <c r="AL21" s="14">
        <f t="shared" si="3"/>
        <v>1183.6363636363637</v>
      </c>
      <c r="AM21" s="15">
        <f t="shared" si="3"/>
        <v>3255</v>
      </c>
    </row>
    <row r="22" spans="1:39" x14ac:dyDescent="0.2">
      <c r="A22">
        <v>14</v>
      </c>
      <c r="B22">
        <v>200963</v>
      </c>
      <c r="C22">
        <v>3255</v>
      </c>
      <c r="D22">
        <f t="shared" si="5"/>
        <v>200.96299999999999</v>
      </c>
      <c r="E22">
        <f t="shared" si="0"/>
        <v>6.2839898236906888E-2</v>
      </c>
      <c r="Q22" s="16">
        <v>14.5</v>
      </c>
      <c r="S22">
        <v>6</v>
      </c>
      <c r="T22">
        <v>1</v>
      </c>
      <c r="U22" s="17">
        <v>7</v>
      </c>
      <c r="W22" s="16">
        <v>14.5</v>
      </c>
      <c r="X22" s="12">
        <f t="shared" si="6"/>
        <v>0</v>
      </c>
      <c r="Y22" s="12">
        <f t="shared" si="6"/>
        <v>0.8571428571428571</v>
      </c>
      <c r="Z22" s="12">
        <f t="shared" si="6"/>
        <v>0.14285714285714285</v>
      </c>
      <c r="AA22" s="13">
        <f t="shared" si="6"/>
        <v>1</v>
      </c>
      <c r="AC22" s="19">
        <v>14.5</v>
      </c>
      <c r="AD22" s="18">
        <f t="shared" si="1"/>
        <v>0</v>
      </c>
      <c r="AE22" s="18">
        <f t="shared" si="1"/>
        <v>18.80142857142857</v>
      </c>
      <c r="AF22" s="18">
        <f t="shared" si="1"/>
        <v>3.133571428571428</v>
      </c>
      <c r="AG22" s="19">
        <f t="shared" si="2"/>
        <v>21.934999999999999</v>
      </c>
      <c r="AI22" s="54">
        <v>14.5</v>
      </c>
      <c r="AJ22" s="14">
        <f t="shared" si="3"/>
        <v>0</v>
      </c>
      <c r="AK22" s="14">
        <f t="shared" si="3"/>
        <v>337.71428571428572</v>
      </c>
      <c r="AL22" s="14">
        <f t="shared" si="3"/>
        <v>56.285714285714285</v>
      </c>
      <c r="AM22" s="15">
        <f t="shared" si="3"/>
        <v>394</v>
      </c>
    </row>
    <row r="23" spans="1:39" x14ac:dyDescent="0.2">
      <c r="A23">
        <v>14.5</v>
      </c>
      <c r="B23">
        <v>21935</v>
      </c>
      <c r="C23">
        <v>394</v>
      </c>
      <c r="D23">
        <f t="shared" si="5"/>
        <v>21.934999999999999</v>
      </c>
      <c r="E23">
        <f t="shared" si="0"/>
        <v>6.8589400428265522E-3</v>
      </c>
      <c r="Q23" s="16">
        <v>15</v>
      </c>
      <c r="R23">
        <v>1</v>
      </c>
      <c r="S23">
        <v>2</v>
      </c>
      <c r="U23" s="17">
        <v>3</v>
      </c>
      <c r="W23" s="16">
        <v>15</v>
      </c>
      <c r="X23" s="12">
        <f t="shared" si="6"/>
        <v>0.33333333333333331</v>
      </c>
      <c r="Y23" s="12">
        <f t="shared" si="6"/>
        <v>0.66666666666666663</v>
      </c>
      <c r="Z23" s="12">
        <f t="shared" si="6"/>
        <v>0</v>
      </c>
      <c r="AA23" s="13">
        <f t="shared" si="6"/>
        <v>1</v>
      </c>
      <c r="AC23" s="19">
        <v>15</v>
      </c>
      <c r="AD23" s="18">
        <f t="shared" si="1"/>
        <v>6.5649999999999995</v>
      </c>
      <c r="AE23" s="18">
        <f t="shared" si="1"/>
        <v>13.129999999999999</v>
      </c>
      <c r="AF23" s="18">
        <f t="shared" si="1"/>
        <v>0</v>
      </c>
      <c r="AG23" s="19">
        <f t="shared" si="2"/>
        <v>19.695</v>
      </c>
      <c r="AI23" s="54">
        <v>15</v>
      </c>
      <c r="AJ23" s="14">
        <f t="shared" si="3"/>
        <v>130.66666666666666</v>
      </c>
      <c r="AK23" s="14">
        <f t="shared" si="3"/>
        <v>261.33333333333331</v>
      </c>
      <c r="AL23" s="14">
        <f t="shared" si="3"/>
        <v>0</v>
      </c>
      <c r="AM23" s="15">
        <f t="shared" si="3"/>
        <v>392</v>
      </c>
    </row>
    <row r="24" spans="1:39" x14ac:dyDescent="0.2">
      <c r="A24">
        <v>15</v>
      </c>
      <c r="B24">
        <v>19695</v>
      </c>
      <c r="C24">
        <v>392</v>
      </c>
      <c r="D24">
        <f t="shared" si="5"/>
        <v>19.695</v>
      </c>
      <c r="E24">
        <f t="shared" si="0"/>
        <v>6.1585057735796195E-3</v>
      </c>
      <c r="Q24" s="16">
        <v>15.5</v>
      </c>
      <c r="T24">
        <v>2</v>
      </c>
      <c r="U24" s="17">
        <v>2</v>
      </c>
      <c r="W24" s="16">
        <v>15.5</v>
      </c>
      <c r="X24" s="12">
        <f t="shared" si="6"/>
        <v>0</v>
      </c>
      <c r="Y24" s="12">
        <f t="shared" si="4"/>
        <v>0</v>
      </c>
      <c r="Z24" s="12">
        <f t="shared" si="4"/>
        <v>1</v>
      </c>
      <c r="AA24" s="13">
        <f t="shared" si="4"/>
        <v>1</v>
      </c>
      <c r="AC24" s="19">
        <v>15.5</v>
      </c>
      <c r="AD24" s="18">
        <f t="shared" si="1"/>
        <v>0</v>
      </c>
      <c r="AE24" s="18">
        <f t="shared" si="1"/>
        <v>0</v>
      </c>
      <c r="AF24" s="18">
        <f t="shared" si="1"/>
        <v>1.4930000000000001</v>
      </c>
      <c r="AG24" s="19">
        <f t="shared" si="2"/>
        <v>1.4930000000000001</v>
      </c>
      <c r="AI24" s="54">
        <v>15.5</v>
      </c>
      <c r="AJ24" s="14">
        <f t="shared" si="3"/>
        <v>0</v>
      </c>
      <c r="AK24" s="14">
        <f t="shared" si="3"/>
        <v>0</v>
      </c>
      <c r="AL24" s="14">
        <f t="shared" si="3"/>
        <v>33</v>
      </c>
      <c r="AM24" s="15">
        <f t="shared" si="3"/>
        <v>33</v>
      </c>
    </row>
    <row r="25" spans="1:39" x14ac:dyDescent="0.2">
      <c r="A25">
        <v>15.5</v>
      </c>
      <c r="B25">
        <v>1493</v>
      </c>
      <c r="C25">
        <v>33</v>
      </c>
      <c r="D25">
        <f t="shared" si="5"/>
        <v>1.4930000000000001</v>
      </c>
      <c r="E25">
        <f t="shared" si="0"/>
        <v>4.668519482078889E-4</v>
      </c>
      <c r="Q25" s="16">
        <v>16</v>
      </c>
      <c r="U25" s="17"/>
      <c r="W25" s="16">
        <v>16</v>
      </c>
      <c r="X25" s="12"/>
      <c r="Y25" s="12"/>
      <c r="Z25" s="12"/>
      <c r="AA25" s="13"/>
      <c r="AC25" s="19">
        <v>16</v>
      </c>
      <c r="AD25" s="18">
        <f t="shared" si="1"/>
        <v>0</v>
      </c>
      <c r="AE25" s="18">
        <f t="shared" si="1"/>
        <v>0</v>
      </c>
      <c r="AF25" s="18">
        <f t="shared" si="1"/>
        <v>0</v>
      </c>
      <c r="AG25" s="19">
        <f t="shared" si="2"/>
        <v>0</v>
      </c>
      <c r="AI25" s="54">
        <v>16</v>
      </c>
      <c r="AJ25" s="14">
        <f t="shared" si="3"/>
        <v>0</v>
      </c>
      <c r="AK25" s="14">
        <f t="shared" si="3"/>
        <v>0</v>
      </c>
      <c r="AL25" s="14">
        <f t="shared" si="3"/>
        <v>0</v>
      </c>
      <c r="AM25" s="15">
        <f t="shared" si="3"/>
        <v>0</v>
      </c>
    </row>
    <row r="26" spans="1:39" x14ac:dyDescent="0.2">
      <c r="A26">
        <v>16</v>
      </c>
      <c r="B26">
        <v>0</v>
      </c>
      <c r="C26">
        <v>0</v>
      </c>
      <c r="D26">
        <v>0</v>
      </c>
      <c r="E26">
        <f t="shared" si="0"/>
        <v>0</v>
      </c>
      <c r="Q26" s="20">
        <v>16.5</v>
      </c>
      <c r="R26" s="3"/>
      <c r="S26" s="3"/>
      <c r="T26" s="3"/>
      <c r="U26" s="21"/>
      <c r="W26" s="20">
        <v>16.5</v>
      </c>
      <c r="X26" s="12"/>
      <c r="Y26" s="12"/>
      <c r="Z26" s="12"/>
      <c r="AA26" s="41"/>
      <c r="AC26" s="42">
        <v>16.5</v>
      </c>
      <c r="AD26" s="23">
        <f t="shared" si="1"/>
        <v>0</v>
      </c>
      <c r="AE26" s="23">
        <f t="shared" si="1"/>
        <v>0</v>
      </c>
      <c r="AF26" s="23">
        <f t="shared" si="1"/>
        <v>0</v>
      </c>
      <c r="AG26" s="42">
        <f t="shared" si="2"/>
        <v>0</v>
      </c>
      <c r="AI26" s="55">
        <v>16.5</v>
      </c>
      <c r="AJ26" s="14">
        <f t="shared" si="3"/>
        <v>0</v>
      </c>
      <c r="AK26" s="14">
        <f t="shared" si="3"/>
        <v>0</v>
      </c>
      <c r="AL26" s="14">
        <f t="shared" si="3"/>
        <v>0</v>
      </c>
      <c r="AM26" s="43">
        <f t="shared" si="3"/>
        <v>0</v>
      </c>
    </row>
    <row r="27" spans="1:39" x14ac:dyDescent="0.2">
      <c r="A27">
        <v>16.5</v>
      </c>
      <c r="B27">
        <v>0</v>
      </c>
      <c r="C27">
        <v>0</v>
      </c>
      <c r="D27">
        <v>0</v>
      </c>
      <c r="E27">
        <f t="shared" si="0"/>
        <v>0</v>
      </c>
      <c r="Q27" s="64" t="s">
        <v>8</v>
      </c>
      <c r="R27" s="24">
        <v>67</v>
      </c>
      <c r="S27" s="24">
        <v>45</v>
      </c>
      <c r="T27" s="24">
        <v>8</v>
      </c>
      <c r="U27" s="21">
        <v>120</v>
      </c>
      <c r="W27" s="25" t="s">
        <v>8</v>
      </c>
      <c r="X27" s="26">
        <f>+R27/$U$27</f>
        <v>0.55833333333333335</v>
      </c>
      <c r="Y27" s="27">
        <f>+S27/$U$27</f>
        <v>0.375</v>
      </c>
      <c r="Z27" s="27">
        <f>+T27/$U$27</f>
        <v>6.6666666666666666E-2</v>
      </c>
      <c r="AA27" s="28">
        <f>+U27/$U$27</f>
        <v>1</v>
      </c>
      <c r="AC27" s="29" t="s">
        <v>8</v>
      </c>
      <c r="AD27" s="22">
        <f>SUM(AD10:AD26)</f>
        <v>1888.0679931881843</v>
      </c>
      <c r="AE27" s="30">
        <f>SUM(AE10:AE26)</f>
        <v>1179.3564808377896</v>
      </c>
      <c r="AF27" s="30">
        <f>SUM(AF10:AF26)</f>
        <v>130.59152597402596</v>
      </c>
      <c r="AG27" s="31">
        <f>SUM(AG10:AG26)</f>
        <v>3198.0160000000005</v>
      </c>
      <c r="AI27" s="35" t="s">
        <v>8</v>
      </c>
      <c r="AJ27" s="32">
        <f>SUM(AJ10:AJ26)</f>
        <v>21735.518404634582</v>
      </c>
      <c r="AK27" s="32">
        <f>SUM(AK10:AK26)</f>
        <v>14606.747017443342</v>
      </c>
      <c r="AL27" s="32">
        <f>SUM(AL10:AL26)</f>
        <v>1959.734577922078</v>
      </c>
      <c r="AM27" s="36">
        <f>SUM(AM10:AM26)</f>
        <v>38302</v>
      </c>
    </row>
    <row r="28" spans="1:39" x14ac:dyDescent="0.2">
      <c r="A28">
        <v>17</v>
      </c>
      <c r="B28">
        <v>0</v>
      </c>
      <c r="C28">
        <v>0</v>
      </c>
      <c r="D28">
        <v>0</v>
      </c>
      <c r="E28">
        <f t="shared" si="0"/>
        <v>0</v>
      </c>
    </row>
    <row r="29" spans="1:39" x14ac:dyDescent="0.2">
      <c r="A29">
        <v>17.5</v>
      </c>
      <c r="B29">
        <v>0</v>
      </c>
      <c r="C29">
        <v>0</v>
      </c>
      <c r="D29">
        <v>0</v>
      </c>
      <c r="E29">
        <f t="shared" si="0"/>
        <v>0</v>
      </c>
    </row>
    <row r="30" spans="1:39" x14ac:dyDescent="0.2">
      <c r="A30">
        <v>18</v>
      </c>
      <c r="B30">
        <v>0</v>
      </c>
      <c r="C30">
        <v>0</v>
      </c>
      <c r="D30">
        <v>0</v>
      </c>
      <c r="E30">
        <f t="shared" si="0"/>
        <v>0</v>
      </c>
      <c r="AG30">
        <v>3198.0160000000005</v>
      </c>
      <c r="AM30">
        <v>38302</v>
      </c>
    </row>
    <row r="31" spans="1:39" x14ac:dyDescent="0.2">
      <c r="A31">
        <v>18.5</v>
      </c>
      <c r="B31">
        <v>0</v>
      </c>
      <c r="C31">
        <v>0</v>
      </c>
      <c r="D31">
        <v>0</v>
      </c>
      <c r="E31">
        <f t="shared" si="0"/>
        <v>0</v>
      </c>
    </row>
    <row r="32" spans="1:39" x14ac:dyDescent="0.2">
      <c r="A32">
        <v>19</v>
      </c>
      <c r="B32">
        <v>0</v>
      </c>
      <c r="C32">
        <v>0</v>
      </c>
      <c r="D32">
        <v>0</v>
      </c>
      <c r="E32">
        <f t="shared" si="0"/>
        <v>0</v>
      </c>
    </row>
    <row r="33" spans="1:11" x14ac:dyDescent="0.2">
      <c r="A33">
        <v>19.5</v>
      </c>
      <c r="B33">
        <v>0</v>
      </c>
      <c r="C33">
        <v>0</v>
      </c>
      <c r="D33">
        <v>0</v>
      </c>
      <c r="E33">
        <f t="shared" si="0"/>
        <v>0</v>
      </c>
    </row>
    <row r="34" spans="1:11" x14ac:dyDescent="0.2">
      <c r="A34">
        <v>20</v>
      </c>
      <c r="B34">
        <v>0</v>
      </c>
      <c r="C34">
        <v>0</v>
      </c>
      <c r="D34">
        <v>0</v>
      </c>
      <c r="E34">
        <f t="shared" si="0"/>
        <v>0</v>
      </c>
    </row>
    <row r="35" spans="1:11" x14ac:dyDescent="0.2">
      <c r="A35">
        <v>20.5</v>
      </c>
      <c r="B35">
        <v>0</v>
      </c>
      <c r="C35">
        <v>0</v>
      </c>
      <c r="D35">
        <v>0</v>
      </c>
      <c r="E35">
        <f t="shared" si="0"/>
        <v>0</v>
      </c>
    </row>
    <row r="36" spans="1:11" x14ac:dyDescent="0.2">
      <c r="A36">
        <v>21</v>
      </c>
      <c r="B36">
        <v>0</v>
      </c>
      <c r="C36">
        <v>0</v>
      </c>
      <c r="D36">
        <v>0</v>
      </c>
      <c r="E36">
        <f t="shared" si="0"/>
        <v>0</v>
      </c>
    </row>
    <row r="37" spans="1:11" x14ac:dyDescent="0.2">
      <c r="A37">
        <v>21.5</v>
      </c>
      <c r="B37">
        <v>0</v>
      </c>
      <c r="C37">
        <v>0</v>
      </c>
      <c r="D37">
        <v>0</v>
      </c>
      <c r="E37">
        <f t="shared" si="0"/>
        <v>0</v>
      </c>
    </row>
    <row r="38" spans="1:11" x14ac:dyDescent="0.2">
      <c r="A38">
        <v>22</v>
      </c>
      <c r="B38">
        <v>0</v>
      </c>
      <c r="C38">
        <v>0</v>
      </c>
      <c r="D38">
        <v>0</v>
      </c>
      <c r="E38">
        <f t="shared" si="0"/>
        <v>0</v>
      </c>
    </row>
    <row r="39" spans="1:11" x14ac:dyDescent="0.2">
      <c r="A39">
        <v>22.5</v>
      </c>
      <c r="B39">
        <v>0</v>
      </c>
      <c r="C39">
        <v>0</v>
      </c>
      <c r="D39">
        <v>0</v>
      </c>
      <c r="E39">
        <f t="shared" si="0"/>
        <v>0</v>
      </c>
    </row>
    <row r="40" spans="1:11" x14ac:dyDescent="0.2">
      <c r="A40">
        <v>23</v>
      </c>
      <c r="B40">
        <v>0</v>
      </c>
      <c r="C40">
        <v>0</v>
      </c>
      <c r="D40">
        <v>0</v>
      </c>
      <c r="E40">
        <f t="shared" si="0"/>
        <v>0</v>
      </c>
    </row>
    <row r="41" spans="1:11" x14ac:dyDescent="0.2">
      <c r="A41">
        <v>23.5</v>
      </c>
      <c r="B41">
        <v>0</v>
      </c>
      <c r="C41">
        <v>0</v>
      </c>
      <c r="D41">
        <v>0</v>
      </c>
      <c r="E41">
        <f t="shared" si="0"/>
        <v>0</v>
      </c>
    </row>
    <row r="42" spans="1:11" x14ac:dyDescent="0.2">
      <c r="A42">
        <v>24</v>
      </c>
      <c r="B42">
        <v>0</v>
      </c>
      <c r="C42">
        <v>0</v>
      </c>
      <c r="D42">
        <v>0</v>
      </c>
      <c r="E42">
        <f t="shared" si="0"/>
        <v>0</v>
      </c>
    </row>
    <row r="43" spans="1:11" x14ac:dyDescent="0.2">
      <c r="A43">
        <v>24.5</v>
      </c>
      <c r="B43">
        <v>0</v>
      </c>
      <c r="C43">
        <v>0</v>
      </c>
      <c r="D43">
        <v>0</v>
      </c>
      <c r="E43">
        <f t="shared" si="0"/>
        <v>0</v>
      </c>
    </row>
    <row r="44" spans="1:11" x14ac:dyDescent="0.2">
      <c r="A44">
        <v>25</v>
      </c>
      <c r="B44">
        <v>0</v>
      </c>
      <c r="C44">
        <v>0</v>
      </c>
      <c r="D44">
        <v>0</v>
      </c>
      <c r="E44">
        <f t="shared" si="0"/>
        <v>0</v>
      </c>
    </row>
    <row r="45" spans="1:11" x14ac:dyDescent="0.2">
      <c r="A45">
        <v>25.5</v>
      </c>
      <c r="B45">
        <v>0</v>
      </c>
      <c r="C45">
        <v>0</v>
      </c>
      <c r="D45">
        <v>0</v>
      </c>
      <c r="E45">
        <f t="shared" si="0"/>
        <v>0</v>
      </c>
    </row>
    <row r="46" spans="1:11" x14ac:dyDescent="0.2">
      <c r="B46" s="1">
        <v>3198016</v>
      </c>
      <c r="C46" s="1">
        <v>38302</v>
      </c>
      <c r="D46" s="1">
        <f>+B46/1000</f>
        <v>3198.0160000000001</v>
      </c>
      <c r="E46">
        <f t="shared" si="0"/>
        <v>1</v>
      </c>
      <c r="F46" s="1"/>
      <c r="G46" s="1"/>
      <c r="H46" s="1"/>
      <c r="I46" s="1"/>
      <c r="J46" s="1"/>
      <c r="K46" s="1"/>
    </row>
    <row r="64" spans="1:39" ht="26" x14ac:dyDescent="0.3">
      <c r="A64" s="33" t="s">
        <v>6</v>
      </c>
      <c r="Q64" s="103" t="s">
        <v>6</v>
      </c>
      <c r="R64" s="103"/>
      <c r="S64" s="103"/>
      <c r="T64" s="103"/>
      <c r="U64" s="103"/>
      <c r="W64" s="103" t="s">
        <v>6</v>
      </c>
      <c r="X64" s="103"/>
      <c r="Y64" s="103"/>
      <c r="Z64" s="103"/>
      <c r="AA64" s="103"/>
      <c r="AC64" s="103" t="s">
        <v>6</v>
      </c>
      <c r="AD64" s="103"/>
      <c r="AE64" s="103"/>
      <c r="AF64" s="103"/>
      <c r="AG64" s="103"/>
      <c r="AI64" s="103" t="s">
        <v>6</v>
      </c>
      <c r="AJ64" s="103"/>
      <c r="AK64" s="103"/>
      <c r="AL64" s="103"/>
      <c r="AM64" s="103"/>
    </row>
    <row r="65" spans="1:39" ht="26.25" customHeight="1" x14ac:dyDescent="0.2">
      <c r="Q65" s="84" t="s">
        <v>18</v>
      </c>
      <c r="R65" s="85"/>
      <c r="S65" s="85"/>
      <c r="T65" s="85"/>
      <c r="U65" s="86"/>
      <c r="W65" s="87" t="s">
        <v>12</v>
      </c>
      <c r="X65" s="88"/>
      <c r="Y65" s="88"/>
      <c r="Z65" s="88"/>
      <c r="AA65" s="89"/>
      <c r="AC65" s="90" t="s">
        <v>21</v>
      </c>
      <c r="AD65" s="91"/>
      <c r="AE65" s="91"/>
      <c r="AF65" s="91"/>
      <c r="AG65" s="92"/>
      <c r="AI65" s="93" t="s">
        <v>22</v>
      </c>
      <c r="AJ65" s="94"/>
      <c r="AK65" s="94"/>
      <c r="AL65" s="94"/>
      <c r="AM65" s="95"/>
    </row>
    <row r="66" spans="1:39" x14ac:dyDescent="0.2">
      <c r="A66" t="s">
        <v>13</v>
      </c>
      <c r="B66" t="s">
        <v>14</v>
      </c>
      <c r="C66" t="s">
        <v>15</v>
      </c>
      <c r="D66" t="s">
        <v>16</v>
      </c>
      <c r="E66" s="62" t="s">
        <v>12</v>
      </c>
      <c r="Q66" s="96" t="s">
        <v>19</v>
      </c>
      <c r="R66" s="98" t="s">
        <v>20</v>
      </c>
      <c r="S66" s="98"/>
      <c r="T66" s="98"/>
      <c r="U66" s="96" t="s">
        <v>2</v>
      </c>
      <c r="W66" s="96" t="s">
        <v>19</v>
      </c>
      <c r="X66" s="98" t="s">
        <v>20</v>
      </c>
      <c r="Y66" s="98"/>
      <c r="Z66" s="98"/>
      <c r="AA66" s="96" t="s">
        <v>2</v>
      </c>
      <c r="AC66" s="99" t="s">
        <v>19</v>
      </c>
      <c r="AD66" s="101" t="s">
        <v>20</v>
      </c>
      <c r="AE66" s="101"/>
      <c r="AF66" s="101"/>
      <c r="AG66" s="99" t="s">
        <v>2</v>
      </c>
      <c r="AI66" s="82" t="s">
        <v>19</v>
      </c>
      <c r="AJ66" s="102" t="s">
        <v>20</v>
      </c>
      <c r="AK66" s="102"/>
      <c r="AL66" s="102"/>
      <c r="AM66" s="82" t="s">
        <v>2</v>
      </c>
    </row>
    <row r="67" spans="1:39" x14ac:dyDescent="0.2">
      <c r="A67">
        <v>5</v>
      </c>
      <c r="B67">
        <v>0</v>
      </c>
      <c r="C67">
        <v>0</v>
      </c>
      <c r="D67">
        <f t="shared" ref="D67:D76" si="7">+B67/1000</f>
        <v>0</v>
      </c>
      <c r="E67">
        <f>+B67/$B$109</f>
        <v>0</v>
      </c>
      <c r="Q67" s="97"/>
      <c r="R67" s="39">
        <v>1</v>
      </c>
      <c r="S67" s="65">
        <v>2</v>
      </c>
      <c r="T67" s="40">
        <v>3</v>
      </c>
      <c r="U67" s="97"/>
      <c r="W67" s="97"/>
      <c r="X67" s="39">
        <v>1</v>
      </c>
      <c r="Y67" s="65">
        <v>2</v>
      </c>
      <c r="Z67" s="40">
        <v>3</v>
      </c>
      <c r="AA67" s="97"/>
      <c r="AC67" s="100"/>
      <c r="AD67" s="56">
        <v>1</v>
      </c>
      <c r="AE67" s="66">
        <v>2</v>
      </c>
      <c r="AF67" s="57">
        <v>3</v>
      </c>
      <c r="AG67" s="100"/>
      <c r="AI67" s="83"/>
      <c r="AJ67" s="72">
        <v>1</v>
      </c>
      <c r="AK67" s="67">
        <v>2</v>
      </c>
      <c r="AL67" s="73">
        <v>3</v>
      </c>
      <c r="AM67" s="83"/>
    </row>
    <row r="68" spans="1:39" x14ac:dyDescent="0.2">
      <c r="A68">
        <v>5.5</v>
      </c>
      <c r="B68">
        <v>0</v>
      </c>
      <c r="C68">
        <v>0</v>
      </c>
      <c r="D68">
        <f t="shared" si="7"/>
        <v>0</v>
      </c>
      <c r="E68">
        <f t="shared" ref="E68:E108" si="8">+B68/$B$109</f>
        <v>0</v>
      </c>
      <c r="Q68" s="16">
        <v>6</v>
      </c>
      <c r="R68" s="44">
        <v>2</v>
      </c>
      <c r="S68" s="44"/>
      <c r="T68" s="44"/>
      <c r="U68" s="45">
        <v>2</v>
      </c>
      <c r="W68" s="16">
        <v>6</v>
      </c>
      <c r="X68" s="12">
        <f t="shared" ref="X68:AA83" si="9">+R68/$U68</f>
        <v>1</v>
      </c>
      <c r="Y68" s="12">
        <f t="shared" si="9"/>
        <v>0</v>
      </c>
      <c r="Z68" s="12">
        <f t="shared" si="9"/>
        <v>0</v>
      </c>
      <c r="AA68" s="13">
        <f t="shared" si="9"/>
        <v>1</v>
      </c>
      <c r="AC68" s="19">
        <v>6</v>
      </c>
      <c r="AD68" s="18">
        <f>+(X68*$D69)</f>
        <v>29.09</v>
      </c>
      <c r="AE68" s="18">
        <f t="shared" ref="AD68:AF89" si="10">+(Y68*$D69)</f>
        <v>0</v>
      </c>
      <c r="AF68" s="18">
        <f t="shared" si="10"/>
        <v>0</v>
      </c>
      <c r="AG68" s="19">
        <f t="shared" ref="AG68:AG89" si="11">+AA68*$D69</f>
        <v>29.09</v>
      </c>
      <c r="AI68" s="54">
        <v>6</v>
      </c>
      <c r="AJ68" s="14">
        <f t="shared" ref="AJ68:AM89" si="12">+X68*$C69</f>
        <v>34</v>
      </c>
      <c r="AK68" s="14">
        <f t="shared" si="12"/>
        <v>0</v>
      </c>
      <c r="AL68" s="14">
        <f t="shared" si="12"/>
        <v>0</v>
      </c>
      <c r="AM68" s="15">
        <f t="shared" si="12"/>
        <v>34</v>
      </c>
    </row>
    <row r="69" spans="1:39" x14ac:dyDescent="0.2">
      <c r="A69">
        <v>6</v>
      </c>
      <c r="B69">
        <v>29090</v>
      </c>
      <c r="C69">
        <v>34</v>
      </c>
      <c r="D69">
        <f t="shared" si="7"/>
        <v>29.09</v>
      </c>
      <c r="E69">
        <f t="shared" si="8"/>
        <v>2.9650851791812489E-3</v>
      </c>
      <c r="Q69" s="16">
        <v>6.5</v>
      </c>
      <c r="R69" s="44">
        <v>10</v>
      </c>
      <c r="S69" s="44"/>
      <c r="T69" s="44"/>
      <c r="U69" s="46">
        <v>10</v>
      </c>
      <c r="W69" s="16">
        <v>6.5</v>
      </c>
      <c r="X69" s="12">
        <f t="shared" si="9"/>
        <v>1</v>
      </c>
      <c r="Y69" s="12">
        <f t="shared" si="9"/>
        <v>0</v>
      </c>
      <c r="Z69" s="12">
        <f t="shared" si="9"/>
        <v>0</v>
      </c>
      <c r="AA69" s="13">
        <f t="shared" si="9"/>
        <v>1</v>
      </c>
      <c r="AC69" s="19">
        <v>6.5</v>
      </c>
      <c r="AD69" s="18">
        <f t="shared" si="10"/>
        <v>219.142</v>
      </c>
      <c r="AE69" s="18">
        <f t="shared" si="10"/>
        <v>0</v>
      </c>
      <c r="AF69" s="18">
        <f t="shared" si="10"/>
        <v>0</v>
      </c>
      <c r="AG69" s="19">
        <f t="shared" si="11"/>
        <v>219.142</v>
      </c>
      <c r="AI69" s="54">
        <v>6.5</v>
      </c>
      <c r="AJ69" s="14">
        <f t="shared" si="12"/>
        <v>330</v>
      </c>
      <c r="AK69" s="14">
        <f t="shared" si="12"/>
        <v>0</v>
      </c>
      <c r="AL69" s="14">
        <f t="shared" si="12"/>
        <v>0</v>
      </c>
      <c r="AM69" s="15">
        <f t="shared" si="12"/>
        <v>330</v>
      </c>
    </row>
    <row r="70" spans="1:39" ht="13.5" customHeight="1" x14ac:dyDescent="0.2">
      <c r="A70">
        <v>6.5</v>
      </c>
      <c r="B70">
        <v>219142</v>
      </c>
      <c r="C70">
        <v>330</v>
      </c>
      <c r="D70">
        <f t="shared" si="7"/>
        <v>219.142</v>
      </c>
      <c r="E70">
        <f t="shared" si="8"/>
        <v>2.2336703208529988E-2</v>
      </c>
      <c r="Q70" s="16">
        <v>7</v>
      </c>
      <c r="R70" s="44">
        <v>16</v>
      </c>
      <c r="S70" s="44"/>
      <c r="T70" s="44"/>
      <c r="U70" s="46">
        <v>16</v>
      </c>
      <c r="W70" s="16">
        <v>7</v>
      </c>
      <c r="X70" s="12">
        <f t="shared" si="9"/>
        <v>1</v>
      </c>
      <c r="Y70" s="12">
        <f t="shared" si="9"/>
        <v>0</v>
      </c>
      <c r="Z70" s="12">
        <f t="shared" si="9"/>
        <v>0</v>
      </c>
      <c r="AA70" s="13">
        <f t="shared" si="9"/>
        <v>1</v>
      </c>
      <c r="AC70" s="19">
        <v>7</v>
      </c>
      <c r="AD70" s="18">
        <f t="shared" si="10"/>
        <v>321.92500000000001</v>
      </c>
      <c r="AE70" s="18">
        <f t="shared" si="10"/>
        <v>0</v>
      </c>
      <c r="AF70" s="18">
        <f t="shared" si="10"/>
        <v>0</v>
      </c>
      <c r="AG70" s="19">
        <f t="shared" si="11"/>
        <v>321.92500000000001</v>
      </c>
      <c r="AI70" s="54">
        <v>7</v>
      </c>
      <c r="AJ70" s="14">
        <f t="shared" si="12"/>
        <v>615</v>
      </c>
      <c r="AK70" s="14">
        <f t="shared" si="12"/>
        <v>0</v>
      </c>
      <c r="AL70" s="14">
        <f t="shared" si="12"/>
        <v>0</v>
      </c>
      <c r="AM70" s="15">
        <f t="shared" si="12"/>
        <v>615</v>
      </c>
    </row>
    <row r="71" spans="1:39" x14ac:dyDescent="0.2">
      <c r="A71">
        <v>7</v>
      </c>
      <c r="B71">
        <v>321925</v>
      </c>
      <c r="C71">
        <v>615</v>
      </c>
      <c r="D71">
        <f t="shared" si="7"/>
        <v>321.92500000000001</v>
      </c>
      <c r="E71">
        <f t="shared" si="8"/>
        <v>3.2813167628323259E-2</v>
      </c>
      <c r="Q71" s="16">
        <v>7.5</v>
      </c>
      <c r="R71" s="44">
        <v>20</v>
      </c>
      <c r="S71" s="44"/>
      <c r="T71" s="44"/>
      <c r="U71" s="46">
        <v>20</v>
      </c>
      <c r="W71" s="16">
        <v>7.5</v>
      </c>
      <c r="X71" s="12">
        <f t="shared" si="9"/>
        <v>1</v>
      </c>
      <c r="Y71" s="12">
        <f t="shared" si="9"/>
        <v>0</v>
      </c>
      <c r="Z71" s="12">
        <f t="shared" si="9"/>
        <v>0</v>
      </c>
      <c r="AA71" s="13">
        <f t="shared" si="9"/>
        <v>1</v>
      </c>
      <c r="AC71" s="19">
        <v>7.5</v>
      </c>
      <c r="AD71" s="18">
        <f t="shared" si="10"/>
        <v>581.79200000000003</v>
      </c>
      <c r="AE71" s="18">
        <f t="shared" si="10"/>
        <v>0</v>
      </c>
      <c r="AF71" s="18">
        <f t="shared" si="10"/>
        <v>0</v>
      </c>
      <c r="AG71" s="19">
        <f t="shared" si="11"/>
        <v>581.79200000000003</v>
      </c>
      <c r="AI71" s="54">
        <v>7.5</v>
      </c>
      <c r="AJ71" s="14">
        <f t="shared" si="12"/>
        <v>1390</v>
      </c>
      <c r="AK71" s="14">
        <f t="shared" si="12"/>
        <v>0</v>
      </c>
      <c r="AL71" s="14">
        <f t="shared" si="12"/>
        <v>0</v>
      </c>
      <c r="AM71" s="15">
        <f t="shared" si="12"/>
        <v>1390</v>
      </c>
    </row>
    <row r="72" spans="1:39" x14ac:dyDescent="0.2">
      <c r="A72">
        <v>7.5</v>
      </c>
      <c r="B72">
        <v>581792</v>
      </c>
      <c r="C72">
        <v>1390</v>
      </c>
      <c r="D72">
        <f t="shared" si="7"/>
        <v>581.79200000000003</v>
      </c>
      <c r="E72">
        <f t="shared" si="8"/>
        <v>5.9300888159718713E-2</v>
      </c>
      <c r="Q72" s="16">
        <v>8</v>
      </c>
      <c r="R72" s="44">
        <v>20</v>
      </c>
      <c r="S72" s="44"/>
      <c r="T72" s="44"/>
      <c r="U72" s="46">
        <v>20</v>
      </c>
      <c r="W72" s="16">
        <v>8</v>
      </c>
      <c r="X72" s="12">
        <f t="shared" si="9"/>
        <v>1</v>
      </c>
      <c r="Y72" s="12">
        <f t="shared" si="9"/>
        <v>0</v>
      </c>
      <c r="Z72" s="12">
        <f t="shared" si="9"/>
        <v>0</v>
      </c>
      <c r="AA72" s="13">
        <f t="shared" si="9"/>
        <v>1</v>
      </c>
      <c r="AC72" s="19">
        <v>8</v>
      </c>
      <c r="AD72" s="18">
        <f t="shared" si="10"/>
        <v>507.613</v>
      </c>
      <c r="AE72" s="18">
        <f t="shared" si="10"/>
        <v>0</v>
      </c>
      <c r="AF72" s="18">
        <f t="shared" si="10"/>
        <v>0</v>
      </c>
      <c r="AG72" s="19">
        <f t="shared" si="11"/>
        <v>507.613</v>
      </c>
      <c r="AI72" s="54">
        <v>8</v>
      </c>
      <c r="AJ72" s="14">
        <f t="shared" si="12"/>
        <v>1496</v>
      </c>
      <c r="AK72" s="14">
        <f t="shared" si="12"/>
        <v>0</v>
      </c>
      <c r="AL72" s="14">
        <f t="shared" si="12"/>
        <v>0</v>
      </c>
      <c r="AM72" s="15">
        <f t="shared" si="12"/>
        <v>1496</v>
      </c>
    </row>
    <row r="73" spans="1:39" x14ac:dyDescent="0.2">
      <c r="A73">
        <v>8</v>
      </c>
      <c r="B73">
        <v>507613</v>
      </c>
      <c r="C73">
        <v>1496</v>
      </c>
      <c r="D73">
        <f t="shared" si="7"/>
        <v>507.613</v>
      </c>
      <c r="E73">
        <f t="shared" si="8"/>
        <v>5.1739971916800666E-2</v>
      </c>
      <c r="Q73" s="16">
        <v>8.5</v>
      </c>
      <c r="R73" s="2">
        <v>20</v>
      </c>
      <c r="S73" s="2"/>
      <c r="T73" s="2"/>
      <c r="U73" s="47">
        <v>20</v>
      </c>
      <c r="W73" s="16">
        <v>8.5</v>
      </c>
      <c r="X73" s="12">
        <f t="shared" si="9"/>
        <v>1</v>
      </c>
      <c r="Y73" s="12">
        <f t="shared" si="9"/>
        <v>0</v>
      </c>
      <c r="Z73" s="12">
        <f t="shared" si="9"/>
        <v>0</v>
      </c>
      <c r="AA73" s="13">
        <f t="shared" si="9"/>
        <v>1</v>
      </c>
      <c r="AC73" s="19">
        <v>8.5</v>
      </c>
      <c r="AD73" s="18">
        <f t="shared" si="10"/>
        <v>595.85199999999998</v>
      </c>
      <c r="AE73" s="18">
        <f t="shared" si="10"/>
        <v>0</v>
      </c>
      <c r="AF73" s="18">
        <f t="shared" si="10"/>
        <v>0</v>
      </c>
      <c r="AG73" s="19">
        <f t="shared" si="11"/>
        <v>595.85199999999998</v>
      </c>
      <c r="AI73" s="54">
        <v>8.5</v>
      </c>
      <c r="AJ73" s="14">
        <f t="shared" si="12"/>
        <v>2139</v>
      </c>
      <c r="AK73" s="14">
        <f t="shared" si="12"/>
        <v>0</v>
      </c>
      <c r="AL73" s="14">
        <f t="shared" si="12"/>
        <v>0</v>
      </c>
      <c r="AM73" s="15">
        <f t="shared" si="12"/>
        <v>2139</v>
      </c>
    </row>
    <row r="74" spans="1:39" x14ac:dyDescent="0.2">
      <c r="A74">
        <v>8.5</v>
      </c>
      <c r="B74">
        <v>595852</v>
      </c>
      <c r="C74">
        <v>2139</v>
      </c>
      <c r="D74">
        <f t="shared" si="7"/>
        <v>595.85199999999998</v>
      </c>
      <c r="E74">
        <f t="shared" si="8"/>
        <v>6.0733995674991603E-2</v>
      </c>
      <c r="Q74" s="16">
        <v>9</v>
      </c>
      <c r="R74" s="2">
        <v>20</v>
      </c>
      <c r="S74" s="2"/>
      <c r="T74" s="2"/>
      <c r="U74" s="47">
        <v>20</v>
      </c>
      <c r="W74" s="16">
        <v>9</v>
      </c>
      <c r="X74" s="12">
        <f t="shared" si="9"/>
        <v>1</v>
      </c>
      <c r="Y74" s="12">
        <f t="shared" si="9"/>
        <v>0</v>
      </c>
      <c r="Z74" s="12">
        <f t="shared" si="9"/>
        <v>0</v>
      </c>
      <c r="AA74" s="13">
        <f t="shared" si="9"/>
        <v>1</v>
      </c>
      <c r="AC74" s="19">
        <v>9</v>
      </c>
      <c r="AD74" s="18">
        <f t="shared" si="10"/>
        <v>1035.104</v>
      </c>
      <c r="AE74" s="18">
        <f t="shared" si="10"/>
        <v>0</v>
      </c>
      <c r="AF74" s="18">
        <f t="shared" si="10"/>
        <v>0</v>
      </c>
      <c r="AG74" s="19">
        <f t="shared" si="11"/>
        <v>1035.104</v>
      </c>
      <c r="AI74" s="54">
        <v>9</v>
      </c>
      <c r="AJ74" s="14">
        <f t="shared" si="12"/>
        <v>4478</v>
      </c>
      <c r="AK74" s="14">
        <f t="shared" si="12"/>
        <v>0</v>
      </c>
      <c r="AL74" s="14">
        <f t="shared" si="12"/>
        <v>0</v>
      </c>
      <c r="AM74" s="15">
        <f t="shared" si="12"/>
        <v>4478</v>
      </c>
    </row>
    <row r="75" spans="1:39" x14ac:dyDescent="0.2">
      <c r="A75">
        <v>9</v>
      </c>
      <c r="B75">
        <v>1035104</v>
      </c>
      <c r="C75">
        <v>4478</v>
      </c>
      <c r="D75">
        <f t="shared" si="7"/>
        <v>1035.104</v>
      </c>
      <c r="E75">
        <f t="shared" si="8"/>
        <v>0.10550606838471048</v>
      </c>
      <c r="Q75" s="16">
        <v>9.5</v>
      </c>
      <c r="R75" s="2">
        <v>26</v>
      </c>
      <c r="S75" s="2"/>
      <c r="T75" s="2"/>
      <c r="U75" s="47">
        <v>26</v>
      </c>
      <c r="W75" s="16">
        <v>9.5</v>
      </c>
      <c r="X75" s="12">
        <f t="shared" si="9"/>
        <v>1</v>
      </c>
      <c r="Y75" s="12">
        <f t="shared" si="9"/>
        <v>0</v>
      </c>
      <c r="Z75" s="12">
        <f t="shared" si="9"/>
        <v>0</v>
      </c>
      <c r="AA75" s="13">
        <f t="shared" si="9"/>
        <v>1</v>
      </c>
      <c r="AC75" s="19">
        <v>9.5</v>
      </c>
      <c r="AD75" s="18">
        <f t="shared" si="10"/>
        <v>780.27800000000002</v>
      </c>
      <c r="AE75" s="18">
        <f t="shared" si="10"/>
        <v>0</v>
      </c>
      <c r="AF75" s="18">
        <f t="shared" si="10"/>
        <v>0</v>
      </c>
      <c r="AG75" s="19">
        <f t="shared" si="11"/>
        <v>780.27800000000002</v>
      </c>
      <c r="AI75" s="54">
        <v>9.5</v>
      </c>
      <c r="AJ75" s="14">
        <f t="shared" si="12"/>
        <v>4028</v>
      </c>
      <c r="AK75" s="14">
        <f t="shared" si="12"/>
        <v>0</v>
      </c>
      <c r="AL75" s="14">
        <f t="shared" si="12"/>
        <v>0</v>
      </c>
      <c r="AM75" s="15">
        <f t="shared" si="12"/>
        <v>4028</v>
      </c>
    </row>
    <row r="76" spans="1:39" x14ac:dyDescent="0.2">
      <c r="A76">
        <v>9.5</v>
      </c>
      <c r="B76">
        <v>780278</v>
      </c>
      <c r="C76">
        <v>4028</v>
      </c>
      <c r="D76">
        <f t="shared" si="7"/>
        <v>780.27800000000002</v>
      </c>
      <c r="E76">
        <f t="shared" si="8"/>
        <v>7.9532166842254615E-2</v>
      </c>
      <c r="Q76" s="16">
        <v>10</v>
      </c>
      <c r="R76" s="2">
        <v>33</v>
      </c>
      <c r="S76" s="2"/>
      <c r="T76" s="2"/>
      <c r="U76" s="47">
        <v>33</v>
      </c>
      <c r="W76" s="16">
        <v>10</v>
      </c>
      <c r="X76" s="12">
        <f>+R76/$U76</f>
        <v>1</v>
      </c>
      <c r="Y76" s="12">
        <f>+S76/$U76</f>
        <v>0</v>
      </c>
      <c r="Z76" s="12">
        <f t="shared" si="9"/>
        <v>0</v>
      </c>
      <c r="AA76" s="13">
        <f t="shared" si="9"/>
        <v>1</v>
      </c>
      <c r="AC76" s="19">
        <v>10</v>
      </c>
      <c r="AD76" s="18">
        <f t="shared" si="10"/>
        <v>711.31899999999996</v>
      </c>
      <c r="AE76" s="18">
        <f t="shared" si="10"/>
        <v>0</v>
      </c>
      <c r="AF76" s="18">
        <f t="shared" si="10"/>
        <v>0</v>
      </c>
      <c r="AG76" s="19">
        <f t="shared" si="11"/>
        <v>711.31899999999996</v>
      </c>
      <c r="AI76" s="54">
        <v>10</v>
      </c>
      <c r="AJ76" s="14">
        <f t="shared" si="12"/>
        <v>4342</v>
      </c>
      <c r="AK76" s="14">
        <f t="shared" si="12"/>
        <v>0</v>
      </c>
      <c r="AL76" s="14">
        <f t="shared" si="12"/>
        <v>0</v>
      </c>
      <c r="AM76" s="15">
        <f t="shared" si="12"/>
        <v>4342</v>
      </c>
    </row>
    <row r="77" spans="1:39" x14ac:dyDescent="0.2">
      <c r="A77">
        <v>10</v>
      </c>
      <c r="B77">
        <v>711319</v>
      </c>
      <c r="C77">
        <v>4342</v>
      </c>
      <c r="D77">
        <f>+B77/1000</f>
        <v>711.31899999999996</v>
      </c>
      <c r="E77">
        <f t="shared" si="8"/>
        <v>7.2503314698179E-2</v>
      </c>
      <c r="Q77" s="16">
        <v>10.5</v>
      </c>
      <c r="R77" s="2">
        <v>19</v>
      </c>
      <c r="S77" s="2"/>
      <c r="T77" s="2"/>
      <c r="U77" s="47">
        <v>19</v>
      </c>
      <c r="W77" s="16">
        <v>10.5</v>
      </c>
      <c r="X77" s="12">
        <f>+R77/$U77</f>
        <v>1</v>
      </c>
      <c r="Y77" s="12">
        <f>+S77/$U77</f>
        <v>0</v>
      </c>
      <c r="Z77" s="12">
        <f t="shared" si="9"/>
        <v>0</v>
      </c>
      <c r="AA77" s="13">
        <f t="shared" si="9"/>
        <v>1</v>
      </c>
      <c r="AC77" s="19">
        <v>10.5</v>
      </c>
      <c r="AD77" s="18">
        <f t="shared" si="10"/>
        <v>793.08299999999997</v>
      </c>
      <c r="AE77" s="18">
        <f t="shared" si="10"/>
        <v>0</v>
      </c>
      <c r="AF77" s="18">
        <f t="shared" si="10"/>
        <v>0</v>
      </c>
      <c r="AG77" s="19">
        <f t="shared" si="11"/>
        <v>793.08299999999997</v>
      </c>
      <c r="AI77" s="54">
        <v>10.5</v>
      </c>
      <c r="AJ77" s="14">
        <f t="shared" si="12"/>
        <v>5680</v>
      </c>
      <c r="AK77" s="14">
        <f t="shared" si="12"/>
        <v>0</v>
      </c>
      <c r="AL77" s="14">
        <f t="shared" si="12"/>
        <v>0</v>
      </c>
      <c r="AM77" s="15">
        <f t="shared" si="12"/>
        <v>5680</v>
      </c>
    </row>
    <row r="78" spans="1:39" x14ac:dyDescent="0.2">
      <c r="A78">
        <v>10.5</v>
      </c>
      <c r="B78">
        <v>793083</v>
      </c>
      <c r="C78">
        <v>5680</v>
      </c>
      <c r="D78">
        <f t="shared" ref="D78:D88" si="13">+B78/1000</f>
        <v>793.08299999999997</v>
      </c>
      <c r="E78">
        <f t="shared" si="8"/>
        <v>8.0837354732231095E-2</v>
      </c>
      <c r="Q78" s="16">
        <v>11</v>
      </c>
      <c r="R78" s="2">
        <v>14</v>
      </c>
      <c r="S78" s="2"/>
      <c r="T78" s="2"/>
      <c r="U78" s="47">
        <v>14</v>
      </c>
      <c r="W78" s="16">
        <v>11</v>
      </c>
      <c r="X78" s="12">
        <f t="shared" ref="X78:Y83" si="14">+R78/$U78</f>
        <v>1</v>
      </c>
      <c r="Y78" s="12">
        <f t="shared" si="14"/>
        <v>0</v>
      </c>
      <c r="Z78" s="12">
        <f t="shared" si="9"/>
        <v>0</v>
      </c>
      <c r="AA78" s="13">
        <f t="shared" si="9"/>
        <v>1</v>
      </c>
      <c r="AC78" s="19">
        <v>11</v>
      </c>
      <c r="AD78" s="18">
        <f t="shared" si="10"/>
        <v>1457.893</v>
      </c>
      <c r="AE78" s="18">
        <f t="shared" si="10"/>
        <v>0</v>
      </c>
      <c r="AF78" s="18">
        <f t="shared" si="10"/>
        <v>0</v>
      </c>
      <c r="AG78" s="19">
        <f t="shared" si="11"/>
        <v>1457.893</v>
      </c>
      <c r="AI78" s="54">
        <v>11</v>
      </c>
      <c r="AJ78" s="14">
        <f t="shared" si="12"/>
        <v>12161</v>
      </c>
      <c r="AK78" s="14">
        <f t="shared" si="12"/>
        <v>0</v>
      </c>
      <c r="AL78" s="14">
        <f t="shared" si="12"/>
        <v>0</v>
      </c>
      <c r="AM78" s="15">
        <f t="shared" si="12"/>
        <v>12161</v>
      </c>
    </row>
    <row r="79" spans="1:39" x14ac:dyDescent="0.2">
      <c r="A79">
        <v>11</v>
      </c>
      <c r="B79">
        <v>1457893</v>
      </c>
      <c r="C79">
        <v>12161</v>
      </c>
      <c r="D79">
        <f t="shared" si="13"/>
        <v>1457.893</v>
      </c>
      <c r="E79">
        <f t="shared" si="8"/>
        <v>0.14860010062331003</v>
      </c>
      <c r="Q79" s="16">
        <v>11.5</v>
      </c>
      <c r="R79" s="2">
        <v>10</v>
      </c>
      <c r="S79" s="2"/>
      <c r="T79" s="2"/>
      <c r="U79" s="47">
        <v>10</v>
      </c>
      <c r="W79" s="16">
        <v>11.5</v>
      </c>
      <c r="X79" s="12">
        <f t="shared" si="14"/>
        <v>1</v>
      </c>
      <c r="Y79" s="12">
        <f t="shared" si="14"/>
        <v>0</v>
      </c>
      <c r="Z79" s="12">
        <f t="shared" si="9"/>
        <v>0</v>
      </c>
      <c r="AA79" s="13">
        <f t="shared" si="9"/>
        <v>1</v>
      </c>
      <c r="AC79" s="19">
        <v>11.5</v>
      </c>
      <c r="AD79" s="18">
        <f t="shared" si="10"/>
        <v>1832.6859999999999</v>
      </c>
      <c r="AE79" s="18">
        <f t="shared" si="10"/>
        <v>0</v>
      </c>
      <c r="AF79" s="18">
        <f t="shared" si="10"/>
        <v>0</v>
      </c>
      <c r="AG79" s="19">
        <f t="shared" si="11"/>
        <v>1832.6859999999999</v>
      </c>
      <c r="AI79" s="54">
        <v>11.5</v>
      </c>
      <c r="AJ79" s="14">
        <f t="shared" si="12"/>
        <v>17688</v>
      </c>
      <c r="AK79" s="14">
        <f t="shared" si="12"/>
        <v>0</v>
      </c>
      <c r="AL79" s="14">
        <f t="shared" si="12"/>
        <v>0</v>
      </c>
      <c r="AM79" s="15">
        <f t="shared" si="12"/>
        <v>17688</v>
      </c>
    </row>
    <row r="80" spans="1:39" x14ac:dyDescent="0.2">
      <c r="A80">
        <v>11.5</v>
      </c>
      <c r="B80">
        <v>1832686</v>
      </c>
      <c r="C80">
        <v>17688</v>
      </c>
      <c r="D80">
        <f t="shared" si="13"/>
        <v>1832.6859999999999</v>
      </c>
      <c r="E80">
        <f t="shared" si="8"/>
        <v>0.18680199713623125</v>
      </c>
      <c r="Q80" s="16">
        <v>12</v>
      </c>
      <c r="R80" s="2">
        <v>10</v>
      </c>
      <c r="S80" s="2"/>
      <c r="T80" s="2"/>
      <c r="U80" s="47">
        <v>10</v>
      </c>
      <c r="W80" s="16">
        <v>12</v>
      </c>
      <c r="X80" s="12">
        <f t="shared" si="14"/>
        <v>1</v>
      </c>
      <c r="Y80" s="12">
        <f t="shared" si="14"/>
        <v>0</v>
      </c>
      <c r="Z80" s="12">
        <f t="shared" si="9"/>
        <v>0</v>
      </c>
      <c r="AA80" s="13">
        <f t="shared" si="9"/>
        <v>1</v>
      </c>
      <c r="AC80" s="19">
        <v>12</v>
      </c>
      <c r="AD80" s="18">
        <f t="shared" si="10"/>
        <v>698.81700000000001</v>
      </c>
      <c r="AE80" s="18">
        <f t="shared" si="10"/>
        <v>0</v>
      </c>
      <c r="AF80" s="18">
        <f t="shared" si="10"/>
        <v>0</v>
      </c>
      <c r="AG80" s="19">
        <f t="shared" si="11"/>
        <v>698.81700000000001</v>
      </c>
      <c r="AI80" s="54">
        <v>12</v>
      </c>
      <c r="AJ80" s="14">
        <f t="shared" si="12"/>
        <v>7756</v>
      </c>
      <c r="AK80" s="14">
        <f t="shared" si="12"/>
        <v>0</v>
      </c>
      <c r="AL80" s="14">
        <f t="shared" si="12"/>
        <v>0</v>
      </c>
      <c r="AM80" s="15">
        <f t="shared" si="12"/>
        <v>7756</v>
      </c>
    </row>
    <row r="81" spans="1:39" x14ac:dyDescent="0.2">
      <c r="A81">
        <v>12</v>
      </c>
      <c r="B81">
        <v>698817</v>
      </c>
      <c r="C81">
        <v>7756</v>
      </c>
      <c r="D81">
        <f t="shared" si="13"/>
        <v>698.81700000000001</v>
      </c>
      <c r="E81">
        <f t="shared" si="8"/>
        <v>7.1229010988652558E-2</v>
      </c>
      <c r="Q81" s="16">
        <v>12.5</v>
      </c>
      <c r="R81" s="2">
        <v>11</v>
      </c>
      <c r="S81" s="2">
        <v>8</v>
      </c>
      <c r="T81" s="2"/>
      <c r="U81" s="47">
        <v>19</v>
      </c>
      <c r="W81" s="16">
        <v>12.5</v>
      </c>
      <c r="X81" s="12">
        <f t="shared" si="14"/>
        <v>0.57894736842105265</v>
      </c>
      <c r="Y81" s="12">
        <f t="shared" si="14"/>
        <v>0.42105263157894735</v>
      </c>
      <c r="Z81" s="12">
        <f t="shared" si="9"/>
        <v>0</v>
      </c>
      <c r="AA81" s="13">
        <f t="shared" si="9"/>
        <v>1</v>
      </c>
      <c r="AC81" s="19">
        <v>12.5</v>
      </c>
      <c r="AD81" s="18">
        <f t="shared" si="10"/>
        <v>116.42226315789473</v>
      </c>
      <c r="AE81" s="18">
        <f t="shared" si="10"/>
        <v>84.670736842105256</v>
      </c>
      <c r="AF81" s="18">
        <f t="shared" si="10"/>
        <v>0</v>
      </c>
      <c r="AG81" s="19">
        <f t="shared" si="11"/>
        <v>201.09299999999999</v>
      </c>
      <c r="AI81" s="54">
        <v>12.5</v>
      </c>
      <c r="AJ81" s="14">
        <f t="shared" si="12"/>
        <v>1478.0526315789475</v>
      </c>
      <c r="AK81" s="14">
        <f t="shared" si="12"/>
        <v>1074.9473684210525</v>
      </c>
      <c r="AL81" s="14">
        <f t="shared" si="12"/>
        <v>0</v>
      </c>
      <c r="AM81" s="15">
        <f t="shared" si="12"/>
        <v>2553</v>
      </c>
    </row>
    <row r="82" spans="1:39" x14ac:dyDescent="0.2">
      <c r="A82">
        <v>12.5</v>
      </c>
      <c r="B82">
        <v>201093</v>
      </c>
      <c r="C82">
        <v>2553</v>
      </c>
      <c r="D82">
        <f t="shared" si="13"/>
        <v>201.09299999999999</v>
      </c>
      <c r="E82">
        <f t="shared" si="8"/>
        <v>2.0497004947992264E-2</v>
      </c>
      <c r="Q82" s="16">
        <v>13</v>
      </c>
      <c r="R82" s="2">
        <v>11</v>
      </c>
      <c r="S82" s="2">
        <v>5</v>
      </c>
      <c r="T82" s="2">
        <v>1</v>
      </c>
      <c r="U82" s="47">
        <v>17</v>
      </c>
      <c r="W82" s="16">
        <v>13</v>
      </c>
      <c r="X82" s="12">
        <f t="shared" si="14"/>
        <v>0.6470588235294118</v>
      </c>
      <c r="Y82" s="12">
        <f t="shared" si="14"/>
        <v>0.29411764705882354</v>
      </c>
      <c r="Z82" s="12">
        <f t="shared" si="9"/>
        <v>5.8823529411764705E-2</v>
      </c>
      <c r="AA82" s="13">
        <f t="shared" si="9"/>
        <v>1</v>
      </c>
      <c r="AC82" s="19">
        <v>13</v>
      </c>
      <c r="AD82" s="18">
        <f t="shared" si="10"/>
        <v>27.936117647058825</v>
      </c>
      <c r="AE82" s="18">
        <f t="shared" si="10"/>
        <v>12.698235294117648</v>
      </c>
      <c r="AF82" s="18">
        <f t="shared" si="10"/>
        <v>2.5396470588235291</v>
      </c>
      <c r="AG82" s="19">
        <f t="shared" si="11"/>
        <v>43.173999999999999</v>
      </c>
      <c r="AI82" s="54">
        <v>13</v>
      </c>
      <c r="AJ82" s="14">
        <f t="shared" si="12"/>
        <v>403.11764705882354</v>
      </c>
      <c r="AK82" s="14">
        <f t="shared" si="12"/>
        <v>183.23529411764707</v>
      </c>
      <c r="AL82" s="14">
        <f t="shared" si="12"/>
        <v>36.647058823529413</v>
      </c>
      <c r="AM82" s="15">
        <f t="shared" si="12"/>
        <v>623</v>
      </c>
    </row>
    <row r="83" spans="1:39" x14ac:dyDescent="0.2">
      <c r="A83">
        <v>13</v>
      </c>
      <c r="B83">
        <v>43174</v>
      </c>
      <c r="C83">
        <v>623</v>
      </c>
      <c r="D83">
        <f t="shared" si="13"/>
        <v>43.173999999999999</v>
      </c>
      <c r="E83">
        <f t="shared" si="8"/>
        <v>4.4006389661729543E-3</v>
      </c>
      <c r="Q83" s="16">
        <v>13.5</v>
      </c>
      <c r="R83" s="2">
        <v>2</v>
      </c>
      <c r="S83" s="2">
        <v>3</v>
      </c>
      <c r="T83" s="2">
        <v>1</v>
      </c>
      <c r="U83" s="47">
        <v>6</v>
      </c>
      <c r="W83" s="16">
        <v>13.5</v>
      </c>
      <c r="X83" s="12">
        <f t="shared" si="14"/>
        <v>0.33333333333333331</v>
      </c>
      <c r="Y83" s="12">
        <f t="shared" si="14"/>
        <v>0.5</v>
      </c>
      <c r="Z83" s="12">
        <f t="shared" si="9"/>
        <v>0.16666666666666666</v>
      </c>
      <c r="AA83" s="13">
        <f t="shared" si="9"/>
        <v>1</v>
      </c>
      <c r="AC83" s="19">
        <v>13.5</v>
      </c>
      <c r="AD83" s="18">
        <f t="shared" si="10"/>
        <v>0.66233333333333333</v>
      </c>
      <c r="AE83" s="18">
        <f t="shared" si="10"/>
        <v>0.99350000000000005</v>
      </c>
      <c r="AF83" s="18">
        <f t="shared" si="10"/>
        <v>0.33116666666666666</v>
      </c>
      <c r="AG83" s="19">
        <f t="shared" si="11"/>
        <v>1.9870000000000001</v>
      </c>
      <c r="AI83" s="54">
        <v>13.5</v>
      </c>
      <c r="AJ83" s="14">
        <f t="shared" si="12"/>
        <v>10.666666666666666</v>
      </c>
      <c r="AK83" s="14">
        <f t="shared" si="12"/>
        <v>16</v>
      </c>
      <c r="AL83" s="14">
        <f t="shared" si="12"/>
        <v>5.333333333333333</v>
      </c>
      <c r="AM83" s="15">
        <f t="shared" si="12"/>
        <v>32</v>
      </c>
    </row>
    <row r="84" spans="1:39" x14ac:dyDescent="0.2">
      <c r="A84">
        <v>13.5</v>
      </c>
      <c r="B84">
        <v>1987</v>
      </c>
      <c r="C84">
        <v>32</v>
      </c>
      <c r="D84">
        <f t="shared" si="13"/>
        <v>1.9870000000000001</v>
      </c>
      <c r="E84">
        <f t="shared" si="8"/>
        <v>2.0253091272028677E-4</v>
      </c>
      <c r="Q84" s="16">
        <v>14</v>
      </c>
      <c r="R84" s="2"/>
      <c r="S84" s="2"/>
      <c r="T84" s="2"/>
      <c r="U84" s="47"/>
      <c r="W84" s="16">
        <v>14</v>
      </c>
      <c r="X84" s="12"/>
      <c r="Y84" s="12"/>
      <c r="Z84" s="12"/>
      <c r="AA84" s="13"/>
      <c r="AC84" s="19">
        <v>14</v>
      </c>
      <c r="AD84" s="18">
        <f t="shared" si="10"/>
        <v>0</v>
      </c>
      <c r="AE84" s="18">
        <f t="shared" si="10"/>
        <v>0</v>
      </c>
      <c r="AF84" s="18">
        <f t="shared" si="10"/>
        <v>0</v>
      </c>
      <c r="AG84" s="19">
        <f t="shared" si="11"/>
        <v>0</v>
      </c>
      <c r="AI84" s="54">
        <v>14</v>
      </c>
      <c r="AJ84" s="14">
        <f t="shared" si="12"/>
        <v>0</v>
      </c>
      <c r="AK84" s="14">
        <f t="shared" si="12"/>
        <v>0</v>
      </c>
      <c r="AL84" s="14">
        <f t="shared" si="12"/>
        <v>0</v>
      </c>
      <c r="AM84" s="15">
        <f t="shared" si="12"/>
        <v>0</v>
      </c>
    </row>
    <row r="85" spans="1:39" x14ac:dyDescent="0.2">
      <c r="A85">
        <v>14</v>
      </c>
      <c r="B85">
        <v>0</v>
      </c>
      <c r="C85">
        <v>0</v>
      </c>
      <c r="D85">
        <f t="shared" si="13"/>
        <v>0</v>
      </c>
      <c r="E85">
        <f t="shared" si="8"/>
        <v>0</v>
      </c>
      <c r="Q85" s="16">
        <v>14.5</v>
      </c>
      <c r="R85" s="2"/>
      <c r="S85" s="2"/>
      <c r="T85" s="2"/>
      <c r="U85" s="47"/>
      <c r="W85" s="16">
        <v>14.5</v>
      </c>
      <c r="X85" s="12"/>
      <c r="Y85" s="12"/>
      <c r="Z85" s="12"/>
      <c r="AA85" s="13"/>
      <c r="AC85" s="19">
        <v>14.5</v>
      </c>
      <c r="AD85" s="18">
        <f t="shared" si="10"/>
        <v>0</v>
      </c>
      <c r="AE85" s="18">
        <f t="shared" si="10"/>
        <v>0</v>
      </c>
      <c r="AF85" s="18">
        <f t="shared" si="10"/>
        <v>0</v>
      </c>
      <c r="AG85" s="19">
        <f t="shared" si="11"/>
        <v>0</v>
      </c>
      <c r="AI85" s="54">
        <v>14.5</v>
      </c>
      <c r="AJ85" s="14">
        <f t="shared" si="12"/>
        <v>0</v>
      </c>
      <c r="AK85" s="14">
        <f t="shared" si="12"/>
        <v>0</v>
      </c>
      <c r="AL85" s="14">
        <f t="shared" si="12"/>
        <v>0</v>
      </c>
      <c r="AM85" s="15">
        <f t="shared" si="12"/>
        <v>0</v>
      </c>
    </row>
    <row r="86" spans="1:39" x14ac:dyDescent="0.2">
      <c r="A86">
        <v>14.5</v>
      </c>
      <c r="B86">
        <v>0</v>
      </c>
      <c r="C86">
        <v>0</v>
      </c>
      <c r="D86">
        <f t="shared" si="13"/>
        <v>0</v>
      </c>
      <c r="E86">
        <f t="shared" si="8"/>
        <v>0</v>
      </c>
      <c r="Q86" s="16">
        <v>15</v>
      </c>
      <c r="R86" s="2"/>
      <c r="S86" s="2"/>
      <c r="T86" s="2"/>
      <c r="U86" s="47"/>
      <c r="W86" s="16">
        <v>15</v>
      </c>
      <c r="X86" s="12"/>
      <c r="Y86" s="12"/>
      <c r="Z86" s="12"/>
      <c r="AA86" s="13"/>
      <c r="AC86" s="19">
        <v>15</v>
      </c>
      <c r="AD86" s="18">
        <f t="shared" si="10"/>
        <v>0</v>
      </c>
      <c r="AE86" s="18">
        <f t="shared" si="10"/>
        <v>0</v>
      </c>
      <c r="AF86" s="18">
        <f t="shared" si="10"/>
        <v>0</v>
      </c>
      <c r="AG86" s="19">
        <f t="shared" si="11"/>
        <v>0</v>
      </c>
      <c r="AI86" s="54">
        <v>15</v>
      </c>
      <c r="AJ86" s="14">
        <f t="shared" si="12"/>
        <v>0</v>
      </c>
      <c r="AK86" s="14">
        <f t="shared" si="12"/>
        <v>0</v>
      </c>
      <c r="AL86" s="14">
        <f t="shared" si="12"/>
        <v>0</v>
      </c>
      <c r="AM86" s="15">
        <f t="shared" si="12"/>
        <v>0</v>
      </c>
    </row>
    <row r="87" spans="1:39" x14ac:dyDescent="0.2">
      <c r="A87">
        <v>15</v>
      </c>
      <c r="B87">
        <v>0</v>
      </c>
      <c r="C87">
        <v>0</v>
      </c>
      <c r="D87">
        <f t="shared" si="13"/>
        <v>0</v>
      </c>
      <c r="E87">
        <f t="shared" si="8"/>
        <v>0</v>
      </c>
      <c r="Q87" s="16">
        <v>15.5</v>
      </c>
      <c r="R87" s="2"/>
      <c r="S87" s="2"/>
      <c r="T87" s="2"/>
      <c r="U87" s="47"/>
      <c r="W87" s="16">
        <v>15.5</v>
      </c>
      <c r="X87" s="12"/>
      <c r="Y87" s="12"/>
      <c r="Z87" s="12"/>
      <c r="AA87" s="13"/>
      <c r="AC87" s="19">
        <v>15.5</v>
      </c>
      <c r="AD87" s="18">
        <f t="shared" si="10"/>
        <v>0</v>
      </c>
      <c r="AE87" s="18">
        <f t="shared" si="10"/>
        <v>0</v>
      </c>
      <c r="AF87" s="18">
        <f t="shared" si="10"/>
        <v>0</v>
      </c>
      <c r="AG87" s="19">
        <f t="shared" si="11"/>
        <v>0</v>
      </c>
      <c r="AI87" s="54">
        <v>15.5</v>
      </c>
      <c r="AJ87" s="14">
        <f t="shared" si="12"/>
        <v>0</v>
      </c>
      <c r="AK87" s="14">
        <f t="shared" si="12"/>
        <v>0</v>
      </c>
      <c r="AL87" s="14">
        <f t="shared" si="12"/>
        <v>0</v>
      </c>
      <c r="AM87" s="15">
        <f t="shared" si="12"/>
        <v>0</v>
      </c>
    </row>
    <row r="88" spans="1:39" x14ac:dyDescent="0.2">
      <c r="A88">
        <v>15.5</v>
      </c>
      <c r="B88">
        <v>0</v>
      </c>
      <c r="C88">
        <v>0</v>
      </c>
      <c r="D88">
        <f t="shared" si="13"/>
        <v>0</v>
      </c>
      <c r="E88">
        <f t="shared" si="8"/>
        <v>0</v>
      </c>
      <c r="Q88" s="16">
        <v>16</v>
      </c>
      <c r="R88" s="2"/>
      <c r="S88" s="2"/>
      <c r="T88" s="2"/>
      <c r="U88" s="47"/>
      <c r="W88" s="16">
        <v>16</v>
      </c>
      <c r="X88" s="12"/>
      <c r="Y88" s="12"/>
      <c r="Z88" s="12"/>
      <c r="AA88" s="13"/>
      <c r="AC88" s="19">
        <v>16</v>
      </c>
      <c r="AD88" s="18">
        <f t="shared" si="10"/>
        <v>0</v>
      </c>
      <c r="AE88" s="18">
        <f t="shared" si="10"/>
        <v>0</v>
      </c>
      <c r="AF88" s="18">
        <f t="shared" si="10"/>
        <v>0</v>
      </c>
      <c r="AG88" s="19">
        <f t="shared" si="11"/>
        <v>0</v>
      </c>
      <c r="AI88" s="54">
        <v>16</v>
      </c>
      <c r="AJ88" s="14">
        <f t="shared" si="12"/>
        <v>0</v>
      </c>
      <c r="AK88" s="14">
        <f t="shared" si="12"/>
        <v>0</v>
      </c>
      <c r="AL88" s="14">
        <f t="shared" si="12"/>
        <v>0</v>
      </c>
      <c r="AM88" s="15">
        <f t="shared" si="12"/>
        <v>0</v>
      </c>
    </row>
    <row r="89" spans="1:39" x14ac:dyDescent="0.2">
      <c r="A89">
        <v>16</v>
      </c>
      <c r="B89">
        <v>0</v>
      </c>
      <c r="C89">
        <v>0</v>
      </c>
      <c r="D89">
        <v>0</v>
      </c>
      <c r="E89">
        <f t="shared" si="8"/>
        <v>0</v>
      </c>
      <c r="Q89" s="20">
        <v>16.5</v>
      </c>
      <c r="R89" s="48"/>
      <c r="S89" s="48"/>
      <c r="T89" s="48"/>
      <c r="U89" s="49"/>
      <c r="W89" s="16">
        <v>16.5</v>
      </c>
      <c r="X89" s="12"/>
      <c r="Y89" s="12"/>
      <c r="Z89" s="12"/>
      <c r="AA89" s="13"/>
      <c r="AC89" s="42">
        <v>16.5</v>
      </c>
      <c r="AD89" s="23">
        <f t="shared" si="10"/>
        <v>0</v>
      </c>
      <c r="AE89" s="23">
        <f t="shared" si="10"/>
        <v>0</v>
      </c>
      <c r="AF89" s="23">
        <f t="shared" si="10"/>
        <v>0</v>
      </c>
      <c r="AG89" s="42">
        <f t="shared" si="11"/>
        <v>0</v>
      </c>
      <c r="AI89" s="55">
        <v>16.5</v>
      </c>
      <c r="AJ89" s="14">
        <f t="shared" si="12"/>
        <v>0</v>
      </c>
      <c r="AK89" s="14">
        <f t="shared" si="12"/>
        <v>0</v>
      </c>
      <c r="AL89" s="14">
        <f t="shared" si="12"/>
        <v>0</v>
      </c>
      <c r="AM89" s="43">
        <f t="shared" si="12"/>
        <v>0</v>
      </c>
    </row>
    <row r="90" spans="1:39" x14ac:dyDescent="0.2">
      <c r="A90">
        <v>16.5</v>
      </c>
      <c r="B90">
        <v>0</v>
      </c>
      <c r="C90">
        <v>0</v>
      </c>
      <c r="D90">
        <v>0</v>
      </c>
      <c r="E90">
        <f t="shared" si="8"/>
        <v>0</v>
      </c>
      <c r="Q90" s="64" t="s">
        <v>8</v>
      </c>
      <c r="R90" s="24">
        <v>244</v>
      </c>
      <c r="S90" s="24">
        <v>16</v>
      </c>
      <c r="T90" s="24">
        <v>2</v>
      </c>
      <c r="U90" s="52">
        <v>262</v>
      </c>
      <c r="W90" s="53" t="s">
        <v>8</v>
      </c>
      <c r="X90" s="26">
        <f>+R90/$U$90</f>
        <v>0.93129770992366412</v>
      </c>
      <c r="Y90" s="27">
        <f>+S90/$U$90</f>
        <v>6.1068702290076333E-2</v>
      </c>
      <c r="Z90" s="34">
        <f>+T90/$U$90</f>
        <v>7.6335877862595417E-3</v>
      </c>
      <c r="AA90" s="34">
        <f>+U90/$U$90</f>
        <v>1</v>
      </c>
      <c r="AC90" s="76" t="s">
        <v>8</v>
      </c>
      <c r="AD90" s="77">
        <f>SUM(AD68:AD89)</f>
        <v>9709.614714138288</v>
      </c>
      <c r="AE90" s="77">
        <f>SUM(AE68:AE89)</f>
        <v>98.362472136222905</v>
      </c>
      <c r="AF90" s="77">
        <f>SUM(AF68:AF89)</f>
        <v>2.870813725490196</v>
      </c>
      <c r="AG90" s="78">
        <f>SUM(AG68:AG89)</f>
        <v>9810.8480000000018</v>
      </c>
      <c r="AI90" s="35" t="s">
        <v>8</v>
      </c>
      <c r="AJ90" s="32">
        <f>SUM(AJ68:AJ89)</f>
        <v>64028.836945304436</v>
      </c>
      <c r="AK90" s="32">
        <f>SUM(AK68:AK89)</f>
        <v>1274.1826625386996</v>
      </c>
      <c r="AL90" s="32">
        <f>SUM(AL68:AL89)</f>
        <v>41.980392156862749</v>
      </c>
      <c r="AM90" s="36">
        <f>SUM(AM68:AM89)</f>
        <v>65345</v>
      </c>
    </row>
    <row r="91" spans="1:39" x14ac:dyDescent="0.2">
      <c r="A91">
        <v>17</v>
      </c>
      <c r="B91">
        <v>0</v>
      </c>
      <c r="C91">
        <v>0</v>
      </c>
      <c r="D91">
        <v>0</v>
      </c>
      <c r="E91">
        <f t="shared" si="8"/>
        <v>0</v>
      </c>
    </row>
    <row r="92" spans="1:39" x14ac:dyDescent="0.2">
      <c r="A92">
        <v>17.5</v>
      </c>
      <c r="B92">
        <v>0</v>
      </c>
      <c r="C92">
        <v>0</v>
      </c>
      <c r="D92">
        <v>0</v>
      </c>
      <c r="E92">
        <f t="shared" si="8"/>
        <v>0</v>
      </c>
    </row>
    <row r="93" spans="1:39" x14ac:dyDescent="0.2">
      <c r="A93">
        <v>18</v>
      </c>
      <c r="B93">
        <v>0</v>
      </c>
      <c r="C93">
        <v>0</v>
      </c>
      <c r="D93">
        <v>0</v>
      </c>
      <c r="E93">
        <f t="shared" si="8"/>
        <v>0</v>
      </c>
    </row>
    <row r="94" spans="1:39" x14ac:dyDescent="0.2">
      <c r="A94">
        <v>18.5</v>
      </c>
      <c r="B94">
        <v>0</v>
      </c>
      <c r="C94">
        <v>0</v>
      </c>
      <c r="D94">
        <v>0</v>
      </c>
      <c r="E94">
        <f t="shared" si="8"/>
        <v>0</v>
      </c>
    </row>
    <row r="95" spans="1:39" x14ac:dyDescent="0.2">
      <c r="A95">
        <v>19</v>
      </c>
      <c r="B95">
        <v>0</v>
      </c>
      <c r="C95">
        <v>0</v>
      </c>
      <c r="D95">
        <v>0</v>
      </c>
      <c r="E95">
        <f t="shared" si="8"/>
        <v>0</v>
      </c>
    </row>
    <row r="96" spans="1:39" x14ac:dyDescent="0.2">
      <c r="A96">
        <v>19.5</v>
      </c>
      <c r="B96">
        <v>0</v>
      </c>
      <c r="C96">
        <v>0</v>
      </c>
      <c r="D96">
        <v>0</v>
      </c>
      <c r="E96">
        <f t="shared" si="8"/>
        <v>0</v>
      </c>
    </row>
    <row r="97" spans="1:11" x14ac:dyDescent="0.2">
      <c r="A97">
        <v>20</v>
      </c>
      <c r="B97">
        <v>0</v>
      </c>
      <c r="C97">
        <v>0</v>
      </c>
      <c r="D97">
        <v>0</v>
      </c>
      <c r="E97">
        <f t="shared" si="8"/>
        <v>0</v>
      </c>
    </row>
    <row r="98" spans="1:11" x14ac:dyDescent="0.2">
      <c r="A98">
        <v>20.5</v>
      </c>
      <c r="B98">
        <v>0</v>
      </c>
      <c r="C98">
        <v>0</v>
      </c>
      <c r="D98">
        <v>0</v>
      </c>
      <c r="E98">
        <f t="shared" si="8"/>
        <v>0</v>
      </c>
    </row>
    <row r="99" spans="1:11" x14ac:dyDescent="0.2">
      <c r="A99">
        <v>21</v>
      </c>
      <c r="B99">
        <v>0</v>
      </c>
      <c r="C99">
        <v>0</v>
      </c>
      <c r="D99">
        <v>0</v>
      </c>
      <c r="E99">
        <f t="shared" si="8"/>
        <v>0</v>
      </c>
    </row>
    <row r="100" spans="1:11" x14ac:dyDescent="0.2">
      <c r="A100">
        <v>21.5</v>
      </c>
      <c r="B100">
        <v>0</v>
      </c>
      <c r="C100">
        <v>0</v>
      </c>
      <c r="D100">
        <v>0</v>
      </c>
      <c r="E100">
        <f t="shared" si="8"/>
        <v>0</v>
      </c>
    </row>
    <row r="101" spans="1:11" x14ac:dyDescent="0.2">
      <c r="A101">
        <v>22</v>
      </c>
      <c r="B101">
        <v>0</v>
      </c>
      <c r="C101">
        <v>0</v>
      </c>
      <c r="D101">
        <v>0</v>
      </c>
      <c r="E101">
        <f t="shared" si="8"/>
        <v>0</v>
      </c>
    </row>
    <row r="102" spans="1:11" x14ac:dyDescent="0.2">
      <c r="A102">
        <v>22.5</v>
      </c>
      <c r="B102">
        <v>0</v>
      </c>
      <c r="C102">
        <v>0</v>
      </c>
      <c r="D102">
        <v>0</v>
      </c>
      <c r="E102">
        <f t="shared" si="8"/>
        <v>0</v>
      </c>
    </row>
    <row r="103" spans="1:11" x14ac:dyDescent="0.2">
      <c r="A103">
        <v>23</v>
      </c>
      <c r="B103">
        <v>0</v>
      </c>
      <c r="C103">
        <v>0</v>
      </c>
      <c r="D103">
        <v>0</v>
      </c>
      <c r="E103">
        <f t="shared" si="8"/>
        <v>0</v>
      </c>
    </row>
    <row r="104" spans="1:11" x14ac:dyDescent="0.2">
      <c r="A104">
        <v>23.5</v>
      </c>
      <c r="B104">
        <v>0</v>
      </c>
      <c r="C104">
        <v>0</v>
      </c>
      <c r="D104">
        <v>0</v>
      </c>
      <c r="E104">
        <f t="shared" si="8"/>
        <v>0</v>
      </c>
    </row>
    <row r="105" spans="1:11" x14ac:dyDescent="0.2">
      <c r="A105">
        <v>24</v>
      </c>
      <c r="B105">
        <v>0</v>
      </c>
      <c r="C105">
        <v>0</v>
      </c>
      <c r="D105">
        <v>0</v>
      </c>
      <c r="E105">
        <f t="shared" si="8"/>
        <v>0</v>
      </c>
    </row>
    <row r="106" spans="1:11" x14ac:dyDescent="0.2">
      <c r="A106">
        <v>24.5</v>
      </c>
      <c r="B106">
        <v>0</v>
      </c>
      <c r="C106">
        <v>0</v>
      </c>
      <c r="D106">
        <v>0</v>
      </c>
      <c r="E106">
        <f t="shared" si="8"/>
        <v>0</v>
      </c>
    </row>
    <row r="107" spans="1:11" x14ac:dyDescent="0.2">
      <c r="A107">
        <v>25</v>
      </c>
      <c r="B107">
        <v>0</v>
      </c>
      <c r="C107">
        <v>0</v>
      </c>
      <c r="D107">
        <v>0</v>
      </c>
      <c r="E107">
        <f t="shared" si="8"/>
        <v>0</v>
      </c>
    </row>
    <row r="108" spans="1:11" x14ac:dyDescent="0.2">
      <c r="A108">
        <v>25.5</v>
      </c>
      <c r="B108">
        <v>0</v>
      </c>
      <c r="C108">
        <v>0</v>
      </c>
      <c r="D108">
        <v>0</v>
      </c>
      <c r="E108">
        <f t="shared" si="8"/>
        <v>0</v>
      </c>
    </row>
    <row r="109" spans="1:11" x14ac:dyDescent="0.2">
      <c r="B109" s="1">
        <f>SUM(B67:B108)</f>
        <v>9810848</v>
      </c>
      <c r="C109" s="75">
        <f>SUM(C67:C108)</f>
        <v>65345</v>
      </c>
      <c r="D109" s="1">
        <f>+B109/1000</f>
        <v>9810.848</v>
      </c>
      <c r="E109">
        <f>+B109/$B$109</f>
        <v>1</v>
      </c>
      <c r="F109" s="1"/>
      <c r="G109" s="1"/>
      <c r="H109" s="1"/>
      <c r="I109" s="1"/>
      <c r="J109" s="1"/>
      <c r="K109" s="1"/>
    </row>
    <row r="127" spans="1:39" ht="26" x14ac:dyDescent="0.3">
      <c r="A127" s="33" t="s">
        <v>17</v>
      </c>
      <c r="Q127" s="103" t="s">
        <v>17</v>
      </c>
      <c r="R127" s="103"/>
      <c r="S127" s="103"/>
      <c r="T127" s="103"/>
      <c r="U127" s="103"/>
      <c r="W127" s="103" t="s">
        <v>17</v>
      </c>
      <c r="X127" s="103"/>
      <c r="Y127" s="103"/>
      <c r="Z127" s="103"/>
      <c r="AA127" s="103"/>
      <c r="AC127" s="103" t="s">
        <v>17</v>
      </c>
      <c r="AD127" s="103"/>
      <c r="AE127" s="103"/>
      <c r="AF127" s="103"/>
      <c r="AG127" s="103"/>
      <c r="AI127" s="103" t="s">
        <v>17</v>
      </c>
      <c r="AJ127" s="103"/>
      <c r="AK127" s="103"/>
      <c r="AL127" s="103"/>
      <c r="AM127" s="103"/>
    </row>
    <row r="128" spans="1:39" ht="26.25" customHeight="1" x14ac:dyDescent="0.2">
      <c r="Q128" s="84" t="s">
        <v>18</v>
      </c>
      <c r="R128" s="85"/>
      <c r="S128" s="85"/>
      <c r="T128" s="85"/>
      <c r="U128" s="86"/>
      <c r="W128" s="87" t="s">
        <v>12</v>
      </c>
      <c r="X128" s="88"/>
      <c r="Y128" s="88"/>
      <c r="Z128" s="88"/>
      <c r="AA128" s="89"/>
      <c r="AC128" s="90" t="s">
        <v>21</v>
      </c>
      <c r="AD128" s="91"/>
      <c r="AE128" s="91"/>
      <c r="AF128" s="91"/>
      <c r="AG128" s="92"/>
      <c r="AI128" s="93" t="s">
        <v>22</v>
      </c>
      <c r="AJ128" s="94"/>
      <c r="AK128" s="94"/>
      <c r="AL128" s="94"/>
      <c r="AM128" s="95"/>
    </row>
    <row r="129" spans="1:39" x14ac:dyDescent="0.2">
      <c r="A129" t="s">
        <v>13</v>
      </c>
      <c r="B129" t="s">
        <v>14</v>
      </c>
      <c r="C129" t="s">
        <v>15</v>
      </c>
      <c r="D129" t="s">
        <v>16</v>
      </c>
      <c r="E129" s="62" t="s">
        <v>12</v>
      </c>
      <c r="Q129" s="96" t="s">
        <v>19</v>
      </c>
      <c r="R129" s="98" t="s">
        <v>20</v>
      </c>
      <c r="S129" s="98"/>
      <c r="T129" s="98"/>
      <c r="U129" s="96" t="s">
        <v>2</v>
      </c>
      <c r="W129" s="96" t="s">
        <v>19</v>
      </c>
      <c r="X129" s="98" t="s">
        <v>20</v>
      </c>
      <c r="Y129" s="98"/>
      <c r="Z129" s="98"/>
      <c r="AA129" s="96" t="s">
        <v>2</v>
      </c>
      <c r="AC129" s="99" t="s">
        <v>19</v>
      </c>
      <c r="AD129" s="101" t="s">
        <v>20</v>
      </c>
      <c r="AE129" s="101"/>
      <c r="AF129" s="101"/>
      <c r="AG129" s="99" t="s">
        <v>2</v>
      </c>
      <c r="AI129" s="82" t="s">
        <v>19</v>
      </c>
      <c r="AJ129" s="102" t="s">
        <v>20</v>
      </c>
      <c r="AK129" s="102"/>
      <c r="AL129" s="102"/>
      <c r="AM129" s="82" t="s">
        <v>2</v>
      </c>
    </row>
    <row r="130" spans="1:39" x14ac:dyDescent="0.2">
      <c r="A130">
        <v>5</v>
      </c>
      <c r="B130">
        <v>0</v>
      </c>
      <c r="C130">
        <v>0</v>
      </c>
      <c r="D130">
        <f t="shared" ref="D130:D139" si="15">+B130/1000</f>
        <v>0</v>
      </c>
      <c r="E130">
        <f>+B130/$B$172</f>
        <v>0</v>
      </c>
      <c r="Q130" s="97"/>
      <c r="R130" s="39">
        <v>1</v>
      </c>
      <c r="S130" s="65">
        <v>2</v>
      </c>
      <c r="T130" s="40">
        <v>3</v>
      </c>
      <c r="U130" s="97"/>
      <c r="W130" s="97"/>
      <c r="X130" s="39">
        <v>1</v>
      </c>
      <c r="Y130" s="65">
        <v>2</v>
      </c>
      <c r="Z130" s="40">
        <v>3</v>
      </c>
      <c r="AA130" s="97"/>
      <c r="AC130" s="100"/>
      <c r="AD130" s="56">
        <v>1</v>
      </c>
      <c r="AE130" s="66">
        <v>2</v>
      </c>
      <c r="AF130" s="57">
        <v>3</v>
      </c>
      <c r="AG130" s="100"/>
      <c r="AI130" s="83"/>
      <c r="AJ130" s="72">
        <v>1</v>
      </c>
      <c r="AK130" s="67">
        <v>2</v>
      </c>
      <c r="AL130" s="73">
        <v>3</v>
      </c>
      <c r="AM130" s="83"/>
    </row>
    <row r="131" spans="1:39" x14ac:dyDescent="0.2">
      <c r="A131">
        <v>5.5</v>
      </c>
      <c r="B131">
        <v>0</v>
      </c>
      <c r="C131">
        <v>0</v>
      </c>
      <c r="D131">
        <f t="shared" si="15"/>
        <v>0</v>
      </c>
      <c r="E131">
        <f t="shared" ref="E131:E171" si="16">+B131/$B$172</f>
        <v>0</v>
      </c>
      <c r="Q131" s="16">
        <v>6</v>
      </c>
      <c r="R131" s="44">
        <v>1</v>
      </c>
      <c r="S131" s="44"/>
      <c r="T131" s="44"/>
      <c r="U131" s="45">
        <v>1</v>
      </c>
      <c r="W131" s="16">
        <v>6</v>
      </c>
      <c r="X131" s="12">
        <f>+R131/$U131</f>
        <v>1</v>
      </c>
      <c r="Y131" s="12">
        <f t="shared" ref="Y131:AA146" si="17">+S131/$U131</f>
        <v>0</v>
      </c>
      <c r="Z131" s="12">
        <f t="shared" si="17"/>
        <v>0</v>
      </c>
      <c r="AA131" s="13">
        <f t="shared" si="17"/>
        <v>1</v>
      </c>
      <c r="AC131" s="19">
        <v>6</v>
      </c>
      <c r="AD131" s="18">
        <f t="shared" ref="AD131:AF152" si="18">+(X131*$D132)</f>
        <v>29.09</v>
      </c>
      <c r="AE131" s="18">
        <f t="shared" si="18"/>
        <v>0</v>
      </c>
      <c r="AF131" s="18">
        <f t="shared" si="18"/>
        <v>0</v>
      </c>
      <c r="AG131" s="19">
        <f t="shared" ref="AG131:AG152" si="19">+AA131*$D132</f>
        <v>29.09</v>
      </c>
      <c r="AI131" s="54">
        <v>6</v>
      </c>
      <c r="AJ131" s="14">
        <f t="shared" ref="AJ131:AM152" si="20">+X131*$C132</f>
        <v>34</v>
      </c>
      <c r="AK131" s="14">
        <f t="shared" si="20"/>
        <v>0</v>
      </c>
      <c r="AL131" s="14">
        <f t="shared" si="20"/>
        <v>0</v>
      </c>
      <c r="AM131" s="15">
        <f t="shared" si="20"/>
        <v>34</v>
      </c>
    </row>
    <row r="132" spans="1:39" x14ac:dyDescent="0.2">
      <c r="A132">
        <v>6</v>
      </c>
      <c r="B132">
        <v>29090</v>
      </c>
      <c r="C132">
        <v>34</v>
      </c>
      <c r="D132">
        <f t="shared" si="15"/>
        <v>29.09</v>
      </c>
      <c r="E132">
        <f t="shared" si="16"/>
        <v>2.2361675854248304E-3</v>
      </c>
      <c r="Q132" s="16">
        <v>6.5</v>
      </c>
      <c r="R132" s="44">
        <v>1</v>
      </c>
      <c r="S132" s="44"/>
      <c r="T132" s="44"/>
      <c r="U132" s="46">
        <v>1</v>
      </c>
      <c r="W132" s="16">
        <v>6.5</v>
      </c>
      <c r="X132" s="12">
        <f t="shared" ref="X132:X138" si="21">+R132/$U132</f>
        <v>1</v>
      </c>
      <c r="Y132" s="12">
        <f t="shared" si="17"/>
        <v>0</v>
      </c>
      <c r="Z132" s="12">
        <f t="shared" si="17"/>
        <v>0</v>
      </c>
      <c r="AA132" s="13">
        <f t="shared" si="17"/>
        <v>1</v>
      </c>
      <c r="AC132" s="19">
        <v>6.5</v>
      </c>
      <c r="AD132" s="18">
        <f t="shared" si="18"/>
        <v>219.142</v>
      </c>
      <c r="AE132" s="18">
        <f t="shared" si="18"/>
        <v>0</v>
      </c>
      <c r="AF132" s="18">
        <f t="shared" si="18"/>
        <v>0</v>
      </c>
      <c r="AG132" s="19">
        <f t="shared" si="19"/>
        <v>219.142</v>
      </c>
      <c r="AI132" s="54">
        <v>6.5</v>
      </c>
      <c r="AJ132" s="14">
        <f t="shared" si="20"/>
        <v>330</v>
      </c>
      <c r="AK132" s="14">
        <f t="shared" si="20"/>
        <v>0</v>
      </c>
      <c r="AL132" s="14">
        <f t="shared" si="20"/>
        <v>0</v>
      </c>
      <c r="AM132" s="15">
        <f t="shared" si="20"/>
        <v>330</v>
      </c>
    </row>
    <row r="133" spans="1:39" x14ac:dyDescent="0.2">
      <c r="A133">
        <v>6.5</v>
      </c>
      <c r="B133">
        <v>219142</v>
      </c>
      <c r="C133">
        <v>330</v>
      </c>
      <c r="D133">
        <f t="shared" si="15"/>
        <v>219.142</v>
      </c>
      <c r="E133">
        <f t="shared" si="16"/>
        <v>1.6845590821765836E-2</v>
      </c>
      <c r="Q133" s="16">
        <v>7</v>
      </c>
      <c r="R133" s="44">
        <v>1</v>
      </c>
      <c r="S133" s="44"/>
      <c r="T133" s="44"/>
      <c r="U133" s="46">
        <v>1</v>
      </c>
      <c r="W133" s="16">
        <v>7</v>
      </c>
      <c r="X133" s="12">
        <f t="shared" si="21"/>
        <v>1</v>
      </c>
      <c r="Y133" s="12">
        <f t="shared" si="17"/>
        <v>0</v>
      </c>
      <c r="Z133" s="12">
        <f t="shared" si="17"/>
        <v>0</v>
      </c>
      <c r="AA133" s="13">
        <f t="shared" si="17"/>
        <v>1</v>
      </c>
      <c r="AC133" s="19">
        <v>7</v>
      </c>
      <c r="AD133" s="18">
        <f t="shared" si="18"/>
        <v>321.92500000000001</v>
      </c>
      <c r="AE133" s="18">
        <f t="shared" si="18"/>
        <v>0</v>
      </c>
      <c r="AF133" s="18">
        <f t="shared" si="18"/>
        <v>0</v>
      </c>
      <c r="AG133" s="19">
        <f t="shared" si="19"/>
        <v>321.92500000000001</v>
      </c>
      <c r="AI133" s="54">
        <v>7</v>
      </c>
      <c r="AJ133" s="14">
        <f t="shared" si="20"/>
        <v>615</v>
      </c>
      <c r="AK133" s="14">
        <f t="shared" si="20"/>
        <v>0</v>
      </c>
      <c r="AL133" s="14">
        <f t="shared" si="20"/>
        <v>0</v>
      </c>
      <c r="AM133" s="15">
        <f t="shared" si="20"/>
        <v>615</v>
      </c>
    </row>
    <row r="134" spans="1:39" x14ac:dyDescent="0.2">
      <c r="A134">
        <v>7</v>
      </c>
      <c r="B134">
        <v>321925</v>
      </c>
      <c r="C134">
        <v>615</v>
      </c>
      <c r="D134">
        <f t="shared" si="15"/>
        <v>321.92500000000001</v>
      </c>
      <c r="E134">
        <f t="shared" si="16"/>
        <v>2.4746588172495306E-2</v>
      </c>
      <c r="Q134" s="16">
        <v>7.5</v>
      </c>
      <c r="R134" s="44">
        <v>1</v>
      </c>
      <c r="S134" s="44"/>
      <c r="T134" s="44"/>
      <c r="U134" s="46">
        <v>1</v>
      </c>
      <c r="W134" s="16">
        <v>7.5</v>
      </c>
      <c r="X134" s="12">
        <f t="shared" si="21"/>
        <v>1</v>
      </c>
      <c r="Y134" s="12">
        <f t="shared" si="17"/>
        <v>0</v>
      </c>
      <c r="Z134" s="12">
        <f t="shared" si="17"/>
        <v>0</v>
      </c>
      <c r="AA134" s="13">
        <f t="shared" si="17"/>
        <v>1</v>
      </c>
      <c r="AC134" s="19">
        <v>7.5</v>
      </c>
      <c r="AD134" s="18">
        <f t="shared" si="18"/>
        <v>581.79200000000003</v>
      </c>
      <c r="AE134" s="18">
        <f t="shared" si="18"/>
        <v>0</v>
      </c>
      <c r="AF134" s="18">
        <f t="shared" si="18"/>
        <v>0</v>
      </c>
      <c r="AG134" s="19">
        <f t="shared" si="19"/>
        <v>581.79200000000003</v>
      </c>
      <c r="AI134" s="54">
        <v>7.5</v>
      </c>
      <c r="AJ134" s="14">
        <f t="shared" si="20"/>
        <v>1390</v>
      </c>
      <c r="AK134" s="14">
        <f t="shared" si="20"/>
        <v>0</v>
      </c>
      <c r="AL134" s="14">
        <f t="shared" si="20"/>
        <v>0</v>
      </c>
      <c r="AM134" s="15">
        <f t="shared" si="20"/>
        <v>1390</v>
      </c>
    </row>
    <row r="135" spans="1:39" x14ac:dyDescent="0.2">
      <c r="A135">
        <v>7.5</v>
      </c>
      <c r="B135">
        <v>581792</v>
      </c>
      <c r="C135">
        <v>1390</v>
      </c>
      <c r="D135">
        <f t="shared" si="15"/>
        <v>581.79200000000003</v>
      </c>
      <c r="E135">
        <f t="shared" si="16"/>
        <v>4.4722736743192951E-2</v>
      </c>
      <c r="Q135" s="16">
        <v>8</v>
      </c>
      <c r="R135" s="44">
        <v>1</v>
      </c>
      <c r="S135" s="44"/>
      <c r="T135" s="44"/>
      <c r="U135" s="46">
        <v>1</v>
      </c>
      <c r="W135" s="16">
        <v>8</v>
      </c>
      <c r="X135" s="12">
        <f t="shared" si="21"/>
        <v>1</v>
      </c>
      <c r="Y135" s="12">
        <f t="shared" si="17"/>
        <v>0</v>
      </c>
      <c r="Z135" s="12">
        <f t="shared" si="17"/>
        <v>0</v>
      </c>
      <c r="AA135" s="13">
        <f t="shared" si="17"/>
        <v>1</v>
      </c>
      <c r="AC135" s="19">
        <v>8</v>
      </c>
      <c r="AD135" s="18">
        <f t="shared" si="18"/>
        <v>507.613</v>
      </c>
      <c r="AE135" s="18">
        <f t="shared" si="18"/>
        <v>0</v>
      </c>
      <c r="AF135" s="18">
        <f t="shared" si="18"/>
        <v>0</v>
      </c>
      <c r="AG135" s="19">
        <f t="shared" si="19"/>
        <v>507.613</v>
      </c>
      <c r="AI135" s="54">
        <v>8</v>
      </c>
      <c r="AJ135" s="14">
        <f>+X135*$C136</f>
        <v>1496</v>
      </c>
      <c r="AK135" s="14">
        <f t="shared" si="20"/>
        <v>0</v>
      </c>
      <c r="AL135" s="14">
        <f t="shared" si="20"/>
        <v>0</v>
      </c>
      <c r="AM135" s="15">
        <f t="shared" si="20"/>
        <v>1496</v>
      </c>
    </row>
    <row r="136" spans="1:39" x14ac:dyDescent="0.2">
      <c r="A136">
        <v>8</v>
      </c>
      <c r="B136">
        <v>507613</v>
      </c>
      <c r="C136">
        <v>1496</v>
      </c>
      <c r="D136">
        <f t="shared" si="15"/>
        <v>507.613</v>
      </c>
      <c r="E136">
        <f t="shared" si="16"/>
        <v>3.9020547835691109E-2</v>
      </c>
      <c r="Q136" s="16">
        <v>8.5</v>
      </c>
      <c r="R136" s="2">
        <v>1</v>
      </c>
      <c r="S136" s="2"/>
      <c r="T136" s="2"/>
      <c r="U136" s="47">
        <v>1</v>
      </c>
      <c r="W136" s="16">
        <v>8.5</v>
      </c>
      <c r="X136" s="12">
        <f t="shared" si="21"/>
        <v>1</v>
      </c>
      <c r="Y136" s="12">
        <f t="shared" si="17"/>
        <v>0</v>
      </c>
      <c r="Z136" s="12">
        <f t="shared" si="17"/>
        <v>0</v>
      </c>
      <c r="AA136" s="13">
        <f t="shared" si="17"/>
        <v>1</v>
      </c>
      <c r="AC136" s="19">
        <v>8.5</v>
      </c>
      <c r="AD136" s="18">
        <f t="shared" si="18"/>
        <v>595.85199999999998</v>
      </c>
      <c r="AE136" s="18">
        <f t="shared" si="18"/>
        <v>0</v>
      </c>
      <c r="AF136" s="18">
        <f t="shared" si="18"/>
        <v>0</v>
      </c>
      <c r="AG136" s="19">
        <f t="shared" si="19"/>
        <v>595.85199999999998</v>
      </c>
      <c r="AI136" s="54">
        <v>8.5</v>
      </c>
      <c r="AJ136" s="14">
        <f t="shared" si="20"/>
        <v>2139</v>
      </c>
      <c r="AK136" s="14">
        <f t="shared" si="20"/>
        <v>0</v>
      </c>
      <c r="AL136" s="14">
        <f t="shared" si="20"/>
        <v>0</v>
      </c>
      <c r="AM136" s="15">
        <f t="shared" si="20"/>
        <v>2139</v>
      </c>
    </row>
    <row r="137" spans="1:39" x14ac:dyDescent="0.2">
      <c r="A137">
        <v>8.5</v>
      </c>
      <c r="B137">
        <v>595852</v>
      </c>
      <c r="C137">
        <v>2139</v>
      </c>
      <c r="D137">
        <f t="shared" si="15"/>
        <v>595.85199999999998</v>
      </c>
      <c r="E137">
        <f t="shared" si="16"/>
        <v>4.5803538264371127E-2</v>
      </c>
      <c r="Q137" s="16">
        <v>9</v>
      </c>
      <c r="R137" s="2">
        <v>1</v>
      </c>
      <c r="S137" s="2"/>
      <c r="T137" s="2"/>
      <c r="U137" s="47">
        <v>1</v>
      </c>
      <c r="W137" s="16">
        <v>9</v>
      </c>
      <c r="X137" s="12">
        <f t="shared" si="21"/>
        <v>1</v>
      </c>
      <c r="Y137" s="12">
        <f t="shared" si="17"/>
        <v>0</v>
      </c>
      <c r="Z137" s="12">
        <f t="shared" si="17"/>
        <v>0</v>
      </c>
      <c r="AA137" s="13">
        <f t="shared" si="17"/>
        <v>1</v>
      </c>
      <c r="AC137" s="19">
        <v>9</v>
      </c>
      <c r="AD137" s="18">
        <f t="shared" si="18"/>
        <v>1035.104</v>
      </c>
      <c r="AE137" s="18">
        <f t="shared" si="18"/>
        <v>0</v>
      </c>
      <c r="AF137" s="18">
        <f t="shared" si="18"/>
        <v>0</v>
      </c>
      <c r="AG137" s="19">
        <f t="shared" si="19"/>
        <v>1035.104</v>
      </c>
      <c r="AI137" s="54">
        <v>9</v>
      </c>
      <c r="AJ137" s="14">
        <f t="shared" si="20"/>
        <v>4478</v>
      </c>
      <c r="AK137" s="14">
        <f t="shared" si="20"/>
        <v>0</v>
      </c>
      <c r="AL137" s="14">
        <f t="shared" si="20"/>
        <v>0</v>
      </c>
      <c r="AM137" s="15">
        <f t="shared" si="20"/>
        <v>4478</v>
      </c>
    </row>
    <row r="138" spans="1:39" x14ac:dyDescent="0.2">
      <c r="A138">
        <v>9</v>
      </c>
      <c r="B138">
        <v>1035104</v>
      </c>
      <c r="C138">
        <v>4478</v>
      </c>
      <c r="D138">
        <f t="shared" si="15"/>
        <v>1035.104</v>
      </c>
      <c r="E138">
        <f t="shared" si="16"/>
        <v>7.9569130709645358E-2</v>
      </c>
      <c r="Q138" s="16">
        <v>9.5</v>
      </c>
      <c r="R138" s="2">
        <v>5</v>
      </c>
      <c r="S138" s="2"/>
      <c r="T138" s="2"/>
      <c r="U138" s="47">
        <v>5</v>
      </c>
      <c r="W138" s="16">
        <v>9.5</v>
      </c>
      <c r="X138" s="12">
        <f t="shared" si="21"/>
        <v>1</v>
      </c>
      <c r="Y138" s="12">
        <f t="shared" si="17"/>
        <v>0</v>
      </c>
      <c r="Z138" s="12">
        <f t="shared" si="17"/>
        <v>0</v>
      </c>
      <c r="AA138" s="13">
        <f t="shared" si="17"/>
        <v>1</v>
      </c>
      <c r="AC138" s="19">
        <v>9.5</v>
      </c>
      <c r="AD138" s="18">
        <f t="shared" si="18"/>
        <v>780.27800000000002</v>
      </c>
      <c r="AE138" s="18">
        <f t="shared" si="18"/>
        <v>0</v>
      </c>
      <c r="AF138" s="18">
        <f t="shared" si="18"/>
        <v>0</v>
      </c>
      <c r="AG138" s="19">
        <f t="shared" si="19"/>
        <v>780.27800000000002</v>
      </c>
      <c r="AI138" s="54">
        <v>9.5</v>
      </c>
      <c r="AJ138" s="14">
        <f t="shared" si="20"/>
        <v>4028</v>
      </c>
      <c r="AK138" s="14">
        <f t="shared" si="20"/>
        <v>0</v>
      </c>
      <c r="AL138" s="14">
        <f t="shared" si="20"/>
        <v>0</v>
      </c>
      <c r="AM138" s="15">
        <f t="shared" si="20"/>
        <v>4028</v>
      </c>
    </row>
    <row r="139" spans="1:39" x14ac:dyDescent="0.2">
      <c r="A139">
        <v>9.5</v>
      </c>
      <c r="B139">
        <v>780278</v>
      </c>
      <c r="C139">
        <v>4028</v>
      </c>
      <c r="D139">
        <f t="shared" si="15"/>
        <v>780.27800000000002</v>
      </c>
      <c r="E139">
        <f t="shared" si="16"/>
        <v>5.9980487150914946E-2</v>
      </c>
      <c r="Q139" s="16">
        <v>10</v>
      </c>
      <c r="R139" s="2">
        <v>18</v>
      </c>
      <c r="S139" s="2"/>
      <c r="T139" s="2"/>
      <c r="U139" s="47">
        <v>18</v>
      </c>
      <c r="W139" s="16">
        <v>10</v>
      </c>
      <c r="X139" s="12">
        <f>+R139/$U139</f>
        <v>1</v>
      </c>
      <c r="Y139" s="12">
        <f t="shared" si="17"/>
        <v>0</v>
      </c>
      <c r="Z139" s="12">
        <f t="shared" si="17"/>
        <v>0</v>
      </c>
      <c r="AA139" s="13">
        <f t="shared" si="17"/>
        <v>1</v>
      </c>
      <c r="AC139" s="19">
        <v>10</v>
      </c>
      <c r="AD139" s="18">
        <f t="shared" si="18"/>
        <v>716.25900000000001</v>
      </c>
      <c r="AE139" s="18">
        <f t="shared" si="18"/>
        <v>0</v>
      </c>
      <c r="AF139" s="18">
        <f t="shared" si="18"/>
        <v>0</v>
      </c>
      <c r="AG139" s="19">
        <f t="shared" si="19"/>
        <v>716.25900000000001</v>
      </c>
      <c r="AI139" s="54">
        <v>10</v>
      </c>
      <c r="AJ139" s="14">
        <f t="shared" si="20"/>
        <v>4372</v>
      </c>
      <c r="AK139" s="14">
        <f t="shared" si="20"/>
        <v>0</v>
      </c>
      <c r="AL139" s="14">
        <f t="shared" si="20"/>
        <v>0</v>
      </c>
      <c r="AM139" s="15">
        <f t="shared" si="20"/>
        <v>4372</v>
      </c>
    </row>
    <row r="140" spans="1:39" x14ac:dyDescent="0.2">
      <c r="A140">
        <v>10</v>
      </c>
      <c r="B140">
        <v>716259</v>
      </c>
      <c r="C140">
        <v>4372</v>
      </c>
      <c r="D140">
        <f>+B140/1000</f>
        <v>716.25900000000001</v>
      </c>
      <c r="E140">
        <f t="shared" si="16"/>
        <v>5.5059304179058216E-2</v>
      </c>
      <c r="Q140" s="16">
        <v>10.5</v>
      </c>
      <c r="R140" s="2">
        <v>15</v>
      </c>
      <c r="S140" s="2"/>
      <c r="T140" s="2"/>
      <c r="U140" s="47">
        <v>15</v>
      </c>
      <c r="W140" s="16">
        <v>10.5</v>
      </c>
      <c r="X140" s="12">
        <f>+R140/$U140</f>
        <v>1</v>
      </c>
      <c r="Y140" s="12">
        <f t="shared" si="17"/>
        <v>0</v>
      </c>
      <c r="Z140" s="12">
        <f t="shared" si="17"/>
        <v>0</v>
      </c>
      <c r="AA140" s="13">
        <f t="shared" si="17"/>
        <v>1</v>
      </c>
      <c r="AC140" s="19">
        <v>10.5</v>
      </c>
      <c r="AD140" s="18">
        <f t="shared" si="18"/>
        <v>863.00199999999995</v>
      </c>
      <c r="AE140" s="18">
        <f t="shared" si="18"/>
        <v>0</v>
      </c>
      <c r="AF140" s="18">
        <f t="shared" si="18"/>
        <v>0</v>
      </c>
      <c r="AG140" s="19">
        <f t="shared" si="19"/>
        <v>863.00199999999995</v>
      </c>
      <c r="AI140" s="54">
        <v>10.5</v>
      </c>
      <c r="AJ140" s="14">
        <f t="shared" si="20"/>
        <v>6162</v>
      </c>
      <c r="AK140" s="14">
        <f t="shared" si="20"/>
        <v>0</v>
      </c>
      <c r="AL140" s="14">
        <f t="shared" si="20"/>
        <v>0</v>
      </c>
      <c r="AM140" s="15">
        <f t="shared" si="20"/>
        <v>6162</v>
      </c>
    </row>
    <row r="141" spans="1:39" x14ac:dyDescent="0.2">
      <c r="A141">
        <v>10.5</v>
      </c>
      <c r="B141">
        <v>863002</v>
      </c>
      <c r="C141">
        <v>6162</v>
      </c>
      <c r="D141">
        <f t="shared" ref="D141:D151" si="22">+B141/1000</f>
        <v>863.00199999999995</v>
      </c>
      <c r="E141">
        <f t="shared" si="16"/>
        <v>6.6339535873386021E-2</v>
      </c>
      <c r="Q141" s="16">
        <v>11</v>
      </c>
      <c r="R141" s="2">
        <v>24</v>
      </c>
      <c r="S141" s="2">
        <v>1</v>
      </c>
      <c r="T141" s="2"/>
      <c r="U141" s="47">
        <v>25</v>
      </c>
      <c r="W141" s="16">
        <v>11</v>
      </c>
      <c r="X141" s="12">
        <f t="shared" ref="X141:X146" si="23">+R141/$U141</f>
        <v>0.96</v>
      </c>
      <c r="Y141" s="12">
        <f t="shared" si="17"/>
        <v>0.04</v>
      </c>
      <c r="Z141" s="12">
        <f t="shared" si="17"/>
        <v>0</v>
      </c>
      <c r="AA141" s="13">
        <f t="shared" si="17"/>
        <v>1</v>
      </c>
      <c r="AC141" s="19">
        <v>11</v>
      </c>
      <c r="AD141" s="18">
        <f t="shared" si="18"/>
        <v>1583.4249600000001</v>
      </c>
      <c r="AE141" s="18">
        <f t="shared" si="18"/>
        <v>65.976039999999998</v>
      </c>
      <c r="AF141" s="18">
        <f t="shared" si="18"/>
        <v>0</v>
      </c>
      <c r="AG141" s="19">
        <f t="shared" si="19"/>
        <v>1649.4010000000001</v>
      </c>
      <c r="AI141" s="54">
        <v>11</v>
      </c>
      <c r="AJ141" s="14">
        <f t="shared" si="20"/>
        <v>13128</v>
      </c>
      <c r="AK141" s="14">
        <f t="shared" si="20"/>
        <v>547</v>
      </c>
      <c r="AL141" s="14">
        <f t="shared" si="20"/>
        <v>0</v>
      </c>
      <c r="AM141" s="15">
        <f t="shared" si="20"/>
        <v>13675</v>
      </c>
    </row>
    <row r="142" spans="1:39" x14ac:dyDescent="0.2">
      <c r="A142">
        <v>11</v>
      </c>
      <c r="B142">
        <v>1649401</v>
      </c>
      <c r="C142">
        <v>13675</v>
      </c>
      <c r="D142">
        <f t="shared" si="22"/>
        <v>1649.4010000000001</v>
      </c>
      <c r="E142">
        <f t="shared" si="16"/>
        <v>0.12679054835226197</v>
      </c>
      <c r="Q142" s="16">
        <v>11.5</v>
      </c>
      <c r="R142" s="2">
        <v>17</v>
      </c>
      <c r="S142" s="2">
        <v>5</v>
      </c>
      <c r="T142" s="2"/>
      <c r="U142" s="47">
        <v>22</v>
      </c>
      <c r="W142" s="16">
        <v>11.5</v>
      </c>
      <c r="X142" s="12">
        <f t="shared" si="23"/>
        <v>0.77272727272727271</v>
      </c>
      <c r="Y142" s="12">
        <f t="shared" si="17"/>
        <v>0.22727272727272727</v>
      </c>
      <c r="Z142" s="12">
        <f t="shared" si="17"/>
        <v>0</v>
      </c>
      <c r="AA142" s="13">
        <f t="shared" si="17"/>
        <v>1</v>
      </c>
      <c r="AC142" s="19">
        <v>11.5</v>
      </c>
      <c r="AD142" s="18">
        <f t="shared" si="18"/>
        <v>1610.4741363636363</v>
      </c>
      <c r="AE142" s="18">
        <f t="shared" si="18"/>
        <v>473.66886363636365</v>
      </c>
      <c r="AF142" s="18">
        <f t="shared" si="18"/>
        <v>0</v>
      </c>
      <c r="AG142" s="19">
        <f t="shared" si="19"/>
        <v>2084.143</v>
      </c>
      <c r="AI142" s="54">
        <v>11.5</v>
      </c>
      <c r="AJ142" s="14">
        <f t="shared" si="20"/>
        <v>15420.545454545454</v>
      </c>
      <c r="AK142" s="14">
        <f t="shared" si="20"/>
        <v>4535.454545454545</v>
      </c>
      <c r="AL142" s="14">
        <f t="shared" si="20"/>
        <v>0</v>
      </c>
      <c r="AM142" s="15">
        <f t="shared" si="20"/>
        <v>19956</v>
      </c>
    </row>
    <row r="143" spans="1:39" x14ac:dyDescent="0.2">
      <c r="A143">
        <v>11.5</v>
      </c>
      <c r="B143">
        <v>2084143</v>
      </c>
      <c r="C143">
        <v>19956</v>
      </c>
      <c r="D143">
        <f t="shared" si="22"/>
        <v>2084.143</v>
      </c>
      <c r="E143">
        <f t="shared" si="16"/>
        <v>0.16020945410759924</v>
      </c>
      <c r="Q143" s="16">
        <v>12</v>
      </c>
      <c r="R143" s="2">
        <v>17</v>
      </c>
      <c r="S143" s="2">
        <v>8</v>
      </c>
      <c r="T143" s="2"/>
      <c r="U143" s="47">
        <v>25</v>
      </c>
      <c r="W143" s="16">
        <v>12</v>
      </c>
      <c r="X143" s="12">
        <f t="shared" si="23"/>
        <v>0.68</v>
      </c>
      <c r="Y143" s="12">
        <f t="shared" si="17"/>
        <v>0.32</v>
      </c>
      <c r="Z143" s="12">
        <f t="shared" si="17"/>
        <v>0</v>
      </c>
      <c r="AA143" s="13">
        <f t="shared" si="17"/>
        <v>1</v>
      </c>
      <c r="AC143" s="19">
        <v>12</v>
      </c>
      <c r="AD143" s="18">
        <f t="shared" si="18"/>
        <v>738.04888000000005</v>
      </c>
      <c r="AE143" s="18">
        <f t="shared" si="18"/>
        <v>347.31711999999999</v>
      </c>
      <c r="AF143" s="18">
        <f t="shared" si="18"/>
        <v>0</v>
      </c>
      <c r="AG143" s="19">
        <f t="shared" si="19"/>
        <v>1085.366</v>
      </c>
      <c r="AI143" s="54">
        <v>12</v>
      </c>
      <c r="AJ143" s="14">
        <f t="shared" si="20"/>
        <v>7964.1600000000008</v>
      </c>
      <c r="AK143" s="14">
        <f t="shared" si="20"/>
        <v>3747.84</v>
      </c>
      <c r="AL143" s="14">
        <f t="shared" si="20"/>
        <v>0</v>
      </c>
      <c r="AM143" s="15">
        <f t="shared" si="20"/>
        <v>11712</v>
      </c>
    </row>
    <row r="144" spans="1:39" x14ac:dyDescent="0.2">
      <c r="A144">
        <v>12</v>
      </c>
      <c r="B144">
        <v>1085366</v>
      </c>
      <c r="C144">
        <v>11712</v>
      </c>
      <c r="D144">
        <f t="shared" si="22"/>
        <v>1085.366</v>
      </c>
      <c r="E144">
        <f t="shared" si="16"/>
        <v>8.343280397119994E-2</v>
      </c>
      <c r="Q144" s="16">
        <v>12.5</v>
      </c>
      <c r="R144" s="2">
        <v>20</v>
      </c>
      <c r="S144" s="2">
        <v>13</v>
      </c>
      <c r="T144" s="2"/>
      <c r="U144" s="47">
        <v>33</v>
      </c>
      <c r="W144" s="16">
        <v>12.5</v>
      </c>
      <c r="X144" s="12">
        <f t="shared" si="23"/>
        <v>0.60606060606060608</v>
      </c>
      <c r="Y144" s="12">
        <f t="shared" si="17"/>
        <v>0.39393939393939392</v>
      </c>
      <c r="Z144" s="12">
        <f t="shared" si="17"/>
        <v>0</v>
      </c>
      <c r="AA144" s="13">
        <f t="shared" si="17"/>
        <v>1</v>
      </c>
      <c r="AC144" s="19">
        <v>12.5</v>
      </c>
      <c r="AD144" s="18">
        <f t="shared" si="18"/>
        <v>630.37333333333333</v>
      </c>
      <c r="AE144" s="18">
        <f t="shared" si="18"/>
        <v>409.74266666666665</v>
      </c>
      <c r="AF144" s="18">
        <f t="shared" si="18"/>
        <v>0</v>
      </c>
      <c r="AG144" s="19">
        <f t="shared" si="19"/>
        <v>1040.116</v>
      </c>
      <c r="AI144" s="54">
        <v>12.5</v>
      </c>
      <c r="AJ144" s="14">
        <f t="shared" si="20"/>
        <v>7423.030303030303</v>
      </c>
      <c r="AK144" s="14">
        <f t="shared" si="20"/>
        <v>4824.969696969697</v>
      </c>
      <c r="AL144" s="14">
        <f t="shared" si="20"/>
        <v>0</v>
      </c>
      <c r="AM144" s="15">
        <f t="shared" si="20"/>
        <v>12248</v>
      </c>
    </row>
    <row r="145" spans="1:39" x14ac:dyDescent="0.2">
      <c r="A145">
        <v>12.5</v>
      </c>
      <c r="B145">
        <v>1040116</v>
      </c>
      <c r="C145">
        <v>12248</v>
      </c>
      <c r="D145">
        <f t="shared" si="22"/>
        <v>1040.116</v>
      </c>
      <c r="E145">
        <f t="shared" si="16"/>
        <v>7.995440647238683E-2</v>
      </c>
      <c r="Q145" s="16">
        <v>13</v>
      </c>
      <c r="R145" s="2">
        <v>21</v>
      </c>
      <c r="S145" s="2">
        <v>10</v>
      </c>
      <c r="T145" s="2">
        <v>2</v>
      </c>
      <c r="U145" s="47">
        <v>33</v>
      </c>
      <c r="W145" s="16">
        <v>13</v>
      </c>
      <c r="X145" s="12">
        <f t="shared" si="23"/>
        <v>0.63636363636363635</v>
      </c>
      <c r="Y145" s="12">
        <f t="shared" si="17"/>
        <v>0.30303030303030304</v>
      </c>
      <c r="Z145" s="12">
        <f t="shared" si="17"/>
        <v>6.0606060606060608E-2</v>
      </c>
      <c r="AA145" s="13">
        <f t="shared" si="17"/>
        <v>1</v>
      </c>
      <c r="AC145" s="19">
        <v>13</v>
      </c>
      <c r="AD145" s="18">
        <f t="shared" si="18"/>
        <v>565.96527272727269</v>
      </c>
      <c r="AE145" s="18">
        <f t="shared" si="18"/>
        <v>269.50727272727272</v>
      </c>
      <c r="AF145" s="18">
        <f t="shared" si="18"/>
        <v>53.901454545454548</v>
      </c>
      <c r="AG145" s="19">
        <f t="shared" si="19"/>
        <v>889.37400000000002</v>
      </c>
      <c r="AI145" s="54">
        <v>13</v>
      </c>
      <c r="AJ145" s="14">
        <f t="shared" si="20"/>
        <v>7389.454545454545</v>
      </c>
      <c r="AK145" s="14">
        <f t="shared" si="20"/>
        <v>3518.787878787879</v>
      </c>
      <c r="AL145" s="14">
        <f t="shared" si="20"/>
        <v>703.75757575757575</v>
      </c>
      <c r="AM145" s="15">
        <f t="shared" si="20"/>
        <v>11612</v>
      </c>
    </row>
    <row r="146" spans="1:39" x14ac:dyDescent="0.2">
      <c r="A146">
        <v>13</v>
      </c>
      <c r="B146">
        <v>889374</v>
      </c>
      <c r="C146">
        <v>11612</v>
      </c>
      <c r="D146">
        <f t="shared" si="22"/>
        <v>889.37400000000002</v>
      </c>
      <c r="E146">
        <f t="shared" si="16"/>
        <v>6.8366768996893201E-2</v>
      </c>
      <c r="Q146" s="16">
        <v>13.5</v>
      </c>
      <c r="R146" s="2">
        <v>12</v>
      </c>
      <c r="S146" s="2">
        <v>10</v>
      </c>
      <c r="T146" s="2">
        <v>1</v>
      </c>
      <c r="U146" s="47">
        <v>23</v>
      </c>
      <c r="W146" s="16">
        <v>13.5</v>
      </c>
      <c r="X146" s="12">
        <f t="shared" si="23"/>
        <v>0.52173913043478259</v>
      </c>
      <c r="Y146" s="12">
        <f t="shared" si="17"/>
        <v>0.43478260869565216</v>
      </c>
      <c r="Z146" s="12">
        <f t="shared" si="17"/>
        <v>4.3478260869565216E-2</v>
      </c>
      <c r="AA146" s="13">
        <f t="shared" si="17"/>
        <v>1</v>
      </c>
      <c r="AC146" s="19">
        <v>13.5</v>
      </c>
      <c r="AD146" s="18">
        <f t="shared" si="18"/>
        <v>191.124</v>
      </c>
      <c r="AE146" s="18">
        <f t="shared" si="18"/>
        <v>159.27000000000001</v>
      </c>
      <c r="AF146" s="18">
        <f t="shared" si="18"/>
        <v>15.927000000000001</v>
      </c>
      <c r="AG146" s="19">
        <f t="shared" si="19"/>
        <v>366.32100000000003</v>
      </c>
      <c r="AI146" s="54">
        <v>13.5</v>
      </c>
      <c r="AJ146" s="14">
        <f t="shared" si="20"/>
        <v>2778.782608695652</v>
      </c>
      <c r="AK146" s="14">
        <f t="shared" si="20"/>
        <v>2315.6521739130435</v>
      </c>
      <c r="AL146" s="14">
        <f t="shared" si="20"/>
        <v>231.56521739130434</v>
      </c>
      <c r="AM146" s="15">
        <f t="shared" si="20"/>
        <v>5326</v>
      </c>
    </row>
    <row r="147" spans="1:39" x14ac:dyDescent="0.2">
      <c r="A147">
        <v>13.5</v>
      </c>
      <c r="B147">
        <v>366321</v>
      </c>
      <c r="C147">
        <v>5326</v>
      </c>
      <c r="D147">
        <f t="shared" si="22"/>
        <v>366.32100000000003</v>
      </c>
      <c r="E147">
        <f t="shared" si="16"/>
        <v>2.8159338125142978E-2</v>
      </c>
      <c r="Q147" s="16">
        <v>14</v>
      </c>
      <c r="R147" s="2">
        <v>1</v>
      </c>
      <c r="S147" s="2">
        <v>6</v>
      </c>
      <c r="T147" s="2">
        <v>4</v>
      </c>
      <c r="U147" s="47">
        <v>11</v>
      </c>
      <c r="W147" s="16">
        <v>14</v>
      </c>
      <c r="X147" s="12">
        <f>+R147/$U147</f>
        <v>9.0909090909090912E-2</v>
      </c>
      <c r="Y147" s="12">
        <f t="shared" ref="Y147:AA150" si="24">+S147/$U147</f>
        <v>0.54545454545454541</v>
      </c>
      <c r="Z147" s="12">
        <f t="shared" si="24"/>
        <v>0.36363636363636365</v>
      </c>
      <c r="AA147" s="13">
        <f t="shared" si="24"/>
        <v>1</v>
      </c>
      <c r="AC147" s="19">
        <v>14</v>
      </c>
      <c r="AD147" s="18">
        <f t="shared" si="18"/>
        <v>18.269363636363636</v>
      </c>
      <c r="AE147" s="18">
        <f t="shared" si="18"/>
        <v>109.6161818181818</v>
      </c>
      <c r="AF147" s="18">
        <f t="shared" si="18"/>
        <v>73.077454545454543</v>
      </c>
      <c r="AG147" s="19">
        <f t="shared" si="19"/>
        <v>200.96299999999999</v>
      </c>
      <c r="AI147" s="54">
        <v>14</v>
      </c>
      <c r="AJ147" s="14">
        <f t="shared" si="20"/>
        <v>295.90909090909093</v>
      </c>
      <c r="AK147" s="14">
        <f t="shared" si="20"/>
        <v>1775.4545454545453</v>
      </c>
      <c r="AL147" s="14">
        <f t="shared" si="20"/>
        <v>1183.6363636363637</v>
      </c>
      <c r="AM147" s="15">
        <f t="shared" si="20"/>
        <v>3255</v>
      </c>
    </row>
    <row r="148" spans="1:39" x14ac:dyDescent="0.2">
      <c r="A148">
        <v>14</v>
      </c>
      <c r="B148">
        <v>200963</v>
      </c>
      <c r="C148">
        <v>3255</v>
      </c>
      <c r="D148">
        <f t="shared" si="22"/>
        <v>200.96299999999999</v>
      </c>
      <c r="E148">
        <f t="shared" si="16"/>
        <v>1.544815903986697E-2</v>
      </c>
      <c r="Q148" s="16">
        <v>14.5</v>
      </c>
      <c r="R148" s="2">
        <v>1</v>
      </c>
      <c r="S148" s="2">
        <v>8</v>
      </c>
      <c r="T148" s="2">
        <v>3</v>
      </c>
      <c r="U148" s="47">
        <v>12</v>
      </c>
      <c r="W148" s="16">
        <v>14.5</v>
      </c>
      <c r="X148" s="12">
        <f>+R148/$U148</f>
        <v>8.3333333333333329E-2</v>
      </c>
      <c r="Y148" s="12">
        <f t="shared" si="24"/>
        <v>0.66666666666666663</v>
      </c>
      <c r="Z148" s="12">
        <f t="shared" si="24"/>
        <v>0.25</v>
      </c>
      <c r="AA148" s="13">
        <f t="shared" si="24"/>
        <v>1</v>
      </c>
      <c r="AC148" s="19">
        <v>14.5</v>
      </c>
      <c r="AD148" s="18">
        <f t="shared" si="18"/>
        <v>1.8279166666666664</v>
      </c>
      <c r="AE148" s="18">
        <f t="shared" si="18"/>
        <v>14.623333333333331</v>
      </c>
      <c r="AF148" s="18">
        <f t="shared" si="18"/>
        <v>5.4837499999999997</v>
      </c>
      <c r="AG148" s="19">
        <f t="shared" si="19"/>
        <v>21.934999999999999</v>
      </c>
      <c r="AI148" s="54">
        <v>14.5</v>
      </c>
      <c r="AJ148" s="14">
        <f t="shared" si="20"/>
        <v>32.833333333333329</v>
      </c>
      <c r="AK148" s="14">
        <f t="shared" si="20"/>
        <v>262.66666666666663</v>
      </c>
      <c r="AL148" s="14">
        <f t="shared" si="20"/>
        <v>98.5</v>
      </c>
      <c r="AM148" s="15">
        <f t="shared" si="20"/>
        <v>394</v>
      </c>
    </row>
    <row r="149" spans="1:39" x14ac:dyDescent="0.2">
      <c r="A149">
        <v>14.5</v>
      </c>
      <c r="B149">
        <v>21935</v>
      </c>
      <c r="C149">
        <v>394</v>
      </c>
      <c r="D149">
        <f t="shared" si="22"/>
        <v>21.934999999999999</v>
      </c>
      <c r="E149">
        <f t="shared" si="16"/>
        <v>1.6861579919660932E-3</v>
      </c>
      <c r="Q149" s="16">
        <v>15</v>
      </c>
      <c r="R149" s="2">
        <v>1</v>
      </c>
      <c r="S149" s="2">
        <v>2</v>
      </c>
      <c r="T149" s="2"/>
      <c r="U149" s="47">
        <v>3</v>
      </c>
      <c r="W149" s="16">
        <v>15</v>
      </c>
      <c r="X149" s="12">
        <f>+R149/$U149</f>
        <v>0.33333333333333331</v>
      </c>
      <c r="Y149" s="12">
        <f t="shared" si="24"/>
        <v>0.66666666666666663</v>
      </c>
      <c r="Z149" s="12">
        <f t="shared" si="24"/>
        <v>0</v>
      </c>
      <c r="AA149" s="13">
        <f t="shared" si="24"/>
        <v>1</v>
      </c>
      <c r="AC149" s="19">
        <v>15</v>
      </c>
      <c r="AD149" s="18">
        <f t="shared" si="18"/>
        <v>6.5649999999999995</v>
      </c>
      <c r="AE149" s="18">
        <f t="shared" si="18"/>
        <v>13.129999999999999</v>
      </c>
      <c r="AF149" s="18">
        <f t="shared" si="18"/>
        <v>0</v>
      </c>
      <c r="AG149" s="19">
        <f t="shared" si="19"/>
        <v>19.695</v>
      </c>
      <c r="AI149" s="54">
        <v>15</v>
      </c>
      <c r="AJ149" s="14">
        <f t="shared" si="20"/>
        <v>130.66666666666666</v>
      </c>
      <c r="AK149" s="14">
        <f t="shared" si="20"/>
        <v>261.33333333333331</v>
      </c>
      <c r="AL149" s="14">
        <f t="shared" si="20"/>
        <v>0</v>
      </c>
      <c r="AM149" s="15">
        <f t="shared" si="20"/>
        <v>392</v>
      </c>
    </row>
    <row r="150" spans="1:39" x14ac:dyDescent="0.2">
      <c r="A150">
        <v>15</v>
      </c>
      <c r="B150">
        <v>19695</v>
      </c>
      <c r="C150">
        <v>392</v>
      </c>
      <c r="D150">
        <f t="shared" si="22"/>
        <v>19.695</v>
      </c>
      <c r="E150">
        <f t="shared" si="16"/>
        <v>1.5139677069419743E-3</v>
      </c>
      <c r="Q150" s="16">
        <v>15.5</v>
      </c>
      <c r="R150" s="2"/>
      <c r="S150" s="2"/>
      <c r="T150" s="2">
        <v>2</v>
      </c>
      <c r="U150" s="47">
        <v>2</v>
      </c>
      <c r="W150" s="16">
        <v>15.5</v>
      </c>
      <c r="X150" s="12">
        <f>+R150/$U150</f>
        <v>0</v>
      </c>
      <c r="Y150" s="12">
        <f t="shared" si="24"/>
        <v>0</v>
      </c>
      <c r="Z150" s="12">
        <f t="shared" si="24"/>
        <v>1</v>
      </c>
      <c r="AA150" s="13">
        <f t="shared" si="24"/>
        <v>1</v>
      </c>
      <c r="AC150" s="19">
        <v>15.5</v>
      </c>
      <c r="AD150" s="18">
        <f t="shared" si="18"/>
        <v>0</v>
      </c>
      <c r="AE150" s="18">
        <f t="shared" si="18"/>
        <v>0</v>
      </c>
      <c r="AF150" s="18">
        <f t="shared" si="18"/>
        <v>1.4930000000000001</v>
      </c>
      <c r="AG150" s="19">
        <f t="shared" si="19"/>
        <v>1.4930000000000001</v>
      </c>
      <c r="AI150" s="54">
        <v>15.5</v>
      </c>
      <c r="AJ150" s="14">
        <f t="shared" si="20"/>
        <v>0</v>
      </c>
      <c r="AK150" s="14">
        <f t="shared" si="20"/>
        <v>0</v>
      </c>
      <c r="AL150" s="14">
        <f t="shared" si="20"/>
        <v>33</v>
      </c>
      <c r="AM150" s="15">
        <f t="shared" si="20"/>
        <v>33</v>
      </c>
    </row>
    <row r="151" spans="1:39" x14ac:dyDescent="0.2">
      <c r="A151">
        <v>15.5</v>
      </c>
      <c r="B151">
        <v>1493</v>
      </c>
      <c r="C151">
        <v>33</v>
      </c>
      <c r="D151">
        <f t="shared" si="22"/>
        <v>1.4930000000000001</v>
      </c>
      <c r="E151">
        <f t="shared" si="16"/>
        <v>1.1476789979509356E-4</v>
      </c>
      <c r="Q151" s="16">
        <v>16</v>
      </c>
      <c r="R151" s="2"/>
      <c r="S151" s="2"/>
      <c r="T151" s="2"/>
      <c r="U151" s="47"/>
      <c r="W151" s="16">
        <v>16</v>
      </c>
      <c r="X151" s="12"/>
      <c r="Y151" s="12"/>
      <c r="Z151" s="12"/>
      <c r="AA151" s="13"/>
      <c r="AC151" s="19">
        <v>16</v>
      </c>
      <c r="AD151" s="18">
        <f t="shared" si="18"/>
        <v>0</v>
      </c>
      <c r="AE151" s="18">
        <f t="shared" si="18"/>
        <v>0</v>
      </c>
      <c r="AF151" s="18">
        <f t="shared" si="18"/>
        <v>0</v>
      </c>
      <c r="AG151" s="19">
        <f t="shared" si="19"/>
        <v>0</v>
      </c>
      <c r="AI151" s="54">
        <v>16</v>
      </c>
      <c r="AJ151" s="14">
        <f t="shared" si="20"/>
        <v>0</v>
      </c>
      <c r="AK151" s="14">
        <f t="shared" si="20"/>
        <v>0</v>
      </c>
      <c r="AL151" s="14">
        <f t="shared" si="20"/>
        <v>0</v>
      </c>
      <c r="AM151" s="15">
        <f t="shared" si="20"/>
        <v>0</v>
      </c>
    </row>
    <row r="152" spans="1:39" x14ac:dyDescent="0.2">
      <c r="A152">
        <v>16</v>
      </c>
      <c r="B152">
        <v>0</v>
      </c>
      <c r="C152">
        <v>0</v>
      </c>
      <c r="D152">
        <v>0</v>
      </c>
      <c r="E152">
        <f t="shared" si="16"/>
        <v>0</v>
      </c>
      <c r="Q152" s="20">
        <v>16.5</v>
      </c>
      <c r="R152" s="48"/>
      <c r="S152" s="48"/>
      <c r="T152" s="48"/>
      <c r="U152" s="49"/>
      <c r="W152" s="16">
        <v>16.5</v>
      </c>
      <c r="X152" s="12"/>
      <c r="Y152" s="12"/>
      <c r="Z152" s="12"/>
      <c r="AA152" s="13"/>
      <c r="AC152" s="19">
        <v>16.5</v>
      </c>
      <c r="AD152" s="18">
        <f t="shared" si="18"/>
        <v>0</v>
      </c>
      <c r="AE152" s="18">
        <f t="shared" si="18"/>
        <v>0</v>
      </c>
      <c r="AF152" s="18">
        <f t="shared" si="18"/>
        <v>0</v>
      </c>
      <c r="AG152" s="19">
        <f t="shared" si="19"/>
        <v>0</v>
      </c>
      <c r="AI152" s="55">
        <v>16.5</v>
      </c>
      <c r="AJ152" s="14">
        <f t="shared" si="20"/>
        <v>0</v>
      </c>
      <c r="AK152" s="14">
        <f t="shared" si="20"/>
        <v>0</v>
      </c>
      <c r="AL152" s="14">
        <f t="shared" si="20"/>
        <v>0</v>
      </c>
      <c r="AM152" s="43">
        <f t="shared" si="20"/>
        <v>0</v>
      </c>
    </row>
    <row r="153" spans="1:39" x14ac:dyDescent="0.2">
      <c r="A153">
        <v>16.5</v>
      </c>
      <c r="B153">
        <v>0</v>
      </c>
      <c r="C153">
        <v>0</v>
      </c>
      <c r="D153">
        <v>0</v>
      </c>
      <c r="E153">
        <f t="shared" si="16"/>
        <v>0</v>
      </c>
      <c r="Q153" s="64" t="s">
        <v>8</v>
      </c>
      <c r="R153" s="24">
        <f>SUM(R131:R152)</f>
        <v>159</v>
      </c>
      <c r="S153" s="24">
        <f>SUM(S131:S152)</f>
        <v>63</v>
      </c>
      <c r="T153" s="24">
        <f>SUM(T131:T152)</f>
        <v>12</v>
      </c>
      <c r="U153" s="52">
        <f>SUM(U131:U152)</f>
        <v>234</v>
      </c>
      <c r="W153" s="58" t="s">
        <v>8</v>
      </c>
      <c r="X153" s="27">
        <f>+R153/$U$153</f>
        <v>0.67948717948717952</v>
      </c>
      <c r="Y153" s="27">
        <f>+S153/$U$153</f>
        <v>0.26923076923076922</v>
      </c>
      <c r="Z153" s="27">
        <f>+T153/$U$153</f>
        <v>5.128205128205128E-2</v>
      </c>
      <c r="AA153" s="59">
        <f>+U153/$U$153</f>
        <v>1</v>
      </c>
      <c r="AC153" s="61" t="s">
        <v>8</v>
      </c>
      <c r="AD153" s="60">
        <f>SUM(AD131:AD152)</f>
        <v>10996.129862727275</v>
      </c>
      <c r="AE153" s="60">
        <f>SUM(AE131:AE152)</f>
        <v>1862.8514781818183</v>
      </c>
      <c r="AF153" s="60">
        <f>SUM(AF131:AF152)</f>
        <v>149.88265909090907</v>
      </c>
      <c r="AG153" s="31">
        <f>SUM(AG131:AG152)</f>
        <v>13008.864</v>
      </c>
      <c r="AI153" s="35" t="s">
        <v>8</v>
      </c>
      <c r="AJ153" s="32">
        <f>SUM(AJ131:AJ152)</f>
        <v>79607.382002635044</v>
      </c>
      <c r="AK153" s="32">
        <f>SUM(AK131:AK152)</f>
        <v>21789.158840579708</v>
      </c>
      <c r="AL153" s="32">
        <f>SUM(AL131:AL152)</f>
        <v>2250.459156785244</v>
      </c>
      <c r="AM153" s="36">
        <f>SUM(AM131:AM152)</f>
        <v>103647</v>
      </c>
    </row>
    <row r="154" spans="1:39" x14ac:dyDescent="0.2">
      <c r="A154">
        <v>17</v>
      </c>
      <c r="B154">
        <v>0</v>
      </c>
      <c r="C154">
        <v>0</v>
      </c>
      <c r="D154">
        <v>0</v>
      </c>
      <c r="E154">
        <f t="shared" si="16"/>
        <v>0</v>
      </c>
    </row>
    <row r="155" spans="1:39" x14ac:dyDescent="0.2">
      <c r="A155">
        <v>17.5</v>
      </c>
      <c r="B155">
        <v>0</v>
      </c>
      <c r="C155">
        <v>0</v>
      </c>
      <c r="D155">
        <v>0</v>
      </c>
      <c r="E155">
        <f t="shared" si="16"/>
        <v>0</v>
      </c>
    </row>
    <row r="156" spans="1:39" x14ac:dyDescent="0.2">
      <c r="A156">
        <v>18</v>
      </c>
      <c r="B156">
        <v>0</v>
      </c>
      <c r="C156">
        <v>0</v>
      </c>
      <c r="D156">
        <v>0</v>
      </c>
      <c r="E156">
        <f t="shared" si="16"/>
        <v>0</v>
      </c>
      <c r="AG156" s="74">
        <v>13008.864</v>
      </c>
      <c r="AM156">
        <v>103647</v>
      </c>
    </row>
    <row r="157" spans="1:39" x14ac:dyDescent="0.2">
      <c r="A157">
        <v>18.5</v>
      </c>
      <c r="B157">
        <v>0</v>
      </c>
      <c r="C157">
        <v>0</v>
      </c>
      <c r="D157">
        <v>0</v>
      </c>
      <c r="E157">
        <f t="shared" si="16"/>
        <v>0</v>
      </c>
    </row>
    <row r="158" spans="1:39" x14ac:dyDescent="0.2">
      <c r="A158">
        <v>19</v>
      </c>
      <c r="B158">
        <v>0</v>
      </c>
      <c r="C158">
        <v>0</v>
      </c>
      <c r="D158">
        <v>0</v>
      </c>
      <c r="E158">
        <f t="shared" si="16"/>
        <v>0</v>
      </c>
    </row>
    <row r="159" spans="1:39" x14ac:dyDescent="0.2">
      <c r="A159">
        <v>19.5</v>
      </c>
      <c r="B159">
        <v>0</v>
      </c>
      <c r="C159">
        <v>0</v>
      </c>
      <c r="D159">
        <v>0</v>
      </c>
      <c r="E159">
        <f t="shared" si="16"/>
        <v>0</v>
      </c>
    </row>
    <row r="160" spans="1:39" x14ac:dyDescent="0.2">
      <c r="A160">
        <v>20</v>
      </c>
      <c r="B160">
        <v>0</v>
      </c>
      <c r="C160">
        <v>0</v>
      </c>
      <c r="D160">
        <v>0</v>
      </c>
      <c r="E160">
        <f t="shared" si="16"/>
        <v>0</v>
      </c>
    </row>
    <row r="161" spans="1:11" x14ac:dyDescent="0.2">
      <c r="A161">
        <v>20.5</v>
      </c>
      <c r="B161">
        <v>0</v>
      </c>
      <c r="C161">
        <v>0</v>
      </c>
      <c r="D161">
        <v>0</v>
      </c>
      <c r="E161">
        <f t="shared" si="16"/>
        <v>0</v>
      </c>
    </row>
    <row r="162" spans="1:11" x14ac:dyDescent="0.2">
      <c r="A162">
        <v>21</v>
      </c>
      <c r="B162">
        <v>0</v>
      </c>
      <c r="C162">
        <v>0</v>
      </c>
      <c r="D162">
        <v>0</v>
      </c>
      <c r="E162">
        <f t="shared" si="16"/>
        <v>0</v>
      </c>
    </row>
    <row r="163" spans="1:11" x14ac:dyDescent="0.2">
      <c r="A163">
        <v>21.5</v>
      </c>
      <c r="B163">
        <v>0</v>
      </c>
      <c r="C163">
        <v>0</v>
      </c>
      <c r="D163">
        <v>0</v>
      </c>
      <c r="E163">
        <f t="shared" si="16"/>
        <v>0</v>
      </c>
    </row>
    <row r="164" spans="1:11" x14ac:dyDescent="0.2">
      <c r="A164">
        <v>22</v>
      </c>
      <c r="B164">
        <v>0</v>
      </c>
      <c r="C164">
        <v>0</v>
      </c>
      <c r="D164">
        <v>0</v>
      </c>
      <c r="E164">
        <f t="shared" si="16"/>
        <v>0</v>
      </c>
    </row>
    <row r="165" spans="1:11" x14ac:dyDescent="0.2">
      <c r="A165">
        <v>22.5</v>
      </c>
      <c r="B165">
        <v>0</v>
      </c>
      <c r="C165">
        <v>0</v>
      </c>
      <c r="D165">
        <v>0</v>
      </c>
      <c r="E165">
        <f t="shared" si="16"/>
        <v>0</v>
      </c>
    </row>
    <row r="166" spans="1:11" x14ac:dyDescent="0.2">
      <c r="A166">
        <v>23</v>
      </c>
      <c r="B166">
        <v>0</v>
      </c>
      <c r="C166">
        <v>0</v>
      </c>
      <c r="D166">
        <v>0</v>
      </c>
      <c r="E166">
        <f t="shared" si="16"/>
        <v>0</v>
      </c>
    </row>
    <row r="167" spans="1:11" x14ac:dyDescent="0.2">
      <c r="A167">
        <v>23.5</v>
      </c>
      <c r="B167">
        <v>0</v>
      </c>
      <c r="C167">
        <v>0</v>
      </c>
      <c r="D167">
        <v>0</v>
      </c>
      <c r="E167">
        <f t="shared" si="16"/>
        <v>0</v>
      </c>
    </row>
    <row r="168" spans="1:11" x14ac:dyDescent="0.2">
      <c r="A168">
        <v>24</v>
      </c>
      <c r="B168">
        <v>0</v>
      </c>
      <c r="C168">
        <v>0</v>
      </c>
      <c r="D168">
        <v>0</v>
      </c>
      <c r="E168">
        <f t="shared" si="16"/>
        <v>0</v>
      </c>
    </row>
    <row r="169" spans="1:11" x14ac:dyDescent="0.2">
      <c r="A169">
        <v>24.5</v>
      </c>
      <c r="B169">
        <v>0</v>
      </c>
      <c r="C169">
        <v>0</v>
      </c>
      <c r="D169">
        <v>0</v>
      </c>
      <c r="E169">
        <f t="shared" si="16"/>
        <v>0</v>
      </c>
    </row>
    <row r="170" spans="1:11" x14ac:dyDescent="0.2">
      <c r="A170">
        <v>25</v>
      </c>
      <c r="B170">
        <v>0</v>
      </c>
      <c r="C170">
        <v>0</v>
      </c>
      <c r="D170">
        <v>0</v>
      </c>
      <c r="E170">
        <f t="shared" si="16"/>
        <v>0</v>
      </c>
    </row>
    <row r="171" spans="1:11" x14ac:dyDescent="0.2">
      <c r="A171">
        <v>25.5</v>
      </c>
      <c r="B171">
        <v>0</v>
      </c>
      <c r="C171">
        <v>0</v>
      </c>
      <c r="D171">
        <v>0</v>
      </c>
      <c r="E171">
        <f t="shared" si="16"/>
        <v>0</v>
      </c>
    </row>
    <row r="172" spans="1:11" x14ac:dyDescent="0.2">
      <c r="B172" s="1">
        <f>SUM(B130:B171)</f>
        <v>13008864</v>
      </c>
      <c r="C172" s="1">
        <f>SUM(C130:C171)</f>
        <v>103647</v>
      </c>
      <c r="D172" s="1">
        <f>+B172/1000</f>
        <v>13008.864</v>
      </c>
      <c r="E172">
        <f>+B172/$B$172</f>
        <v>1</v>
      </c>
      <c r="F172" s="1"/>
      <c r="G172" s="1"/>
      <c r="H172" s="1"/>
      <c r="I172" s="1"/>
      <c r="J172" s="1"/>
      <c r="K172" s="1"/>
    </row>
  </sheetData>
  <mergeCells count="60">
    <mergeCell ref="Q127:U127"/>
    <mergeCell ref="W127:AA127"/>
    <mergeCell ref="AC127:AG127"/>
    <mergeCell ref="AI127:AM127"/>
    <mergeCell ref="Q1:U1"/>
    <mergeCell ref="W1:AA1"/>
    <mergeCell ref="AC1:AG1"/>
    <mergeCell ref="AI1:AM1"/>
    <mergeCell ref="Q64:U64"/>
    <mergeCell ref="W64:AA64"/>
    <mergeCell ref="AC64:AG64"/>
    <mergeCell ref="AI64:AM64"/>
    <mergeCell ref="AM3:AM4"/>
    <mergeCell ref="Q2:U2"/>
    <mergeCell ref="W2:AA2"/>
    <mergeCell ref="AC2:AG2"/>
    <mergeCell ref="AI2:AM2"/>
    <mergeCell ref="Q3:Q4"/>
    <mergeCell ref="R3:T3"/>
    <mergeCell ref="U3:U4"/>
    <mergeCell ref="W3:W4"/>
    <mergeCell ref="X3:Z3"/>
    <mergeCell ref="AA3:AA4"/>
    <mergeCell ref="AC3:AC4"/>
    <mergeCell ref="AD3:AF3"/>
    <mergeCell ref="AG3:AG4"/>
    <mergeCell ref="AI3:AI4"/>
    <mergeCell ref="AJ3:AL3"/>
    <mergeCell ref="AM66:AM67"/>
    <mergeCell ref="Q65:U65"/>
    <mergeCell ref="W65:AA65"/>
    <mergeCell ref="AC65:AG65"/>
    <mergeCell ref="AI65:AM65"/>
    <mergeCell ref="Q66:Q67"/>
    <mergeCell ref="R66:T66"/>
    <mergeCell ref="U66:U67"/>
    <mergeCell ref="W66:W67"/>
    <mergeCell ref="X66:Z66"/>
    <mergeCell ref="AA66:AA67"/>
    <mergeCell ref="AC66:AC67"/>
    <mergeCell ref="AD66:AF66"/>
    <mergeCell ref="AG66:AG67"/>
    <mergeCell ref="AI66:AI67"/>
    <mergeCell ref="AJ66:AL66"/>
    <mergeCell ref="AM129:AM130"/>
    <mergeCell ref="Q128:U128"/>
    <mergeCell ref="W128:AA128"/>
    <mergeCell ref="AC128:AG128"/>
    <mergeCell ref="AI128:AM128"/>
    <mergeCell ref="Q129:Q130"/>
    <mergeCell ref="R129:T129"/>
    <mergeCell ref="U129:U130"/>
    <mergeCell ref="W129:W130"/>
    <mergeCell ref="X129:Z129"/>
    <mergeCell ref="AA129:AA130"/>
    <mergeCell ref="AC129:AC130"/>
    <mergeCell ref="AD129:AF129"/>
    <mergeCell ref="AG129:AG130"/>
    <mergeCell ref="AI129:AI130"/>
    <mergeCell ref="AJ129:AL1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ALKs_FINAL</vt:lpstr>
      <vt:lpstr>AbundanceBiomassANE_FINAL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</dc:creator>
  <cp:lastModifiedBy>maria jose zuñiga basualto</cp:lastModifiedBy>
  <cp:revision/>
  <cp:lastPrinted>2016-05-09T14:41:07Z</cp:lastPrinted>
  <dcterms:created xsi:type="dcterms:W3CDTF">2016-02-29T17:28:16Z</dcterms:created>
  <dcterms:modified xsi:type="dcterms:W3CDTF">2023-09-22T18:33:32Z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