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E2269D77-4272-4EBE-B64A-9F2F9D7A0E8C}" xr6:coauthVersionLast="47" xr6:coauthVersionMax="47" xr10:uidLastSave="{00000000-0000-0000-0000-000000000000}"/>
  <bookViews>
    <workbookView xWindow="57480" yWindow="-120" windowWidth="29040" windowHeight="15720" tabRatio="511" xr2:uid="{00000000-000D-0000-FFFF-FFFF00000000}"/>
  </bookViews>
  <sheets>
    <sheet name="algarve+cad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5" i="1" l="1"/>
  <c r="S25" i="1"/>
  <c r="X5" i="1"/>
  <c r="AC5" i="1" s="1"/>
  <c r="X6" i="1"/>
  <c r="Z6" i="1" s="1"/>
  <c r="X7" i="1"/>
  <c r="Z7" i="1" s="1"/>
  <c r="X8" i="1"/>
  <c r="Z8" i="1" s="1"/>
  <c r="X9" i="1"/>
  <c r="AB9" i="1" s="1"/>
  <c r="X10" i="1"/>
  <c r="AB10" i="1" s="1"/>
  <c r="X11" i="1"/>
  <c r="AA11" i="1" s="1"/>
  <c r="X12" i="1"/>
  <c r="AA12" i="1" s="1"/>
  <c r="X13" i="1"/>
  <c r="AC13" i="1" s="1"/>
  <c r="X14" i="1"/>
  <c r="AC14" i="1" s="1"/>
  <c r="X15" i="1"/>
  <c r="AC15" i="1" s="1"/>
  <c r="X16" i="1"/>
  <c r="AC16" i="1" s="1"/>
  <c r="X17" i="1"/>
  <c r="AB17" i="1" s="1"/>
  <c r="X18" i="1"/>
  <c r="AA18" i="1" s="1"/>
  <c r="X19" i="1"/>
  <c r="AA19" i="1" s="1"/>
  <c r="X20" i="1"/>
  <c r="AC20" i="1" s="1"/>
  <c r="X21" i="1"/>
  <c r="AC21" i="1" s="1"/>
  <c r="X22" i="1"/>
  <c r="Z22" i="1" s="1"/>
  <c r="X23" i="1"/>
  <c r="AC23" i="1" s="1"/>
  <c r="X24" i="1"/>
  <c r="AC24" i="1" s="1"/>
  <c r="X4" i="1"/>
  <c r="AC4" i="1" s="1"/>
  <c r="S5" i="1"/>
  <c r="W25" i="1"/>
  <c r="AD25" i="1"/>
  <c r="AB26" i="1"/>
  <c r="T26" i="1"/>
  <c r="V26" i="1"/>
  <c r="S26" i="1"/>
  <c r="AB23" i="1" l="1"/>
  <c r="AA23" i="1"/>
  <c r="AA22" i="1"/>
  <c r="AB21" i="1"/>
  <c r="AA21" i="1"/>
  <c r="AA17" i="1"/>
  <c r="AB7" i="1"/>
  <c r="AB22" i="1"/>
  <c r="AB18" i="1"/>
  <c r="AA7" i="1"/>
  <c r="AA9" i="1"/>
  <c r="AB8" i="1"/>
  <c r="AA8" i="1"/>
  <c r="Z5" i="1"/>
  <c r="AB6" i="1"/>
  <c r="Z20" i="1"/>
  <c r="AB24" i="1"/>
  <c r="AA6" i="1"/>
  <c r="AA24" i="1"/>
  <c r="AB5" i="1"/>
  <c r="Z18" i="1"/>
  <c r="AC19" i="1"/>
  <c r="AC18" i="1"/>
  <c r="AC17" i="1"/>
  <c r="AA20" i="1"/>
  <c r="Z4" i="1"/>
  <c r="Z17" i="1"/>
  <c r="AB19" i="1"/>
  <c r="Z19" i="1"/>
  <c r="Z21" i="1"/>
  <c r="AB15" i="1"/>
  <c r="AA15" i="1"/>
  <c r="Z16" i="1"/>
  <c r="Z15" i="1"/>
  <c r="Z14" i="1"/>
  <c r="AB13" i="1"/>
  <c r="AC12" i="1"/>
  <c r="Z13" i="1"/>
  <c r="AA13" i="1"/>
  <c r="AA5" i="1"/>
  <c r="AC11" i="1"/>
  <c r="Z12" i="1"/>
  <c r="AB20" i="1"/>
  <c r="AB12" i="1"/>
  <c r="AB4" i="1"/>
  <c r="AC10" i="1"/>
  <c r="AB16" i="1"/>
  <c r="AB14" i="1"/>
  <c r="AA14" i="1"/>
  <c r="Z11" i="1"/>
  <c r="AA4" i="1"/>
  <c r="AB11" i="1"/>
  <c r="AC8" i="1"/>
  <c r="Z9" i="1"/>
  <c r="AC7" i="1"/>
  <c r="Z24" i="1"/>
  <c r="AC6" i="1"/>
  <c r="Z23" i="1"/>
  <c r="AA10" i="1"/>
  <c r="AA16" i="1"/>
  <c r="AC9" i="1"/>
  <c r="Z10" i="1"/>
  <c r="AC22" i="1"/>
  <c r="AC25" i="1" l="1"/>
  <c r="Z26" i="1"/>
  <c r="AB25" i="1"/>
  <c r="AA25" i="1"/>
  <c r="AA26" i="1" s="1"/>
  <c r="AC26" i="1" l="1"/>
  <c r="AE25" i="1"/>
  <c r="T22" i="1" l="1"/>
  <c r="S22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U22" i="1"/>
  <c r="S23" i="1"/>
  <c r="T23" i="1"/>
  <c r="U23" i="1"/>
  <c r="S24" i="1"/>
  <c r="T24" i="1"/>
  <c r="U24" i="1"/>
  <c r="T5" i="1"/>
  <c r="U5" i="1"/>
  <c r="B44" i="1"/>
  <c r="P4" i="1"/>
  <c r="T25" i="1"/>
  <c r="V5" i="1"/>
  <c r="M6" i="1"/>
  <c r="M5" i="1"/>
  <c r="N5" i="1"/>
  <c r="O5" i="1"/>
  <c r="P5" i="1"/>
  <c r="P6" i="1"/>
  <c r="N6" i="1"/>
  <c r="O6" i="1"/>
  <c r="M7" i="1"/>
  <c r="N7" i="1"/>
  <c r="O7" i="1"/>
  <c r="P7" i="1"/>
  <c r="M8" i="1"/>
  <c r="N8" i="1"/>
  <c r="O8" i="1"/>
  <c r="P8" i="1"/>
  <c r="M9" i="1"/>
  <c r="P9" i="1" s="1"/>
  <c r="N9" i="1"/>
  <c r="O9" i="1"/>
  <c r="M10" i="1"/>
  <c r="N10" i="1"/>
  <c r="O10" i="1"/>
  <c r="P10" i="1"/>
  <c r="M11" i="1"/>
  <c r="N11" i="1"/>
  <c r="O11" i="1"/>
  <c r="P11" i="1"/>
  <c r="M12" i="1"/>
  <c r="P12" i="1" s="1"/>
  <c r="N12" i="1"/>
  <c r="O12" i="1"/>
  <c r="M13" i="1"/>
  <c r="N13" i="1"/>
  <c r="O13" i="1"/>
  <c r="P13" i="1"/>
  <c r="M14" i="1"/>
  <c r="N14" i="1"/>
  <c r="O14" i="1"/>
  <c r="P14" i="1"/>
  <c r="M15" i="1"/>
  <c r="P15" i="1" s="1"/>
  <c r="N15" i="1"/>
  <c r="O15" i="1"/>
  <c r="M16" i="1"/>
  <c r="N16" i="1"/>
  <c r="O16" i="1"/>
  <c r="P16" i="1"/>
  <c r="M17" i="1"/>
  <c r="N17" i="1"/>
  <c r="O17" i="1"/>
  <c r="P17" i="1"/>
  <c r="M18" i="1"/>
  <c r="P18" i="1" s="1"/>
  <c r="N18" i="1"/>
  <c r="O18" i="1"/>
  <c r="M19" i="1"/>
  <c r="N19" i="1"/>
  <c r="O19" i="1"/>
  <c r="P19" i="1"/>
  <c r="M20" i="1"/>
  <c r="N20" i="1"/>
  <c r="O20" i="1"/>
  <c r="P20" i="1"/>
  <c r="M21" i="1"/>
  <c r="P21" i="1" s="1"/>
  <c r="N21" i="1"/>
  <c r="O21" i="1"/>
  <c r="M22" i="1"/>
  <c r="N22" i="1"/>
  <c r="O22" i="1"/>
  <c r="P22" i="1"/>
  <c r="P23" i="1"/>
  <c r="M24" i="1"/>
  <c r="P24" i="1" s="1"/>
  <c r="N24" i="1"/>
  <c r="O24" i="1"/>
  <c r="C44" i="1"/>
  <c r="U25" i="1" l="1"/>
  <c r="V14" i="1"/>
  <c r="V8" i="1"/>
  <c r="V10" i="1"/>
  <c r="V12" i="1"/>
  <c r="V16" i="1"/>
  <c r="V18" i="1"/>
  <c r="V20" i="1"/>
  <c r="V22" i="1"/>
  <c r="V24" i="1"/>
  <c r="V21" i="1" l="1"/>
  <c r="V13" i="1"/>
  <c r="V11" i="1"/>
  <c r="V19" i="1"/>
  <c r="V9" i="1"/>
  <c r="V6" i="1"/>
  <c r="V17" i="1"/>
  <c r="V7" i="1"/>
  <c r="V15" i="1"/>
  <c r="V25" i="1" l="1"/>
</calcChain>
</file>

<file path=xl/sharedStrings.xml><?xml version="1.0" encoding="utf-8"?>
<sst xmlns="http://schemas.openxmlformats.org/spreadsheetml/2006/main" count="30" uniqueCount="19">
  <si>
    <t>L</t>
  </si>
  <si>
    <t>mil</t>
  </si>
  <si>
    <t>ton</t>
  </si>
  <si>
    <t>Age</t>
  </si>
  <si>
    <t>length_class</t>
  </si>
  <si>
    <t>Total</t>
  </si>
  <si>
    <t>TOTAL</t>
  </si>
  <si>
    <t>Proporción edades</t>
  </si>
  <si>
    <t>Abundancia por edad</t>
  </si>
  <si>
    <t>Lmed</t>
  </si>
  <si>
    <t>Biomasa a la edad</t>
  </si>
  <si>
    <t>CL_COMP</t>
  </si>
  <si>
    <t>Grupo de Idade</t>
  </si>
  <si>
    <t>a*L^b</t>
  </si>
  <si>
    <t>Wmed</t>
  </si>
  <si>
    <t>a=</t>
  </si>
  <si>
    <t>b=</t>
  </si>
  <si>
    <t>parámetros 2014</t>
  </si>
  <si>
    <t>buscar parámetros correctos, son asumidos por 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</si>
</sst>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8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64"/>
      </right>
      <top style="thin">
        <color indexed="5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0" fillId="3" borderId="0" xfId="0" applyFill="1"/>
    <xf numFmtId="164" fontId="3" fillId="0" borderId="6" xfId="0" applyNumberFormat="1" applyFont="1" applyBorder="1"/>
    <xf numFmtId="0" fontId="0" fillId="0" borderId="6" xfId="0" applyBorder="1" applyAlignment="1">
      <alignment horizont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7" fillId="4" borderId="21" xfId="0" applyFont="1" applyFill="1" applyBorder="1"/>
    <xf numFmtId="164" fontId="9" fillId="4" borderId="23" xfId="0" applyNumberFormat="1" applyFont="1" applyFill="1" applyBorder="1" applyAlignment="1">
      <alignment horizontal="center" vertical="center"/>
    </xf>
    <xf numFmtId="164" fontId="9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0" fontId="0" fillId="3" borderId="0" xfId="0" applyFill="1" applyAlignment="1">
      <alignment horizontal="right"/>
    </xf>
    <xf numFmtId="0" fontId="10" fillId="0" borderId="0" xfId="0" applyFont="1" applyAlignment="1">
      <alignment vertical="center"/>
    </xf>
    <xf numFmtId="0" fontId="7" fillId="4" borderId="0" xfId="0" applyFont="1" applyFill="1"/>
    <xf numFmtId="0" fontId="1" fillId="4" borderId="0" xfId="0" applyFont="1" applyFill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7" fillId="4" borderId="20" xfId="0" applyFont="1" applyFill="1" applyBorder="1"/>
    <xf numFmtId="0" fontId="8" fillId="0" borderId="0" xfId="0" applyFont="1"/>
    <xf numFmtId="164" fontId="3" fillId="0" borderId="10" xfId="0" applyNumberFormat="1" applyFont="1" applyBorder="1"/>
    <xf numFmtId="0" fontId="8" fillId="0" borderId="11" xfId="0" applyFont="1" applyBorder="1"/>
    <xf numFmtId="0" fontId="8" fillId="0" borderId="12" xfId="0" applyFont="1" applyBorder="1"/>
    <xf numFmtId="164" fontId="3" fillId="0" borderId="26" xfId="0" applyNumberFormat="1" applyFont="1" applyBorder="1"/>
    <xf numFmtId="0" fontId="8" fillId="0" borderId="29" xfId="0" applyFont="1" applyBorder="1"/>
    <xf numFmtId="164" fontId="3" fillId="0" borderId="13" xfId="0" applyNumberFormat="1" applyFont="1" applyBorder="1"/>
    <xf numFmtId="0" fontId="8" fillId="0" borderId="14" xfId="0" applyFont="1" applyBorder="1"/>
    <xf numFmtId="0" fontId="8" fillId="0" borderId="15" xfId="0" applyFont="1" applyBorder="1"/>
    <xf numFmtId="0" fontId="0" fillId="0" borderId="8" xfId="0" applyBorder="1"/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"/>
  <sheetViews>
    <sheetView tabSelected="1" zoomScale="80" zoomScaleNormal="80" workbookViewId="0">
      <selection activeCell="AH46" sqref="AH46"/>
    </sheetView>
  </sheetViews>
  <sheetFormatPr baseColWidth="10" defaultColWidth="8.77734375" defaultRowHeight="14.4" x14ac:dyDescent="0.3"/>
  <cols>
    <col min="1" max="18" width="8.44140625"/>
    <col min="19" max="19" width="10.5546875" bestFit="1" customWidth="1"/>
    <col min="20" max="25" width="8.44140625"/>
    <col min="26" max="26" width="12.6640625" bestFit="1" customWidth="1"/>
    <col min="27" max="1025" width="8.44140625"/>
  </cols>
  <sheetData>
    <row r="1" spans="1:35" ht="18.600000000000001" thickBot="1" x14ac:dyDescent="0.4">
      <c r="A1" t="s">
        <v>0</v>
      </c>
      <c r="B1" t="s">
        <v>1</v>
      </c>
      <c r="C1" t="s">
        <v>2</v>
      </c>
      <c r="M1" s="63" t="s">
        <v>7</v>
      </c>
      <c r="N1" s="63"/>
      <c r="O1" s="63"/>
      <c r="P1" s="63"/>
      <c r="S1" s="52" t="s">
        <v>8</v>
      </c>
      <c r="T1" s="52"/>
      <c r="U1" s="52"/>
      <c r="V1" s="52"/>
      <c r="Z1" s="53" t="s">
        <v>10</v>
      </c>
      <c r="AA1" s="53"/>
      <c r="AB1" s="53"/>
      <c r="AC1" s="53"/>
    </row>
    <row r="2" spans="1:35" ht="15" thickBot="1" x14ac:dyDescent="0.35">
      <c r="A2">
        <v>5</v>
      </c>
      <c r="B2">
        <v>0</v>
      </c>
      <c r="C2">
        <v>0</v>
      </c>
      <c r="F2" s="3"/>
      <c r="G2" s="4" t="s">
        <v>3</v>
      </c>
      <c r="H2" s="4"/>
      <c r="I2" s="4"/>
      <c r="J2" s="3"/>
      <c r="L2" s="50" t="s">
        <v>4</v>
      </c>
      <c r="M2" s="60" t="s">
        <v>3</v>
      </c>
      <c r="N2" s="61"/>
      <c r="O2" s="62"/>
      <c r="P2" s="64" t="s">
        <v>5</v>
      </c>
      <c r="R2" s="50" t="s">
        <v>4</v>
      </c>
      <c r="S2" s="60" t="s">
        <v>3</v>
      </c>
      <c r="T2" s="61"/>
      <c r="U2" s="62"/>
      <c r="V2" s="50" t="s">
        <v>5</v>
      </c>
      <c r="Y2" s="54" t="s">
        <v>11</v>
      </c>
      <c r="Z2" s="56" t="s">
        <v>12</v>
      </c>
      <c r="AA2" s="57"/>
      <c r="AB2" s="57"/>
      <c r="AC2" s="58" t="s">
        <v>6</v>
      </c>
      <c r="AE2" s="29" t="s">
        <v>15</v>
      </c>
      <c r="AF2">
        <v>2.3914000000000001E-3</v>
      </c>
      <c r="AG2" s="29" t="s">
        <v>16</v>
      </c>
      <c r="AH2">
        <v>3.4183086999999999</v>
      </c>
      <c r="AI2" s="30" t="s">
        <v>17</v>
      </c>
    </row>
    <row r="3" spans="1:35" ht="15" thickBot="1" x14ac:dyDescent="0.35">
      <c r="A3">
        <v>5.5</v>
      </c>
      <c r="B3">
        <v>0</v>
      </c>
      <c r="C3">
        <v>0</v>
      </c>
      <c r="F3" s="4" t="s">
        <v>4</v>
      </c>
      <c r="G3" s="4">
        <v>1</v>
      </c>
      <c r="H3" s="4">
        <v>2</v>
      </c>
      <c r="I3" s="4">
        <v>3</v>
      </c>
      <c r="J3" s="4" t="s">
        <v>5</v>
      </c>
      <c r="L3" s="51"/>
      <c r="M3" s="14">
        <v>1</v>
      </c>
      <c r="N3" s="14">
        <v>2</v>
      </c>
      <c r="O3" s="14">
        <v>3</v>
      </c>
      <c r="P3" s="65"/>
      <c r="R3" s="51"/>
      <c r="S3" s="14">
        <v>1</v>
      </c>
      <c r="T3" s="14">
        <v>2</v>
      </c>
      <c r="U3" s="14">
        <v>3</v>
      </c>
      <c r="V3" s="51"/>
      <c r="X3" s="49" t="s">
        <v>13</v>
      </c>
      <c r="Y3" s="55"/>
      <c r="Z3" s="37">
        <v>1</v>
      </c>
      <c r="AA3" s="37">
        <v>2</v>
      </c>
      <c r="AB3" s="38">
        <v>3</v>
      </c>
      <c r="AC3" s="59"/>
      <c r="AE3" s="31" t="s">
        <v>15</v>
      </c>
      <c r="AF3" s="15">
        <v>2.206999599656298E-3</v>
      </c>
      <c r="AG3" s="31" t="s">
        <v>16</v>
      </c>
      <c r="AH3" s="15">
        <v>3.4181949999999999</v>
      </c>
      <c r="AI3" s="32" t="s">
        <v>18</v>
      </c>
    </row>
    <row r="4" spans="1:35" x14ac:dyDescent="0.3">
      <c r="A4">
        <v>6</v>
      </c>
      <c r="B4">
        <v>0</v>
      </c>
      <c r="C4">
        <v>0</v>
      </c>
      <c r="F4" s="9">
        <v>6</v>
      </c>
      <c r="G4" s="10"/>
      <c r="H4" s="10"/>
      <c r="I4" s="10"/>
      <c r="J4" s="10"/>
      <c r="L4" s="13">
        <v>6</v>
      </c>
      <c r="M4" s="6">
        <v>0</v>
      </c>
      <c r="N4" s="6">
        <v>0</v>
      </c>
      <c r="O4" s="6">
        <v>0</v>
      </c>
      <c r="P4" s="6">
        <f t="shared" ref="P4" si="0">+SUM(M4:O4)</f>
        <v>0</v>
      </c>
      <c r="R4" s="13">
        <v>6</v>
      </c>
      <c r="S4" s="6">
        <v>0</v>
      </c>
      <c r="T4" s="6">
        <v>0</v>
      </c>
      <c r="U4" s="6">
        <v>0</v>
      </c>
      <c r="V4" s="6">
        <v>0</v>
      </c>
      <c r="X4" s="35">
        <f>$AF$3*((Y4)^$AH$3)</f>
        <v>1.0084978291063165</v>
      </c>
      <c r="Y4" s="41">
        <v>6</v>
      </c>
      <c r="Z4" s="42">
        <f>+S4*$X4</f>
        <v>0</v>
      </c>
      <c r="AA4" s="42">
        <f t="shared" ref="AA4:AC19" si="1">+T4*$X4</f>
        <v>0</v>
      </c>
      <c r="AB4" s="42">
        <f t="shared" si="1"/>
        <v>0</v>
      </c>
      <c r="AC4" s="43">
        <f>+V4*$X4</f>
        <v>0</v>
      </c>
    </row>
    <row r="5" spans="1:35" x14ac:dyDescent="0.3">
      <c r="A5">
        <v>6.5</v>
      </c>
      <c r="B5">
        <v>65758</v>
      </c>
      <c r="C5">
        <v>104</v>
      </c>
      <c r="F5" s="9">
        <v>6.5</v>
      </c>
      <c r="G5" s="3">
        <v>10</v>
      </c>
      <c r="H5" s="3"/>
      <c r="I5" s="3"/>
      <c r="J5" s="11">
        <v>10</v>
      </c>
      <c r="L5" s="13">
        <v>6.5</v>
      </c>
      <c r="M5" s="6">
        <f>G5/J5</f>
        <v>1</v>
      </c>
      <c r="N5" s="6">
        <f t="shared" ref="N5:N24" si="2">H5/J5</f>
        <v>0</v>
      </c>
      <c r="O5" s="6">
        <f t="shared" ref="O5:O24" si="3">I5/J5</f>
        <v>0</v>
      </c>
      <c r="P5" s="6">
        <f t="shared" ref="P5:P24" si="4">+SUM(M5:O5)</f>
        <v>1</v>
      </c>
      <c r="R5" s="13">
        <v>6.5</v>
      </c>
      <c r="S5" s="6">
        <f>M5*$B5</f>
        <v>65758</v>
      </c>
      <c r="T5" s="6">
        <f t="shared" ref="T5:U5" si="5">N5*$B5</f>
        <v>0</v>
      </c>
      <c r="U5" s="6">
        <f t="shared" si="5"/>
        <v>0</v>
      </c>
      <c r="V5" s="6">
        <f t="shared" ref="V5" si="6">+SUM(S5:U5)</f>
        <v>65758</v>
      </c>
      <c r="X5" s="35">
        <f t="shared" ref="X5:X24" si="7">$AF$3*((Y5)^$AH$3)</f>
        <v>1.3258629215006232</v>
      </c>
      <c r="Y5" s="44">
        <v>6.5</v>
      </c>
      <c r="Z5" s="40">
        <f t="shared" ref="Z5:Z24" si="8">+S5*$X5</f>
        <v>87186.09399203799</v>
      </c>
      <c r="AA5" s="40">
        <f t="shared" si="1"/>
        <v>0</v>
      </c>
      <c r="AB5" s="40">
        <f t="shared" si="1"/>
        <v>0</v>
      </c>
      <c r="AC5" s="45">
        <f t="shared" si="1"/>
        <v>87186.09399203799</v>
      </c>
    </row>
    <row r="6" spans="1:35" x14ac:dyDescent="0.3">
      <c r="A6">
        <v>7</v>
      </c>
      <c r="B6">
        <v>160647</v>
      </c>
      <c r="C6">
        <v>321</v>
      </c>
      <c r="F6" s="9">
        <v>7</v>
      </c>
      <c r="G6" s="3">
        <v>10</v>
      </c>
      <c r="H6" s="3"/>
      <c r="I6" s="3"/>
      <c r="J6" s="11">
        <v>10</v>
      </c>
      <c r="L6" s="13">
        <v>7</v>
      </c>
      <c r="M6" s="6">
        <f>G6/J6</f>
        <v>1</v>
      </c>
      <c r="N6" s="6">
        <f t="shared" si="2"/>
        <v>0</v>
      </c>
      <c r="O6" s="6">
        <f t="shared" si="3"/>
        <v>0</v>
      </c>
      <c r="P6" s="6">
        <f t="shared" si="4"/>
        <v>1</v>
      </c>
      <c r="R6" s="13">
        <v>7</v>
      </c>
      <c r="S6" s="6">
        <f t="shared" ref="S6:S24" si="9">M6*$B6</f>
        <v>160647</v>
      </c>
      <c r="T6" s="6">
        <f t="shared" ref="T6:T24" si="10">N6*$B6</f>
        <v>0</v>
      </c>
      <c r="U6" s="6">
        <f t="shared" ref="U6:U24" si="11">O6*$B6</f>
        <v>0</v>
      </c>
      <c r="V6" s="6">
        <f t="shared" ref="V6:V24" si="12">+SUM(S6:U6)</f>
        <v>160647</v>
      </c>
      <c r="X6" s="35">
        <f t="shared" si="7"/>
        <v>1.7080955028919833</v>
      </c>
      <c r="Y6" s="44">
        <v>7</v>
      </c>
      <c r="Z6" s="40">
        <f t="shared" si="8"/>
        <v>274400.41825308843</v>
      </c>
      <c r="AA6" s="40">
        <f t="shared" si="1"/>
        <v>0</v>
      </c>
      <c r="AB6" s="40">
        <f t="shared" si="1"/>
        <v>0</v>
      </c>
      <c r="AC6" s="45">
        <f t="shared" si="1"/>
        <v>274400.41825308843</v>
      </c>
    </row>
    <row r="7" spans="1:35" x14ac:dyDescent="0.3">
      <c r="A7">
        <v>7.5</v>
      </c>
      <c r="B7">
        <v>116759</v>
      </c>
      <c r="C7">
        <v>289</v>
      </c>
      <c r="F7" s="9">
        <v>7.5</v>
      </c>
      <c r="G7" s="3">
        <v>10</v>
      </c>
      <c r="H7" s="3"/>
      <c r="I7" s="3"/>
      <c r="J7" s="11">
        <v>10</v>
      </c>
      <c r="L7" s="13">
        <v>7.5</v>
      </c>
      <c r="M7" s="6">
        <f t="shared" ref="M7:M24" si="13">G7/J7</f>
        <v>1</v>
      </c>
      <c r="N7" s="6">
        <f t="shared" si="2"/>
        <v>0</v>
      </c>
      <c r="O7" s="6">
        <f t="shared" si="3"/>
        <v>0</v>
      </c>
      <c r="P7" s="6">
        <f t="shared" si="4"/>
        <v>1</v>
      </c>
      <c r="R7" s="13">
        <v>7.5</v>
      </c>
      <c r="S7" s="6">
        <f t="shared" si="9"/>
        <v>116759</v>
      </c>
      <c r="T7" s="6">
        <f t="shared" si="10"/>
        <v>0</v>
      </c>
      <c r="U7" s="6">
        <f t="shared" si="11"/>
        <v>0</v>
      </c>
      <c r="V7" s="6">
        <f t="shared" si="12"/>
        <v>116759</v>
      </c>
      <c r="X7" s="35">
        <f t="shared" si="7"/>
        <v>2.1623813628251978</v>
      </c>
      <c r="Y7" s="44">
        <v>7.5</v>
      </c>
      <c r="Z7" s="40">
        <f t="shared" si="8"/>
        <v>252477.48554210726</v>
      </c>
      <c r="AA7" s="40">
        <f t="shared" si="1"/>
        <v>0</v>
      </c>
      <c r="AB7" s="40">
        <f t="shared" si="1"/>
        <v>0</v>
      </c>
      <c r="AC7" s="45">
        <f t="shared" si="1"/>
        <v>252477.48554210726</v>
      </c>
    </row>
    <row r="8" spans="1:35" x14ac:dyDescent="0.3">
      <c r="A8">
        <v>8</v>
      </c>
      <c r="B8">
        <v>150029</v>
      </c>
      <c r="C8">
        <v>453</v>
      </c>
      <c r="F8" s="9">
        <v>8</v>
      </c>
      <c r="G8" s="3">
        <v>8</v>
      </c>
      <c r="H8" s="3"/>
      <c r="I8" s="3"/>
      <c r="J8" s="11">
        <v>8</v>
      </c>
      <c r="L8" s="13">
        <v>8</v>
      </c>
      <c r="M8" s="6">
        <f t="shared" si="13"/>
        <v>1</v>
      </c>
      <c r="N8" s="6">
        <f t="shared" si="2"/>
        <v>0</v>
      </c>
      <c r="O8" s="6">
        <f t="shared" si="3"/>
        <v>0</v>
      </c>
      <c r="P8" s="6">
        <f t="shared" si="4"/>
        <v>1</v>
      </c>
      <c r="R8" s="13">
        <v>8</v>
      </c>
      <c r="S8" s="6">
        <f t="shared" si="9"/>
        <v>150029</v>
      </c>
      <c r="T8" s="6">
        <f t="shared" si="10"/>
        <v>0</v>
      </c>
      <c r="U8" s="6">
        <f t="shared" si="11"/>
        <v>0</v>
      </c>
      <c r="V8" s="6">
        <f t="shared" si="12"/>
        <v>150029</v>
      </c>
      <c r="X8" s="35">
        <f t="shared" si="7"/>
        <v>2.6961244351540894</v>
      </c>
      <c r="Y8" s="44">
        <v>8</v>
      </c>
      <c r="Z8" s="40">
        <f t="shared" si="8"/>
        <v>404496.85288173286</v>
      </c>
      <c r="AA8" s="40">
        <f t="shared" si="1"/>
        <v>0</v>
      </c>
      <c r="AB8" s="40">
        <f t="shared" si="1"/>
        <v>0</v>
      </c>
      <c r="AC8" s="45">
        <f t="shared" si="1"/>
        <v>404496.85288173286</v>
      </c>
    </row>
    <row r="9" spans="1:35" x14ac:dyDescent="0.3">
      <c r="A9">
        <v>8.5</v>
      </c>
      <c r="B9">
        <v>95673</v>
      </c>
      <c r="C9">
        <v>349</v>
      </c>
      <c r="F9" s="9">
        <v>8.5</v>
      </c>
      <c r="G9" s="3">
        <v>12</v>
      </c>
      <c r="H9" s="3"/>
      <c r="I9" s="3"/>
      <c r="J9" s="11">
        <v>12</v>
      </c>
      <c r="L9" s="13">
        <v>8.5</v>
      </c>
      <c r="M9" s="6">
        <f t="shared" si="13"/>
        <v>1</v>
      </c>
      <c r="N9" s="6">
        <f t="shared" si="2"/>
        <v>0</v>
      </c>
      <c r="O9" s="6">
        <f t="shared" si="3"/>
        <v>0</v>
      </c>
      <c r="P9" s="6">
        <f t="shared" si="4"/>
        <v>1</v>
      </c>
      <c r="R9" s="13">
        <v>8.5</v>
      </c>
      <c r="S9" s="6">
        <f t="shared" si="9"/>
        <v>95673</v>
      </c>
      <c r="T9" s="6">
        <f t="shared" si="10"/>
        <v>0</v>
      </c>
      <c r="U9" s="6">
        <f t="shared" si="11"/>
        <v>0</v>
      </c>
      <c r="V9" s="6">
        <f t="shared" si="12"/>
        <v>95673</v>
      </c>
      <c r="X9" s="35">
        <f t="shared" si="7"/>
        <v>3.3169381937951052</v>
      </c>
      <c r="Y9" s="44">
        <v>8.5</v>
      </c>
      <c r="Z9" s="40">
        <f t="shared" si="8"/>
        <v>317341.42781495908</v>
      </c>
      <c r="AA9" s="40">
        <f t="shared" si="1"/>
        <v>0</v>
      </c>
      <c r="AB9" s="40">
        <f t="shared" si="1"/>
        <v>0</v>
      </c>
      <c r="AC9" s="45">
        <f t="shared" si="1"/>
        <v>317341.42781495908</v>
      </c>
    </row>
    <row r="10" spans="1:35" x14ac:dyDescent="0.3">
      <c r="A10">
        <v>9</v>
      </c>
      <c r="B10">
        <v>134701</v>
      </c>
      <c r="C10">
        <v>587</v>
      </c>
      <c r="F10" s="9">
        <v>9</v>
      </c>
      <c r="G10" s="3">
        <v>10</v>
      </c>
      <c r="H10" s="3"/>
      <c r="I10" s="3"/>
      <c r="J10" s="11">
        <v>10</v>
      </c>
      <c r="L10" s="13">
        <v>9</v>
      </c>
      <c r="M10" s="6">
        <f t="shared" si="13"/>
        <v>1</v>
      </c>
      <c r="N10" s="6">
        <f t="shared" si="2"/>
        <v>0</v>
      </c>
      <c r="O10" s="6">
        <f t="shared" si="3"/>
        <v>0</v>
      </c>
      <c r="P10" s="6">
        <f t="shared" si="4"/>
        <v>1</v>
      </c>
      <c r="R10" s="13">
        <v>9</v>
      </c>
      <c r="S10" s="6">
        <f t="shared" si="9"/>
        <v>134701</v>
      </c>
      <c r="T10" s="6">
        <f t="shared" si="10"/>
        <v>0</v>
      </c>
      <c r="U10" s="6">
        <f t="shared" si="11"/>
        <v>0</v>
      </c>
      <c r="V10" s="6">
        <f t="shared" si="12"/>
        <v>134701</v>
      </c>
      <c r="X10" s="35">
        <f t="shared" si="7"/>
        <v>4.0326379138815449</v>
      </c>
      <c r="Y10" s="44">
        <v>9</v>
      </c>
      <c r="Z10" s="40">
        <f t="shared" si="8"/>
        <v>543200.359637758</v>
      </c>
      <c r="AA10" s="40">
        <f t="shared" si="1"/>
        <v>0</v>
      </c>
      <c r="AB10" s="40">
        <f t="shared" si="1"/>
        <v>0</v>
      </c>
      <c r="AC10" s="45">
        <f t="shared" si="1"/>
        <v>543200.359637758</v>
      </c>
    </row>
    <row r="11" spans="1:35" x14ac:dyDescent="0.3">
      <c r="A11">
        <v>9.5</v>
      </c>
      <c r="B11">
        <v>134023</v>
      </c>
      <c r="C11">
        <v>690</v>
      </c>
      <c r="F11" s="9">
        <v>9.5</v>
      </c>
      <c r="G11" s="3">
        <v>10</v>
      </c>
      <c r="H11" s="3"/>
      <c r="I11" s="3"/>
      <c r="J11" s="11">
        <v>10</v>
      </c>
      <c r="L11" s="13">
        <v>9.5</v>
      </c>
      <c r="M11" s="6">
        <f t="shared" si="13"/>
        <v>1</v>
      </c>
      <c r="N11" s="6">
        <f t="shared" si="2"/>
        <v>0</v>
      </c>
      <c r="O11" s="6">
        <f t="shared" si="3"/>
        <v>0</v>
      </c>
      <c r="P11" s="6">
        <f t="shared" si="4"/>
        <v>1</v>
      </c>
      <c r="R11" s="13">
        <v>9.5</v>
      </c>
      <c r="S11" s="6">
        <f t="shared" si="9"/>
        <v>134023</v>
      </c>
      <c r="T11" s="6">
        <f t="shared" si="10"/>
        <v>0</v>
      </c>
      <c r="U11" s="6">
        <f t="shared" si="11"/>
        <v>0</v>
      </c>
      <c r="V11" s="6">
        <f t="shared" si="12"/>
        <v>134023</v>
      </c>
      <c r="X11" s="35">
        <f t="shared" si="7"/>
        <v>4.8512336645684195</v>
      </c>
      <c r="Y11" s="44">
        <v>9.5</v>
      </c>
      <c r="Z11" s="40">
        <f t="shared" si="8"/>
        <v>650176.88942645327</v>
      </c>
      <c r="AA11" s="40">
        <f t="shared" si="1"/>
        <v>0</v>
      </c>
      <c r="AB11" s="40">
        <f t="shared" si="1"/>
        <v>0</v>
      </c>
      <c r="AC11" s="45">
        <f t="shared" si="1"/>
        <v>650176.88942645327</v>
      </c>
    </row>
    <row r="12" spans="1:35" x14ac:dyDescent="0.3">
      <c r="A12">
        <v>10</v>
      </c>
      <c r="B12">
        <v>127430</v>
      </c>
      <c r="C12">
        <v>770</v>
      </c>
      <c r="F12" s="9">
        <v>10</v>
      </c>
      <c r="G12" s="3">
        <v>10</v>
      </c>
      <c r="H12" s="3"/>
      <c r="I12" s="3"/>
      <c r="J12" s="11">
        <v>10</v>
      </c>
      <c r="L12" s="13">
        <v>10</v>
      </c>
      <c r="M12" s="6">
        <f t="shared" si="13"/>
        <v>1</v>
      </c>
      <c r="N12" s="6">
        <f t="shared" si="2"/>
        <v>0</v>
      </c>
      <c r="O12" s="6">
        <f t="shared" si="3"/>
        <v>0</v>
      </c>
      <c r="P12" s="6">
        <f t="shared" si="4"/>
        <v>1</v>
      </c>
      <c r="R12" s="13">
        <v>10</v>
      </c>
      <c r="S12" s="6">
        <f t="shared" si="9"/>
        <v>127430</v>
      </c>
      <c r="T12" s="6">
        <f t="shared" si="10"/>
        <v>0</v>
      </c>
      <c r="U12" s="6">
        <f t="shared" si="11"/>
        <v>0</v>
      </c>
      <c r="V12" s="6">
        <f t="shared" si="12"/>
        <v>127430</v>
      </c>
      <c r="X12" s="35">
        <f t="shared" si="7"/>
        <v>5.7809239268280255</v>
      </c>
      <c r="Y12" s="44">
        <v>10</v>
      </c>
      <c r="Z12" s="40">
        <f t="shared" si="8"/>
        <v>736663.13599569525</v>
      </c>
      <c r="AA12" s="40">
        <f t="shared" si="1"/>
        <v>0</v>
      </c>
      <c r="AB12" s="40">
        <f t="shared" si="1"/>
        <v>0</v>
      </c>
      <c r="AC12" s="45">
        <f t="shared" si="1"/>
        <v>736663.13599569525</v>
      </c>
    </row>
    <row r="13" spans="1:35" x14ac:dyDescent="0.3">
      <c r="A13">
        <v>10.5</v>
      </c>
      <c r="B13">
        <v>343875</v>
      </c>
      <c r="C13">
        <v>2419</v>
      </c>
      <c r="F13" s="9">
        <v>10.5</v>
      </c>
      <c r="G13" s="3">
        <v>9</v>
      </c>
      <c r="H13" s="3"/>
      <c r="I13" s="3"/>
      <c r="J13" s="11">
        <v>9</v>
      </c>
      <c r="L13" s="13">
        <v>10.5</v>
      </c>
      <c r="M13" s="6">
        <f t="shared" si="13"/>
        <v>1</v>
      </c>
      <c r="N13" s="6">
        <f t="shared" si="2"/>
        <v>0</v>
      </c>
      <c r="O13" s="6">
        <f t="shared" si="3"/>
        <v>0</v>
      </c>
      <c r="P13" s="6">
        <f t="shared" si="4"/>
        <v>1</v>
      </c>
      <c r="R13" s="13">
        <v>10.5</v>
      </c>
      <c r="S13" s="6">
        <f t="shared" si="9"/>
        <v>343875</v>
      </c>
      <c r="T13" s="6">
        <f t="shared" si="10"/>
        <v>0</v>
      </c>
      <c r="U13" s="6">
        <f t="shared" si="11"/>
        <v>0</v>
      </c>
      <c r="V13" s="6">
        <f t="shared" si="12"/>
        <v>343875</v>
      </c>
      <c r="X13" s="35">
        <f t="shared" si="7"/>
        <v>6.8300897500163273</v>
      </c>
      <c r="Y13" s="44">
        <v>10.5</v>
      </c>
      <c r="Z13" s="40">
        <f t="shared" si="8"/>
        <v>2348697.1127868644</v>
      </c>
      <c r="AA13" s="40">
        <f t="shared" si="1"/>
        <v>0</v>
      </c>
      <c r="AB13" s="40">
        <f t="shared" si="1"/>
        <v>0</v>
      </c>
      <c r="AC13" s="45">
        <f t="shared" si="1"/>
        <v>2348697.1127868644</v>
      </c>
    </row>
    <row r="14" spans="1:35" x14ac:dyDescent="0.3">
      <c r="A14">
        <v>11</v>
      </c>
      <c r="B14">
        <v>367131</v>
      </c>
      <c r="C14">
        <v>2986</v>
      </c>
      <c r="F14" s="9">
        <v>11</v>
      </c>
      <c r="G14" s="3">
        <v>11</v>
      </c>
      <c r="H14" s="3"/>
      <c r="I14" s="3"/>
      <c r="J14" s="11">
        <v>11</v>
      </c>
      <c r="L14" s="13">
        <v>11</v>
      </c>
      <c r="M14" s="6">
        <f t="shared" si="13"/>
        <v>1</v>
      </c>
      <c r="N14" s="6">
        <f t="shared" si="2"/>
        <v>0</v>
      </c>
      <c r="O14" s="6">
        <f t="shared" si="3"/>
        <v>0</v>
      </c>
      <c r="P14" s="6">
        <f t="shared" si="4"/>
        <v>1</v>
      </c>
      <c r="R14" s="13">
        <v>11</v>
      </c>
      <c r="S14" s="6">
        <f t="shared" si="9"/>
        <v>367131</v>
      </c>
      <c r="T14" s="6">
        <f t="shared" si="10"/>
        <v>0</v>
      </c>
      <c r="U14" s="6">
        <f t="shared" si="11"/>
        <v>0</v>
      </c>
      <c r="V14" s="6">
        <f t="shared" si="12"/>
        <v>367131</v>
      </c>
      <c r="X14" s="35">
        <f t="shared" si="7"/>
        <v>8.0072893766695437</v>
      </c>
      <c r="Y14" s="44">
        <v>11</v>
      </c>
      <c r="Z14" s="40">
        <f t="shared" si="8"/>
        <v>2939724.1561460663</v>
      </c>
      <c r="AA14" s="40">
        <f t="shared" si="1"/>
        <v>0</v>
      </c>
      <c r="AB14" s="40">
        <f t="shared" si="1"/>
        <v>0</v>
      </c>
      <c r="AC14" s="45">
        <f t="shared" si="1"/>
        <v>2939724.1561460663</v>
      </c>
    </row>
    <row r="15" spans="1:35" x14ac:dyDescent="0.3">
      <c r="A15">
        <v>11.5</v>
      </c>
      <c r="B15">
        <v>429929</v>
      </c>
      <c r="C15">
        <v>4018</v>
      </c>
      <c r="F15" s="9">
        <v>11.5</v>
      </c>
      <c r="G15" s="3">
        <v>9</v>
      </c>
      <c r="H15" s="3"/>
      <c r="I15" s="3"/>
      <c r="J15" s="11">
        <v>9</v>
      </c>
      <c r="L15" s="13">
        <v>11.5</v>
      </c>
      <c r="M15" s="6">
        <f t="shared" si="13"/>
        <v>1</v>
      </c>
      <c r="N15" s="6">
        <f t="shared" si="2"/>
        <v>0</v>
      </c>
      <c r="O15" s="6">
        <f t="shared" si="3"/>
        <v>0</v>
      </c>
      <c r="P15" s="6">
        <f t="shared" si="4"/>
        <v>1</v>
      </c>
      <c r="R15" s="13">
        <v>11.5</v>
      </c>
      <c r="S15" s="6">
        <f t="shared" si="9"/>
        <v>429929</v>
      </c>
      <c r="T15" s="6">
        <f t="shared" si="10"/>
        <v>0</v>
      </c>
      <c r="U15" s="6">
        <f t="shared" si="11"/>
        <v>0</v>
      </c>
      <c r="V15" s="6">
        <f t="shared" si="12"/>
        <v>429929</v>
      </c>
      <c r="X15" s="35">
        <f t="shared" si="7"/>
        <v>9.3212532771952787</v>
      </c>
      <c r="Y15" s="44">
        <v>11.5</v>
      </c>
      <c r="Z15" s="40">
        <f t="shared" si="8"/>
        <v>4007477.1002112888</v>
      </c>
      <c r="AA15" s="40">
        <f t="shared" si="1"/>
        <v>0</v>
      </c>
      <c r="AB15" s="40">
        <f t="shared" si="1"/>
        <v>0</v>
      </c>
      <c r="AC15" s="45">
        <f t="shared" si="1"/>
        <v>4007477.1002112888</v>
      </c>
    </row>
    <row r="16" spans="1:35" x14ac:dyDescent="0.3">
      <c r="A16">
        <v>12</v>
      </c>
      <c r="B16">
        <v>345633</v>
      </c>
      <c r="C16">
        <v>3690</v>
      </c>
      <c r="F16" s="9">
        <v>12</v>
      </c>
      <c r="G16" s="3">
        <v>13</v>
      </c>
      <c r="H16" s="3"/>
      <c r="I16" s="3"/>
      <c r="J16" s="11">
        <v>13</v>
      </c>
      <c r="L16" s="13">
        <v>12</v>
      </c>
      <c r="M16" s="6">
        <f t="shared" si="13"/>
        <v>1</v>
      </c>
      <c r="N16" s="6">
        <f t="shared" si="2"/>
        <v>0</v>
      </c>
      <c r="O16" s="6">
        <f t="shared" si="3"/>
        <v>0</v>
      </c>
      <c r="P16" s="6">
        <f t="shared" si="4"/>
        <v>1</v>
      </c>
      <c r="R16" s="13">
        <v>12</v>
      </c>
      <c r="S16" s="6">
        <f t="shared" si="9"/>
        <v>345633</v>
      </c>
      <c r="T16" s="6">
        <f t="shared" si="10"/>
        <v>0</v>
      </c>
      <c r="U16" s="6">
        <f t="shared" si="11"/>
        <v>0</v>
      </c>
      <c r="V16" s="6">
        <f t="shared" si="12"/>
        <v>345633</v>
      </c>
      <c r="X16" s="35">
        <f t="shared" si="7"/>
        <v>10.780879545749283</v>
      </c>
      <c r="Y16" s="44">
        <v>12</v>
      </c>
      <c r="Z16" s="40">
        <f t="shared" si="8"/>
        <v>3726227.7400359618</v>
      </c>
      <c r="AA16" s="40">
        <f t="shared" si="1"/>
        <v>0</v>
      </c>
      <c r="AB16" s="40">
        <f t="shared" si="1"/>
        <v>0</v>
      </c>
      <c r="AC16" s="45">
        <f t="shared" si="1"/>
        <v>3726227.7400359618</v>
      </c>
    </row>
    <row r="17" spans="1:31" x14ac:dyDescent="0.3">
      <c r="A17">
        <v>12.5</v>
      </c>
      <c r="B17">
        <v>303950</v>
      </c>
      <c r="C17">
        <v>3687</v>
      </c>
      <c r="F17" s="9">
        <v>12.5</v>
      </c>
      <c r="G17" s="3">
        <v>15</v>
      </c>
      <c r="H17" s="3"/>
      <c r="I17" s="3"/>
      <c r="J17" s="11">
        <v>15</v>
      </c>
      <c r="L17" s="13">
        <v>12.5</v>
      </c>
      <c r="M17" s="6">
        <f t="shared" si="13"/>
        <v>1</v>
      </c>
      <c r="N17" s="6">
        <f t="shared" si="2"/>
        <v>0</v>
      </c>
      <c r="O17" s="6">
        <f t="shared" si="3"/>
        <v>0</v>
      </c>
      <c r="P17" s="6">
        <f t="shared" si="4"/>
        <v>1</v>
      </c>
      <c r="R17" s="13">
        <v>12.5</v>
      </c>
      <c r="S17" s="6">
        <f t="shared" si="9"/>
        <v>303950</v>
      </c>
      <c r="T17" s="6">
        <f t="shared" si="10"/>
        <v>0</v>
      </c>
      <c r="U17" s="6">
        <f t="shared" si="11"/>
        <v>0</v>
      </c>
      <c r="V17" s="6">
        <f t="shared" si="12"/>
        <v>303950</v>
      </c>
      <c r="X17" s="35">
        <f t="shared" si="7"/>
        <v>12.395229616270557</v>
      </c>
      <c r="Y17" s="44">
        <v>12.5</v>
      </c>
      <c r="Z17" s="40">
        <f t="shared" si="8"/>
        <v>3767530.0418654359</v>
      </c>
      <c r="AA17" s="40">
        <f t="shared" si="1"/>
        <v>0</v>
      </c>
      <c r="AB17" s="40">
        <f t="shared" si="1"/>
        <v>0</v>
      </c>
      <c r="AC17" s="45">
        <f t="shared" si="1"/>
        <v>3767530.0418654359</v>
      </c>
    </row>
    <row r="18" spans="1:31" x14ac:dyDescent="0.3">
      <c r="A18">
        <v>13</v>
      </c>
      <c r="B18">
        <v>313880</v>
      </c>
      <c r="C18">
        <v>4305</v>
      </c>
      <c r="F18" s="9">
        <v>13</v>
      </c>
      <c r="G18" s="3">
        <v>10</v>
      </c>
      <c r="H18" s="3">
        <v>4</v>
      </c>
      <c r="I18" s="3"/>
      <c r="J18" s="11">
        <v>14</v>
      </c>
      <c r="L18" s="13">
        <v>13</v>
      </c>
      <c r="M18" s="6">
        <f t="shared" si="13"/>
        <v>0.7142857142857143</v>
      </c>
      <c r="N18" s="6">
        <f t="shared" si="2"/>
        <v>0.2857142857142857</v>
      </c>
      <c r="O18" s="6">
        <f t="shared" si="3"/>
        <v>0</v>
      </c>
      <c r="P18" s="6">
        <f t="shared" si="4"/>
        <v>1</v>
      </c>
      <c r="R18" s="13">
        <v>13</v>
      </c>
      <c r="S18" s="6">
        <f t="shared" si="9"/>
        <v>224200</v>
      </c>
      <c r="T18" s="6">
        <f t="shared" si="10"/>
        <v>89680</v>
      </c>
      <c r="U18" s="6">
        <f t="shared" si="11"/>
        <v>0</v>
      </c>
      <c r="V18" s="6">
        <f t="shared" si="12"/>
        <v>313880</v>
      </c>
      <c r="X18" s="35">
        <f t="shared" si="7"/>
        <v>14.173524263845094</v>
      </c>
      <c r="Y18" s="44">
        <v>13</v>
      </c>
      <c r="Z18" s="40">
        <f t="shared" si="8"/>
        <v>3177704.1399540701</v>
      </c>
      <c r="AA18" s="40">
        <f t="shared" si="1"/>
        <v>1271081.655981628</v>
      </c>
      <c r="AB18" s="40">
        <f t="shared" si="1"/>
        <v>0</v>
      </c>
      <c r="AC18" s="45">
        <f t="shared" si="1"/>
        <v>4448785.7959356979</v>
      </c>
    </row>
    <row r="19" spans="1:31" x14ac:dyDescent="0.3">
      <c r="A19">
        <v>13.5</v>
      </c>
      <c r="B19">
        <v>158871</v>
      </c>
      <c r="C19">
        <v>2452</v>
      </c>
      <c r="F19" s="9">
        <v>13.5</v>
      </c>
      <c r="G19" s="3">
        <v>6</v>
      </c>
      <c r="H19" s="3">
        <v>7</v>
      </c>
      <c r="I19" s="3"/>
      <c r="J19" s="11">
        <v>13</v>
      </c>
      <c r="L19" s="13">
        <v>13.5</v>
      </c>
      <c r="M19" s="6">
        <f t="shared" si="13"/>
        <v>0.46153846153846156</v>
      </c>
      <c r="N19" s="6">
        <f t="shared" si="2"/>
        <v>0.53846153846153844</v>
      </c>
      <c r="O19" s="6">
        <f t="shared" si="3"/>
        <v>0</v>
      </c>
      <c r="P19" s="6">
        <f t="shared" si="4"/>
        <v>1</v>
      </c>
      <c r="R19" s="13">
        <v>13.5</v>
      </c>
      <c r="S19" s="6">
        <f t="shared" si="9"/>
        <v>73325.076923076922</v>
      </c>
      <c r="T19" s="6">
        <f t="shared" si="10"/>
        <v>85545.923076923078</v>
      </c>
      <c r="U19" s="6">
        <f t="shared" si="11"/>
        <v>0</v>
      </c>
      <c r="V19" s="6">
        <f t="shared" si="12"/>
        <v>158871</v>
      </c>
      <c r="X19" s="35">
        <f t="shared" si="7"/>
        <v>16.12513986161542</v>
      </c>
      <c r="Y19" s="44">
        <v>13.5</v>
      </c>
      <c r="Z19" s="40">
        <f t="shared" si="8"/>
        <v>1182377.1207483246</v>
      </c>
      <c r="AA19" s="40">
        <f t="shared" si="1"/>
        <v>1379439.9742063787</v>
      </c>
      <c r="AB19" s="40">
        <f t="shared" si="1"/>
        <v>0</v>
      </c>
      <c r="AC19" s="45">
        <f t="shared" si="1"/>
        <v>2561817.0949547035</v>
      </c>
    </row>
    <row r="20" spans="1:31" x14ac:dyDescent="0.3">
      <c r="A20">
        <v>14</v>
      </c>
      <c r="B20">
        <v>91471</v>
      </c>
      <c r="C20">
        <v>1582</v>
      </c>
      <c r="F20" s="9">
        <v>14</v>
      </c>
      <c r="G20" s="3">
        <v>3</v>
      </c>
      <c r="H20" s="3">
        <v>12</v>
      </c>
      <c r="I20" s="3"/>
      <c r="J20" s="11">
        <v>15</v>
      </c>
      <c r="L20" s="13">
        <v>14</v>
      </c>
      <c r="M20" s="6">
        <f t="shared" si="13"/>
        <v>0.2</v>
      </c>
      <c r="N20" s="6">
        <f t="shared" si="2"/>
        <v>0.8</v>
      </c>
      <c r="O20" s="6">
        <f t="shared" si="3"/>
        <v>0</v>
      </c>
      <c r="P20" s="6">
        <f t="shared" si="4"/>
        <v>1</v>
      </c>
      <c r="R20" s="13">
        <v>14</v>
      </c>
      <c r="S20" s="6">
        <f t="shared" si="9"/>
        <v>18294.2</v>
      </c>
      <c r="T20" s="6">
        <f t="shared" si="10"/>
        <v>73176.800000000003</v>
      </c>
      <c r="U20" s="6">
        <f t="shared" si="11"/>
        <v>0</v>
      </c>
      <c r="V20" s="6">
        <f t="shared" si="12"/>
        <v>91471</v>
      </c>
      <c r="X20" s="35">
        <f t="shared" si="7"/>
        <v>18.259604867600782</v>
      </c>
      <c r="Y20" s="44">
        <v>14</v>
      </c>
      <c r="Z20" s="40">
        <f t="shared" si="8"/>
        <v>334044.86336886225</v>
      </c>
      <c r="AA20" s="40">
        <f t="shared" ref="AA20:AA24" si="14">+T20*$X20</f>
        <v>1336179.453475449</v>
      </c>
      <c r="AB20" s="40">
        <f t="shared" ref="AB20:AC24" si="15">+U20*$X20</f>
        <v>0</v>
      </c>
      <c r="AC20" s="45">
        <f t="shared" si="15"/>
        <v>1670224.3168443111</v>
      </c>
    </row>
    <row r="21" spans="1:31" x14ac:dyDescent="0.3">
      <c r="A21">
        <v>14.5</v>
      </c>
      <c r="B21">
        <v>40320</v>
      </c>
      <c r="C21">
        <v>779</v>
      </c>
      <c r="F21" s="9">
        <v>14.5</v>
      </c>
      <c r="G21" s="3">
        <v>2</v>
      </c>
      <c r="H21" s="3">
        <v>7</v>
      </c>
      <c r="I21" s="3"/>
      <c r="J21" s="11">
        <v>9</v>
      </c>
      <c r="L21" s="13">
        <v>14.5</v>
      </c>
      <c r="M21" s="6">
        <f t="shared" si="13"/>
        <v>0.22222222222222221</v>
      </c>
      <c r="N21" s="6">
        <f t="shared" si="2"/>
        <v>0.77777777777777779</v>
      </c>
      <c r="O21" s="6">
        <f t="shared" si="3"/>
        <v>0</v>
      </c>
      <c r="P21" s="6">
        <f t="shared" si="4"/>
        <v>1</v>
      </c>
      <c r="R21" s="13">
        <v>14.5</v>
      </c>
      <c r="S21" s="6">
        <f t="shared" si="9"/>
        <v>8960</v>
      </c>
      <c r="T21" s="6">
        <f t="shared" si="10"/>
        <v>31360</v>
      </c>
      <c r="U21" s="6">
        <f t="shared" si="11"/>
        <v>0</v>
      </c>
      <c r="V21" s="6">
        <f t="shared" si="12"/>
        <v>40320</v>
      </c>
      <c r="X21" s="35">
        <f t="shared" si="7"/>
        <v>20.586596519228756</v>
      </c>
      <c r="Y21" s="44">
        <v>14.5</v>
      </c>
      <c r="Z21" s="40">
        <f t="shared" si="8"/>
        <v>184455.90481228966</v>
      </c>
      <c r="AA21" s="40">
        <f t="shared" si="14"/>
        <v>645595.66684301384</v>
      </c>
      <c r="AB21" s="40">
        <f t="shared" si="15"/>
        <v>0</v>
      </c>
      <c r="AC21" s="45">
        <f t="shared" si="15"/>
        <v>830051.57165530347</v>
      </c>
    </row>
    <row r="22" spans="1:31" x14ac:dyDescent="0.3">
      <c r="A22">
        <v>15</v>
      </c>
      <c r="B22">
        <v>13390</v>
      </c>
      <c r="C22">
        <v>288</v>
      </c>
      <c r="F22" s="9">
        <v>15</v>
      </c>
      <c r="G22" s="3">
        <v>1</v>
      </c>
      <c r="H22" s="3">
        <v>2</v>
      </c>
      <c r="I22" s="3"/>
      <c r="J22" s="11">
        <v>3</v>
      </c>
      <c r="L22" s="13">
        <v>15</v>
      </c>
      <c r="M22" s="6">
        <f t="shared" si="13"/>
        <v>0.33333333333333331</v>
      </c>
      <c r="N22" s="6">
        <f t="shared" si="2"/>
        <v>0.66666666666666663</v>
      </c>
      <c r="O22" s="6">
        <f t="shared" si="3"/>
        <v>0</v>
      </c>
      <c r="P22" s="6">
        <f t="shared" si="4"/>
        <v>1</v>
      </c>
      <c r="R22" s="13">
        <v>15</v>
      </c>
      <c r="S22" s="6">
        <f>M22*$B22</f>
        <v>4463.333333333333</v>
      </c>
      <c r="T22" s="6">
        <f>N22*$B22</f>
        <v>8926.6666666666661</v>
      </c>
      <c r="U22" s="6">
        <f t="shared" si="11"/>
        <v>0</v>
      </c>
      <c r="V22" s="6">
        <f t="shared" si="12"/>
        <v>13390</v>
      </c>
      <c r="X22" s="35">
        <f t="shared" si="7"/>
        <v>23.115937716246709</v>
      </c>
      <c r="Y22" s="44">
        <v>15</v>
      </c>
      <c r="Z22" s="40">
        <f t="shared" si="8"/>
        <v>103174.13534018114</v>
      </c>
      <c r="AA22" s="40">
        <f t="shared" si="14"/>
        <v>206348.27068036227</v>
      </c>
      <c r="AB22" s="40">
        <f t="shared" si="15"/>
        <v>0</v>
      </c>
      <c r="AC22" s="45">
        <f t="shared" si="15"/>
        <v>309522.40602054342</v>
      </c>
    </row>
    <row r="23" spans="1:31" x14ac:dyDescent="0.3">
      <c r="A23">
        <v>15.5</v>
      </c>
      <c r="B23">
        <v>4513</v>
      </c>
      <c r="C23">
        <v>107</v>
      </c>
      <c r="F23" s="9">
        <v>15.5</v>
      </c>
      <c r="G23" s="3"/>
      <c r="H23" s="3"/>
      <c r="I23" s="3"/>
      <c r="J23" s="11"/>
      <c r="L23" s="13">
        <v>15.5</v>
      </c>
      <c r="M23" s="6">
        <v>0</v>
      </c>
      <c r="N23" s="6">
        <v>0</v>
      </c>
      <c r="O23" s="6">
        <v>0</v>
      </c>
      <c r="P23" s="6">
        <f t="shared" si="4"/>
        <v>0</v>
      </c>
      <c r="R23" s="13">
        <v>15.5</v>
      </c>
      <c r="S23" s="6">
        <f t="shared" si="9"/>
        <v>0</v>
      </c>
      <c r="T23" s="6">
        <f t="shared" si="10"/>
        <v>0</v>
      </c>
      <c r="U23" s="6">
        <f t="shared" si="11"/>
        <v>0</v>
      </c>
      <c r="V23" s="6">
        <v>0</v>
      </c>
      <c r="X23" s="35">
        <f t="shared" si="7"/>
        <v>25.857594075092827</v>
      </c>
      <c r="Y23" s="44">
        <v>15.5</v>
      </c>
      <c r="Z23" s="40">
        <f t="shared" si="8"/>
        <v>0</v>
      </c>
      <c r="AA23" s="40">
        <f t="shared" si="14"/>
        <v>0</v>
      </c>
      <c r="AB23" s="40">
        <f t="shared" si="15"/>
        <v>0</v>
      </c>
      <c r="AC23" s="45">
        <f t="shared" si="15"/>
        <v>0</v>
      </c>
    </row>
    <row r="24" spans="1:31" ht="15" thickBot="1" x14ac:dyDescent="0.35">
      <c r="A24">
        <v>16</v>
      </c>
      <c r="B24">
        <v>0</v>
      </c>
      <c r="C24">
        <v>0</v>
      </c>
      <c r="F24" s="9">
        <v>16</v>
      </c>
      <c r="G24" s="3"/>
      <c r="H24" s="3">
        <v>1</v>
      </c>
      <c r="I24" s="3"/>
      <c r="J24" s="11">
        <v>1</v>
      </c>
      <c r="L24" s="13">
        <v>16</v>
      </c>
      <c r="M24" s="6">
        <f t="shared" si="13"/>
        <v>0</v>
      </c>
      <c r="N24" s="6">
        <f t="shared" si="2"/>
        <v>1</v>
      </c>
      <c r="O24" s="6">
        <f t="shared" si="3"/>
        <v>0</v>
      </c>
      <c r="P24" s="6">
        <f t="shared" si="4"/>
        <v>1</v>
      </c>
      <c r="R24" s="16">
        <v>16</v>
      </c>
      <c r="S24" s="17">
        <f t="shared" si="9"/>
        <v>0</v>
      </c>
      <c r="T24" s="17">
        <f t="shared" si="10"/>
        <v>0</v>
      </c>
      <c r="U24" s="17">
        <f t="shared" si="11"/>
        <v>0</v>
      </c>
      <c r="V24" s="17">
        <f t="shared" si="12"/>
        <v>0</v>
      </c>
      <c r="X24" s="36">
        <f t="shared" si="7"/>
        <v>28.821671139842746</v>
      </c>
      <c r="Y24" s="46">
        <v>16</v>
      </c>
      <c r="Z24" s="47">
        <f t="shared" si="8"/>
        <v>0</v>
      </c>
      <c r="AA24" s="47">
        <f t="shared" si="14"/>
        <v>0</v>
      </c>
      <c r="AB24" s="47">
        <f t="shared" si="15"/>
        <v>0</v>
      </c>
      <c r="AC24" s="48">
        <f t="shared" si="15"/>
        <v>0</v>
      </c>
    </row>
    <row r="25" spans="1:31" x14ac:dyDescent="0.3">
      <c r="A25">
        <v>16.5</v>
      </c>
      <c r="B25">
        <v>0</v>
      </c>
      <c r="C25">
        <v>0</v>
      </c>
      <c r="F25" s="12" t="s">
        <v>6</v>
      </c>
      <c r="G25" s="11">
        <v>159</v>
      </c>
      <c r="H25" s="11">
        <v>33</v>
      </c>
      <c r="I25" s="11"/>
      <c r="J25" s="11">
        <v>192</v>
      </c>
      <c r="L25" s="2"/>
      <c r="M25" s="5"/>
      <c r="N25" s="5"/>
      <c r="O25" s="5"/>
      <c r="P25" s="5"/>
      <c r="R25" s="20" t="s">
        <v>5</v>
      </c>
      <c r="S25" s="21">
        <f>+SUM(S4:S24)</f>
        <v>3104780.6102564107</v>
      </c>
      <c r="T25" s="21">
        <f t="shared" ref="T25:U25" si="16">+SUM(T4:T24)</f>
        <v>288689.38974358974</v>
      </c>
      <c r="U25" s="21">
        <f t="shared" si="16"/>
        <v>0</v>
      </c>
      <c r="V25" s="22">
        <f>+SUM(V4:V24)</f>
        <v>3393470</v>
      </c>
      <c r="W25" s="34">
        <f>+B44</f>
        <v>3397983</v>
      </c>
      <c r="X25" s="24"/>
      <c r="Y25" s="39" t="s">
        <v>5</v>
      </c>
      <c r="Z25" s="33">
        <f>+SUM(Z4:Z24)</f>
        <v>25037354.978813179</v>
      </c>
      <c r="AA25" s="33">
        <f t="shared" ref="AA25:AC25" si="17">+SUM(AA4:AA24)</f>
        <v>4838645.0211868323</v>
      </c>
      <c r="AB25" s="33">
        <f t="shared" si="17"/>
        <v>0</v>
      </c>
      <c r="AC25" s="33">
        <f t="shared" si="17"/>
        <v>29876000.000000007</v>
      </c>
      <c r="AD25" s="33">
        <f>+C44</f>
        <v>29876</v>
      </c>
      <c r="AE25" s="33">
        <f>+AC25/1000</f>
        <v>29876.000000000007</v>
      </c>
    </row>
    <row r="26" spans="1:31" ht="15" thickBot="1" x14ac:dyDescent="0.35">
      <c r="A26">
        <v>17</v>
      </c>
      <c r="B26">
        <v>0</v>
      </c>
      <c r="C26">
        <v>0</v>
      </c>
      <c r="F26" s="2"/>
      <c r="G26" s="5"/>
      <c r="H26" s="5"/>
      <c r="I26" s="5"/>
      <c r="J26" s="5"/>
      <c r="L26" s="2"/>
      <c r="M26" s="5"/>
      <c r="N26" s="5"/>
      <c r="O26" s="5"/>
      <c r="P26" s="5"/>
      <c r="R26" s="23" t="s">
        <v>9</v>
      </c>
      <c r="S26" s="18">
        <f>SUMPRODUCT(S4:S24, $R$4:$R$24)/S25</f>
        <v>10.660556410692109</v>
      </c>
      <c r="T26" s="18">
        <f t="shared" ref="T26:V26" si="18">SUMPRODUCT(T4:T24, $R$4:$R$24)/T25</f>
        <v>13.626427923216776</v>
      </c>
      <c r="U26" s="18">
        <v>0</v>
      </c>
      <c r="V26" s="19">
        <f t="shared" si="18"/>
        <v>10.912869128060658</v>
      </c>
      <c r="X26" s="24"/>
      <c r="Y26" s="25" t="s">
        <v>14</v>
      </c>
      <c r="Z26" s="26">
        <f>IF(S25&gt;0,Z25/S25,0)</f>
        <v>8.064130166268157</v>
      </c>
      <c r="AA26" s="27">
        <f t="shared" ref="AA26:AC26" si="19">IF(T25&gt;0,AA25/T25,0)</f>
        <v>16.760730366586923</v>
      </c>
      <c r="AB26" s="27">
        <f t="shared" si="19"/>
        <v>0</v>
      </c>
      <c r="AC26" s="28">
        <f t="shared" si="19"/>
        <v>8.8039676201646131</v>
      </c>
    </row>
    <row r="27" spans="1:31" x14ac:dyDescent="0.3">
      <c r="A27">
        <v>17.5</v>
      </c>
      <c r="B27">
        <v>0</v>
      </c>
      <c r="C27">
        <v>0</v>
      </c>
      <c r="F27" s="2"/>
      <c r="G27" s="5"/>
      <c r="H27" s="5"/>
      <c r="I27" s="5"/>
      <c r="J27" s="5"/>
      <c r="L27" s="2"/>
      <c r="M27" s="5"/>
      <c r="N27" s="5"/>
      <c r="O27" s="5"/>
      <c r="P27" s="5"/>
      <c r="R27" s="2"/>
      <c r="S27" s="5"/>
      <c r="T27" s="5"/>
      <c r="U27" s="5"/>
      <c r="V27" s="5"/>
    </row>
    <row r="28" spans="1:31" x14ac:dyDescent="0.3">
      <c r="A28">
        <v>18</v>
      </c>
      <c r="B28">
        <v>0</v>
      </c>
      <c r="C28">
        <v>0</v>
      </c>
      <c r="F28" s="2"/>
      <c r="G28" s="5"/>
      <c r="H28" s="5"/>
      <c r="I28" s="5"/>
      <c r="J28" s="5"/>
      <c r="R28" s="2"/>
      <c r="S28" s="5"/>
      <c r="T28" s="5"/>
      <c r="U28" s="5"/>
      <c r="V28" s="5"/>
    </row>
    <row r="29" spans="1:31" x14ac:dyDescent="0.3">
      <c r="A29">
        <v>18.5</v>
      </c>
      <c r="B29">
        <v>0</v>
      </c>
      <c r="C29">
        <v>0</v>
      </c>
      <c r="R29" s="7"/>
      <c r="S29" s="8"/>
      <c r="T29" s="8"/>
      <c r="U29" s="8"/>
      <c r="V29" s="8"/>
    </row>
    <row r="30" spans="1:31" x14ac:dyDescent="0.3">
      <c r="A30">
        <v>19</v>
      </c>
      <c r="B30">
        <v>0</v>
      </c>
      <c r="C30">
        <v>0</v>
      </c>
    </row>
    <row r="31" spans="1:31" x14ac:dyDescent="0.3">
      <c r="A31">
        <v>19.5</v>
      </c>
      <c r="B31">
        <v>0</v>
      </c>
      <c r="C31">
        <v>0</v>
      </c>
    </row>
    <row r="32" spans="1:31" x14ac:dyDescent="0.3">
      <c r="A32">
        <v>20</v>
      </c>
      <c r="B32">
        <v>0</v>
      </c>
      <c r="C32">
        <v>0</v>
      </c>
    </row>
    <row r="33" spans="1:36" x14ac:dyDescent="0.3">
      <c r="A33">
        <v>20.5</v>
      </c>
      <c r="B33">
        <v>0</v>
      </c>
      <c r="C33">
        <v>0</v>
      </c>
    </row>
    <row r="34" spans="1:36" x14ac:dyDescent="0.3">
      <c r="A34">
        <v>21</v>
      </c>
      <c r="B34">
        <v>0</v>
      </c>
      <c r="C34">
        <v>0</v>
      </c>
    </row>
    <row r="35" spans="1:36" x14ac:dyDescent="0.3">
      <c r="A35">
        <v>21.5</v>
      </c>
      <c r="B35">
        <v>0</v>
      </c>
      <c r="C35">
        <v>0</v>
      </c>
    </row>
    <row r="36" spans="1:36" x14ac:dyDescent="0.3">
      <c r="A36">
        <v>22</v>
      </c>
      <c r="B36">
        <v>0</v>
      </c>
      <c r="C36">
        <v>0</v>
      </c>
    </row>
    <row r="37" spans="1:36" x14ac:dyDescent="0.3">
      <c r="A37">
        <v>22.5</v>
      </c>
      <c r="B37">
        <v>0</v>
      </c>
      <c r="C37">
        <v>0</v>
      </c>
    </row>
    <row r="38" spans="1:36" x14ac:dyDescent="0.3">
      <c r="A38">
        <v>23</v>
      </c>
      <c r="B38">
        <v>0</v>
      </c>
      <c r="C38">
        <v>0</v>
      </c>
    </row>
    <row r="39" spans="1:36" x14ac:dyDescent="0.3">
      <c r="A39">
        <v>23.5</v>
      </c>
      <c r="B39">
        <v>0</v>
      </c>
      <c r="C39">
        <v>0</v>
      </c>
    </row>
    <row r="40" spans="1:36" x14ac:dyDescent="0.3">
      <c r="A40">
        <v>24</v>
      </c>
      <c r="B40">
        <v>0</v>
      </c>
      <c r="C40">
        <v>0</v>
      </c>
    </row>
    <row r="41" spans="1:36" x14ac:dyDescent="0.3">
      <c r="A41">
        <v>24.5</v>
      </c>
      <c r="B41">
        <v>0</v>
      </c>
      <c r="C41">
        <v>0</v>
      </c>
    </row>
    <row r="42" spans="1:36" x14ac:dyDescent="0.3">
      <c r="A42">
        <v>25</v>
      </c>
      <c r="B42">
        <v>0</v>
      </c>
      <c r="C42">
        <v>0</v>
      </c>
    </row>
    <row r="43" spans="1:36" x14ac:dyDescent="0.3">
      <c r="A43">
        <v>25.5</v>
      </c>
      <c r="B43">
        <v>0</v>
      </c>
      <c r="C43">
        <v>0</v>
      </c>
    </row>
    <row r="44" spans="1:36" x14ac:dyDescent="0.3">
      <c r="B44">
        <f>SUM(B2:B43)</f>
        <v>3397983</v>
      </c>
      <c r="C44" s="1">
        <f>SUM(C2:C43)</f>
        <v>29876</v>
      </c>
    </row>
    <row r="46" spans="1:36" x14ac:dyDescent="0.3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66">
        <v>19</v>
      </c>
      <c r="T46" s="66">
        <v>20</v>
      </c>
      <c r="U46" s="66">
        <v>21</v>
      </c>
      <c r="V46">
        <v>22</v>
      </c>
      <c r="W46">
        <v>23</v>
      </c>
      <c r="X46">
        <v>24</v>
      </c>
      <c r="Y46">
        <v>25</v>
      </c>
      <c r="Z46" s="66">
        <v>26</v>
      </c>
      <c r="AA46" s="66">
        <v>27</v>
      </c>
      <c r="AB46" s="66">
        <v>28</v>
      </c>
      <c r="AC46">
        <v>29</v>
      </c>
      <c r="AD46">
        <v>30</v>
      </c>
      <c r="AE46">
        <v>31</v>
      </c>
      <c r="AF46" s="66">
        <v>32</v>
      </c>
      <c r="AG46">
        <v>33</v>
      </c>
      <c r="AH46" s="66">
        <v>34</v>
      </c>
      <c r="AI46">
        <v>35</v>
      </c>
      <c r="AJ46">
        <v>36</v>
      </c>
    </row>
  </sheetData>
  <mergeCells count="12">
    <mergeCell ref="M2:O2"/>
    <mergeCell ref="M1:P1"/>
    <mergeCell ref="P2:P3"/>
    <mergeCell ref="L2:L3"/>
    <mergeCell ref="R2:R3"/>
    <mergeCell ref="V2:V3"/>
    <mergeCell ref="S1:V1"/>
    <mergeCell ref="Z1:AC1"/>
    <mergeCell ref="Y2:Y3"/>
    <mergeCell ref="Z2:AB2"/>
    <mergeCell ref="AC2:AC3"/>
    <mergeCell ref="S2:U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Zuñiga Basualto</cp:lastModifiedBy>
  <cp:revision>1</cp:revision>
  <dcterms:created xsi:type="dcterms:W3CDTF">2019-05-28T14:55:16Z</dcterms:created>
  <dcterms:modified xsi:type="dcterms:W3CDTF">2024-02-01T11:39:50Z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