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0_Backup\workINprogress_Mar2022\BIQUEIRAO\ANE_21May2022_portatil\BIQUEIRAO\Benchmark2024_WKBANSP\DataCall_SURVEYS\"/>
    </mc:Choice>
  </mc:AlternateContent>
  <bookViews>
    <workbookView xWindow="0" yWindow="60" windowWidth="20490" windowHeight="7695" activeTab="2"/>
  </bookViews>
  <sheets>
    <sheet name="9aCN" sheetId="5" r:id="rId1"/>
    <sheet name="9aS_alg" sheetId="7" r:id="rId2"/>
    <sheet name="9aS_cad" sheetId="8" r:id="rId3"/>
    <sheet name="extra_ALKs" sheetId="6" r:id="rId4"/>
  </sheets>
  <calcPr calcId="162913"/>
</workbook>
</file>

<file path=xl/calcChain.xml><?xml version="1.0" encoding="utf-8"?>
<calcChain xmlns="http://schemas.openxmlformats.org/spreadsheetml/2006/main">
  <c r="AK26" i="5" l="1"/>
  <c r="AK25" i="5"/>
  <c r="AK23" i="5"/>
  <c r="W66" i="5"/>
  <c r="T44" i="8" l="1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S37" i="7"/>
  <c r="S36" i="7"/>
  <c r="S35" i="7"/>
  <c r="S34" i="7"/>
  <c r="S33" i="7"/>
  <c r="S32" i="7"/>
  <c r="S31" i="7"/>
  <c r="S30" i="7"/>
  <c r="S29" i="7"/>
  <c r="S28" i="7"/>
  <c r="S27" i="7"/>
  <c r="W31" i="8" l="1"/>
  <c r="X32" i="8"/>
  <c r="X33" i="8"/>
  <c r="X34" i="8"/>
  <c r="X35" i="8"/>
  <c r="X36" i="8"/>
  <c r="X37" i="8"/>
  <c r="X38" i="8"/>
  <c r="X39" i="8"/>
  <c r="X44" i="8"/>
  <c r="X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31" i="8"/>
  <c r="W32" i="8"/>
  <c r="W33" i="8"/>
  <c r="W34" i="8"/>
  <c r="V41" i="8"/>
  <c r="V42" i="8"/>
  <c r="V43" i="8"/>
  <c r="V44" i="8"/>
  <c r="X28" i="7"/>
  <c r="X29" i="7"/>
  <c r="X30" i="7"/>
  <c r="X31" i="7"/>
  <c r="X32" i="7"/>
  <c r="X33" i="7"/>
  <c r="X34" i="7"/>
  <c r="X35" i="7"/>
  <c r="X36" i="7"/>
  <c r="X37" i="7"/>
  <c r="X27" i="7"/>
  <c r="X38" i="7" s="1"/>
  <c r="W28" i="7"/>
  <c r="W29" i="7"/>
  <c r="W30" i="7"/>
  <c r="W31" i="7"/>
  <c r="W32" i="7"/>
  <c r="W33" i="7"/>
  <c r="W34" i="7"/>
  <c r="W36" i="7"/>
  <c r="W37" i="7"/>
  <c r="W27" i="7"/>
  <c r="V28" i="7"/>
  <c r="V27" i="7"/>
  <c r="U35" i="7"/>
  <c r="U36" i="7"/>
  <c r="U37" i="7"/>
  <c r="Y45" i="8" l="1"/>
  <c r="Y38" i="5" l="1"/>
  <c r="V38" i="5"/>
  <c r="W38" i="5"/>
  <c r="X38" i="5"/>
  <c r="U38" i="5"/>
  <c r="Y23" i="8" l="1"/>
  <c r="Z22" i="8"/>
  <c r="V10" i="8"/>
  <c r="W10" i="8"/>
  <c r="X10" i="8"/>
  <c r="Y10" i="8"/>
  <c r="W11" i="8"/>
  <c r="X11" i="8"/>
  <c r="Y11" i="8"/>
  <c r="W12" i="8"/>
  <c r="X12" i="8"/>
  <c r="Y12" i="8"/>
  <c r="X13" i="8"/>
  <c r="Y13" i="8"/>
  <c r="X14" i="8"/>
  <c r="Y14" i="8"/>
  <c r="W15" i="8"/>
  <c r="X15" i="8"/>
  <c r="Y15" i="8"/>
  <c r="V16" i="8"/>
  <c r="X16" i="8"/>
  <c r="Y16" i="8"/>
  <c r="X17" i="8"/>
  <c r="Y17" i="8"/>
  <c r="V18" i="8"/>
  <c r="X18" i="8"/>
  <c r="Y18" i="8"/>
  <c r="V19" i="8"/>
  <c r="W19" i="8"/>
  <c r="Y19" i="8"/>
  <c r="V20" i="8"/>
  <c r="Y20" i="8"/>
  <c r="V21" i="8"/>
  <c r="W21" i="8"/>
  <c r="X21" i="8"/>
  <c r="Y21" i="8"/>
  <c r="V22" i="8"/>
  <c r="X22" i="8"/>
  <c r="Y22" i="8"/>
  <c r="W9" i="8"/>
  <c r="X9" i="8"/>
  <c r="Y9" i="8"/>
  <c r="Y25" i="8" s="1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9" i="8"/>
  <c r="R19" i="7"/>
  <c r="R22" i="8"/>
  <c r="H22" i="8"/>
  <c r="I22" i="8"/>
  <c r="J22" i="8"/>
  <c r="K22" i="8"/>
  <c r="S22" i="8" s="1"/>
  <c r="G22" i="8"/>
  <c r="Q18" i="8"/>
  <c r="X41" i="8" s="1"/>
  <c r="Q19" i="8"/>
  <c r="X42" i="8" s="1"/>
  <c r="Q20" i="8"/>
  <c r="X43" i="8" s="1"/>
  <c r="Q17" i="8"/>
  <c r="P13" i="8"/>
  <c r="W36" i="8" s="1"/>
  <c r="P14" i="8"/>
  <c r="W37" i="8" s="1"/>
  <c r="P15" i="8"/>
  <c r="W38" i="8" s="1"/>
  <c r="P16" i="8"/>
  <c r="W39" i="8" s="1"/>
  <c r="P17" i="8"/>
  <c r="W40" i="8" s="1"/>
  <c r="P18" i="8"/>
  <c r="P19" i="8"/>
  <c r="W42" i="8" s="1"/>
  <c r="P20" i="8"/>
  <c r="W43" i="8" s="1"/>
  <c r="P21" i="8"/>
  <c r="P12" i="8"/>
  <c r="W13" i="8" s="1"/>
  <c r="O9" i="8"/>
  <c r="V32" i="8" s="1"/>
  <c r="O10" i="8"/>
  <c r="V33" i="8" s="1"/>
  <c r="O11" i="8"/>
  <c r="V34" i="8" s="1"/>
  <c r="O12" i="8"/>
  <c r="O13" i="8"/>
  <c r="V36" i="8" s="1"/>
  <c r="O14" i="8"/>
  <c r="V37" i="8" s="1"/>
  <c r="O15" i="8"/>
  <c r="V38" i="8" s="1"/>
  <c r="O16" i="8"/>
  <c r="V17" i="8" s="1"/>
  <c r="O17" i="8"/>
  <c r="V40" i="8" s="1"/>
  <c r="N8" i="7"/>
  <c r="U27" i="7" s="1"/>
  <c r="O8" i="8"/>
  <c r="Y12" i="7"/>
  <c r="V9" i="7"/>
  <c r="W9" i="7"/>
  <c r="X9" i="7"/>
  <c r="X19" i="7" s="1"/>
  <c r="X21" i="7" s="1"/>
  <c r="W10" i="7"/>
  <c r="X10" i="7"/>
  <c r="W11" i="7"/>
  <c r="X11" i="7"/>
  <c r="W12" i="7"/>
  <c r="X12" i="7"/>
  <c r="W13" i="7"/>
  <c r="X13" i="7"/>
  <c r="W14" i="7"/>
  <c r="X14" i="7"/>
  <c r="W15" i="7"/>
  <c r="X15" i="7"/>
  <c r="U16" i="7"/>
  <c r="X16" i="7"/>
  <c r="U17" i="7"/>
  <c r="W17" i="7"/>
  <c r="X17" i="7"/>
  <c r="U18" i="7"/>
  <c r="V18" i="7"/>
  <c r="W18" i="7"/>
  <c r="X18" i="7"/>
  <c r="X8" i="7"/>
  <c r="W8" i="7"/>
  <c r="V8" i="7"/>
  <c r="S9" i="7"/>
  <c r="S10" i="7"/>
  <c r="S11" i="7"/>
  <c r="S12" i="7"/>
  <c r="S13" i="7"/>
  <c r="S14" i="7"/>
  <c r="S15" i="7"/>
  <c r="S16" i="7"/>
  <c r="S17" i="7"/>
  <c r="S18" i="7"/>
  <c r="S8" i="7"/>
  <c r="R9" i="7"/>
  <c r="R10" i="7"/>
  <c r="R11" i="7"/>
  <c r="R12" i="7"/>
  <c r="Y31" i="7" s="1"/>
  <c r="R13" i="7"/>
  <c r="R14" i="7"/>
  <c r="R15" i="7"/>
  <c r="R16" i="7"/>
  <c r="Y35" i="7" s="1"/>
  <c r="R17" i="7"/>
  <c r="R18" i="7"/>
  <c r="R8" i="7"/>
  <c r="P16" i="7"/>
  <c r="O11" i="7"/>
  <c r="O12" i="7"/>
  <c r="O13" i="7"/>
  <c r="O14" i="7"/>
  <c r="V33" i="7" s="1"/>
  <c r="O15" i="7"/>
  <c r="O16" i="7"/>
  <c r="O17" i="7"/>
  <c r="O18" i="7"/>
  <c r="V37" i="7" s="1"/>
  <c r="O10" i="7"/>
  <c r="N9" i="7"/>
  <c r="N10" i="7"/>
  <c r="N11" i="7"/>
  <c r="U30" i="7" s="1"/>
  <c r="N12" i="7"/>
  <c r="N13" i="7"/>
  <c r="N14" i="7"/>
  <c r="U33" i="7" s="1"/>
  <c r="N15" i="7"/>
  <c r="U34" i="7" s="1"/>
  <c r="U8" i="7"/>
  <c r="N9" i="5"/>
  <c r="U39" i="5" s="1"/>
  <c r="Q19" i="7"/>
  <c r="P19" i="7"/>
  <c r="H19" i="7"/>
  <c r="I19" i="7"/>
  <c r="J19" i="7"/>
  <c r="K19" i="7"/>
  <c r="G19" i="7"/>
  <c r="Y17" i="7" l="1"/>
  <c r="Y36" i="7"/>
  <c r="V17" i="7"/>
  <c r="V36" i="7"/>
  <c r="V14" i="8"/>
  <c r="V12" i="8"/>
  <c r="Y9" i="7"/>
  <c r="Y28" i="7"/>
  <c r="Y8" i="7"/>
  <c r="Y27" i="7"/>
  <c r="Y11" i="7"/>
  <c r="Y30" i="7"/>
  <c r="U14" i="7"/>
  <c r="U13" i="7"/>
  <c r="U32" i="7"/>
  <c r="V16" i="7"/>
  <c r="V35" i="7"/>
  <c r="Y18" i="7"/>
  <c r="Y37" i="7"/>
  <c r="Y10" i="7"/>
  <c r="Y29" i="7"/>
  <c r="S12" i="8"/>
  <c r="V35" i="8"/>
  <c r="S18" i="8"/>
  <c r="W41" i="8"/>
  <c r="U12" i="7"/>
  <c r="U31" i="7"/>
  <c r="S20" i="8"/>
  <c r="W17" i="8"/>
  <c r="V15" i="7"/>
  <c r="V34" i="7"/>
  <c r="S8" i="8"/>
  <c r="Z31" i="8" s="1"/>
  <c r="V31" i="8"/>
  <c r="U10" i="7"/>
  <c r="U29" i="7"/>
  <c r="V13" i="7"/>
  <c r="V32" i="7"/>
  <c r="Y15" i="7"/>
  <c r="Y34" i="7"/>
  <c r="U15" i="7"/>
  <c r="V9" i="8"/>
  <c r="V15" i="8"/>
  <c r="V13" i="8"/>
  <c r="V11" i="8"/>
  <c r="X19" i="8"/>
  <c r="X23" i="8" s="1"/>
  <c r="V12" i="7"/>
  <c r="V31" i="7"/>
  <c r="Y16" i="7"/>
  <c r="S16" i="8"/>
  <c r="V39" i="8"/>
  <c r="P22" i="8"/>
  <c r="W35" i="8"/>
  <c r="W45" i="8" s="1"/>
  <c r="U9" i="7"/>
  <c r="U28" i="7"/>
  <c r="U38" i="7" s="1"/>
  <c r="V11" i="7"/>
  <c r="V30" i="7"/>
  <c r="S21" i="8"/>
  <c r="W44" i="8"/>
  <c r="X20" i="8"/>
  <c r="Y14" i="7"/>
  <c r="Y33" i="7"/>
  <c r="V10" i="7"/>
  <c r="V19" i="7" s="1"/>
  <c r="V21" i="7" s="1"/>
  <c r="V29" i="7"/>
  <c r="Y13" i="7"/>
  <c r="Y32" i="7"/>
  <c r="W16" i="7"/>
  <c r="W19" i="7" s="1"/>
  <c r="W21" i="7" s="1"/>
  <c r="W35" i="7"/>
  <c r="W38" i="7" s="1"/>
  <c r="V14" i="7"/>
  <c r="U11" i="7"/>
  <c r="Q22" i="8"/>
  <c r="X40" i="8"/>
  <c r="X45" i="8" s="1"/>
  <c r="W22" i="8"/>
  <c r="W20" i="8"/>
  <c r="W18" i="8"/>
  <c r="W16" i="8"/>
  <c r="W14" i="8"/>
  <c r="W23" i="8" s="1"/>
  <c r="S19" i="8"/>
  <c r="S15" i="8"/>
  <c r="S11" i="8"/>
  <c r="O22" i="8"/>
  <c r="S14" i="8"/>
  <c r="S10" i="8"/>
  <c r="S17" i="8"/>
  <c r="S13" i="8"/>
  <c r="S9" i="8"/>
  <c r="O19" i="7"/>
  <c r="N19" i="7"/>
  <c r="W25" i="8" l="1"/>
  <c r="X25" i="8"/>
  <c r="X47" i="8"/>
  <c r="V38" i="7"/>
  <c r="Y19" i="7"/>
  <c r="X20" i="7" s="1"/>
  <c r="Z34" i="8"/>
  <c r="Z11" i="8"/>
  <c r="Z38" i="8"/>
  <c r="Z15" i="8"/>
  <c r="Z41" i="8"/>
  <c r="Z18" i="8"/>
  <c r="U19" i="7"/>
  <c r="Z36" i="8"/>
  <c r="Z13" i="8"/>
  <c r="W47" i="8"/>
  <c r="Z35" i="8"/>
  <c r="Z12" i="8"/>
  <c r="Z42" i="8"/>
  <c r="Z19" i="8"/>
  <c r="Z43" i="8"/>
  <c r="Z20" i="8"/>
  <c r="Z32" i="8"/>
  <c r="Z45" i="8" s="1"/>
  <c r="Z9" i="8"/>
  <c r="W40" i="7"/>
  <c r="Z40" i="8"/>
  <c r="Z17" i="8"/>
  <c r="Z33" i="8"/>
  <c r="Z10" i="8"/>
  <c r="Z37" i="8"/>
  <c r="Z14" i="8"/>
  <c r="Z44" i="8"/>
  <c r="Z21" i="8"/>
  <c r="Z39" i="8"/>
  <c r="Z16" i="8"/>
  <c r="V23" i="8"/>
  <c r="V45" i="8"/>
  <c r="Y38" i="7"/>
  <c r="W20" i="7"/>
  <c r="Y20" i="7"/>
  <c r="Z46" i="8" l="1"/>
  <c r="Y46" i="8"/>
  <c r="X46" i="8"/>
  <c r="W46" i="8"/>
  <c r="Z25" i="8"/>
  <c r="Z23" i="8"/>
  <c r="V47" i="8"/>
  <c r="V46" i="8"/>
  <c r="Y21" i="7"/>
  <c r="Y40" i="7"/>
  <c r="Y39" i="7"/>
  <c r="X39" i="7"/>
  <c r="V20" i="7"/>
  <c r="U39" i="7"/>
  <c r="V24" i="8"/>
  <c r="V25" i="8"/>
  <c r="U21" i="7"/>
  <c r="U20" i="7"/>
  <c r="W39" i="7"/>
  <c r="V40" i="7"/>
  <c r="V39" i="7"/>
  <c r="U40" i="7"/>
  <c r="Z24" i="8" l="1"/>
  <c r="Y24" i="8"/>
  <c r="W24" i="8"/>
  <c r="X24" i="8"/>
  <c r="Z47" i="8"/>
  <c r="H30" i="5" l="1"/>
  <c r="I30" i="5"/>
  <c r="J30" i="5"/>
  <c r="K30" i="5"/>
  <c r="R30" i="5" s="1"/>
  <c r="G30" i="5"/>
  <c r="U9" i="5"/>
  <c r="O9" i="5"/>
  <c r="V39" i="5" s="1"/>
  <c r="P9" i="5"/>
  <c r="Q9" i="5"/>
  <c r="X39" i="5" s="1"/>
  <c r="R9" i="5"/>
  <c r="N18" i="5"/>
  <c r="U48" i="5" s="1"/>
  <c r="O18" i="5"/>
  <c r="V48" i="5" s="1"/>
  <c r="V25" i="5"/>
  <c r="U25" i="5"/>
  <c r="X9" i="5"/>
  <c r="X10" i="5"/>
  <c r="U12" i="5"/>
  <c r="V12" i="5"/>
  <c r="X13" i="5"/>
  <c r="Y13" i="5"/>
  <c r="X14" i="5"/>
  <c r="V15" i="5"/>
  <c r="W15" i="5"/>
  <c r="X16" i="5"/>
  <c r="Y16" i="5"/>
  <c r="U17" i="5"/>
  <c r="Y18" i="5"/>
  <c r="Y22" i="5"/>
  <c r="V24" i="5"/>
  <c r="W24" i="5"/>
  <c r="V26" i="5"/>
  <c r="W26" i="5"/>
  <c r="Y27" i="5"/>
  <c r="U28" i="5"/>
  <c r="W29" i="5"/>
  <c r="X29" i="5"/>
  <c r="V8" i="5"/>
  <c r="W8" i="5"/>
  <c r="X8" i="5"/>
  <c r="Y8" i="5"/>
  <c r="U8" i="5"/>
  <c r="O10" i="5"/>
  <c r="V40" i="5" s="1"/>
  <c r="P10" i="5"/>
  <c r="W40" i="5" s="1"/>
  <c r="Q10" i="5"/>
  <c r="X40" i="5" s="1"/>
  <c r="R10" i="5"/>
  <c r="Y40" i="5" s="1"/>
  <c r="O11" i="5"/>
  <c r="V41" i="5" s="1"/>
  <c r="P11" i="5"/>
  <c r="W41" i="5" s="1"/>
  <c r="Q11" i="5"/>
  <c r="X41" i="5" s="1"/>
  <c r="R11" i="5"/>
  <c r="Y41" i="5" s="1"/>
  <c r="O12" i="5"/>
  <c r="V42" i="5" s="1"/>
  <c r="P12" i="5"/>
  <c r="W42" i="5" s="1"/>
  <c r="Q12" i="5"/>
  <c r="X42" i="5" s="1"/>
  <c r="R12" i="5"/>
  <c r="Y42" i="5" s="1"/>
  <c r="O13" i="5"/>
  <c r="V43" i="5" s="1"/>
  <c r="P13" i="5"/>
  <c r="W43" i="5" s="1"/>
  <c r="Q13" i="5"/>
  <c r="X43" i="5" s="1"/>
  <c r="R13" i="5"/>
  <c r="Y43" i="5" s="1"/>
  <c r="O14" i="5"/>
  <c r="V44" i="5" s="1"/>
  <c r="P14" i="5"/>
  <c r="W44" i="5" s="1"/>
  <c r="Q14" i="5"/>
  <c r="X44" i="5" s="1"/>
  <c r="R14" i="5"/>
  <c r="Y44" i="5" s="1"/>
  <c r="O15" i="5"/>
  <c r="V45" i="5" s="1"/>
  <c r="P15" i="5"/>
  <c r="W45" i="5" s="1"/>
  <c r="Q15" i="5"/>
  <c r="X45" i="5" s="1"/>
  <c r="R15" i="5"/>
  <c r="Y45" i="5" s="1"/>
  <c r="O16" i="5"/>
  <c r="V46" i="5" s="1"/>
  <c r="P16" i="5"/>
  <c r="W46" i="5" s="1"/>
  <c r="Q16" i="5"/>
  <c r="X46" i="5" s="1"/>
  <c r="R16" i="5"/>
  <c r="Y46" i="5" s="1"/>
  <c r="O17" i="5"/>
  <c r="V47" i="5" s="1"/>
  <c r="P17" i="5"/>
  <c r="W47" i="5" s="1"/>
  <c r="Q17" i="5"/>
  <c r="X47" i="5" s="1"/>
  <c r="R17" i="5"/>
  <c r="Y47" i="5" s="1"/>
  <c r="P18" i="5"/>
  <c r="W48" i="5" s="1"/>
  <c r="Q18" i="5"/>
  <c r="X48" i="5" s="1"/>
  <c r="R18" i="5"/>
  <c r="Y48" i="5" s="1"/>
  <c r="O19" i="5"/>
  <c r="V49" i="5" s="1"/>
  <c r="P19" i="5"/>
  <c r="W49" i="5" s="1"/>
  <c r="Q19" i="5"/>
  <c r="X49" i="5" s="1"/>
  <c r="R19" i="5"/>
  <c r="Y49" i="5" s="1"/>
  <c r="O20" i="5"/>
  <c r="V50" i="5" s="1"/>
  <c r="P20" i="5"/>
  <c r="W50" i="5" s="1"/>
  <c r="Q20" i="5"/>
  <c r="X50" i="5" s="1"/>
  <c r="R20" i="5"/>
  <c r="Y50" i="5" s="1"/>
  <c r="O21" i="5"/>
  <c r="V51" i="5" s="1"/>
  <c r="P21" i="5"/>
  <c r="W51" i="5" s="1"/>
  <c r="Q21" i="5"/>
  <c r="X51" i="5" s="1"/>
  <c r="R21" i="5"/>
  <c r="O22" i="5"/>
  <c r="V52" i="5" s="1"/>
  <c r="P22" i="5"/>
  <c r="W52" i="5" s="1"/>
  <c r="Q22" i="5"/>
  <c r="X52" i="5" s="1"/>
  <c r="R22" i="5"/>
  <c r="Y52" i="5" s="1"/>
  <c r="O23" i="5"/>
  <c r="V53" i="5" s="1"/>
  <c r="P23" i="5"/>
  <c r="W53" i="5" s="1"/>
  <c r="Q23" i="5"/>
  <c r="X53" i="5" s="1"/>
  <c r="R23" i="5"/>
  <c r="Y53" i="5" s="1"/>
  <c r="O24" i="5"/>
  <c r="V54" i="5" s="1"/>
  <c r="P24" i="5"/>
  <c r="W54" i="5" s="1"/>
  <c r="Q24" i="5"/>
  <c r="X54" i="5" s="1"/>
  <c r="R24" i="5"/>
  <c r="Y54" i="5" s="1"/>
  <c r="O25" i="5"/>
  <c r="V55" i="5" s="1"/>
  <c r="P25" i="5"/>
  <c r="W55" i="5" s="1"/>
  <c r="Q25" i="5"/>
  <c r="X55" i="5" s="1"/>
  <c r="R25" i="5"/>
  <c r="Y55" i="5" s="1"/>
  <c r="O26" i="5"/>
  <c r="V56" i="5" s="1"/>
  <c r="P26" i="5"/>
  <c r="W56" i="5" s="1"/>
  <c r="Q26" i="5"/>
  <c r="X56" i="5" s="1"/>
  <c r="R26" i="5"/>
  <c r="Y56" i="5" s="1"/>
  <c r="O27" i="5"/>
  <c r="V57" i="5" s="1"/>
  <c r="P27" i="5"/>
  <c r="W57" i="5" s="1"/>
  <c r="Q27" i="5"/>
  <c r="X57" i="5" s="1"/>
  <c r="R27" i="5"/>
  <c r="Y57" i="5" s="1"/>
  <c r="O28" i="5"/>
  <c r="V58" i="5" s="1"/>
  <c r="P28" i="5"/>
  <c r="W58" i="5" s="1"/>
  <c r="Q28" i="5"/>
  <c r="X58" i="5" s="1"/>
  <c r="R28" i="5"/>
  <c r="Y58" i="5" s="1"/>
  <c r="O29" i="5"/>
  <c r="V59" i="5" s="1"/>
  <c r="P29" i="5"/>
  <c r="W59" i="5" s="1"/>
  <c r="Q29" i="5"/>
  <c r="X59" i="5" s="1"/>
  <c r="R29" i="5"/>
  <c r="Y59" i="5" s="1"/>
  <c r="O30" i="5"/>
  <c r="Q30" i="5"/>
  <c r="N10" i="5"/>
  <c r="U40" i="5" s="1"/>
  <c r="U60" i="5" s="1"/>
  <c r="N11" i="5"/>
  <c r="U41" i="5" s="1"/>
  <c r="N12" i="5"/>
  <c r="U42" i="5" s="1"/>
  <c r="N13" i="5"/>
  <c r="U43" i="5" s="1"/>
  <c r="N14" i="5"/>
  <c r="U44" i="5" s="1"/>
  <c r="N15" i="5"/>
  <c r="U45" i="5" s="1"/>
  <c r="N16" i="5"/>
  <c r="U46" i="5" s="1"/>
  <c r="N17" i="5"/>
  <c r="U47" i="5" s="1"/>
  <c r="N19" i="5"/>
  <c r="U49" i="5" s="1"/>
  <c r="N20" i="5"/>
  <c r="U50" i="5" s="1"/>
  <c r="N21" i="5"/>
  <c r="U51" i="5" s="1"/>
  <c r="N22" i="5"/>
  <c r="U52" i="5" s="1"/>
  <c r="N23" i="5"/>
  <c r="U53" i="5" s="1"/>
  <c r="N24" i="5"/>
  <c r="U54" i="5" s="1"/>
  <c r="N25" i="5"/>
  <c r="U55" i="5" s="1"/>
  <c r="N26" i="5"/>
  <c r="U56" i="5" s="1"/>
  <c r="N27" i="5"/>
  <c r="U57" i="5" s="1"/>
  <c r="N28" i="5"/>
  <c r="U58" i="5" s="1"/>
  <c r="N29" i="5"/>
  <c r="U59" i="5" s="1"/>
  <c r="X22" i="5" l="1"/>
  <c r="W20" i="5"/>
  <c r="V60" i="5"/>
  <c r="V29" i="5"/>
  <c r="X27" i="5"/>
  <c r="U26" i="5"/>
  <c r="U24" i="5"/>
  <c r="W22" i="5"/>
  <c r="V20" i="5"/>
  <c r="X18" i="5"/>
  <c r="U15" i="5"/>
  <c r="W13" i="5"/>
  <c r="Y11" i="5"/>
  <c r="V10" i="5"/>
  <c r="X20" i="5"/>
  <c r="Y21" i="5"/>
  <c r="Y51" i="5"/>
  <c r="U29" i="5"/>
  <c r="W27" i="5"/>
  <c r="Y25" i="5"/>
  <c r="Y23" i="5"/>
  <c r="V22" i="5"/>
  <c r="U20" i="5"/>
  <c r="W18" i="5"/>
  <c r="W16" i="5"/>
  <c r="Y14" i="5"/>
  <c r="V13" i="5"/>
  <c r="X11" i="5"/>
  <c r="X30" i="5" s="1"/>
  <c r="U10" i="5"/>
  <c r="U30" i="5" s="1"/>
  <c r="W9" i="5"/>
  <c r="W39" i="5"/>
  <c r="W60" i="5" s="1"/>
  <c r="Y28" i="5"/>
  <c r="V27" i="5"/>
  <c r="X25" i="5"/>
  <c r="X23" i="5"/>
  <c r="U22" i="5"/>
  <c r="Y19" i="5"/>
  <c r="Y17" i="5"/>
  <c r="V16" i="5"/>
  <c r="U13" i="5"/>
  <c r="W11" i="5"/>
  <c r="U21" i="5"/>
  <c r="U62" i="5"/>
  <c r="X28" i="5"/>
  <c r="U27" i="5"/>
  <c r="W25" i="5"/>
  <c r="W23" i="5"/>
  <c r="X21" i="5"/>
  <c r="X19" i="5"/>
  <c r="X17" i="5"/>
  <c r="U16" i="5"/>
  <c r="W14" i="5"/>
  <c r="Y12" i="5"/>
  <c r="V11" i="5"/>
  <c r="V9" i="5"/>
  <c r="V21" i="5"/>
  <c r="W10" i="5"/>
  <c r="W28" i="5"/>
  <c r="Y26" i="5"/>
  <c r="Y24" i="5"/>
  <c r="V23" i="5"/>
  <c r="W21" i="5"/>
  <c r="W19" i="5"/>
  <c r="W17" i="5"/>
  <c r="Y15" i="5"/>
  <c r="V14" i="5"/>
  <c r="X12" i="5"/>
  <c r="U11" i="5"/>
  <c r="V18" i="5"/>
  <c r="Y9" i="5"/>
  <c r="Y39" i="5"/>
  <c r="Y60" i="5" s="1"/>
  <c r="P30" i="5"/>
  <c r="U19" i="5"/>
  <c r="Y29" i="5"/>
  <c r="V28" i="5"/>
  <c r="X26" i="5"/>
  <c r="X24" i="5"/>
  <c r="U23" i="5"/>
  <c r="Y20" i="5"/>
  <c r="V19" i="5"/>
  <c r="V17" i="5"/>
  <c r="X15" i="5"/>
  <c r="U14" i="5"/>
  <c r="W12" i="5"/>
  <c r="Y10" i="5"/>
  <c r="U18" i="5"/>
  <c r="X60" i="5"/>
  <c r="N30" i="5"/>
  <c r="U32" i="5" l="1"/>
  <c r="U63" i="5"/>
  <c r="X32" i="5"/>
  <c r="Y61" i="5"/>
  <c r="Y62" i="5"/>
  <c r="V30" i="5"/>
  <c r="X63" i="5"/>
  <c r="X61" i="5"/>
  <c r="X62" i="5"/>
  <c r="Y30" i="5"/>
  <c r="Y63" i="5" s="1"/>
  <c r="V63" i="5"/>
  <c r="V61" i="5"/>
  <c r="V62" i="5"/>
  <c r="W61" i="5"/>
  <c r="W62" i="5"/>
  <c r="U61" i="5"/>
  <c r="W30" i="5"/>
  <c r="Y31" i="5" l="1"/>
  <c r="Y32" i="5"/>
  <c r="W31" i="5"/>
  <c r="W32" i="5"/>
  <c r="X31" i="5"/>
  <c r="W63" i="5"/>
  <c r="V31" i="5"/>
  <c r="V32" i="5"/>
  <c r="U31" i="5"/>
</calcChain>
</file>

<file path=xl/sharedStrings.xml><?xml version="1.0" encoding="utf-8"?>
<sst xmlns="http://schemas.openxmlformats.org/spreadsheetml/2006/main" count="120" uniqueCount="27">
  <si>
    <t>zona</t>
  </si>
  <si>
    <t>OCN</t>
  </si>
  <si>
    <t>Idade</t>
  </si>
  <si>
    <t>Cl_Comp</t>
  </si>
  <si>
    <t>Total</t>
  </si>
  <si>
    <t>OCS</t>
  </si>
  <si>
    <t>Costa Oeste</t>
  </si>
  <si>
    <t>(%)</t>
  </si>
  <si>
    <t>%</t>
  </si>
  <si>
    <t>Lmed</t>
  </si>
  <si>
    <t>Grand Total</t>
  </si>
  <si>
    <t>total</t>
  </si>
  <si>
    <t>Cadiz</t>
  </si>
  <si>
    <t>Cadiz %</t>
  </si>
  <si>
    <t>Wmed</t>
  </si>
  <si>
    <t>ponderado</t>
  </si>
  <si>
    <t>sem ponderar</t>
  </si>
  <si>
    <t>thousands</t>
  </si>
  <si>
    <t>tons</t>
  </si>
  <si>
    <t>9aCN</t>
  </si>
  <si>
    <t>ALK</t>
  </si>
  <si>
    <t>Abundance (thousands)</t>
  </si>
  <si>
    <t>9aS_alg</t>
  </si>
  <si>
    <t>Biomass (tons)</t>
  </si>
  <si>
    <t>Age</t>
  </si>
  <si>
    <t>Length_class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</si>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</sst>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14" fillId="0" borderId="0" xfId="0" applyFont="1"/>
    <xf numFmtId="0" fontId="0" fillId="34" borderId="0" xfId="0" applyFill="1"/>
    <xf numFmtId="0" fontId="16" fillId="33" borderId="0" xfId="0" applyFont="1" applyFill="1"/>
    <xf numFmtId="164" fontId="16" fillId="33" borderId="0" xfId="0" applyNumberFormat="1" applyFont="1" applyFill="1"/>
    <xf numFmtId="0" fontId="16" fillId="0" borderId="0" xfId="0" applyFont="1"/>
    <xf numFmtId="0" fontId="16" fillId="33" borderId="10" xfId="0" applyFont="1" applyFill="1" applyBorder="1"/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0" fillId="0" borderId="10" xfId="0" applyBorder="1"/>
    <xf numFmtId="0" fontId="16" fillId="0" borderId="11" xfId="0" applyFont="1" applyBorder="1"/>
    <xf numFmtId="0" fontId="16" fillId="33" borderId="10" xfId="0" applyFont="1" applyFill="1" applyBorder="1" applyAlignment="1">
      <alignment horizontal="center"/>
    </xf>
    <xf numFmtId="164" fontId="16" fillId="33" borderId="10" xfId="0" applyNumberFormat="1" applyFont="1" applyFill="1" applyBorder="1"/>
    <xf numFmtId="1" fontId="0" fillId="33" borderId="0" xfId="0" applyNumberFormat="1" applyFill="1"/>
    <xf numFmtId="1" fontId="0" fillId="33" borderId="10" xfId="0" applyNumberFormat="1" applyFill="1" applyBorder="1"/>
    <xf numFmtId="1" fontId="16" fillId="33" borderId="0" xfId="0" applyNumberFormat="1" applyFont="1" applyFill="1"/>
    <xf numFmtId="0" fontId="14" fillId="34" borderId="0" xfId="0" applyFont="1" applyFill="1"/>
    <xf numFmtId="0" fontId="16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0" borderId="12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8" fillId="35" borderId="0" xfId="0" applyFont="1" applyFill="1"/>
    <xf numFmtId="0" fontId="19" fillId="35" borderId="0" xfId="0" applyFont="1" applyFill="1"/>
    <xf numFmtId="0" fontId="19" fillId="35" borderId="0" xfId="0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0" fontId="16" fillId="36" borderId="0" xfId="0" applyFont="1" applyFill="1"/>
    <xf numFmtId="0" fontId="0" fillId="36" borderId="0" xfId="0" applyFill="1"/>
    <xf numFmtId="0" fontId="16" fillId="36" borderId="10" xfId="0" applyFont="1" applyFill="1" applyBorder="1"/>
    <xf numFmtId="0" fontId="16" fillId="36" borderId="10" xfId="0" applyFont="1" applyFill="1" applyBorder="1" applyAlignment="1">
      <alignment horizontal="center"/>
    </xf>
    <xf numFmtId="0" fontId="16" fillId="36" borderId="0" xfId="0" applyFont="1" applyFill="1" applyAlignment="1">
      <alignment horizontal="center"/>
    </xf>
    <xf numFmtId="1" fontId="0" fillId="36" borderId="0" xfId="0" applyNumberFormat="1" applyFill="1"/>
    <xf numFmtId="1" fontId="16" fillId="36" borderId="0" xfId="0" applyNumberFormat="1" applyFont="1" applyFill="1"/>
    <xf numFmtId="164" fontId="16" fillId="36" borderId="0" xfId="0" applyNumberFormat="1" applyFont="1" applyFill="1"/>
    <xf numFmtId="164" fontId="20" fillId="33" borderId="10" xfId="0" applyNumberFormat="1" applyFont="1" applyFill="1" applyBorder="1"/>
    <xf numFmtId="164" fontId="20" fillId="33" borderId="1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16" fillId="0" borderId="10" xfId="0" applyFont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/>
    </xf>
    <xf numFmtId="0" fontId="16" fillId="36" borderId="10" xfId="0" applyFont="1" applyFill="1" applyBorder="1" applyAlignment="1">
      <alignment horizontal="center"/>
    </xf>
    <xf numFmtId="0" fontId="19" fillId="35" borderId="0" xfId="0" applyFont="1" applyFill="1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PELAGO 14 - Portuguese</a:t>
            </a:r>
            <a:r>
              <a:rPr lang="en-US" sz="1200" b="1" baseline="0"/>
              <a:t> West Coast</a:t>
            </a:r>
          </a:p>
          <a:p>
            <a:pPr>
              <a:defRPr sz="1200" b="1"/>
            </a:pPr>
            <a:r>
              <a:rPr lang="en-US" sz="1200" b="1" baseline="0"/>
              <a:t>Anchovy Age distribution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'9aCN'!$U$6:$X$6</c:f>
              <c:strCache>
                <c:ptCount val="4"/>
                <c:pt idx="0">
                  <c:v>Age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'9aCN'!$U$7:$X$7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'9aCN'!$U$30:$X$30</c:f>
              <c:numCache>
                <c:formatCode>0</c:formatCode>
                <c:ptCount val="4"/>
                <c:pt idx="0">
                  <c:v>96432.945785896867</c:v>
                </c:pt>
                <c:pt idx="1">
                  <c:v>24266.449731427987</c:v>
                </c:pt>
                <c:pt idx="2">
                  <c:v>8590.1815197684773</c:v>
                </c:pt>
                <c:pt idx="3">
                  <c:v>658.42296290665854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3-4A76-95D3-898293A3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113370112"/>
        <c:axId val="84440704"/>
      </c:barChart>
      <c:catAx>
        <c:axId val="11337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Age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440704"/>
        <c:crosses val="autoZero"/>
        <c:auto val="1"/>
        <c:lblAlgn val="ctr"/>
        <c:lblOffset val="100"/>
        <c:noMultiLvlLbl val="0"/>
      </c:catAx>
      <c:valAx>
        <c:axId val="84440704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Abundance (thousands)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33701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PELAGO 14 - Portuguese</a:t>
            </a:r>
            <a:r>
              <a:rPr lang="en-US" sz="1200" b="1" baseline="0"/>
              <a:t> West Coast</a:t>
            </a:r>
          </a:p>
          <a:p>
            <a:pPr>
              <a:defRPr sz="1200" b="1"/>
            </a:pPr>
            <a:r>
              <a:rPr lang="en-US" sz="1200" b="1" baseline="0"/>
              <a:t>Anchovy Age distribution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'9aCN'!$U$6:$X$6</c:f>
              <c:strCache>
                <c:ptCount val="4"/>
                <c:pt idx="0">
                  <c:v>Age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'9aCN'!$U$7:$X$7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'9aCN'!$U$31:$X$31</c:f>
              <c:numCache>
                <c:formatCode>0.0</c:formatCode>
                <c:ptCount val="4"/>
                <c:pt idx="0">
                  <c:v>74.208872615120555</c:v>
                </c:pt>
                <c:pt idx="1">
                  <c:v>18.673969381158606</c:v>
                </c:pt>
                <c:pt idx="2">
                  <c:v>6.6104761287349376</c:v>
                </c:pt>
                <c:pt idx="3">
                  <c:v>0.50668187498588557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9-45E3-92B8-724B184CE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106817536"/>
        <c:axId val="84468288"/>
      </c:barChart>
      <c:catAx>
        <c:axId val="10681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Age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468288"/>
        <c:crosses val="autoZero"/>
        <c:auto val="1"/>
        <c:lblAlgn val="ctr"/>
        <c:lblOffset val="100"/>
        <c:noMultiLvlLbl val="0"/>
      </c:catAx>
      <c:valAx>
        <c:axId val="844682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8175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3</xdr:row>
      <xdr:rowOff>14286</xdr:rowOff>
    </xdr:from>
    <xdr:to>
      <xdr:col>34</xdr:col>
      <xdr:colOff>266700</xdr:colOff>
      <xdr:row>20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23</xdr:row>
      <xdr:rowOff>0</xdr:rowOff>
    </xdr:from>
    <xdr:to>
      <xdr:col>34</xdr:col>
      <xdr:colOff>266700</xdr:colOff>
      <xdr:row>40</xdr:row>
      <xdr:rowOff>176213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workbookViewId="0">
      <selection activeCell="T34" sqref="T34"/>
    </sheetView>
  </sheetViews>
  <sheetFormatPr defaultRowHeight="15" x14ac:dyDescent="0.25"/>
  <cols>
    <col min="1" max="1" width="12.140625" bestFit="1" customWidth="1"/>
    <col min="19" max="19" width="10.42578125" customWidth="1"/>
    <col min="21" max="21" width="11.85546875" customWidth="1"/>
    <col min="22" max="22" width="10.7109375" bestFit="1" customWidth="1"/>
    <col min="23" max="24" width="10.5703125" bestFit="1" customWidth="1"/>
    <col min="25" max="25" width="10.7109375" bestFit="1" customWidth="1"/>
  </cols>
  <sheetData>
    <row r="1" spans="1:25" x14ac:dyDescent="0.25">
      <c r="A1" s="1" t="s">
        <v>25</v>
      </c>
      <c r="B1" s="1" t="s">
        <v>17</v>
      </c>
      <c r="C1" s="1" t="s">
        <v>18</v>
      </c>
    </row>
    <row r="2" spans="1:25" x14ac:dyDescent="0.25">
      <c r="A2">
        <v>5</v>
      </c>
      <c r="B2">
        <v>0</v>
      </c>
      <c r="C2">
        <v>0</v>
      </c>
    </row>
    <row r="3" spans="1:25" x14ac:dyDescent="0.25">
      <c r="A3">
        <v>5.5</v>
      </c>
      <c r="B3">
        <v>0</v>
      </c>
      <c r="C3">
        <v>0</v>
      </c>
    </row>
    <row r="4" spans="1:25" x14ac:dyDescent="0.25">
      <c r="A4">
        <v>6</v>
      </c>
      <c r="B4">
        <v>0</v>
      </c>
      <c r="C4">
        <v>0</v>
      </c>
      <c r="F4" s="7" t="s">
        <v>26</v>
      </c>
      <c r="G4" s="7" t="s">
        <v>19</v>
      </c>
      <c r="H4" s="7"/>
      <c r="I4" s="7" t="s">
        <v>20</v>
      </c>
      <c r="J4" s="7"/>
      <c r="K4" s="7"/>
      <c r="M4" s="7" t="s">
        <v>26</v>
      </c>
      <c r="N4" s="7" t="s">
        <v>19</v>
      </c>
      <c r="O4" s="7"/>
      <c r="P4" s="7" t="s">
        <v>7</v>
      </c>
      <c r="Q4" s="7"/>
      <c r="R4" s="7"/>
      <c r="T4" s="5" t="s">
        <v>26</v>
      </c>
      <c r="U4" s="5" t="s">
        <v>19</v>
      </c>
      <c r="V4" s="2"/>
      <c r="W4" s="2"/>
      <c r="X4" s="5"/>
      <c r="Y4" s="5"/>
    </row>
    <row r="5" spans="1:25" x14ac:dyDescent="0.25">
      <c r="A5">
        <v>6.5</v>
      </c>
      <c r="B5">
        <v>0</v>
      </c>
      <c r="C5">
        <v>0</v>
      </c>
      <c r="F5" s="7"/>
      <c r="G5" s="7"/>
      <c r="H5" s="7"/>
      <c r="I5" s="7"/>
      <c r="J5" s="7"/>
      <c r="K5" s="7"/>
      <c r="M5" s="7"/>
      <c r="N5" s="7"/>
      <c r="O5" s="7"/>
      <c r="P5" s="7"/>
      <c r="Q5" s="7"/>
      <c r="R5" s="7"/>
      <c r="T5" s="43" t="s">
        <v>21</v>
      </c>
      <c r="U5" s="43"/>
      <c r="V5" s="43"/>
      <c r="W5" s="43"/>
      <c r="X5" s="43"/>
      <c r="Y5" s="43"/>
    </row>
    <row r="6" spans="1:25" x14ac:dyDescent="0.25">
      <c r="A6">
        <v>7</v>
      </c>
      <c r="B6">
        <v>0</v>
      </c>
      <c r="C6">
        <v>0</v>
      </c>
      <c r="F6" s="7"/>
      <c r="G6" s="41" t="s">
        <v>24</v>
      </c>
      <c r="H6" s="41"/>
      <c r="I6" s="41"/>
      <c r="J6" s="41"/>
      <c r="K6" s="7"/>
      <c r="M6" s="7"/>
      <c r="N6" s="41" t="s">
        <v>24</v>
      </c>
      <c r="O6" s="41"/>
      <c r="P6" s="41"/>
      <c r="Q6" s="41"/>
      <c r="R6" s="7"/>
      <c r="T6" s="5"/>
      <c r="U6" s="42" t="s">
        <v>24</v>
      </c>
      <c r="V6" s="42"/>
      <c r="W6" s="42"/>
      <c r="X6" s="42"/>
      <c r="Y6" s="5"/>
    </row>
    <row r="7" spans="1:25" x14ac:dyDescent="0.25">
      <c r="A7">
        <v>7.5</v>
      </c>
      <c r="B7">
        <v>0</v>
      </c>
      <c r="C7">
        <v>0</v>
      </c>
      <c r="F7" s="39" t="s">
        <v>25</v>
      </c>
      <c r="G7" s="9">
        <v>1</v>
      </c>
      <c r="H7" s="9">
        <v>2</v>
      </c>
      <c r="I7" s="9">
        <v>3</v>
      </c>
      <c r="J7" s="9">
        <v>4</v>
      </c>
      <c r="K7" s="10" t="s">
        <v>4</v>
      </c>
      <c r="M7" s="39" t="s">
        <v>25</v>
      </c>
      <c r="N7" s="9">
        <v>1</v>
      </c>
      <c r="O7" s="9">
        <v>2</v>
      </c>
      <c r="P7" s="9">
        <v>3</v>
      </c>
      <c r="Q7" s="9">
        <v>4</v>
      </c>
      <c r="R7" s="10" t="s">
        <v>4</v>
      </c>
      <c r="T7" s="8" t="s">
        <v>3</v>
      </c>
      <c r="U7" s="8">
        <v>1</v>
      </c>
      <c r="V7" s="8">
        <v>2</v>
      </c>
      <c r="W7" s="8">
        <v>3</v>
      </c>
      <c r="X7" s="8">
        <v>4</v>
      </c>
      <c r="Y7" s="13" t="s">
        <v>4</v>
      </c>
    </row>
    <row r="8" spans="1:25" x14ac:dyDescent="0.25">
      <c r="A8">
        <v>8</v>
      </c>
      <c r="B8">
        <v>0</v>
      </c>
      <c r="C8">
        <v>0</v>
      </c>
      <c r="F8" s="7">
        <v>8</v>
      </c>
      <c r="K8" s="7"/>
      <c r="M8" s="7">
        <v>8</v>
      </c>
      <c r="R8" s="7"/>
      <c r="S8">
        <v>8.25</v>
      </c>
      <c r="T8" s="5">
        <v>8</v>
      </c>
      <c r="U8" s="15">
        <f>+N8*$B8</f>
        <v>0</v>
      </c>
      <c r="V8" s="15">
        <f t="shared" ref="V8:Y8" si="0">+O8*$B8</f>
        <v>0</v>
      </c>
      <c r="W8" s="15">
        <f t="shared" si="0"/>
        <v>0</v>
      </c>
      <c r="X8" s="15">
        <f t="shared" si="0"/>
        <v>0</v>
      </c>
      <c r="Y8" s="5">
        <f t="shared" si="0"/>
        <v>0</v>
      </c>
    </row>
    <row r="9" spans="1:25" x14ac:dyDescent="0.25">
      <c r="A9">
        <v>8.5</v>
      </c>
      <c r="B9">
        <v>802</v>
      </c>
      <c r="C9">
        <v>3</v>
      </c>
      <c r="F9" s="7">
        <v>8.5</v>
      </c>
      <c r="G9">
        <v>1</v>
      </c>
      <c r="K9" s="7">
        <v>1</v>
      </c>
      <c r="M9" s="7">
        <v>8.5</v>
      </c>
      <c r="N9">
        <f t="shared" ref="N9" si="1">+G9/$K9</f>
        <v>1</v>
      </c>
      <c r="O9">
        <f t="shared" ref="O9" si="2">+H9/$K9</f>
        <v>0</v>
      </c>
      <c r="P9">
        <f t="shared" ref="P9" si="3">+I9/$K9</f>
        <v>0</v>
      </c>
      <c r="Q9">
        <f t="shared" ref="Q9" si="4">+J9/$K9</f>
        <v>0</v>
      </c>
      <c r="R9" s="7">
        <f t="shared" ref="R9" si="5">+K9/$K9</f>
        <v>1</v>
      </c>
      <c r="S9">
        <v>8.75</v>
      </c>
      <c r="T9" s="5">
        <v>8.5</v>
      </c>
      <c r="U9" s="15">
        <f t="shared" ref="U9:U29" si="6">+N9*$B9</f>
        <v>802</v>
      </c>
      <c r="V9" s="15">
        <f t="shared" ref="V9:V29" si="7">+O9*$B9</f>
        <v>0</v>
      </c>
      <c r="W9" s="15">
        <f t="shared" ref="W9:W29" si="8">+P9*$B9</f>
        <v>0</v>
      </c>
      <c r="X9" s="15">
        <f t="shared" ref="X9:X29" si="9">+Q9*$B9</f>
        <v>0</v>
      </c>
      <c r="Y9" s="5">
        <f t="shared" ref="Y9:Y29" si="10">+R9*$B9</f>
        <v>802</v>
      </c>
    </row>
    <row r="10" spans="1:25" x14ac:dyDescent="0.25">
      <c r="A10">
        <v>9</v>
      </c>
      <c r="B10">
        <v>4019</v>
      </c>
      <c r="C10">
        <v>18</v>
      </c>
      <c r="F10" s="7">
        <v>9</v>
      </c>
      <c r="G10">
        <v>8</v>
      </c>
      <c r="K10" s="7">
        <v>8</v>
      </c>
      <c r="M10" s="7">
        <v>9</v>
      </c>
      <c r="N10">
        <f t="shared" ref="N10:N30" si="11">+G10/$K10</f>
        <v>1</v>
      </c>
      <c r="O10">
        <f t="shared" ref="O10:R23" si="12">+H10/$K10</f>
        <v>0</v>
      </c>
      <c r="P10">
        <f t="shared" si="12"/>
        <v>0</v>
      </c>
      <c r="Q10">
        <f t="shared" si="12"/>
        <v>0</v>
      </c>
      <c r="R10" s="7">
        <f t="shared" si="12"/>
        <v>1</v>
      </c>
      <c r="S10">
        <v>9.25</v>
      </c>
      <c r="T10" s="5">
        <v>9</v>
      </c>
      <c r="U10" s="15">
        <f t="shared" si="6"/>
        <v>4019</v>
      </c>
      <c r="V10" s="15">
        <f t="shared" si="7"/>
        <v>0</v>
      </c>
      <c r="W10" s="15">
        <f t="shared" si="8"/>
        <v>0</v>
      </c>
      <c r="X10" s="15">
        <f t="shared" si="9"/>
        <v>0</v>
      </c>
      <c r="Y10" s="5">
        <f t="shared" si="10"/>
        <v>4019</v>
      </c>
    </row>
    <row r="11" spans="1:25" x14ac:dyDescent="0.25">
      <c r="A11">
        <v>9.5</v>
      </c>
      <c r="B11">
        <v>6434</v>
      </c>
      <c r="C11">
        <v>35</v>
      </c>
      <c r="F11" s="7">
        <v>9.5</v>
      </c>
      <c r="G11">
        <v>10</v>
      </c>
      <c r="K11" s="7">
        <v>10</v>
      </c>
      <c r="M11" s="7">
        <v>9.5</v>
      </c>
      <c r="N11">
        <f t="shared" si="11"/>
        <v>1</v>
      </c>
      <c r="O11">
        <f t="shared" si="12"/>
        <v>0</v>
      </c>
      <c r="P11">
        <f t="shared" si="12"/>
        <v>0</v>
      </c>
      <c r="Q11">
        <f t="shared" si="12"/>
        <v>0</v>
      </c>
      <c r="R11" s="7">
        <f t="shared" si="12"/>
        <v>1</v>
      </c>
      <c r="S11">
        <v>9.75</v>
      </c>
      <c r="T11" s="5">
        <v>9.5</v>
      </c>
      <c r="U11" s="15">
        <f t="shared" si="6"/>
        <v>6434</v>
      </c>
      <c r="V11" s="15">
        <f t="shared" si="7"/>
        <v>0</v>
      </c>
      <c r="W11" s="15">
        <f t="shared" si="8"/>
        <v>0</v>
      </c>
      <c r="X11" s="15">
        <f t="shared" si="9"/>
        <v>0</v>
      </c>
      <c r="Y11" s="5">
        <f t="shared" si="10"/>
        <v>6434</v>
      </c>
    </row>
    <row r="12" spans="1:25" x14ac:dyDescent="0.25">
      <c r="A12">
        <v>10</v>
      </c>
      <c r="B12">
        <v>11260</v>
      </c>
      <c r="C12">
        <v>73</v>
      </c>
      <c r="F12" s="7">
        <v>10</v>
      </c>
      <c r="G12">
        <v>10</v>
      </c>
      <c r="K12" s="7">
        <v>10</v>
      </c>
      <c r="M12" s="7">
        <v>10</v>
      </c>
      <c r="N12">
        <f t="shared" si="11"/>
        <v>1</v>
      </c>
      <c r="O12">
        <f t="shared" si="12"/>
        <v>0</v>
      </c>
      <c r="P12">
        <f t="shared" si="12"/>
        <v>0</v>
      </c>
      <c r="Q12">
        <f t="shared" si="12"/>
        <v>0</v>
      </c>
      <c r="R12" s="7">
        <f t="shared" si="12"/>
        <v>1</v>
      </c>
      <c r="S12">
        <v>10.25</v>
      </c>
      <c r="T12" s="5">
        <v>10</v>
      </c>
      <c r="U12" s="15">
        <f t="shared" si="6"/>
        <v>11260</v>
      </c>
      <c r="V12" s="15">
        <f t="shared" si="7"/>
        <v>0</v>
      </c>
      <c r="W12" s="15">
        <f t="shared" si="8"/>
        <v>0</v>
      </c>
      <c r="X12" s="15">
        <f t="shared" si="9"/>
        <v>0</v>
      </c>
      <c r="Y12" s="5">
        <f t="shared" si="10"/>
        <v>11260</v>
      </c>
    </row>
    <row r="13" spans="1:25" x14ac:dyDescent="0.25">
      <c r="A13">
        <v>10.5</v>
      </c>
      <c r="B13">
        <v>9805</v>
      </c>
      <c r="C13">
        <v>74</v>
      </c>
      <c r="F13" s="7">
        <v>10.5</v>
      </c>
      <c r="G13">
        <v>12</v>
      </c>
      <c r="K13" s="7">
        <v>12</v>
      </c>
      <c r="M13" s="7">
        <v>10.5</v>
      </c>
      <c r="N13">
        <f t="shared" si="11"/>
        <v>1</v>
      </c>
      <c r="O13">
        <f t="shared" si="12"/>
        <v>0</v>
      </c>
      <c r="P13">
        <f t="shared" si="12"/>
        <v>0</v>
      </c>
      <c r="Q13">
        <f t="shared" si="12"/>
        <v>0</v>
      </c>
      <c r="R13" s="7">
        <f t="shared" si="12"/>
        <v>1</v>
      </c>
      <c r="S13">
        <v>10.75</v>
      </c>
      <c r="T13" s="5">
        <v>10.5</v>
      </c>
      <c r="U13" s="15">
        <f t="shared" si="6"/>
        <v>9805</v>
      </c>
      <c r="V13" s="15">
        <f t="shared" si="7"/>
        <v>0</v>
      </c>
      <c r="W13" s="15">
        <f t="shared" si="8"/>
        <v>0</v>
      </c>
      <c r="X13" s="15">
        <f t="shared" si="9"/>
        <v>0</v>
      </c>
      <c r="Y13" s="5">
        <f t="shared" si="10"/>
        <v>9805</v>
      </c>
    </row>
    <row r="14" spans="1:25" x14ac:dyDescent="0.25">
      <c r="A14">
        <v>11</v>
      </c>
      <c r="B14">
        <v>4737</v>
      </c>
      <c r="C14">
        <v>42</v>
      </c>
      <c r="F14" s="7">
        <v>11</v>
      </c>
      <c r="G14">
        <v>13</v>
      </c>
      <c r="K14" s="7">
        <v>13</v>
      </c>
      <c r="M14" s="7">
        <v>11</v>
      </c>
      <c r="N14">
        <f t="shared" si="11"/>
        <v>1</v>
      </c>
      <c r="O14">
        <f t="shared" si="12"/>
        <v>0</v>
      </c>
      <c r="P14">
        <f t="shared" si="12"/>
        <v>0</v>
      </c>
      <c r="Q14">
        <f t="shared" si="12"/>
        <v>0</v>
      </c>
      <c r="R14" s="7">
        <f t="shared" si="12"/>
        <v>1</v>
      </c>
      <c r="S14">
        <v>11.25</v>
      </c>
      <c r="T14" s="5">
        <v>11</v>
      </c>
      <c r="U14" s="15">
        <f t="shared" si="6"/>
        <v>4737</v>
      </c>
      <c r="V14" s="15">
        <f t="shared" si="7"/>
        <v>0</v>
      </c>
      <c r="W14" s="15">
        <f t="shared" si="8"/>
        <v>0</v>
      </c>
      <c r="X14" s="15">
        <f t="shared" si="9"/>
        <v>0</v>
      </c>
      <c r="Y14" s="5">
        <f t="shared" si="10"/>
        <v>4737</v>
      </c>
    </row>
    <row r="15" spans="1:25" x14ac:dyDescent="0.25">
      <c r="A15">
        <v>11.5</v>
      </c>
      <c r="B15">
        <v>6256</v>
      </c>
      <c r="C15">
        <v>64</v>
      </c>
      <c r="F15" s="7">
        <v>11.5</v>
      </c>
      <c r="G15">
        <v>15</v>
      </c>
      <c r="K15" s="7">
        <v>15</v>
      </c>
      <c r="M15" s="7">
        <v>11.5</v>
      </c>
      <c r="N15">
        <f t="shared" si="11"/>
        <v>1</v>
      </c>
      <c r="O15">
        <f t="shared" si="12"/>
        <v>0</v>
      </c>
      <c r="P15">
        <f t="shared" si="12"/>
        <v>0</v>
      </c>
      <c r="Q15">
        <f t="shared" si="12"/>
        <v>0</v>
      </c>
      <c r="R15" s="7">
        <f t="shared" si="12"/>
        <v>1</v>
      </c>
      <c r="S15">
        <v>11.75</v>
      </c>
      <c r="T15" s="5">
        <v>11.5</v>
      </c>
      <c r="U15" s="15">
        <f t="shared" si="6"/>
        <v>6256</v>
      </c>
      <c r="V15" s="15">
        <f t="shared" si="7"/>
        <v>0</v>
      </c>
      <c r="W15" s="15">
        <f t="shared" si="8"/>
        <v>0</v>
      </c>
      <c r="X15" s="15">
        <f t="shared" si="9"/>
        <v>0</v>
      </c>
      <c r="Y15" s="5">
        <f t="shared" si="10"/>
        <v>6256</v>
      </c>
    </row>
    <row r="16" spans="1:25" x14ac:dyDescent="0.25">
      <c r="A16">
        <v>12</v>
      </c>
      <c r="B16">
        <v>7549</v>
      </c>
      <c r="C16">
        <v>88</v>
      </c>
      <c r="F16" s="7">
        <v>12</v>
      </c>
      <c r="G16">
        <v>16</v>
      </c>
      <c r="K16" s="7">
        <v>16</v>
      </c>
      <c r="M16" s="7">
        <v>12</v>
      </c>
      <c r="N16">
        <f t="shared" si="11"/>
        <v>1</v>
      </c>
      <c r="O16">
        <f t="shared" si="12"/>
        <v>0</v>
      </c>
      <c r="P16">
        <f t="shared" si="12"/>
        <v>0</v>
      </c>
      <c r="Q16">
        <f t="shared" si="12"/>
        <v>0</v>
      </c>
      <c r="R16" s="7">
        <f t="shared" si="12"/>
        <v>1</v>
      </c>
      <c r="S16">
        <v>12.25</v>
      </c>
      <c r="T16" s="5">
        <v>12</v>
      </c>
      <c r="U16" s="15">
        <f t="shared" si="6"/>
        <v>7549</v>
      </c>
      <c r="V16" s="15">
        <f t="shared" si="7"/>
        <v>0</v>
      </c>
      <c r="W16" s="15">
        <f t="shared" si="8"/>
        <v>0</v>
      </c>
      <c r="X16" s="15">
        <f t="shared" si="9"/>
        <v>0</v>
      </c>
      <c r="Y16" s="5">
        <f t="shared" si="10"/>
        <v>7549</v>
      </c>
    </row>
    <row r="17" spans="1:37" x14ac:dyDescent="0.25">
      <c r="A17">
        <v>12.5</v>
      </c>
      <c r="B17">
        <v>3171</v>
      </c>
      <c r="C17">
        <v>43</v>
      </c>
      <c r="F17" s="7">
        <v>12.5</v>
      </c>
      <c r="G17">
        <v>21</v>
      </c>
      <c r="K17" s="7">
        <v>21</v>
      </c>
      <c r="M17" s="7">
        <v>12.5</v>
      </c>
      <c r="N17">
        <f t="shared" si="11"/>
        <v>1</v>
      </c>
      <c r="O17">
        <f t="shared" si="12"/>
        <v>0</v>
      </c>
      <c r="P17">
        <f t="shared" si="12"/>
        <v>0</v>
      </c>
      <c r="Q17">
        <f t="shared" si="12"/>
        <v>0</v>
      </c>
      <c r="R17" s="7">
        <f t="shared" si="12"/>
        <v>1</v>
      </c>
      <c r="S17">
        <v>12.75</v>
      </c>
      <c r="T17" s="5">
        <v>12.5</v>
      </c>
      <c r="U17" s="15">
        <f t="shared" si="6"/>
        <v>3171</v>
      </c>
      <c r="V17" s="15">
        <f t="shared" si="7"/>
        <v>0</v>
      </c>
      <c r="W17" s="15">
        <f t="shared" si="8"/>
        <v>0</v>
      </c>
      <c r="X17" s="15">
        <f t="shared" si="9"/>
        <v>0</v>
      </c>
      <c r="Y17" s="5">
        <f t="shared" si="10"/>
        <v>3171</v>
      </c>
    </row>
    <row r="18" spans="1:37" x14ac:dyDescent="0.25">
      <c r="A18">
        <v>13</v>
      </c>
      <c r="B18">
        <v>11033</v>
      </c>
      <c r="C18">
        <v>167</v>
      </c>
      <c r="F18" s="7">
        <v>13</v>
      </c>
      <c r="G18">
        <v>18</v>
      </c>
      <c r="H18">
        <v>8</v>
      </c>
      <c r="K18" s="7">
        <v>26</v>
      </c>
      <c r="M18" s="7">
        <v>13</v>
      </c>
      <c r="N18">
        <f>+G18/$K18</f>
        <v>0.69230769230769229</v>
      </c>
      <c r="O18">
        <f>+H18/$K18</f>
        <v>0.30769230769230771</v>
      </c>
      <c r="P18">
        <f t="shared" si="12"/>
        <v>0</v>
      </c>
      <c r="Q18">
        <f t="shared" si="12"/>
        <v>0</v>
      </c>
      <c r="R18" s="7">
        <f t="shared" si="12"/>
        <v>1</v>
      </c>
      <c r="S18">
        <v>13.25</v>
      </c>
      <c r="T18" s="5">
        <v>13</v>
      </c>
      <c r="U18" s="15">
        <f>+N18*$B18</f>
        <v>7638.2307692307686</v>
      </c>
      <c r="V18" s="15">
        <f>+O18*$B18</f>
        <v>3394.7692307692309</v>
      </c>
      <c r="W18" s="15">
        <f t="shared" si="8"/>
        <v>0</v>
      </c>
      <c r="X18" s="15">
        <f t="shared" si="9"/>
        <v>0</v>
      </c>
      <c r="Y18" s="5">
        <f t="shared" si="10"/>
        <v>11033</v>
      </c>
    </row>
    <row r="19" spans="1:37" x14ac:dyDescent="0.25">
      <c r="A19">
        <v>13.5</v>
      </c>
      <c r="B19">
        <v>21351</v>
      </c>
      <c r="C19">
        <v>365</v>
      </c>
      <c r="F19" s="7">
        <v>13.5</v>
      </c>
      <c r="G19">
        <v>15</v>
      </c>
      <c r="H19">
        <v>9</v>
      </c>
      <c r="K19" s="7">
        <v>24</v>
      </c>
      <c r="M19" s="7">
        <v>13.5</v>
      </c>
      <c r="N19">
        <f t="shared" si="11"/>
        <v>0.625</v>
      </c>
      <c r="O19">
        <f t="shared" si="12"/>
        <v>0.375</v>
      </c>
      <c r="P19">
        <f t="shared" si="12"/>
        <v>0</v>
      </c>
      <c r="Q19">
        <f t="shared" si="12"/>
        <v>0</v>
      </c>
      <c r="R19" s="7">
        <f t="shared" si="12"/>
        <v>1</v>
      </c>
      <c r="S19">
        <v>13.75</v>
      </c>
      <c r="T19" s="5">
        <v>13.5</v>
      </c>
      <c r="U19" s="15">
        <f t="shared" si="6"/>
        <v>13344.375</v>
      </c>
      <c r="V19" s="15">
        <f t="shared" si="7"/>
        <v>8006.625</v>
      </c>
      <c r="W19" s="15">
        <f t="shared" si="8"/>
        <v>0</v>
      </c>
      <c r="X19" s="15">
        <f t="shared" si="9"/>
        <v>0</v>
      </c>
      <c r="Y19" s="5">
        <f t="shared" si="10"/>
        <v>21351</v>
      </c>
    </row>
    <row r="20" spans="1:37" x14ac:dyDescent="0.25">
      <c r="A20">
        <v>14</v>
      </c>
      <c r="B20">
        <v>21173</v>
      </c>
      <c r="C20">
        <v>407</v>
      </c>
      <c r="F20" s="7">
        <v>14</v>
      </c>
      <c r="G20">
        <v>17</v>
      </c>
      <c r="H20">
        <v>7</v>
      </c>
      <c r="I20">
        <v>2</v>
      </c>
      <c r="K20" s="7">
        <v>26</v>
      </c>
      <c r="M20" s="7">
        <v>14</v>
      </c>
      <c r="N20">
        <f t="shared" si="11"/>
        <v>0.65384615384615385</v>
      </c>
      <c r="O20">
        <f t="shared" si="12"/>
        <v>0.26923076923076922</v>
      </c>
      <c r="P20">
        <f t="shared" si="12"/>
        <v>7.6923076923076927E-2</v>
      </c>
      <c r="Q20">
        <f t="shared" si="12"/>
        <v>0</v>
      </c>
      <c r="R20" s="7">
        <f t="shared" si="12"/>
        <v>1</v>
      </c>
      <c r="S20">
        <v>14.25</v>
      </c>
      <c r="T20" s="5">
        <v>14</v>
      </c>
      <c r="U20" s="15">
        <f t="shared" si="6"/>
        <v>13843.884615384615</v>
      </c>
      <c r="V20" s="15">
        <f t="shared" si="7"/>
        <v>5700.4230769230762</v>
      </c>
      <c r="W20" s="15">
        <f t="shared" si="8"/>
        <v>1628.6923076923078</v>
      </c>
      <c r="X20" s="15">
        <f t="shared" si="9"/>
        <v>0</v>
      </c>
      <c r="Y20" s="5">
        <f t="shared" si="10"/>
        <v>21173</v>
      </c>
    </row>
    <row r="21" spans="1:37" x14ac:dyDescent="0.25">
      <c r="A21">
        <v>14.5</v>
      </c>
      <c r="B21">
        <v>11990</v>
      </c>
      <c r="C21">
        <v>259</v>
      </c>
      <c r="F21" s="7">
        <v>14.5</v>
      </c>
      <c r="G21">
        <v>14</v>
      </c>
      <c r="H21">
        <v>9</v>
      </c>
      <c r="I21">
        <v>4</v>
      </c>
      <c r="K21" s="7">
        <v>27</v>
      </c>
      <c r="M21" s="7">
        <v>14.5</v>
      </c>
      <c r="N21">
        <f t="shared" si="11"/>
        <v>0.51851851851851849</v>
      </c>
      <c r="O21">
        <f t="shared" si="12"/>
        <v>0.33333333333333331</v>
      </c>
      <c r="P21">
        <f t="shared" si="12"/>
        <v>0.14814814814814814</v>
      </c>
      <c r="Q21">
        <f t="shared" si="12"/>
        <v>0</v>
      </c>
      <c r="R21" s="7">
        <f t="shared" si="12"/>
        <v>1</v>
      </c>
      <c r="S21">
        <v>14.75</v>
      </c>
      <c r="T21" s="5">
        <v>14.5</v>
      </c>
      <c r="U21" s="15">
        <f>+N21*$B21</f>
        <v>6217.0370370370365</v>
      </c>
      <c r="V21" s="15">
        <f>+O21*$B21</f>
        <v>3996.6666666666665</v>
      </c>
      <c r="W21" s="15">
        <f t="shared" si="8"/>
        <v>1776.2962962962963</v>
      </c>
      <c r="X21" s="15">
        <f t="shared" si="9"/>
        <v>0</v>
      </c>
      <c r="Y21" s="5">
        <f>+R21*$B21</f>
        <v>11990</v>
      </c>
    </row>
    <row r="22" spans="1:37" x14ac:dyDescent="0.25">
      <c r="A22">
        <v>15</v>
      </c>
      <c r="B22">
        <v>1488</v>
      </c>
      <c r="C22">
        <v>35</v>
      </c>
      <c r="F22" s="7">
        <v>15</v>
      </c>
      <c r="G22">
        <v>10</v>
      </c>
      <c r="H22">
        <v>9</v>
      </c>
      <c r="I22">
        <v>6</v>
      </c>
      <c r="J22">
        <v>1</v>
      </c>
      <c r="K22" s="7">
        <v>26</v>
      </c>
      <c r="M22" s="7">
        <v>15</v>
      </c>
      <c r="N22">
        <f t="shared" si="11"/>
        <v>0.38461538461538464</v>
      </c>
      <c r="O22">
        <f t="shared" si="12"/>
        <v>0.34615384615384615</v>
      </c>
      <c r="P22">
        <f t="shared" si="12"/>
        <v>0.23076923076923078</v>
      </c>
      <c r="Q22">
        <f t="shared" si="12"/>
        <v>3.8461538461538464E-2</v>
      </c>
      <c r="R22" s="7">
        <f t="shared" si="12"/>
        <v>1</v>
      </c>
      <c r="S22">
        <v>15.25</v>
      </c>
      <c r="T22" s="5">
        <v>15</v>
      </c>
      <c r="U22" s="15">
        <f t="shared" si="6"/>
        <v>572.30769230769238</v>
      </c>
      <c r="V22" s="15">
        <f t="shared" si="7"/>
        <v>515.07692307692309</v>
      </c>
      <c r="W22" s="15">
        <f t="shared" si="8"/>
        <v>343.38461538461542</v>
      </c>
      <c r="X22" s="15">
        <f t="shared" si="9"/>
        <v>57.230769230769234</v>
      </c>
      <c r="Y22" s="5">
        <f t="shared" si="10"/>
        <v>1488</v>
      </c>
    </row>
    <row r="23" spans="1:37" x14ac:dyDescent="0.25">
      <c r="A23">
        <v>15.5</v>
      </c>
      <c r="B23">
        <v>3416</v>
      </c>
      <c r="C23">
        <v>92</v>
      </c>
      <c r="F23" s="7">
        <v>15.5</v>
      </c>
      <c r="G23">
        <v>3</v>
      </c>
      <c r="H23">
        <v>9</v>
      </c>
      <c r="I23">
        <v>10</v>
      </c>
      <c r="J23">
        <v>1</v>
      </c>
      <c r="K23" s="7">
        <v>23</v>
      </c>
      <c r="M23" s="7">
        <v>15.5</v>
      </c>
      <c r="N23">
        <f t="shared" si="11"/>
        <v>0.13043478260869565</v>
      </c>
      <c r="O23">
        <f t="shared" si="12"/>
        <v>0.39130434782608697</v>
      </c>
      <c r="P23">
        <f t="shared" si="12"/>
        <v>0.43478260869565216</v>
      </c>
      <c r="Q23">
        <f t="shared" si="12"/>
        <v>4.3478260869565216E-2</v>
      </c>
      <c r="R23" s="7">
        <f t="shared" si="12"/>
        <v>1</v>
      </c>
      <c r="S23">
        <v>15.75</v>
      </c>
      <c r="T23" s="5">
        <v>15.5</v>
      </c>
      <c r="U23" s="15">
        <f t="shared" si="6"/>
        <v>445.56521739130432</v>
      </c>
      <c r="V23" s="15">
        <f t="shared" si="7"/>
        <v>1336.695652173913</v>
      </c>
      <c r="W23" s="15">
        <f t="shared" si="8"/>
        <v>1485.2173913043478</v>
      </c>
      <c r="X23" s="15">
        <f t="shared" si="9"/>
        <v>148.52173913043478</v>
      </c>
      <c r="Y23" s="5">
        <f t="shared" si="10"/>
        <v>3416</v>
      </c>
      <c r="AK23" s="40">
        <f>+W30+X30</f>
        <v>9248.6044826751349</v>
      </c>
    </row>
    <row r="24" spans="1:37" x14ac:dyDescent="0.25">
      <c r="A24">
        <v>16</v>
      </c>
      <c r="B24">
        <v>1739</v>
      </c>
      <c r="C24">
        <v>51</v>
      </c>
      <c r="F24" s="7">
        <v>16</v>
      </c>
      <c r="G24">
        <v>1</v>
      </c>
      <c r="H24">
        <v>7</v>
      </c>
      <c r="I24">
        <v>13</v>
      </c>
      <c r="J24">
        <v>1</v>
      </c>
      <c r="K24" s="7">
        <v>22</v>
      </c>
      <c r="M24" s="7">
        <v>16</v>
      </c>
      <c r="N24">
        <f t="shared" si="11"/>
        <v>4.5454545454545456E-2</v>
      </c>
      <c r="O24">
        <f t="shared" ref="O24:O30" si="13">+H24/$K24</f>
        <v>0.31818181818181818</v>
      </c>
      <c r="P24">
        <f t="shared" ref="P24:P30" si="14">+I24/$K24</f>
        <v>0.59090909090909094</v>
      </c>
      <c r="Q24">
        <f t="shared" ref="Q24:Q30" si="15">+J24/$K24</f>
        <v>4.5454545454545456E-2</v>
      </c>
      <c r="R24" s="7">
        <f t="shared" ref="R24:R30" si="16">+K24/$K24</f>
        <v>1</v>
      </c>
      <c r="S24">
        <v>16.25</v>
      </c>
      <c r="T24" s="5">
        <v>16</v>
      </c>
      <c r="U24" s="15">
        <f t="shared" si="6"/>
        <v>79.045454545454547</v>
      </c>
      <c r="V24" s="15">
        <f t="shared" si="7"/>
        <v>553.31818181818176</v>
      </c>
      <c r="W24" s="15">
        <f t="shared" si="8"/>
        <v>1027.5909090909092</v>
      </c>
      <c r="X24" s="15">
        <f t="shared" si="9"/>
        <v>79.045454545454547</v>
      </c>
      <c r="Y24" s="5">
        <f t="shared" si="10"/>
        <v>1739</v>
      </c>
    </row>
    <row r="25" spans="1:37" x14ac:dyDescent="0.25">
      <c r="A25">
        <v>16.5</v>
      </c>
      <c r="B25">
        <v>2076</v>
      </c>
      <c r="C25">
        <v>68</v>
      </c>
      <c r="F25" s="7">
        <v>16.5</v>
      </c>
      <c r="G25">
        <v>2</v>
      </c>
      <c r="H25">
        <v>5</v>
      </c>
      <c r="I25">
        <v>7</v>
      </c>
      <c r="J25">
        <v>2</v>
      </c>
      <c r="K25" s="7">
        <v>16</v>
      </c>
      <c r="M25" s="7">
        <v>16.5</v>
      </c>
      <c r="N25">
        <f t="shared" si="11"/>
        <v>0.125</v>
      </c>
      <c r="O25">
        <f t="shared" si="13"/>
        <v>0.3125</v>
      </c>
      <c r="P25">
        <f t="shared" si="14"/>
        <v>0.4375</v>
      </c>
      <c r="Q25">
        <f t="shared" si="15"/>
        <v>0.125</v>
      </c>
      <c r="R25" s="7">
        <f t="shared" si="16"/>
        <v>1</v>
      </c>
      <c r="S25">
        <v>16.75</v>
      </c>
      <c r="T25" s="5">
        <v>16.5</v>
      </c>
      <c r="U25" s="15">
        <f>+N25*$B25</f>
        <v>259.5</v>
      </c>
      <c r="V25" s="15">
        <f>+O25*$B25</f>
        <v>648.75</v>
      </c>
      <c r="W25" s="15">
        <f t="shared" si="8"/>
        <v>908.25</v>
      </c>
      <c r="X25" s="15">
        <f t="shared" si="9"/>
        <v>259.5</v>
      </c>
      <c r="Y25" s="5">
        <f t="shared" si="10"/>
        <v>2076</v>
      </c>
      <c r="AK25">
        <f>+W32*W30+X32*X30</f>
        <v>145703.25883380912</v>
      </c>
    </row>
    <row r="26" spans="1:37" x14ac:dyDescent="0.25">
      <c r="A26">
        <v>17</v>
      </c>
      <c r="B26">
        <v>913</v>
      </c>
      <c r="C26">
        <v>33</v>
      </c>
      <c r="F26" s="7">
        <v>17</v>
      </c>
      <c r="H26">
        <v>2</v>
      </c>
      <c r="I26">
        <v>12</v>
      </c>
      <c r="J26">
        <v>2</v>
      </c>
      <c r="K26" s="7">
        <v>16</v>
      </c>
      <c r="M26" s="7">
        <v>17</v>
      </c>
      <c r="N26">
        <f t="shared" si="11"/>
        <v>0</v>
      </c>
      <c r="O26">
        <f t="shared" si="13"/>
        <v>0.125</v>
      </c>
      <c r="P26">
        <f t="shared" si="14"/>
        <v>0.75</v>
      </c>
      <c r="Q26">
        <f t="shared" si="15"/>
        <v>0.125</v>
      </c>
      <c r="R26" s="7">
        <f t="shared" si="16"/>
        <v>1</v>
      </c>
      <c r="S26">
        <v>17.25</v>
      </c>
      <c r="T26" s="5">
        <v>17</v>
      </c>
      <c r="U26" s="15">
        <f t="shared" si="6"/>
        <v>0</v>
      </c>
      <c r="V26" s="15">
        <f t="shared" si="7"/>
        <v>114.125</v>
      </c>
      <c r="W26" s="15">
        <f t="shared" si="8"/>
        <v>684.75</v>
      </c>
      <c r="X26" s="15">
        <f t="shared" si="9"/>
        <v>114.125</v>
      </c>
      <c r="Y26" s="5">
        <f t="shared" si="10"/>
        <v>913</v>
      </c>
      <c r="AK26">
        <f>+AK25/AK23</f>
        <v>15.754080424430132</v>
      </c>
    </row>
    <row r="27" spans="1:37" x14ac:dyDescent="0.25">
      <c r="A27">
        <v>17.5</v>
      </c>
      <c r="B27">
        <v>648</v>
      </c>
      <c r="C27">
        <v>26</v>
      </c>
      <c r="F27" s="7">
        <v>17.5</v>
      </c>
      <c r="I27">
        <v>5</v>
      </c>
      <c r="K27" s="7">
        <v>5</v>
      </c>
      <c r="M27" s="7">
        <v>17.5</v>
      </c>
      <c r="N27">
        <f t="shared" si="11"/>
        <v>0</v>
      </c>
      <c r="O27">
        <f t="shared" si="13"/>
        <v>0</v>
      </c>
      <c r="P27">
        <f t="shared" si="14"/>
        <v>1</v>
      </c>
      <c r="Q27">
        <f t="shared" si="15"/>
        <v>0</v>
      </c>
      <c r="R27" s="7">
        <f t="shared" si="16"/>
        <v>1</v>
      </c>
      <c r="S27">
        <v>17.75</v>
      </c>
      <c r="T27" s="5">
        <v>17.5</v>
      </c>
      <c r="U27" s="15">
        <f t="shared" si="6"/>
        <v>0</v>
      </c>
      <c r="V27" s="15">
        <f t="shared" si="7"/>
        <v>0</v>
      </c>
      <c r="W27" s="15">
        <f t="shared" si="8"/>
        <v>648</v>
      </c>
      <c r="X27" s="15">
        <f t="shared" si="9"/>
        <v>0</v>
      </c>
      <c r="Y27" s="5">
        <f t="shared" si="10"/>
        <v>648</v>
      </c>
    </row>
    <row r="28" spans="1:37" x14ac:dyDescent="0.25">
      <c r="A28">
        <v>18</v>
      </c>
      <c r="B28">
        <v>44</v>
      </c>
      <c r="C28">
        <v>2</v>
      </c>
      <c r="F28" s="7">
        <v>18</v>
      </c>
      <c r="I28">
        <v>2</v>
      </c>
      <c r="K28" s="7">
        <v>2</v>
      </c>
      <c r="M28" s="7">
        <v>18</v>
      </c>
      <c r="N28">
        <f t="shared" si="11"/>
        <v>0</v>
      </c>
      <c r="O28">
        <f t="shared" si="13"/>
        <v>0</v>
      </c>
      <c r="P28">
        <f t="shared" si="14"/>
        <v>1</v>
      </c>
      <c r="Q28">
        <f t="shared" si="15"/>
        <v>0</v>
      </c>
      <c r="R28" s="7">
        <f t="shared" si="16"/>
        <v>1</v>
      </c>
      <c r="S28">
        <v>18.25</v>
      </c>
      <c r="T28" s="5">
        <v>18</v>
      </c>
      <c r="U28" s="15">
        <f t="shared" si="6"/>
        <v>0</v>
      </c>
      <c r="V28" s="15">
        <f t="shared" si="7"/>
        <v>0</v>
      </c>
      <c r="W28" s="15">
        <f t="shared" si="8"/>
        <v>44</v>
      </c>
      <c r="X28" s="15">
        <f t="shared" si="9"/>
        <v>0</v>
      </c>
      <c r="Y28" s="5">
        <f t="shared" si="10"/>
        <v>44</v>
      </c>
    </row>
    <row r="29" spans="1:37" x14ac:dyDescent="0.25">
      <c r="A29">
        <v>18.5</v>
      </c>
      <c r="B29">
        <v>44</v>
      </c>
      <c r="C29">
        <v>2</v>
      </c>
      <c r="F29" s="9">
        <v>18.5</v>
      </c>
      <c r="G29" s="11"/>
      <c r="H29" s="11"/>
      <c r="I29" s="11">
        <v>1</v>
      </c>
      <c r="J29" s="11"/>
      <c r="K29" s="9">
        <v>1</v>
      </c>
      <c r="M29" s="9">
        <v>18.5</v>
      </c>
      <c r="N29" s="11">
        <f t="shared" si="11"/>
        <v>0</v>
      </c>
      <c r="O29" s="11">
        <f t="shared" si="13"/>
        <v>0</v>
      </c>
      <c r="P29" s="11">
        <f t="shared" si="14"/>
        <v>1</v>
      </c>
      <c r="Q29" s="11">
        <f t="shared" si="15"/>
        <v>0</v>
      </c>
      <c r="R29" s="7">
        <f t="shared" si="16"/>
        <v>1</v>
      </c>
      <c r="S29">
        <v>18.75</v>
      </c>
      <c r="T29" s="8">
        <v>18.5</v>
      </c>
      <c r="U29" s="16">
        <f t="shared" si="6"/>
        <v>0</v>
      </c>
      <c r="V29" s="16">
        <f t="shared" si="7"/>
        <v>0</v>
      </c>
      <c r="W29" s="16">
        <f t="shared" si="8"/>
        <v>44</v>
      </c>
      <c r="X29" s="16">
        <f t="shared" si="9"/>
        <v>0</v>
      </c>
      <c r="Y29" s="8">
        <f t="shared" si="10"/>
        <v>44</v>
      </c>
    </row>
    <row r="30" spans="1:37" x14ac:dyDescent="0.25">
      <c r="A30">
        <v>19</v>
      </c>
      <c r="B30">
        <v>0</v>
      </c>
      <c r="C30">
        <v>0</v>
      </c>
      <c r="F30" s="12" t="s">
        <v>4</v>
      </c>
      <c r="G30" s="12">
        <f>SUM(G8:G29)</f>
        <v>186</v>
      </c>
      <c r="H30" s="12">
        <f t="shared" ref="H30:K30" si="17">SUM(H8:H29)</f>
        <v>65</v>
      </c>
      <c r="I30" s="12">
        <f t="shared" si="17"/>
        <v>62</v>
      </c>
      <c r="J30" s="12">
        <f t="shared" si="17"/>
        <v>7</v>
      </c>
      <c r="K30" s="12">
        <f t="shared" si="17"/>
        <v>320</v>
      </c>
      <c r="M30" s="12" t="s">
        <v>4</v>
      </c>
      <c r="N30" s="12">
        <f t="shared" si="11"/>
        <v>0.58125000000000004</v>
      </c>
      <c r="O30" s="12">
        <f t="shared" si="13"/>
        <v>0.203125</v>
      </c>
      <c r="P30" s="12">
        <f t="shared" si="14"/>
        <v>0.19375000000000001</v>
      </c>
      <c r="Q30" s="12">
        <f t="shared" si="15"/>
        <v>2.1874999999999999E-2</v>
      </c>
      <c r="R30" s="7">
        <f t="shared" si="16"/>
        <v>1</v>
      </c>
      <c r="T30" s="5" t="s">
        <v>4</v>
      </c>
      <c r="U30" s="17">
        <f>SUM(U8:U29)</f>
        <v>96432.945785896867</v>
      </c>
      <c r="V30" s="17">
        <f t="shared" ref="V30:Y30" si="18">SUM(V8:V29)</f>
        <v>24266.449731427987</v>
      </c>
      <c r="W30" s="17">
        <f t="shared" si="18"/>
        <v>8590.1815197684773</v>
      </c>
      <c r="X30" s="17">
        <f t="shared" si="18"/>
        <v>658.42296290665854</v>
      </c>
      <c r="Y30" s="5">
        <f t="shared" si="18"/>
        <v>129948</v>
      </c>
    </row>
    <row r="31" spans="1:37" x14ac:dyDescent="0.25">
      <c r="A31">
        <v>19.5</v>
      </c>
      <c r="B31">
        <v>0</v>
      </c>
      <c r="C31">
        <v>0</v>
      </c>
      <c r="T31" s="5" t="s">
        <v>8</v>
      </c>
      <c r="U31" s="6">
        <f>+U30/$Y$30*100</f>
        <v>74.208872615120555</v>
      </c>
      <c r="V31" s="6">
        <f t="shared" ref="V31:Y31" si="19">+V30/$Y$30*100</f>
        <v>18.673969381158606</v>
      </c>
      <c r="W31" s="6">
        <f t="shared" si="19"/>
        <v>6.6104761287349376</v>
      </c>
      <c r="X31" s="6">
        <f t="shared" si="19"/>
        <v>0.50668187498588557</v>
      </c>
      <c r="Y31" s="6">
        <f t="shared" si="19"/>
        <v>100</v>
      </c>
    </row>
    <row r="32" spans="1:37" x14ac:dyDescent="0.25">
      <c r="A32">
        <v>20</v>
      </c>
      <c r="B32">
        <v>0</v>
      </c>
      <c r="C32">
        <v>0</v>
      </c>
      <c r="T32" s="8" t="s">
        <v>9</v>
      </c>
      <c r="U32" s="14">
        <f>SUMPRODUCT(U8:U29,$S$8:$S$29)/U$30</f>
        <v>12.262334874133243</v>
      </c>
      <c r="V32" s="14">
        <f t="shared" ref="V32:Y32" si="20">SUMPRODUCT(V8:V29,$S$8:$S$29)/V$30</f>
        <v>14.257881596593448</v>
      </c>
      <c r="W32" s="14">
        <f t="shared" si="20"/>
        <v>15.702986254126035</v>
      </c>
      <c r="X32" s="14">
        <f t="shared" si="20"/>
        <v>16.420685664892197</v>
      </c>
      <c r="Y32" s="14">
        <f t="shared" si="20"/>
        <v>12.883495705974697</v>
      </c>
    </row>
    <row r="33" spans="1:25" x14ac:dyDescent="0.25">
      <c r="A33">
        <v>20.5</v>
      </c>
      <c r="B33">
        <v>0</v>
      </c>
      <c r="C33">
        <v>0</v>
      </c>
    </row>
    <row r="34" spans="1:25" x14ac:dyDescent="0.25">
      <c r="A34">
        <v>21</v>
      </c>
      <c r="B34">
        <v>0</v>
      </c>
      <c r="C34">
        <v>0</v>
      </c>
      <c r="T34" s="26" t="s">
        <v>26</v>
      </c>
      <c r="U34" s="26" t="s">
        <v>19</v>
      </c>
      <c r="V34" s="25"/>
      <c r="W34" s="25"/>
      <c r="X34" s="25"/>
      <c r="Y34" s="25"/>
    </row>
    <row r="35" spans="1:25" x14ac:dyDescent="0.25">
      <c r="A35">
        <v>21.5</v>
      </c>
      <c r="B35">
        <v>0</v>
      </c>
      <c r="C35">
        <v>0</v>
      </c>
      <c r="T35" s="47" t="s">
        <v>23</v>
      </c>
      <c r="U35" s="47"/>
      <c r="V35" s="47"/>
      <c r="W35" s="47"/>
      <c r="X35" s="47"/>
      <c r="Y35" s="47"/>
    </row>
    <row r="36" spans="1:25" x14ac:dyDescent="0.25">
      <c r="A36">
        <v>22</v>
      </c>
      <c r="B36">
        <v>0</v>
      </c>
      <c r="C36">
        <v>0</v>
      </c>
      <c r="T36" s="26"/>
      <c r="U36" s="47" t="s">
        <v>24</v>
      </c>
      <c r="V36" s="47"/>
      <c r="W36" s="47"/>
      <c r="X36" s="47"/>
      <c r="Y36" s="25"/>
    </row>
    <row r="37" spans="1:25" x14ac:dyDescent="0.25">
      <c r="A37">
        <v>22.5</v>
      </c>
      <c r="B37">
        <v>0</v>
      </c>
      <c r="C37">
        <v>0</v>
      </c>
      <c r="T37" s="27" t="s">
        <v>3</v>
      </c>
      <c r="U37" s="27">
        <v>1</v>
      </c>
      <c r="V37" s="27">
        <v>2</v>
      </c>
      <c r="W37" s="27">
        <v>3</v>
      </c>
      <c r="X37" s="27">
        <v>4</v>
      </c>
      <c r="Y37" s="27" t="s">
        <v>4</v>
      </c>
    </row>
    <row r="38" spans="1:25" x14ac:dyDescent="0.25">
      <c r="A38">
        <v>23</v>
      </c>
      <c r="B38">
        <v>0</v>
      </c>
      <c r="C38">
        <v>0</v>
      </c>
      <c r="S38">
        <v>8.25</v>
      </c>
      <c r="T38" s="27">
        <v>8</v>
      </c>
      <c r="U38" s="28">
        <f>+N8*$C8</f>
        <v>0</v>
      </c>
      <c r="V38" s="28">
        <f t="shared" ref="V38:X38" si="21">+O8*$C8</f>
        <v>0</v>
      </c>
      <c r="W38" s="28">
        <f t="shared" si="21"/>
        <v>0</v>
      </c>
      <c r="X38" s="28">
        <f t="shared" si="21"/>
        <v>0</v>
      </c>
      <c r="Y38" s="28">
        <f>+R8*C8</f>
        <v>0</v>
      </c>
    </row>
    <row r="39" spans="1:25" x14ac:dyDescent="0.25">
      <c r="A39">
        <v>23.5</v>
      </c>
      <c r="B39">
        <v>0</v>
      </c>
      <c r="C39">
        <v>0</v>
      </c>
      <c r="S39">
        <v>8.75</v>
      </c>
      <c r="T39" s="27">
        <v>8.5</v>
      </c>
      <c r="U39" s="28">
        <f t="shared" ref="U39:U59" si="22">+N9*$C9</f>
        <v>3</v>
      </c>
      <c r="V39" s="28">
        <f t="shared" ref="V39:V59" si="23">+O9*$C9</f>
        <v>0</v>
      </c>
      <c r="W39" s="28">
        <f t="shared" ref="W39:W59" si="24">+P9*$C9</f>
        <v>0</v>
      </c>
      <c r="X39" s="28">
        <f t="shared" ref="X39:X59" si="25">+Q9*$C9</f>
        <v>0</v>
      </c>
      <c r="Y39" s="28">
        <f t="shared" ref="Y39:Y59" si="26">+R9*C9</f>
        <v>3</v>
      </c>
    </row>
    <row r="40" spans="1:25" x14ac:dyDescent="0.25">
      <c r="A40">
        <v>24</v>
      </c>
      <c r="B40">
        <v>0</v>
      </c>
      <c r="C40">
        <v>0</v>
      </c>
      <c r="S40">
        <v>9.25</v>
      </c>
      <c r="T40" s="27">
        <v>9</v>
      </c>
      <c r="U40" s="28">
        <f t="shared" si="22"/>
        <v>18</v>
      </c>
      <c r="V40" s="28">
        <f t="shared" si="23"/>
        <v>0</v>
      </c>
      <c r="W40" s="28">
        <f t="shared" si="24"/>
        <v>0</v>
      </c>
      <c r="X40" s="28">
        <f t="shared" si="25"/>
        <v>0</v>
      </c>
      <c r="Y40" s="28">
        <f t="shared" si="26"/>
        <v>18</v>
      </c>
    </row>
    <row r="41" spans="1:25" x14ac:dyDescent="0.25">
      <c r="A41">
        <v>24.5</v>
      </c>
      <c r="B41">
        <v>0</v>
      </c>
      <c r="C41">
        <v>0</v>
      </c>
      <c r="S41">
        <v>9.75</v>
      </c>
      <c r="T41" s="27">
        <v>9.5</v>
      </c>
      <c r="U41" s="28">
        <f t="shared" si="22"/>
        <v>35</v>
      </c>
      <c r="V41" s="28">
        <f t="shared" si="23"/>
        <v>0</v>
      </c>
      <c r="W41" s="28">
        <f t="shared" si="24"/>
        <v>0</v>
      </c>
      <c r="X41" s="28">
        <f t="shared" si="25"/>
        <v>0</v>
      </c>
      <c r="Y41" s="28">
        <f t="shared" si="26"/>
        <v>35</v>
      </c>
    </row>
    <row r="42" spans="1:25" x14ac:dyDescent="0.25">
      <c r="A42">
        <v>25</v>
      </c>
      <c r="B42">
        <v>0</v>
      </c>
      <c r="C42">
        <v>0</v>
      </c>
      <c r="S42">
        <v>10.25</v>
      </c>
      <c r="T42" s="27">
        <v>10</v>
      </c>
      <c r="U42" s="28">
        <f t="shared" si="22"/>
        <v>73</v>
      </c>
      <c r="V42" s="28">
        <f t="shared" si="23"/>
        <v>0</v>
      </c>
      <c r="W42" s="28">
        <f t="shared" si="24"/>
        <v>0</v>
      </c>
      <c r="X42" s="28">
        <f t="shared" si="25"/>
        <v>0</v>
      </c>
      <c r="Y42" s="28">
        <f t="shared" si="26"/>
        <v>73</v>
      </c>
    </row>
    <row r="43" spans="1:25" x14ac:dyDescent="0.25">
      <c r="A43">
        <v>25.5</v>
      </c>
      <c r="B43">
        <v>0</v>
      </c>
      <c r="C43">
        <v>0</v>
      </c>
      <c r="S43">
        <v>10.75</v>
      </c>
      <c r="T43" s="27">
        <v>10.5</v>
      </c>
      <c r="U43" s="28">
        <f t="shared" si="22"/>
        <v>74</v>
      </c>
      <c r="V43" s="28">
        <f t="shared" si="23"/>
        <v>0</v>
      </c>
      <c r="W43" s="28">
        <f t="shared" si="24"/>
        <v>0</v>
      </c>
      <c r="X43" s="28">
        <f t="shared" si="25"/>
        <v>0</v>
      </c>
      <c r="Y43" s="28">
        <f t="shared" si="26"/>
        <v>74</v>
      </c>
    </row>
    <row r="44" spans="1:25" x14ac:dyDescent="0.25">
      <c r="A44">
        <v>26</v>
      </c>
      <c r="B44">
        <v>129948</v>
      </c>
      <c r="C44">
        <v>1947</v>
      </c>
      <c r="S44">
        <v>11.25</v>
      </c>
      <c r="T44" s="27">
        <v>11</v>
      </c>
      <c r="U44" s="28">
        <f t="shared" si="22"/>
        <v>42</v>
      </c>
      <c r="V44" s="28">
        <f t="shared" si="23"/>
        <v>0</v>
      </c>
      <c r="W44" s="28">
        <f t="shared" si="24"/>
        <v>0</v>
      </c>
      <c r="X44" s="28">
        <f t="shared" si="25"/>
        <v>0</v>
      </c>
      <c r="Y44" s="28">
        <f t="shared" si="26"/>
        <v>42</v>
      </c>
    </row>
    <row r="45" spans="1:25" x14ac:dyDescent="0.25">
      <c r="S45">
        <v>11.75</v>
      </c>
      <c r="T45" s="27">
        <v>11.5</v>
      </c>
      <c r="U45" s="28">
        <f t="shared" si="22"/>
        <v>64</v>
      </c>
      <c r="V45" s="28">
        <f t="shared" si="23"/>
        <v>0</v>
      </c>
      <c r="W45" s="28">
        <f t="shared" si="24"/>
        <v>0</v>
      </c>
      <c r="X45" s="28">
        <f t="shared" si="25"/>
        <v>0</v>
      </c>
      <c r="Y45" s="28">
        <f t="shared" si="26"/>
        <v>64</v>
      </c>
    </row>
    <row r="46" spans="1:25" x14ac:dyDescent="0.25">
      <c r="S46">
        <v>12.25</v>
      </c>
      <c r="T46" s="27">
        <v>12</v>
      </c>
      <c r="U46" s="28">
        <f t="shared" si="22"/>
        <v>88</v>
      </c>
      <c r="V46" s="28">
        <f t="shared" si="23"/>
        <v>0</v>
      </c>
      <c r="W46" s="28">
        <f t="shared" si="24"/>
        <v>0</v>
      </c>
      <c r="X46" s="28">
        <f t="shared" si="25"/>
        <v>0</v>
      </c>
      <c r="Y46" s="28">
        <f t="shared" si="26"/>
        <v>88</v>
      </c>
    </row>
    <row r="47" spans="1:25" x14ac:dyDescent="0.25">
      <c r="S47">
        <v>12.75</v>
      </c>
      <c r="T47" s="27">
        <v>12.5</v>
      </c>
      <c r="U47" s="28">
        <f t="shared" si="22"/>
        <v>43</v>
      </c>
      <c r="V47" s="28">
        <f t="shared" si="23"/>
        <v>0</v>
      </c>
      <c r="W47" s="28">
        <f t="shared" si="24"/>
        <v>0</v>
      </c>
      <c r="X47" s="28">
        <f t="shared" si="25"/>
        <v>0</v>
      </c>
      <c r="Y47" s="28">
        <f t="shared" si="26"/>
        <v>43</v>
      </c>
    </row>
    <row r="48" spans="1:25" x14ac:dyDescent="0.25">
      <c r="S48">
        <v>13.25</v>
      </c>
      <c r="T48" s="27">
        <v>13</v>
      </c>
      <c r="U48" s="28">
        <f t="shared" si="22"/>
        <v>115.61538461538461</v>
      </c>
      <c r="V48" s="28">
        <f t="shared" si="23"/>
        <v>51.384615384615387</v>
      </c>
      <c r="W48" s="28">
        <f t="shared" si="24"/>
        <v>0</v>
      </c>
      <c r="X48" s="28">
        <f t="shared" si="25"/>
        <v>0</v>
      </c>
      <c r="Y48" s="28">
        <f t="shared" si="26"/>
        <v>167</v>
      </c>
    </row>
    <row r="49" spans="19:25" x14ac:dyDescent="0.25">
      <c r="S49">
        <v>13.75</v>
      </c>
      <c r="T49" s="27">
        <v>13.5</v>
      </c>
      <c r="U49" s="28">
        <f t="shared" si="22"/>
        <v>228.125</v>
      </c>
      <c r="V49" s="28">
        <f t="shared" si="23"/>
        <v>136.875</v>
      </c>
      <c r="W49" s="28">
        <f t="shared" si="24"/>
        <v>0</v>
      </c>
      <c r="X49" s="28">
        <f t="shared" si="25"/>
        <v>0</v>
      </c>
      <c r="Y49" s="28">
        <f t="shared" si="26"/>
        <v>365</v>
      </c>
    </row>
    <row r="50" spans="19:25" x14ac:dyDescent="0.25">
      <c r="S50">
        <v>14.25</v>
      </c>
      <c r="T50" s="27">
        <v>14</v>
      </c>
      <c r="U50" s="28">
        <f t="shared" si="22"/>
        <v>266.11538461538464</v>
      </c>
      <c r="V50" s="28">
        <f t="shared" si="23"/>
        <v>109.57692307692307</v>
      </c>
      <c r="W50" s="28">
        <f t="shared" si="24"/>
        <v>31.30769230769231</v>
      </c>
      <c r="X50" s="28">
        <f t="shared" si="25"/>
        <v>0</v>
      </c>
      <c r="Y50" s="28">
        <f t="shared" si="26"/>
        <v>407</v>
      </c>
    </row>
    <row r="51" spans="19:25" x14ac:dyDescent="0.25">
      <c r="S51">
        <v>14.75</v>
      </c>
      <c r="T51" s="27">
        <v>14.5</v>
      </c>
      <c r="U51" s="28">
        <f t="shared" si="22"/>
        <v>134.29629629629628</v>
      </c>
      <c r="V51" s="28">
        <f t="shared" si="23"/>
        <v>86.333333333333329</v>
      </c>
      <c r="W51" s="28">
        <f t="shared" si="24"/>
        <v>38.370370370370367</v>
      </c>
      <c r="X51" s="28">
        <f t="shared" si="25"/>
        <v>0</v>
      </c>
      <c r="Y51" s="28">
        <f t="shared" si="26"/>
        <v>259</v>
      </c>
    </row>
    <row r="52" spans="19:25" x14ac:dyDescent="0.25">
      <c r="S52">
        <v>15.25</v>
      </c>
      <c r="T52" s="27">
        <v>15</v>
      </c>
      <c r="U52" s="28">
        <f t="shared" si="22"/>
        <v>13.461538461538462</v>
      </c>
      <c r="V52" s="28">
        <f t="shared" si="23"/>
        <v>12.115384615384615</v>
      </c>
      <c r="W52" s="28">
        <f t="shared" si="24"/>
        <v>8.0769230769230766</v>
      </c>
      <c r="X52" s="28">
        <f t="shared" si="25"/>
        <v>1.3461538461538463</v>
      </c>
      <c r="Y52" s="28">
        <f t="shared" si="26"/>
        <v>35</v>
      </c>
    </row>
    <row r="53" spans="19:25" x14ac:dyDescent="0.25">
      <c r="S53">
        <v>15.75</v>
      </c>
      <c r="T53" s="27">
        <v>15.5</v>
      </c>
      <c r="U53" s="28">
        <f t="shared" si="22"/>
        <v>12</v>
      </c>
      <c r="V53" s="28">
        <f t="shared" si="23"/>
        <v>36</v>
      </c>
      <c r="W53" s="28">
        <f t="shared" si="24"/>
        <v>40</v>
      </c>
      <c r="X53" s="28">
        <f t="shared" si="25"/>
        <v>4</v>
      </c>
      <c r="Y53" s="28">
        <f t="shared" si="26"/>
        <v>92</v>
      </c>
    </row>
    <row r="54" spans="19:25" x14ac:dyDescent="0.25">
      <c r="S54">
        <v>16.25</v>
      </c>
      <c r="T54" s="27">
        <v>16</v>
      </c>
      <c r="U54" s="28">
        <f t="shared" si="22"/>
        <v>2.3181818181818183</v>
      </c>
      <c r="V54" s="28">
        <f t="shared" si="23"/>
        <v>16.227272727272727</v>
      </c>
      <c r="W54" s="28">
        <f t="shared" si="24"/>
        <v>30.136363636363637</v>
      </c>
      <c r="X54" s="28">
        <f t="shared" si="25"/>
        <v>2.3181818181818183</v>
      </c>
      <c r="Y54" s="28">
        <f t="shared" si="26"/>
        <v>51</v>
      </c>
    </row>
    <row r="55" spans="19:25" x14ac:dyDescent="0.25">
      <c r="S55">
        <v>16.75</v>
      </c>
      <c r="T55" s="27">
        <v>16.5</v>
      </c>
      <c r="U55" s="28">
        <f t="shared" si="22"/>
        <v>8.5</v>
      </c>
      <c r="V55" s="28">
        <f t="shared" si="23"/>
        <v>21.25</v>
      </c>
      <c r="W55" s="28">
        <f t="shared" si="24"/>
        <v>29.75</v>
      </c>
      <c r="X55" s="28">
        <f t="shared" si="25"/>
        <v>8.5</v>
      </c>
      <c r="Y55" s="28">
        <f t="shared" si="26"/>
        <v>68</v>
      </c>
    </row>
    <row r="56" spans="19:25" x14ac:dyDescent="0.25">
      <c r="S56">
        <v>17.25</v>
      </c>
      <c r="T56" s="27">
        <v>17</v>
      </c>
      <c r="U56" s="28">
        <f t="shared" si="22"/>
        <v>0</v>
      </c>
      <c r="V56" s="28">
        <f t="shared" si="23"/>
        <v>4.125</v>
      </c>
      <c r="W56" s="28">
        <f t="shared" si="24"/>
        <v>24.75</v>
      </c>
      <c r="X56" s="28">
        <f t="shared" si="25"/>
        <v>4.125</v>
      </c>
      <c r="Y56" s="28">
        <f t="shared" si="26"/>
        <v>33</v>
      </c>
    </row>
    <row r="57" spans="19:25" x14ac:dyDescent="0.25">
      <c r="S57">
        <v>17.75</v>
      </c>
      <c r="T57" s="27">
        <v>17.5</v>
      </c>
      <c r="U57" s="28">
        <f t="shared" si="22"/>
        <v>0</v>
      </c>
      <c r="V57" s="28">
        <f t="shared" si="23"/>
        <v>0</v>
      </c>
      <c r="W57" s="28">
        <f t="shared" si="24"/>
        <v>26</v>
      </c>
      <c r="X57" s="28">
        <f t="shared" si="25"/>
        <v>0</v>
      </c>
      <c r="Y57" s="28">
        <f t="shared" si="26"/>
        <v>26</v>
      </c>
    </row>
    <row r="58" spans="19:25" x14ac:dyDescent="0.25">
      <c r="S58">
        <v>18.25</v>
      </c>
      <c r="T58" s="27">
        <v>18</v>
      </c>
      <c r="U58" s="28">
        <f t="shared" si="22"/>
        <v>0</v>
      </c>
      <c r="V58" s="28">
        <f t="shared" si="23"/>
        <v>0</v>
      </c>
      <c r="W58" s="28">
        <f t="shared" si="24"/>
        <v>2</v>
      </c>
      <c r="X58" s="28">
        <f t="shared" si="25"/>
        <v>0</v>
      </c>
      <c r="Y58" s="28">
        <f t="shared" si="26"/>
        <v>2</v>
      </c>
    </row>
    <row r="59" spans="19:25" x14ac:dyDescent="0.25">
      <c r="S59">
        <v>18.75</v>
      </c>
      <c r="T59" s="27">
        <v>18.5</v>
      </c>
      <c r="U59" s="28">
        <f t="shared" si="22"/>
        <v>0</v>
      </c>
      <c r="V59" s="28">
        <f t="shared" si="23"/>
        <v>0</v>
      </c>
      <c r="W59" s="28">
        <f t="shared" si="24"/>
        <v>2</v>
      </c>
      <c r="X59" s="28">
        <f t="shared" si="25"/>
        <v>0</v>
      </c>
      <c r="Y59" s="28">
        <f t="shared" si="26"/>
        <v>2</v>
      </c>
    </row>
    <row r="60" spans="19:25" x14ac:dyDescent="0.25">
      <c r="T60" s="26" t="s">
        <v>4</v>
      </c>
      <c r="U60" s="25">
        <f>SUM(U38:U59)</f>
        <v>1220.4317858067859</v>
      </c>
      <c r="V60" s="25">
        <f t="shared" ref="V60:Y60" si="27">SUM(V38:V59)</f>
        <v>473.88752913752916</v>
      </c>
      <c r="W60" s="25">
        <f>SUM(W38:W59)</f>
        <v>232.39134939134939</v>
      </c>
      <c r="X60" s="25">
        <f t="shared" si="27"/>
        <v>20.289335664335667</v>
      </c>
      <c r="Y60" s="25">
        <f t="shared" si="27"/>
        <v>1947</v>
      </c>
    </row>
    <row r="61" spans="19:25" x14ac:dyDescent="0.25">
      <c r="T61" s="26" t="s">
        <v>8</v>
      </c>
      <c r="U61" s="25">
        <f>+U60/Y60</f>
        <v>0.62682680318787154</v>
      </c>
      <c r="V61" s="25">
        <f>+V60/Y60</f>
        <v>0.2433936975539441</v>
      </c>
      <c r="W61" s="25">
        <f>+W60/Y60</f>
        <v>0.11935867970793497</v>
      </c>
      <c r="X61" s="25">
        <f>+X60/Y60</f>
        <v>1.0420819550249443E-2</v>
      </c>
      <c r="Y61" s="25">
        <f>+Y60/Y60</f>
        <v>1</v>
      </c>
    </row>
    <row r="62" spans="19:25" x14ac:dyDescent="0.25">
      <c r="S62" t="s">
        <v>15</v>
      </c>
      <c r="T62" s="26" t="s">
        <v>14</v>
      </c>
      <c r="U62" s="38">
        <f>SUMPRODUCT(U38:U59,$S$38:$S$59)/U$60</f>
        <v>13.064614752586941</v>
      </c>
      <c r="V62" s="38">
        <f t="shared" ref="V62:X62" si="28">SUMPRODUCT(V38:V59,$S$38:$S$59)/V$60</f>
        <v>14.434462506348448</v>
      </c>
      <c r="W62" s="38">
        <f t="shared" si="28"/>
        <v>15.989134595988022</v>
      </c>
      <c r="X62" s="38">
        <f t="shared" si="28"/>
        <v>16.497856619706173</v>
      </c>
      <c r="Y62" s="38">
        <f>SUMPRODUCT(Y38:Y59,$S$38:$S$59)/Y$60</f>
        <v>13.782871083718542</v>
      </c>
    </row>
    <row r="63" spans="19:25" x14ac:dyDescent="0.25">
      <c r="S63" t="s">
        <v>16</v>
      </c>
      <c r="U63" s="24">
        <f>U60/U30*1000</f>
        <v>12.655755518621435</v>
      </c>
      <c r="V63" s="24">
        <f t="shared" ref="V63:Y63" si="29">V60/V30*1000</f>
        <v>19.528506822478754</v>
      </c>
      <c r="W63" s="24">
        <f t="shared" si="29"/>
        <v>27.053136054989071</v>
      </c>
      <c r="X63" s="24">
        <f t="shared" si="29"/>
        <v>30.815048695699865</v>
      </c>
      <c r="Y63" s="24">
        <f t="shared" si="29"/>
        <v>14.982916243420446</v>
      </c>
    </row>
    <row r="66" spans="23:23" x14ac:dyDescent="0.25">
      <c r="W66">
        <f>+W60+X60</f>
        <v>252.68068505568505</v>
      </c>
    </row>
  </sheetData>
  <mergeCells count="6">
    <mergeCell ref="U36:X36"/>
    <mergeCell ref="G6:J6"/>
    <mergeCell ref="N6:Q6"/>
    <mergeCell ref="U6:X6"/>
    <mergeCell ref="T5:Y5"/>
    <mergeCell ref="T35:Y35"/>
  </mergeCells>
  <pageMargins left="0.7" right="0.7" top="0.75" bottom="0.75" header="0.3" footer="0.3"/>
  <ignoredErrors>
    <ignoredError sqref="G30:K30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activeCell="T23" sqref="T23"/>
    </sheetView>
  </sheetViews>
  <sheetFormatPr defaultRowHeight="15" x14ac:dyDescent="0.25"/>
  <cols>
    <col min="1" max="1" width="12.140625" bestFit="1" customWidth="1"/>
    <col min="18" max="18" width="10.85546875" customWidth="1"/>
  </cols>
  <sheetData>
    <row r="1" spans="1:25" x14ac:dyDescent="0.25">
      <c r="A1" s="39" t="s">
        <v>25</v>
      </c>
      <c r="B1" s="39" t="s">
        <v>17</v>
      </c>
      <c r="C1" s="39" t="s">
        <v>18</v>
      </c>
    </row>
    <row r="2" spans="1:25" x14ac:dyDescent="0.25">
      <c r="A2">
        <v>5</v>
      </c>
      <c r="B2">
        <v>0</v>
      </c>
      <c r="C2">
        <v>0</v>
      </c>
    </row>
    <row r="3" spans="1:25" x14ac:dyDescent="0.25">
      <c r="A3">
        <v>5.5</v>
      </c>
      <c r="B3">
        <v>0</v>
      </c>
      <c r="C3">
        <v>0</v>
      </c>
    </row>
    <row r="4" spans="1:25" x14ac:dyDescent="0.25">
      <c r="A4">
        <v>6</v>
      </c>
      <c r="B4">
        <v>0</v>
      </c>
      <c r="C4">
        <v>0</v>
      </c>
      <c r="F4" s="7" t="s">
        <v>26</v>
      </c>
      <c r="G4" s="7" t="s">
        <v>22</v>
      </c>
      <c r="M4" s="7" t="s">
        <v>26</v>
      </c>
      <c r="N4" s="7" t="s">
        <v>22</v>
      </c>
      <c r="Q4" t="s">
        <v>8</v>
      </c>
      <c r="T4" s="5" t="s">
        <v>26</v>
      </c>
      <c r="U4" s="5" t="s">
        <v>22</v>
      </c>
      <c r="V4" s="2"/>
      <c r="W4" s="2"/>
      <c r="X4" s="5"/>
      <c r="Y4" s="5"/>
    </row>
    <row r="5" spans="1:25" x14ac:dyDescent="0.25">
      <c r="A5">
        <v>6.5</v>
      </c>
      <c r="B5">
        <v>0</v>
      </c>
      <c r="C5">
        <v>0</v>
      </c>
      <c r="T5" s="43" t="s">
        <v>21</v>
      </c>
      <c r="U5" s="43"/>
      <c r="V5" s="43"/>
      <c r="W5" s="43"/>
      <c r="X5" s="43"/>
      <c r="Y5" s="43"/>
    </row>
    <row r="6" spans="1:25" x14ac:dyDescent="0.25">
      <c r="A6">
        <v>7</v>
      </c>
      <c r="B6">
        <v>0</v>
      </c>
      <c r="C6">
        <v>0</v>
      </c>
      <c r="G6" s="45" t="s">
        <v>24</v>
      </c>
      <c r="H6" s="45"/>
      <c r="I6" s="45"/>
      <c r="J6" s="45"/>
      <c r="N6" s="45" t="s">
        <v>24</v>
      </c>
      <c r="O6" s="45"/>
      <c r="P6" s="45"/>
      <c r="Q6" s="45"/>
      <c r="T6" s="5"/>
      <c r="U6" s="42" t="s">
        <v>24</v>
      </c>
      <c r="V6" s="42"/>
      <c r="W6" s="42"/>
      <c r="X6" s="42"/>
      <c r="Y6" s="5"/>
    </row>
    <row r="7" spans="1:25" x14ac:dyDescent="0.25">
      <c r="A7">
        <v>7.5</v>
      </c>
      <c r="B7">
        <v>0</v>
      </c>
      <c r="C7">
        <v>0</v>
      </c>
      <c r="F7" s="39" t="s">
        <v>25</v>
      </c>
      <c r="G7" s="21">
        <v>1</v>
      </c>
      <c r="H7" s="21">
        <v>2</v>
      </c>
      <c r="I7" s="21">
        <v>3</v>
      </c>
      <c r="J7" s="21">
        <v>4</v>
      </c>
      <c r="K7" s="21" t="s">
        <v>10</v>
      </c>
      <c r="M7" s="39" t="s">
        <v>25</v>
      </c>
      <c r="N7" s="21">
        <v>1</v>
      </c>
      <c r="O7" s="21">
        <v>2</v>
      </c>
      <c r="P7" s="21">
        <v>3</v>
      </c>
      <c r="Q7" s="21">
        <v>4</v>
      </c>
      <c r="R7" s="21" t="s">
        <v>10</v>
      </c>
      <c r="T7" s="8" t="s">
        <v>3</v>
      </c>
      <c r="U7" s="8">
        <v>1</v>
      </c>
      <c r="V7" s="8">
        <v>2</v>
      </c>
      <c r="W7" s="8">
        <v>3</v>
      </c>
      <c r="X7" s="8">
        <v>4</v>
      </c>
      <c r="Y7" s="19" t="s">
        <v>4</v>
      </c>
    </row>
    <row r="8" spans="1:25" x14ac:dyDescent="0.25">
      <c r="A8">
        <v>8</v>
      </c>
      <c r="B8">
        <v>0</v>
      </c>
      <c r="C8">
        <v>0</v>
      </c>
      <c r="F8" s="20">
        <v>11.5</v>
      </c>
      <c r="G8" s="23">
        <v>2</v>
      </c>
      <c r="H8" s="23"/>
      <c r="I8" s="23"/>
      <c r="J8" s="23"/>
      <c r="K8" s="23">
        <v>2</v>
      </c>
      <c r="M8" s="22">
        <v>11.5</v>
      </c>
      <c r="N8" s="24">
        <f>+G8/K8</f>
        <v>1</v>
      </c>
      <c r="O8" s="24"/>
      <c r="P8" s="24"/>
      <c r="Q8" s="24"/>
      <c r="R8" s="23">
        <f>+K8/K8</f>
        <v>1</v>
      </c>
      <c r="S8">
        <f>T8+0.25</f>
        <v>11.75</v>
      </c>
      <c r="T8" s="22">
        <v>11.5</v>
      </c>
      <c r="U8" s="15">
        <f>+N8*$B15</f>
        <v>813</v>
      </c>
      <c r="V8" s="15">
        <f>+O8*$B15</f>
        <v>0</v>
      </c>
      <c r="W8" s="15">
        <f>+P8*$B15</f>
        <v>0</v>
      </c>
      <c r="X8" s="15">
        <f>+Q8*$B15</f>
        <v>0</v>
      </c>
      <c r="Y8" s="5">
        <f>+R8*$B15</f>
        <v>813</v>
      </c>
    </row>
    <row r="9" spans="1:25" x14ac:dyDescent="0.25">
      <c r="A9">
        <v>8.5</v>
      </c>
      <c r="B9">
        <v>0</v>
      </c>
      <c r="C9">
        <v>0</v>
      </c>
      <c r="F9" s="20">
        <v>12</v>
      </c>
      <c r="G9" s="23">
        <v>3</v>
      </c>
      <c r="H9" s="23"/>
      <c r="I9" s="23"/>
      <c r="J9" s="23"/>
      <c r="K9" s="23">
        <v>3</v>
      </c>
      <c r="M9" s="22">
        <v>12</v>
      </c>
      <c r="N9" s="24">
        <f t="shared" ref="N9:N15" si="0">+G9/K9</f>
        <v>1</v>
      </c>
      <c r="O9" s="24"/>
      <c r="P9" s="24"/>
      <c r="Q9" s="24"/>
      <c r="R9" s="23">
        <f t="shared" ref="R9:R18" si="1">+K9/K9</f>
        <v>1</v>
      </c>
      <c r="S9">
        <f t="shared" ref="S9:S18" si="2">T9+0.25</f>
        <v>12.25</v>
      </c>
      <c r="T9" s="22">
        <v>12</v>
      </c>
      <c r="U9" s="15">
        <f t="shared" ref="U9:Y9" si="3">+N9*$B16</f>
        <v>1626</v>
      </c>
      <c r="V9" s="15">
        <f t="shared" si="3"/>
        <v>0</v>
      </c>
      <c r="W9" s="15">
        <f t="shared" si="3"/>
        <v>0</v>
      </c>
      <c r="X9" s="15">
        <f t="shared" si="3"/>
        <v>0</v>
      </c>
      <c r="Y9" s="5">
        <f t="shared" si="3"/>
        <v>1626</v>
      </c>
    </row>
    <row r="10" spans="1:25" x14ac:dyDescent="0.25">
      <c r="A10">
        <v>9</v>
      </c>
      <c r="B10">
        <v>0</v>
      </c>
      <c r="C10">
        <v>0</v>
      </c>
      <c r="F10" s="20">
        <v>12.5</v>
      </c>
      <c r="G10" s="23">
        <v>3</v>
      </c>
      <c r="H10" s="23">
        <v>2</v>
      </c>
      <c r="I10" s="23"/>
      <c r="J10" s="23"/>
      <c r="K10" s="23">
        <v>5</v>
      </c>
      <c r="M10" s="22">
        <v>12.5</v>
      </c>
      <c r="N10" s="24">
        <f t="shared" si="0"/>
        <v>0.6</v>
      </c>
      <c r="O10" s="24">
        <f>+H10/K10</f>
        <v>0.4</v>
      </c>
      <c r="P10" s="24"/>
      <c r="Q10" s="24"/>
      <c r="R10" s="23">
        <f t="shared" si="1"/>
        <v>1</v>
      </c>
      <c r="S10">
        <f t="shared" si="2"/>
        <v>12.75</v>
      </c>
      <c r="T10" s="22">
        <v>12.5</v>
      </c>
      <c r="U10" s="15">
        <f t="shared" ref="U10:Y10" si="4">+N10*$B17</f>
        <v>1220.3999999999999</v>
      </c>
      <c r="V10" s="15">
        <f t="shared" si="4"/>
        <v>813.6</v>
      </c>
      <c r="W10" s="15">
        <f t="shared" si="4"/>
        <v>0</v>
      </c>
      <c r="X10" s="15">
        <f t="shared" si="4"/>
        <v>0</v>
      </c>
      <c r="Y10" s="5">
        <f t="shared" si="4"/>
        <v>2034</v>
      </c>
    </row>
    <row r="11" spans="1:25" x14ac:dyDescent="0.25">
      <c r="A11">
        <v>9.5</v>
      </c>
      <c r="B11">
        <v>0</v>
      </c>
      <c r="C11">
        <v>0</v>
      </c>
      <c r="F11" s="20">
        <v>13</v>
      </c>
      <c r="G11" s="23">
        <v>2</v>
      </c>
      <c r="H11" s="23">
        <v>1</v>
      </c>
      <c r="I11" s="23"/>
      <c r="J11" s="23"/>
      <c r="K11" s="23">
        <v>3</v>
      </c>
      <c r="M11" s="22">
        <v>13</v>
      </c>
      <c r="N11" s="24">
        <f t="shared" si="0"/>
        <v>0.66666666666666663</v>
      </c>
      <c r="O11" s="24">
        <f t="shared" ref="O11:O18" si="5">+H11/K11</f>
        <v>0.33333333333333331</v>
      </c>
      <c r="P11" s="24"/>
      <c r="Q11" s="24"/>
      <c r="R11" s="23">
        <f t="shared" si="1"/>
        <v>1</v>
      </c>
      <c r="S11">
        <f t="shared" si="2"/>
        <v>13.25</v>
      </c>
      <c r="T11" s="22">
        <v>13</v>
      </c>
      <c r="U11" s="15">
        <f t="shared" ref="U11:Y11" si="6">+N11*$B18</f>
        <v>813.33333333333326</v>
      </c>
      <c r="V11" s="15">
        <f t="shared" si="6"/>
        <v>406.66666666666663</v>
      </c>
      <c r="W11" s="15">
        <f t="shared" si="6"/>
        <v>0</v>
      </c>
      <c r="X11" s="15">
        <f t="shared" si="6"/>
        <v>0</v>
      </c>
      <c r="Y11" s="5">
        <f t="shared" si="6"/>
        <v>1220</v>
      </c>
    </row>
    <row r="12" spans="1:25" x14ac:dyDescent="0.25">
      <c r="A12">
        <v>10</v>
      </c>
      <c r="B12">
        <v>0</v>
      </c>
      <c r="C12">
        <v>0</v>
      </c>
      <c r="F12" s="20">
        <v>13.5</v>
      </c>
      <c r="G12" s="23">
        <v>3</v>
      </c>
      <c r="H12" s="23">
        <v>8</v>
      </c>
      <c r="I12" s="23"/>
      <c r="J12" s="23"/>
      <c r="K12" s="23">
        <v>11</v>
      </c>
      <c r="M12" s="22">
        <v>13.5</v>
      </c>
      <c r="N12" s="24">
        <f t="shared" si="0"/>
        <v>0.27272727272727271</v>
      </c>
      <c r="O12" s="24">
        <f t="shared" si="5"/>
        <v>0.72727272727272729</v>
      </c>
      <c r="P12" s="24"/>
      <c r="Q12" s="24"/>
      <c r="R12" s="23">
        <f t="shared" si="1"/>
        <v>1</v>
      </c>
      <c r="S12">
        <f t="shared" si="2"/>
        <v>13.75</v>
      </c>
      <c r="T12" s="22">
        <v>13.5</v>
      </c>
      <c r="U12" s="15">
        <f t="shared" ref="U12:Y12" si="7">+N12*$B19</f>
        <v>1093.6363636363635</v>
      </c>
      <c r="V12" s="15">
        <f t="shared" si="7"/>
        <v>2916.3636363636365</v>
      </c>
      <c r="W12" s="15">
        <f t="shared" si="7"/>
        <v>0</v>
      </c>
      <c r="X12" s="15">
        <f t="shared" si="7"/>
        <v>0</v>
      </c>
      <c r="Y12" s="5">
        <f t="shared" si="7"/>
        <v>4010</v>
      </c>
    </row>
    <row r="13" spans="1:25" x14ac:dyDescent="0.25">
      <c r="A13">
        <v>10.5</v>
      </c>
      <c r="B13">
        <v>0</v>
      </c>
      <c r="C13">
        <v>0</v>
      </c>
      <c r="F13" s="20">
        <v>14</v>
      </c>
      <c r="G13" s="23">
        <v>1</v>
      </c>
      <c r="H13" s="23">
        <v>9</v>
      </c>
      <c r="I13" s="23"/>
      <c r="J13" s="23"/>
      <c r="K13" s="23">
        <v>10</v>
      </c>
      <c r="M13" s="22">
        <v>14</v>
      </c>
      <c r="N13" s="24">
        <f t="shared" si="0"/>
        <v>0.1</v>
      </c>
      <c r="O13" s="24">
        <f t="shared" si="5"/>
        <v>0.9</v>
      </c>
      <c r="P13" s="24"/>
      <c r="Q13" s="24"/>
      <c r="R13" s="23">
        <f t="shared" si="1"/>
        <v>1</v>
      </c>
      <c r="S13">
        <f t="shared" si="2"/>
        <v>14.25</v>
      </c>
      <c r="T13" s="22">
        <v>14</v>
      </c>
      <c r="U13" s="15">
        <f>+N13*$B20</f>
        <v>360.40000000000003</v>
      </c>
      <c r="V13" s="15">
        <f t="shared" ref="V13:Y13" si="8">+O13*$B20</f>
        <v>3243.6</v>
      </c>
      <c r="W13" s="15">
        <f t="shared" si="8"/>
        <v>0</v>
      </c>
      <c r="X13" s="15">
        <f t="shared" si="8"/>
        <v>0</v>
      </c>
      <c r="Y13" s="5">
        <f t="shared" si="8"/>
        <v>3604</v>
      </c>
    </row>
    <row r="14" spans="1:25" x14ac:dyDescent="0.25">
      <c r="A14">
        <v>11</v>
      </c>
      <c r="B14">
        <v>0</v>
      </c>
      <c r="C14">
        <v>0</v>
      </c>
      <c r="F14" s="20">
        <v>14.5</v>
      </c>
      <c r="G14" s="23">
        <v>2</v>
      </c>
      <c r="H14" s="23">
        <v>16</v>
      </c>
      <c r="I14" s="23"/>
      <c r="J14" s="23"/>
      <c r="K14" s="23">
        <v>18</v>
      </c>
      <c r="M14" s="22">
        <v>14.5</v>
      </c>
      <c r="N14" s="24">
        <f t="shared" si="0"/>
        <v>0.1111111111111111</v>
      </c>
      <c r="O14" s="24">
        <f t="shared" si="5"/>
        <v>0.88888888888888884</v>
      </c>
      <c r="P14" s="24"/>
      <c r="Q14" s="24"/>
      <c r="R14" s="23">
        <f t="shared" si="1"/>
        <v>1</v>
      </c>
      <c r="S14">
        <f t="shared" si="2"/>
        <v>14.75</v>
      </c>
      <c r="T14" s="22">
        <v>14.5</v>
      </c>
      <c r="U14" s="15">
        <f t="shared" ref="U14:Y14" si="9">+N14*$B21</f>
        <v>740</v>
      </c>
      <c r="V14" s="15">
        <f t="shared" si="9"/>
        <v>5920</v>
      </c>
      <c r="W14" s="15">
        <f t="shared" si="9"/>
        <v>0</v>
      </c>
      <c r="X14" s="15">
        <f t="shared" si="9"/>
        <v>0</v>
      </c>
      <c r="Y14" s="5">
        <f t="shared" si="9"/>
        <v>6660</v>
      </c>
    </row>
    <row r="15" spans="1:25" x14ac:dyDescent="0.25">
      <c r="A15">
        <v>11.5</v>
      </c>
      <c r="B15">
        <v>813</v>
      </c>
      <c r="C15">
        <v>8</v>
      </c>
      <c r="F15" s="20">
        <v>15</v>
      </c>
      <c r="G15" s="23">
        <v>3</v>
      </c>
      <c r="H15" s="23">
        <v>3</v>
      </c>
      <c r="I15" s="23"/>
      <c r="J15" s="23"/>
      <c r="K15" s="23">
        <v>6</v>
      </c>
      <c r="M15" s="22">
        <v>15</v>
      </c>
      <c r="N15" s="24">
        <f t="shared" si="0"/>
        <v>0.5</v>
      </c>
      <c r="O15" s="24">
        <f t="shared" si="5"/>
        <v>0.5</v>
      </c>
      <c r="P15" s="24"/>
      <c r="Q15" s="24"/>
      <c r="R15" s="23">
        <f t="shared" si="1"/>
        <v>1</v>
      </c>
      <c r="S15">
        <f t="shared" si="2"/>
        <v>15.25</v>
      </c>
      <c r="T15" s="22">
        <v>15</v>
      </c>
      <c r="U15" s="15">
        <f t="shared" ref="U15:Y15" si="10">+N15*$B22</f>
        <v>1153.5</v>
      </c>
      <c r="V15" s="15">
        <f t="shared" si="10"/>
        <v>1153.5</v>
      </c>
      <c r="W15" s="15">
        <f t="shared" si="10"/>
        <v>0</v>
      </c>
      <c r="X15" s="15">
        <f t="shared" si="10"/>
        <v>0</v>
      </c>
      <c r="Y15" s="5">
        <f t="shared" si="10"/>
        <v>2307</v>
      </c>
    </row>
    <row r="16" spans="1:25" x14ac:dyDescent="0.25">
      <c r="A16">
        <v>12</v>
      </c>
      <c r="B16">
        <v>1626</v>
      </c>
      <c r="C16">
        <v>19</v>
      </c>
      <c r="F16" s="20">
        <v>15.5</v>
      </c>
      <c r="G16" s="23"/>
      <c r="H16" s="23">
        <v>5</v>
      </c>
      <c r="I16" s="23">
        <v>2</v>
      </c>
      <c r="J16" s="23"/>
      <c r="K16" s="23">
        <v>7</v>
      </c>
      <c r="M16" s="22">
        <v>15.5</v>
      </c>
      <c r="N16" s="24"/>
      <c r="O16" s="24">
        <f t="shared" si="5"/>
        <v>0.7142857142857143</v>
      </c>
      <c r="P16" s="24">
        <f>+I16/K16</f>
        <v>0.2857142857142857</v>
      </c>
      <c r="Q16" s="24"/>
      <c r="R16" s="23">
        <f t="shared" si="1"/>
        <v>1</v>
      </c>
      <c r="S16">
        <f t="shared" si="2"/>
        <v>15.75</v>
      </c>
      <c r="T16" s="22">
        <v>15.5</v>
      </c>
      <c r="U16" s="15">
        <f t="shared" ref="U16:Y16" si="11">+N16*$B23</f>
        <v>0</v>
      </c>
      <c r="V16" s="15">
        <f t="shared" si="11"/>
        <v>1702.8571428571429</v>
      </c>
      <c r="W16" s="15">
        <f t="shared" si="11"/>
        <v>681.14285714285711</v>
      </c>
      <c r="X16" s="15">
        <f t="shared" si="11"/>
        <v>0</v>
      </c>
      <c r="Y16" s="5">
        <f t="shared" si="11"/>
        <v>2384</v>
      </c>
    </row>
    <row r="17" spans="1:25" x14ac:dyDescent="0.25">
      <c r="A17">
        <v>12.5</v>
      </c>
      <c r="B17">
        <v>2034</v>
      </c>
      <c r="C17">
        <v>27</v>
      </c>
      <c r="F17" s="20">
        <v>16</v>
      </c>
      <c r="G17" s="23"/>
      <c r="H17" s="23">
        <v>2</v>
      </c>
      <c r="I17" s="23"/>
      <c r="J17" s="23"/>
      <c r="K17" s="23">
        <v>2</v>
      </c>
      <c r="M17" s="22">
        <v>16</v>
      </c>
      <c r="N17" s="24"/>
      <c r="O17" s="24">
        <f t="shared" si="5"/>
        <v>1</v>
      </c>
      <c r="P17" s="24"/>
      <c r="Q17" s="24"/>
      <c r="R17" s="23">
        <f t="shared" si="1"/>
        <v>1</v>
      </c>
      <c r="S17">
        <f t="shared" si="2"/>
        <v>16.25</v>
      </c>
      <c r="T17" s="22">
        <v>16</v>
      </c>
      <c r="U17" s="15">
        <f t="shared" ref="U17:Y17" si="12">+N17*$B24</f>
        <v>0</v>
      </c>
      <c r="V17" s="15">
        <f t="shared" si="12"/>
        <v>748</v>
      </c>
      <c r="W17" s="15">
        <f t="shared" si="12"/>
        <v>0</v>
      </c>
      <c r="X17" s="15">
        <f t="shared" si="12"/>
        <v>0</v>
      </c>
      <c r="Y17" s="5">
        <f t="shared" si="12"/>
        <v>748</v>
      </c>
    </row>
    <row r="18" spans="1:25" x14ac:dyDescent="0.25">
      <c r="A18">
        <v>13</v>
      </c>
      <c r="B18">
        <v>1220</v>
      </c>
      <c r="C18">
        <v>18</v>
      </c>
      <c r="F18" s="20">
        <v>17.5</v>
      </c>
      <c r="G18" s="23"/>
      <c r="H18" s="23">
        <v>1</v>
      </c>
      <c r="I18" s="23"/>
      <c r="J18" s="23"/>
      <c r="K18" s="23">
        <v>1</v>
      </c>
      <c r="M18" s="22">
        <v>17.5</v>
      </c>
      <c r="N18" s="24"/>
      <c r="O18" s="24">
        <f t="shared" si="5"/>
        <v>1</v>
      </c>
      <c r="P18" s="24"/>
      <c r="Q18" s="24"/>
      <c r="R18" s="23">
        <f t="shared" si="1"/>
        <v>1</v>
      </c>
      <c r="S18">
        <f t="shared" si="2"/>
        <v>17.75</v>
      </c>
      <c r="T18" s="22">
        <v>17.5</v>
      </c>
      <c r="U18" s="15">
        <f t="shared" ref="U18:Y18" si="13">+N18*$B25</f>
        <v>0</v>
      </c>
      <c r="V18" s="15">
        <f t="shared" si="13"/>
        <v>0</v>
      </c>
      <c r="W18" s="15">
        <f t="shared" si="13"/>
        <v>0</v>
      </c>
      <c r="X18" s="15">
        <f t="shared" si="13"/>
        <v>0</v>
      </c>
      <c r="Y18" s="5">
        <f t="shared" si="13"/>
        <v>0</v>
      </c>
    </row>
    <row r="19" spans="1:25" x14ac:dyDescent="0.25">
      <c r="A19">
        <v>13.5</v>
      </c>
      <c r="B19">
        <v>4010</v>
      </c>
      <c r="C19">
        <v>69</v>
      </c>
      <c r="F19" s="20" t="s">
        <v>11</v>
      </c>
      <c r="G19" s="20">
        <f>SUM(G8:G18)</f>
        <v>19</v>
      </c>
      <c r="H19" s="20">
        <f t="shared" ref="H19:K19" si="14">SUM(H8:H18)</f>
        <v>47</v>
      </c>
      <c r="I19" s="20">
        <f t="shared" si="14"/>
        <v>2</v>
      </c>
      <c r="J19" s="20">
        <f t="shared" si="14"/>
        <v>0</v>
      </c>
      <c r="K19" s="20">
        <f t="shared" si="14"/>
        <v>68</v>
      </c>
      <c r="M19" s="22" t="s">
        <v>11</v>
      </c>
      <c r="N19" s="24">
        <f>SUM(N8:N18)</f>
        <v>4.2505050505050503</v>
      </c>
      <c r="O19" s="24">
        <f t="shared" ref="O19" si="15">SUM(O8:O18)</f>
        <v>6.4637806637806641</v>
      </c>
      <c r="P19" s="24">
        <f t="shared" ref="P19" si="16">SUM(P8:P18)</f>
        <v>0.2857142857142857</v>
      </c>
      <c r="Q19" s="24">
        <f t="shared" ref="Q19" si="17">SUM(Q8:Q18)</f>
        <v>0</v>
      </c>
      <c r="R19" s="23">
        <f>+K19/K19</f>
        <v>1</v>
      </c>
      <c r="T19" s="5" t="s">
        <v>4</v>
      </c>
      <c r="U19" s="17">
        <f>SUM(U8:U18)</f>
        <v>7820.2696969696954</v>
      </c>
      <c r="V19" s="17">
        <f t="shared" ref="V19:Y19" si="18">SUM(V8:V18)</f>
        <v>16904.587445887446</v>
      </c>
      <c r="W19" s="17">
        <f t="shared" si="18"/>
        <v>681.14285714285711</v>
      </c>
      <c r="X19" s="17">
        <f t="shared" si="18"/>
        <v>0</v>
      </c>
      <c r="Y19" s="17">
        <f t="shared" si="18"/>
        <v>25406</v>
      </c>
    </row>
    <row r="20" spans="1:25" x14ac:dyDescent="0.25">
      <c r="A20">
        <v>14</v>
      </c>
      <c r="B20">
        <v>3604</v>
      </c>
      <c r="C20">
        <v>69</v>
      </c>
      <c r="T20" s="5" t="s">
        <v>8</v>
      </c>
      <c r="U20" s="6">
        <f>+U19/$Y$19*100</f>
        <v>30.781192226126485</v>
      </c>
      <c r="V20" s="6">
        <f t="shared" ref="V20:Y20" si="19">+V19/$Y$19*100</f>
        <v>66.537776296494712</v>
      </c>
      <c r="W20" s="6">
        <f t="shared" si="19"/>
        <v>2.6810314773787969</v>
      </c>
      <c r="X20" s="6">
        <f t="shared" si="19"/>
        <v>0</v>
      </c>
      <c r="Y20" s="6">
        <f t="shared" si="19"/>
        <v>100</v>
      </c>
    </row>
    <row r="21" spans="1:25" x14ac:dyDescent="0.25">
      <c r="A21">
        <v>14.5</v>
      </c>
      <c r="B21">
        <v>6660</v>
      </c>
      <c r="C21">
        <v>144</v>
      </c>
      <c r="T21" s="8" t="s">
        <v>9</v>
      </c>
      <c r="U21" s="14">
        <f>SUMPRODUCT(U8:U18,$S$8:$S$18)/U$19</f>
        <v>13.36105987587036</v>
      </c>
      <c r="V21" s="14">
        <f>SUMPRODUCT(V8:V18,$S$8:$S$18)/V$19</f>
        <v>14.550423612566346</v>
      </c>
      <c r="W21" s="14">
        <f>SUMPRODUCT(W8:W18,$S$8:$S$18)/W$19</f>
        <v>15.75</v>
      </c>
      <c r="X21" s="14" t="e">
        <f>SUMPRODUCT(X8:X18,$S$8:$S$18)/X$19</f>
        <v>#DIV/0!</v>
      </c>
      <c r="Y21" s="14">
        <f>SUMPRODUCT(Y8:Y18,$S$8:$S$18)/Y$19</f>
        <v>14.216484295048414</v>
      </c>
    </row>
    <row r="22" spans="1:25" x14ac:dyDescent="0.25">
      <c r="A22">
        <v>15</v>
      </c>
      <c r="B22">
        <v>2307</v>
      </c>
      <c r="C22">
        <v>55</v>
      </c>
    </row>
    <row r="23" spans="1:25" x14ac:dyDescent="0.25">
      <c r="A23">
        <v>15.5</v>
      </c>
      <c r="B23">
        <v>2384</v>
      </c>
      <c r="C23">
        <v>64</v>
      </c>
      <c r="T23" s="29" t="s">
        <v>26</v>
      </c>
      <c r="U23" s="29" t="s">
        <v>22</v>
      </c>
      <c r="V23" s="30"/>
      <c r="W23" s="30"/>
      <c r="X23" s="29"/>
      <c r="Y23" s="29"/>
    </row>
    <row r="24" spans="1:25" x14ac:dyDescent="0.25">
      <c r="A24">
        <v>16</v>
      </c>
      <c r="B24">
        <v>748</v>
      </c>
      <c r="C24">
        <v>22</v>
      </c>
      <c r="T24" s="47" t="s">
        <v>23</v>
      </c>
      <c r="U24" s="47"/>
      <c r="V24" s="47"/>
      <c r="W24" s="47"/>
      <c r="X24" s="47"/>
      <c r="Y24" s="47"/>
    </row>
    <row r="25" spans="1:25" x14ac:dyDescent="0.25">
      <c r="A25">
        <v>16.5</v>
      </c>
      <c r="B25">
        <v>0</v>
      </c>
      <c r="C25">
        <v>0</v>
      </c>
      <c r="T25" s="29"/>
      <c r="U25" s="46" t="s">
        <v>24</v>
      </c>
      <c r="V25" s="46"/>
      <c r="W25" s="46"/>
      <c r="X25" s="46"/>
      <c r="Y25" s="29"/>
    </row>
    <row r="26" spans="1:25" x14ac:dyDescent="0.25">
      <c r="A26">
        <v>17</v>
      </c>
      <c r="B26">
        <v>0</v>
      </c>
      <c r="C26">
        <v>0</v>
      </c>
      <c r="T26" s="31" t="s">
        <v>3</v>
      </c>
      <c r="U26" s="31">
        <v>1</v>
      </c>
      <c r="V26" s="31">
        <v>2</v>
      </c>
      <c r="W26" s="31">
        <v>3</v>
      </c>
      <c r="X26" s="31">
        <v>4</v>
      </c>
      <c r="Y26" s="32" t="s">
        <v>4</v>
      </c>
    </row>
    <row r="27" spans="1:25" x14ac:dyDescent="0.25">
      <c r="A27">
        <v>17.5</v>
      </c>
      <c r="B27">
        <v>341</v>
      </c>
      <c r="C27">
        <v>14</v>
      </c>
      <c r="S27">
        <f>T27+0.25</f>
        <v>11.75</v>
      </c>
      <c r="T27" s="33">
        <v>11.5</v>
      </c>
      <c r="U27" s="34">
        <f>+N8*$C15</f>
        <v>8</v>
      </c>
      <c r="V27" s="34">
        <f>+O8*$C15</f>
        <v>0</v>
      </c>
      <c r="W27" s="34">
        <f>+P8*$C15</f>
        <v>0</v>
      </c>
      <c r="X27" s="34">
        <f>+Q8*$C15</f>
        <v>0</v>
      </c>
      <c r="Y27" s="29">
        <f>+R8*$C15</f>
        <v>8</v>
      </c>
    </row>
    <row r="28" spans="1:25" x14ac:dyDescent="0.25">
      <c r="A28">
        <v>18</v>
      </c>
      <c r="B28">
        <v>0</v>
      </c>
      <c r="C28">
        <v>0</v>
      </c>
      <c r="S28">
        <f t="shared" ref="S28:S37" si="20">T28+0.25</f>
        <v>12.25</v>
      </c>
      <c r="T28" s="33">
        <v>12</v>
      </c>
      <c r="U28" s="34">
        <f t="shared" ref="U28:U37" si="21">+N9*$C16</f>
        <v>19</v>
      </c>
      <c r="V28" s="34">
        <f t="shared" ref="V28:V37" si="22">+O9*$C16</f>
        <v>0</v>
      </c>
      <c r="W28" s="34">
        <f t="shared" ref="W28:W37" si="23">+P9*$C16</f>
        <v>0</v>
      </c>
      <c r="X28" s="34">
        <f t="shared" ref="X28:X37" si="24">+Q9*$C16</f>
        <v>0</v>
      </c>
      <c r="Y28" s="29">
        <f t="shared" ref="Y28:Y37" si="25">+R9*$C16</f>
        <v>19</v>
      </c>
    </row>
    <row r="29" spans="1:25" x14ac:dyDescent="0.25">
      <c r="A29">
        <v>18.5</v>
      </c>
      <c r="B29">
        <v>0</v>
      </c>
      <c r="C29">
        <v>0</v>
      </c>
      <c r="S29">
        <f t="shared" si="20"/>
        <v>12.75</v>
      </c>
      <c r="T29" s="33">
        <v>12.5</v>
      </c>
      <c r="U29" s="34">
        <f t="shared" si="21"/>
        <v>16.2</v>
      </c>
      <c r="V29" s="34">
        <f t="shared" si="22"/>
        <v>10.8</v>
      </c>
      <c r="W29" s="34">
        <f t="shared" si="23"/>
        <v>0</v>
      </c>
      <c r="X29" s="34">
        <f t="shared" si="24"/>
        <v>0</v>
      </c>
      <c r="Y29" s="29">
        <f t="shared" si="25"/>
        <v>27</v>
      </c>
    </row>
    <row r="30" spans="1:25" x14ac:dyDescent="0.25">
      <c r="A30">
        <v>19</v>
      </c>
      <c r="B30">
        <v>0</v>
      </c>
      <c r="C30">
        <v>0</v>
      </c>
      <c r="S30">
        <f t="shared" si="20"/>
        <v>13.25</v>
      </c>
      <c r="T30" s="33">
        <v>13</v>
      </c>
      <c r="U30" s="34">
        <f t="shared" si="21"/>
        <v>12</v>
      </c>
      <c r="V30" s="34">
        <f t="shared" si="22"/>
        <v>6</v>
      </c>
      <c r="W30" s="34">
        <f t="shared" si="23"/>
        <v>0</v>
      </c>
      <c r="X30" s="34">
        <f t="shared" si="24"/>
        <v>0</v>
      </c>
      <c r="Y30" s="29">
        <f t="shared" si="25"/>
        <v>18</v>
      </c>
    </row>
    <row r="31" spans="1:25" x14ac:dyDescent="0.25">
      <c r="A31">
        <v>19.5</v>
      </c>
      <c r="B31">
        <v>0</v>
      </c>
      <c r="C31">
        <v>0</v>
      </c>
      <c r="S31">
        <f t="shared" si="20"/>
        <v>13.75</v>
      </c>
      <c r="T31" s="33">
        <v>13.5</v>
      </c>
      <c r="U31" s="34">
        <f t="shared" si="21"/>
        <v>18.818181818181817</v>
      </c>
      <c r="V31" s="34">
        <f t="shared" si="22"/>
        <v>50.18181818181818</v>
      </c>
      <c r="W31" s="34">
        <f t="shared" si="23"/>
        <v>0</v>
      </c>
      <c r="X31" s="34">
        <f t="shared" si="24"/>
        <v>0</v>
      </c>
      <c r="Y31" s="29">
        <f t="shared" si="25"/>
        <v>69</v>
      </c>
    </row>
    <row r="32" spans="1:25" x14ac:dyDescent="0.25">
      <c r="A32">
        <v>20</v>
      </c>
      <c r="B32">
        <v>0</v>
      </c>
      <c r="C32">
        <v>0</v>
      </c>
      <c r="S32">
        <f t="shared" si="20"/>
        <v>14.25</v>
      </c>
      <c r="T32" s="33">
        <v>14</v>
      </c>
      <c r="U32" s="34">
        <f t="shared" si="21"/>
        <v>6.9</v>
      </c>
      <c r="V32" s="34">
        <f t="shared" si="22"/>
        <v>62.1</v>
      </c>
      <c r="W32" s="34">
        <f t="shared" si="23"/>
        <v>0</v>
      </c>
      <c r="X32" s="34">
        <f t="shared" si="24"/>
        <v>0</v>
      </c>
      <c r="Y32" s="29">
        <f t="shared" si="25"/>
        <v>69</v>
      </c>
    </row>
    <row r="33" spans="1:25" x14ac:dyDescent="0.25">
      <c r="A33">
        <v>20.5</v>
      </c>
      <c r="B33">
        <v>0</v>
      </c>
      <c r="C33">
        <v>0</v>
      </c>
      <c r="S33">
        <f t="shared" si="20"/>
        <v>14.75</v>
      </c>
      <c r="T33" s="33">
        <v>14.5</v>
      </c>
      <c r="U33" s="34">
        <f t="shared" si="21"/>
        <v>16</v>
      </c>
      <c r="V33" s="34">
        <f t="shared" si="22"/>
        <v>128</v>
      </c>
      <c r="W33" s="34">
        <f t="shared" si="23"/>
        <v>0</v>
      </c>
      <c r="X33" s="34">
        <f t="shared" si="24"/>
        <v>0</v>
      </c>
      <c r="Y33" s="29">
        <f t="shared" si="25"/>
        <v>144</v>
      </c>
    </row>
    <row r="34" spans="1:25" x14ac:dyDescent="0.25">
      <c r="A34">
        <v>21</v>
      </c>
      <c r="B34">
        <v>0</v>
      </c>
      <c r="C34">
        <v>0</v>
      </c>
      <c r="S34">
        <f t="shared" si="20"/>
        <v>15.25</v>
      </c>
      <c r="T34" s="33">
        <v>15</v>
      </c>
      <c r="U34" s="34">
        <f t="shared" si="21"/>
        <v>27.5</v>
      </c>
      <c r="V34" s="34">
        <f t="shared" si="22"/>
        <v>27.5</v>
      </c>
      <c r="W34" s="34">
        <f t="shared" si="23"/>
        <v>0</v>
      </c>
      <c r="X34" s="34">
        <f t="shared" si="24"/>
        <v>0</v>
      </c>
      <c r="Y34" s="29">
        <f t="shared" si="25"/>
        <v>55</v>
      </c>
    </row>
    <row r="35" spans="1:25" x14ac:dyDescent="0.25">
      <c r="A35">
        <v>21.5</v>
      </c>
      <c r="B35">
        <v>0</v>
      </c>
      <c r="C35">
        <v>0</v>
      </c>
      <c r="S35">
        <f t="shared" si="20"/>
        <v>15.75</v>
      </c>
      <c r="T35" s="33">
        <v>15.5</v>
      </c>
      <c r="U35" s="34">
        <f t="shared" si="21"/>
        <v>0</v>
      </c>
      <c r="V35" s="34">
        <f t="shared" si="22"/>
        <v>45.714285714285715</v>
      </c>
      <c r="W35" s="34">
        <f t="shared" si="23"/>
        <v>18.285714285714285</v>
      </c>
      <c r="X35" s="34">
        <f t="shared" si="24"/>
        <v>0</v>
      </c>
      <c r="Y35" s="29">
        <f t="shared" si="25"/>
        <v>64</v>
      </c>
    </row>
    <row r="36" spans="1:25" x14ac:dyDescent="0.25">
      <c r="A36">
        <v>22</v>
      </c>
      <c r="B36">
        <v>0</v>
      </c>
      <c r="C36">
        <v>0</v>
      </c>
      <c r="S36">
        <f t="shared" si="20"/>
        <v>16.25</v>
      </c>
      <c r="T36" s="33">
        <v>16</v>
      </c>
      <c r="U36" s="34">
        <f t="shared" si="21"/>
        <v>0</v>
      </c>
      <c r="V36" s="34">
        <f t="shared" si="22"/>
        <v>22</v>
      </c>
      <c r="W36" s="34">
        <f t="shared" si="23"/>
        <v>0</v>
      </c>
      <c r="X36" s="34">
        <f t="shared" si="24"/>
        <v>0</v>
      </c>
      <c r="Y36" s="29">
        <f t="shared" si="25"/>
        <v>22</v>
      </c>
    </row>
    <row r="37" spans="1:25" x14ac:dyDescent="0.25">
      <c r="A37">
        <v>22.5</v>
      </c>
      <c r="B37">
        <v>0</v>
      </c>
      <c r="C37">
        <v>0</v>
      </c>
      <c r="S37">
        <f t="shared" si="20"/>
        <v>17.75</v>
      </c>
      <c r="T37" s="33">
        <v>17.5</v>
      </c>
      <c r="U37" s="34">
        <f t="shared" si="21"/>
        <v>0</v>
      </c>
      <c r="V37" s="34">
        <f t="shared" si="22"/>
        <v>0</v>
      </c>
      <c r="W37" s="34">
        <f t="shared" si="23"/>
        <v>0</v>
      </c>
      <c r="X37" s="34">
        <f t="shared" si="24"/>
        <v>0</v>
      </c>
      <c r="Y37" s="29">
        <f t="shared" si="25"/>
        <v>0</v>
      </c>
    </row>
    <row r="38" spans="1:25" x14ac:dyDescent="0.25">
      <c r="A38">
        <v>23</v>
      </c>
      <c r="B38">
        <v>0</v>
      </c>
      <c r="C38">
        <v>0</v>
      </c>
      <c r="T38" s="29" t="s">
        <v>4</v>
      </c>
      <c r="U38" s="35">
        <f>SUM(U27:U37)</f>
        <v>124.41818181818182</v>
      </c>
      <c r="V38" s="35">
        <f t="shared" ref="V38:X38" si="26">SUM(V27:V37)</f>
        <v>352.29610389610394</v>
      </c>
      <c r="W38" s="35">
        <f t="shared" si="26"/>
        <v>18.285714285714285</v>
      </c>
      <c r="X38" s="35">
        <f t="shared" si="26"/>
        <v>0</v>
      </c>
      <c r="Y38" s="35">
        <f t="shared" ref="Y38" si="27">SUM(Y27:Y37)</f>
        <v>495</v>
      </c>
    </row>
    <row r="39" spans="1:25" x14ac:dyDescent="0.25">
      <c r="A39">
        <v>23.5</v>
      </c>
      <c r="B39">
        <v>0</v>
      </c>
      <c r="C39">
        <v>0</v>
      </c>
      <c r="T39" s="29" t="s">
        <v>8</v>
      </c>
      <c r="U39" s="36">
        <f>+U38/$Y$38*100</f>
        <v>25.134986225895318</v>
      </c>
      <c r="V39" s="36">
        <f>+V38/$Y$38*100</f>
        <v>71.170930080020995</v>
      </c>
      <c r="W39" s="36">
        <f>+W38/$Y$38*100</f>
        <v>3.6940836940836941</v>
      </c>
      <c r="X39" s="36">
        <f>+X38/$Y$38*100</f>
        <v>0</v>
      </c>
      <c r="Y39" s="36">
        <f>+Y38/$Y$38*100</f>
        <v>100</v>
      </c>
    </row>
    <row r="40" spans="1:25" x14ac:dyDescent="0.25">
      <c r="A40">
        <v>24</v>
      </c>
      <c r="B40">
        <v>0</v>
      </c>
      <c r="C40">
        <v>0</v>
      </c>
      <c r="T40" s="31" t="s">
        <v>14</v>
      </c>
      <c r="U40" s="37">
        <f>U38/U19*1000</f>
        <v>15.909704733890838</v>
      </c>
      <c r="V40" s="37">
        <f t="shared" ref="V40:Y40" si="28">V38/V19*1000</f>
        <v>20.840266290072087</v>
      </c>
      <c r="W40" s="37">
        <f t="shared" si="28"/>
        <v>26.845637583892618</v>
      </c>
      <c r="X40" s="37"/>
      <c r="Y40" s="37">
        <f t="shared" si="28"/>
        <v>19.483586554357238</v>
      </c>
    </row>
    <row r="41" spans="1:25" x14ac:dyDescent="0.25">
      <c r="A41">
        <v>24.5</v>
      </c>
      <c r="B41">
        <v>0</v>
      </c>
      <c r="C41">
        <v>0</v>
      </c>
    </row>
    <row r="42" spans="1:25" x14ac:dyDescent="0.25">
      <c r="A42">
        <v>25</v>
      </c>
      <c r="B42">
        <v>0</v>
      </c>
      <c r="C42">
        <v>0</v>
      </c>
    </row>
    <row r="43" spans="1:25" x14ac:dyDescent="0.25">
      <c r="A43">
        <v>25.5</v>
      </c>
      <c r="B43">
        <v>0</v>
      </c>
      <c r="C43">
        <v>0</v>
      </c>
    </row>
    <row r="44" spans="1:25" x14ac:dyDescent="0.25">
      <c r="B44">
        <v>25747</v>
      </c>
      <c r="C44">
        <v>509</v>
      </c>
    </row>
  </sheetData>
  <mergeCells count="6">
    <mergeCell ref="T5:Y5"/>
    <mergeCell ref="U6:X6"/>
    <mergeCell ref="T24:Y24"/>
    <mergeCell ref="U25:X25"/>
    <mergeCell ref="G6:J6"/>
    <mergeCell ref="N6:Q6"/>
  </mergeCells>
  <pageMargins left="0.7" right="0.7" top="0.75" bottom="0.75" header="0.3" footer="0.3"/>
  <ignoredErrors>
    <ignoredError sqref="G19 H19:K1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abSelected="1" zoomScale="70" zoomScaleNormal="70" workbookViewId="0">
      <selection activeCell="P42" sqref="P42"/>
    </sheetView>
  </sheetViews>
  <sheetFormatPr defaultRowHeight="15" x14ac:dyDescent="0.25"/>
  <cols>
    <col min="1" max="1" width="14.28515625" bestFit="1" customWidth="1"/>
    <col min="19" max="19" width="11.28515625" bestFit="1" customWidth="1"/>
  </cols>
  <sheetData>
    <row r="1" spans="1:26" x14ac:dyDescent="0.25">
      <c r="A1" s="39" t="s">
        <v>25</v>
      </c>
      <c r="B1" s="39" t="s">
        <v>17</v>
      </c>
      <c r="C1" s="39" t="s">
        <v>18</v>
      </c>
    </row>
    <row r="2" spans="1:26" x14ac:dyDescent="0.25">
      <c r="A2">
        <v>5</v>
      </c>
      <c r="B2">
        <v>0</v>
      </c>
      <c r="C2">
        <v>0</v>
      </c>
    </row>
    <row r="3" spans="1:26" x14ac:dyDescent="0.25">
      <c r="A3">
        <v>5.5</v>
      </c>
      <c r="B3">
        <v>0</v>
      </c>
      <c r="C3">
        <v>0</v>
      </c>
    </row>
    <row r="4" spans="1:26" x14ac:dyDescent="0.25">
      <c r="A4">
        <v>6</v>
      </c>
      <c r="B4">
        <v>0</v>
      </c>
      <c r="C4">
        <v>0</v>
      </c>
    </row>
    <row r="5" spans="1:26" x14ac:dyDescent="0.25">
      <c r="A5">
        <v>6.5</v>
      </c>
      <c r="B5">
        <v>0</v>
      </c>
      <c r="C5">
        <v>0</v>
      </c>
      <c r="F5" s="7" t="s">
        <v>26</v>
      </c>
      <c r="G5" s="7" t="s">
        <v>12</v>
      </c>
      <c r="N5" s="7" t="s">
        <v>26</v>
      </c>
      <c r="O5" s="7" t="s">
        <v>13</v>
      </c>
      <c r="U5" s="5" t="s">
        <v>26</v>
      </c>
      <c r="V5" s="5" t="s">
        <v>12</v>
      </c>
      <c r="W5" s="2"/>
      <c r="X5" s="2"/>
      <c r="Y5" s="5"/>
      <c r="Z5" s="5"/>
    </row>
    <row r="6" spans="1:26" x14ac:dyDescent="0.25">
      <c r="A6">
        <v>7</v>
      </c>
      <c r="B6">
        <v>0</v>
      </c>
      <c r="C6">
        <v>0</v>
      </c>
      <c r="U6" s="43" t="s">
        <v>21</v>
      </c>
      <c r="V6" s="43"/>
      <c r="W6" s="43"/>
      <c r="X6" s="43"/>
      <c r="Y6" s="43"/>
      <c r="Z6" s="43"/>
    </row>
    <row r="7" spans="1:26" x14ac:dyDescent="0.25">
      <c r="A7">
        <v>7.5</v>
      </c>
      <c r="B7">
        <v>0</v>
      </c>
      <c r="C7">
        <v>0</v>
      </c>
      <c r="F7" s="39" t="s">
        <v>25</v>
      </c>
      <c r="G7" s="7">
        <v>1</v>
      </c>
      <c r="H7" s="7">
        <v>2</v>
      </c>
      <c r="I7" s="7">
        <v>3</v>
      </c>
      <c r="J7" s="7">
        <v>4</v>
      </c>
      <c r="K7" s="7" t="s">
        <v>10</v>
      </c>
      <c r="N7" s="39" t="s">
        <v>25</v>
      </c>
      <c r="O7" s="7">
        <v>1</v>
      </c>
      <c r="P7" s="7">
        <v>2</v>
      </c>
      <c r="Q7" s="7">
        <v>3</v>
      </c>
      <c r="R7" s="7">
        <v>4</v>
      </c>
      <c r="S7" s="7" t="s">
        <v>10</v>
      </c>
      <c r="U7" s="5"/>
      <c r="V7" s="42" t="s">
        <v>24</v>
      </c>
      <c r="W7" s="42"/>
      <c r="X7" s="42"/>
      <c r="Y7" s="42"/>
      <c r="Z7" s="5"/>
    </row>
    <row r="8" spans="1:26" x14ac:dyDescent="0.25">
      <c r="A8">
        <v>8</v>
      </c>
      <c r="B8">
        <v>0</v>
      </c>
      <c r="C8">
        <v>0</v>
      </c>
      <c r="F8" s="7">
        <v>9.5</v>
      </c>
      <c r="G8">
        <v>2</v>
      </c>
      <c r="K8">
        <v>2</v>
      </c>
      <c r="N8" s="7">
        <v>9.5</v>
      </c>
      <c r="O8">
        <f>G8/K8</f>
        <v>1</v>
      </c>
      <c r="S8">
        <f>SUM(O8:R8)</f>
        <v>1</v>
      </c>
      <c r="U8" s="8" t="s">
        <v>3</v>
      </c>
      <c r="V8" s="8">
        <v>1</v>
      </c>
      <c r="W8" s="8">
        <v>2</v>
      </c>
      <c r="X8" s="8">
        <v>3</v>
      </c>
      <c r="Y8" s="8">
        <v>4</v>
      </c>
      <c r="Z8" s="19" t="s">
        <v>4</v>
      </c>
    </row>
    <row r="9" spans="1:26" x14ac:dyDescent="0.25">
      <c r="A9">
        <v>8.5</v>
      </c>
      <c r="B9">
        <v>0</v>
      </c>
      <c r="C9">
        <v>0</v>
      </c>
      <c r="F9" s="7">
        <v>10</v>
      </c>
      <c r="G9">
        <v>2</v>
      </c>
      <c r="K9">
        <v>2</v>
      </c>
      <c r="N9" s="7">
        <v>10</v>
      </c>
      <c r="O9">
        <f t="shared" ref="O9:O17" si="0">G9/K9</f>
        <v>1</v>
      </c>
      <c r="S9">
        <f t="shared" ref="S9:S21" si="1">SUM(O9:R9)</f>
        <v>1</v>
      </c>
      <c r="T9">
        <f>U9+0.25</f>
        <v>9.75</v>
      </c>
      <c r="U9" s="7">
        <v>9.5</v>
      </c>
      <c r="V9" s="15">
        <f>+O8*$B11</f>
        <v>9306</v>
      </c>
      <c r="W9" s="15">
        <f>+P8*$B11</f>
        <v>0</v>
      </c>
      <c r="X9" s="15">
        <f>+Q8*$B11</f>
        <v>0</v>
      </c>
      <c r="Y9" s="15">
        <f>+R8*$B11</f>
        <v>0</v>
      </c>
      <c r="Z9" s="5">
        <f>+S9*$B11</f>
        <v>9306</v>
      </c>
    </row>
    <row r="10" spans="1:26" x14ac:dyDescent="0.25">
      <c r="A10">
        <v>9</v>
      </c>
      <c r="B10">
        <v>0</v>
      </c>
      <c r="C10">
        <v>0</v>
      </c>
      <c r="F10" s="7">
        <v>10.5</v>
      </c>
      <c r="G10">
        <v>9</v>
      </c>
      <c r="K10">
        <v>9</v>
      </c>
      <c r="N10" s="7">
        <v>10.5</v>
      </c>
      <c r="O10">
        <f t="shared" si="0"/>
        <v>1</v>
      </c>
      <c r="S10">
        <f t="shared" si="1"/>
        <v>1</v>
      </c>
      <c r="T10">
        <f t="shared" ref="T10:T22" si="2">U10+0.25</f>
        <v>10.25</v>
      </c>
      <c r="U10" s="7">
        <v>10</v>
      </c>
      <c r="V10" s="15">
        <f t="shared" ref="V10:Y10" si="3">+O9*$B12</f>
        <v>18390</v>
      </c>
      <c r="W10" s="15">
        <f t="shared" si="3"/>
        <v>0</v>
      </c>
      <c r="X10" s="15">
        <f t="shared" si="3"/>
        <v>0</v>
      </c>
      <c r="Y10" s="15">
        <f t="shared" si="3"/>
        <v>0</v>
      </c>
      <c r="Z10" s="5">
        <f t="shared" ref="Z10:Z22" si="4">+S10*$B12</f>
        <v>18390</v>
      </c>
    </row>
    <row r="11" spans="1:26" x14ac:dyDescent="0.25">
      <c r="A11">
        <v>9.5</v>
      </c>
      <c r="B11">
        <v>9306</v>
      </c>
      <c r="C11">
        <v>51</v>
      </c>
      <c r="F11" s="7">
        <v>11</v>
      </c>
      <c r="G11">
        <v>12</v>
      </c>
      <c r="K11">
        <v>12</v>
      </c>
      <c r="N11" s="7">
        <v>11</v>
      </c>
      <c r="O11">
        <f t="shared" si="0"/>
        <v>1</v>
      </c>
      <c r="S11">
        <f t="shared" si="1"/>
        <v>1</v>
      </c>
      <c r="T11">
        <f t="shared" si="2"/>
        <v>10.75</v>
      </c>
      <c r="U11" s="7">
        <v>10.5</v>
      </c>
      <c r="V11" s="15">
        <f t="shared" ref="V11:Y11" si="5">+O10*$B13</f>
        <v>64465</v>
      </c>
      <c r="W11" s="15">
        <f t="shared" si="5"/>
        <v>0</v>
      </c>
      <c r="X11" s="15">
        <f t="shared" si="5"/>
        <v>0</v>
      </c>
      <c r="Y11" s="15">
        <f t="shared" si="5"/>
        <v>0</v>
      </c>
      <c r="Z11" s="5">
        <f t="shared" si="4"/>
        <v>64465</v>
      </c>
    </row>
    <row r="12" spans="1:26" x14ac:dyDescent="0.25">
      <c r="A12">
        <v>10</v>
      </c>
      <c r="B12">
        <v>18390</v>
      </c>
      <c r="C12">
        <v>118</v>
      </c>
      <c r="F12" s="7">
        <v>11.5</v>
      </c>
      <c r="G12">
        <v>7</v>
      </c>
      <c r="H12">
        <v>1</v>
      </c>
      <c r="K12">
        <v>8</v>
      </c>
      <c r="N12" s="7">
        <v>11.5</v>
      </c>
      <c r="O12">
        <f t="shared" si="0"/>
        <v>0.875</v>
      </c>
      <c r="P12">
        <f>H12/K12</f>
        <v>0.125</v>
      </c>
      <c r="S12">
        <f t="shared" si="1"/>
        <v>1</v>
      </c>
      <c r="T12">
        <f t="shared" si="2"/>
        <v>11.25</v>
      </c>
      <c r="U12" s="7">
        <v>11</v>
      </c>
      <c r="V12" s="15">
        <f t="shared" ref="V12:Y12" si="6">+O11*$B14</f>
        <v>242895</v>
      </c>
      <c r="W12" s="15">
        <f t="shared" si="6"/>
        <v>0</v>
      </c>
      <c r="X12" s="15">
        <f t="shared" si="6"/>
        <v>0</v>
      </c>
      <c r="Y12" s="15">
        <f t="shared" si="6"/>
        <v>0</v>
      </c>
      <c r="Z12" s="5">
        <f t="shared" si="4"/>
        <v>242895</v>
      </c>
    </row>
    <row r="13" spans="1:26" x14ac:dyDescent="0.25">
      <c r="A13">
        <v>10.5</v>
      </c>
      <c r="B13">
        <v>64465</v>
      </c>
      <c r="C13">
        <v>486</v>
      </c>
      <c r="F13" s="7">
        <v>12</v>
      </c>
      <c r="G13">
        <v>8</v>
      </c>
      <c r="H13">
        <v>2</v>
      </c>
      <c r="K13">
        <v>10</v>
      </c>
      <c r="N13" s="7">
        <v>12</v>
      </c>
      <c r="O13">
        <f t="shared" si="0"/>
        <v>0.8</v>
      </c>
      <c r="P13">
        <f t="shared" ref="P13:P21" si="7">H13/K13</f>
        <v>0.2</v>
      </c>
      <c r="S13">
        <f t="shared" si="1"/>
        <v>1</v>
      </c>
      <c r="T13">
        <f t="shared" si="2"/>
        <v>11.75</v>
      </c>
      <c r="U13" s="7">
        <v>11.5</v>
      </c>
      <c r="V13" s="15">
        <f t="shared" ref="V13:Y13" si="8">+O12*$B15</f>
        <v>265473.25</v>
      </c>
      <c r="W13" s="15">
        <f t="shared" si="8"/>
        <v>37924.75</v>
      </c>
      <c r="X13" s="15">
        <f t="shared" si="8"/>
        <v>0</v>
      </c>
      <c r="Y13" s="15">
        <f t="shared" si="8"/>
        <v>0</v>
      </c>
      <c r="Z13" s="5">
        <f t="shared" si="4"/>
        <v>303398</v>
      </c>
    </row>
    <row r="14" spans="1:26" x14ac:dyDescent="0.25">
      <c r="A14">
        <v>11</v>
      </c>
      <c r="B14">
        <v>242895</v>
      </c>
      <c r="C14">
        <v>2133</v>
      </c>
      <c r="F14" s="7">
        <v>12.5</v>
      </c>
      <c r="G14">
        <v>3</v>
      </c>
      <c r="H14">
        <v>6</v>
      </c>
      <c r="K14">
        <v>9</v>
      </c>
      <c r="N14" s="7">
        <v>12.5</v>
      </c>
      <c r="O14">
        <f t="shared" si="0"/>
        <v>0.33333333333333331</v>
      </c>
      <c r="P14">
        <f t="shared" si="7"/>
        <v>0.66666666666666663</v>
      </c>
      <c r="S14">
        <f t="shared" si="1"/>
        <v>1</v>
      </c>
      <c r="T14">
        <f t="shared" si="2"/>
        <v>12.25</v>
      </c>
      <c r="U14" s="7">
        <v>12</v>
      </c>
      <c r="V14" s="15">
        <f t="shared" ref="V14:Y14" si="9">+O13*$B16</f>
        <v>413243.2</v>
      </c>
      <c r="W14" s="15">
        <f t="shared" si="9"/>
        <v>103310.8</v>
      </c>
      <c r="X14" s="15">
        <f t="shared" si="9"/>
        <v>0</v>
      </c>
      <c r="Y14" s="15">
        <f t="shared" si="9"/>
        <v>0</v>
      </c>
      <c r="Z14" s="5">
        <f t="shared" si="4"/>
        <v>516554</v>
      </c>
    </row>
    <row r="15" spans="1:26" x14ac:dyDescent="0.25">
      <c r="A15">
        <v>11.5</v>
      </c>
      <c r="B15">
        <v>303398</v>
      </c>
      <c r="C15">
        <v>3078</v>
      </c>
      <c r="F15" s="7">
        <v>13</v>
      </c>
      <c r="G15">
        <v>4</v>
      </c>
      <c r="H15">
        <v>5</v>
      </c>
      <c r="K15">
        <v>9</v>
      </c>
      <c r="N15" s="7">
        <v>13</v>
      </c>
      <c r="O15">
        <f t="shared" si="0"/>
        <v>0.44444444444444442</v>
      </c>
      <c r="P15">
        <f t="shared" si="7"/>
        <v>0.55555555555555558</v>
      </c>
      <c r="S15">
        <f t="shared" si="1"/>
        <v>1</v>
      </c>
      <c r="T15">
        <f t="shared" si="2"/>
        <v>12.75</v>
      </c>
      <c r="U15" s="7">
        <v>12.5</v>
      </c>
      <c r="V15" s="15">
        <f t="shared" ref="V15:Y15" si="10">+O14*$B17</f>
        <v>135733.66666666666</v>
      </c>
      <c r="W15" s="15">
        <f t="shared" si="10"/>
        <v>271467.33333333331</v>
      </c>
      <c r="X15" s="15">
        <f t="shared" si="10"/>
        <v>0</v>
      </c>
      <c r="Y15" s="15">
        <f t="shared" si="10"/>
        <v>0</v>
      </c>
      <c r="Z15" s="5">
        <f t="shared" si="4"/>
        <v>407201</v>
      </c>
    </row>
    <row r="16" spans="1:26" x14ac:dyDescent="0.25">
      <c r="A16">
        <v>12</v>
      </c>
      <c r="B16">
        <v>516554</v>
      </c>
      <c r="C16">
        <v>6020</v>
      </c>
      <c r="F16" s="7">
        <v>13.5</v>
      </c>
      <c r="G16">
        <v>1</v>
      </c>
      <c r="H16">
        <v>9</v>
      </c>
      <c r="K16">
        <v>10</v>
      </c>
      <c r="N16" s="7">
        <v>13.5</v>
      </c>
      <c r="O16">
        <f t="shared" si="0"/>
        <v>0.1</v>
      </c>
      <c r="P16">
        <f t="shared" si="7"/>
        <v>0.9</v>
      </c>
      <c r="S16">
        <f t="shared" si="1"/>
        <v>1</v>
      </c>
      <c r="T16">
        <f t="shared" si="2"/>
        <v>13.25</v>
      </c>
      <c r="U16" s="7">
        <v>13</v>
      </c>
      <c r="V16" s="15">
        <f t="shared" ref="V16:Y16" si="11">+O15*$B18</f>
        <v>158955.55555555553</v>
      </c>
      <c r="W16" s="15">
        <f t="shared" si="11"/>
        <v>198694.44444444447</v>
      </c>
      <c r="X16" s="15">
        <f t="shared" si="11"/>
        <v>0</v>
      </c>
      <c r="Y16" s="15">
        <f t="shared" si="11"/>
        <v>0</v>
      </c>
      <c r="Z16" s="5">
        <f t="shared" si="4"/>
        <v>357650</v>
      </c>
    </row>
    <row r="17" spans="1:26" x14ac:dyDescent="0.25">
      <c r="A17">
        <v>12.5</v>
      </c>
      <c r="B17">
        <v>407201</v>
      </c>
      <c r="C17">
        <v>5421</v>
      </c>
      <c r="F17" s="7">
        <v>14</v>
      </c>
      <c r="G17">
        <v>1</v>
      </c>
      <c r="H17">
        <v>7</v>
      </c>
      <c r="I17">
        <v>2</v>
      </c>
      <c r="K17">
        <v>10</v>
      </c>
      <c r="N17" s="7">
        <v>14</v>
      </c>
      <c r="O17">
        <f t="shared" si="0"/>
        <v>0.1</v>
      </c>
      <c r="P17">
        <f t="shared" si="7"/>
        <v>0.7</v>
      </c>
      <c r="Q17">
        <f>I17/K17</f>
        <v>0.2</v>
      </c>
      <c r="S17">
        <f t="shared" si="1"/>
        <v>1</v>
      </c>
      <c r="T17">
        <f t="shared" si="2"/>
        <v>13.75</v>
      </c>
      <c r="U17" s="7">
        <v>13.5</v>
      </c>
      <c r="V17" s="15">
        <f t="shared" ref="V17:Y17" si="12">+O16*$B19</f>
        <v>16740.100000000002</v>
      </c>
      <c r="W17" s="15">
        <f t="shared" si="12"/>
        <v>150660.9</v>
      </c>
      <c r="X17" s="15">
        <f t="shared" si="12"/>
        <v>0</v>
      </c>
      <c r="Y17" s="15">
        <f t="shared" si="12"/>
        <v>0</v>
      </c>
      <c r="Z17" s="5">
        <f t="shared" si="4"/>
        <v>167401</v>
      </c>
    </row>
    <row r="18" spans="1:26" x14ac:dyDescent="0.25">
      <c r="A18">
        <v>13</v>
      </c>
      <c r="B18">
        <v>357650</v>
      </c>
      <c r="C18">
        <v>5410</v>
      </c>
      <c r="F18" s="7">
        <v>14.5</v>
      </c>
      <c r="H18">
        <v>7</v>
      </c>
      <c r="I18">
        <v>2</v>
      </c>
      <c r="K18">
        <v>9</v>
      </c>
      <c r="N18" s="7">
        <v>14.5</v>
      </c>
      <c r="P18">
        <f t="shared" si="7"/>
        <v>0.77777777777777779</v>
      </c>
      <c r="Q18">
        <f t="shared" ref="Q18:Q20" si="13">I18/K18</f>
        <v>0.22222222222222221</v>
      </c>
      <c r="S18">
        <f t="shared" si="1"/>
        <v>1</v>
      </c>
      <c r="T18">
        <f t="shared" si="2"/>
        <v>14.25</v>
      </c>
      <c r="U18" s="7">
        <v>14</v>
      </c>
      <c r="V18" s="15">
        <f t="shared" ref="V18:Y18" si="14">+O17*$B20</f>
        <v>4819.6000000000004</v>
      </c>
      <c r="W18" s="15">
        <f t="shared" si="14"/>
        <v>33737.199999999997</v>
      </c>
      <c r="X18" s="15">
        <f t="shared" si="14"/>
        <v>9639.2000000000007</v>
      </c>
      <c r="Y18" s="15">
        <f t="shared" si="14"/>
        <v>0</v>
      </c>
      <c r="Z18" s="5">
        <f t="shared" si="4"/>
        <v>48196</v>
      </c>
    </row>
    <row r="19" spans="1:26" x14ac:dyDescent="0.25">
      <c r="A19">
        <v>13.5</v>
      </c>
      <c r="B19">
        <v>167401</v>
      </c>
      <c r="C19">
        <v>2864</v>
      </c>
      <c r="F19" s="7">
        <v>15</v>
      </c>
      <c r="H19">
        <v>6</v>
      </c>
      <c r="I19">
        <v>2</v>
      </c>
      <c r="K19">
        <v>8</v>
      </c>
      <c r="N19" s="7">
        <v>15</v>
      </c>
      <c r="P19">
        <f t="shared" si="7"/>
        <v>0.75</v>
      </c>
      <c r="Q19">
        <f t="shared" si="13"/>
        <v>0.25</v>
      </c>
      <c r="S19">
        <f t="shared" si="1"/>
        <v>1</v>
      </c>
      <c r="T19">
        <f t="shared" si="2"/>
        <v>14.75</v>
      </c>
      <c r="U19" s="7">
        <v>14.5</v>
      </c>
      <c r="V19" s="15">
        <f t="shared" ref="V19:Y19" si="15">+O18*$B21</f>
        <v>0</v>
      </c>
      <c r="W19" s="15">
        <f t="shared" si="15"/>
        <v>24018.555555555555</v>
      </c>
      <c r="X19" s="15">
        <f t="shared" si="15"/>
        <v>6862.4444444444443</v>
      </c>
      <c r="Y19" s="15">
        <f t="shared" si="15"/>
        <v>0</v>
      </c>
      <c r="Z19" s="5">
        <f t="shared" si="4"/>
        <v>30881</v>
      </c>
    </row>
    <row r="20" spans="1:26" x14ac:dyDescent="0.25">
      <c r="A20">
        <v>14</v>
      </c>
      <c r="B20">
        <v>48196</v>
      </c>
      <c r="C20">
        <v>928</v>
      </c>
      <c r="F20" s="7">
        <v>15.5</v>
      </c>
      <c r="H20">
        <v>5</v>
      </c>
      <c r="I20">
        <v>1</v>
      </c>
      <c r="K20">
        <v>6</v>
      </c>
      <c r="N20" s="7">
        <v>15.5</v>
      </c>
      <c r="P20">
        <f t="shared" si="7"/>
        <v>0.83333333333333337</v>
      </c>
      <c r="Q20">
        <f t="shared" si="13"/>
        <v>0.16666666666666666</v>
      </c>
      <c r="S20">
        <f t="shared" si="1"/>
        <v>1</v>
      </c>
      <c r="T20">
        <f t="shared" si="2"/>
        <v>15.25</v>
      </c>
      <c r="U20" s="7">
        <v>15</v>
      </c>
      <c r="V20" s="15">
        <f t="shared" ref="V20:Y20" si="16">+O19*$B22</f>
        <v>0</v>
      </c>
      <c r="W20" s="15">
        <f t="shared" si="16"/>
        <v>25438.5</v>
      </c>
      <c r="X20" s="15">
        <f t="shared" si="16"/>
        <v>8479.5</v>
      </c>
      <c r="Y20" s="15">
        <f t="shared" si="16"/>
        <v>0</v>
      </c>
      <c r="Z20" s="5">
        <f t="shared" si="4"/>
        <v>33918</v>
      </c>
    </row>
    <row r="21" spans="1:26" x14ac:dyDescent="0.25">
      <c r="A21">
        <v>14.5</v>
      </c>
      <c r="B21">
        <v>30881</v>
      </c>
      <c r="C21">
        <v>667</v>
      </c>
      <c r="F21" s="7">
        <v>16</v>
      </c>
      <c r="H21">
        <v>1</v>
      </c>
      <c r="K21">
        <v>1</v>
      </c>
      <c r="N21" s="7">
        <v>16</v>
      </c>
      <c r="P21">
        <f t="shared" si="7"/>
        <v>1</v>
      </c>
      <c r="S21">
        <f t="shared" si="1"/>
        <v>1</v>
      </c>
      <c r="T21">
        <f t="shared" si="2"/>
        <v>15.75</v>
      </c>
      <c r="U21" s="7">
        <v>15.5</v>
      </c>
      <c r="V21" s="15">
        <f t="shared" ref="V21:Y21" si="17">+O20*$B23</f>
        <v>0</v>
      </c>
      <c r="W21" s="15">
        <f t="shared" si="17"/>
        <v>12850</v>
      </c>
      <c r="X21" s="15">
        <f t="shared" si="17"/>
        <v>2570</v>
      </c>
      <c r="Y21" s="15">
        <f t="shared" si="17"/>
        <v>0</v>
      </c>
      <c r="Z21" s="5">
        <f t="shared" si="4"/>
        <v>15420</v>
      </c>
    </row>
    <row r="22" spans="1:26" x14ac:dyDescent="0.25">
      <c r="A22">
        <v>15</v>
      </c>
      <c r="B22">
        <v>33918</v>
      </c>
      <c r="C22">
        <v>818</v>
      </c>
      <c r="F22" t="s">
        <v>11</v>
      </c>
      <c r="G22">
        <f>SUM(G8:G21)</f>
        <v>49</v>
      </c>
      <c r="H22">
        <f t="shared" ref="H22:K22" si="18">SUM(H8:H21)</f>
        <v>49</v>
      </c>
      <c r="I22">
        <f t="shared" si="18"/>
        <v>7</v>
      </c>
      <c r="J22">
        <f t="shared" si="18"/>
        <v>0</v>
      </c>
      <c r="K22">
        <f t="shared" si="18"/>
        <v>105</v>
      </c>
      <c r="N22" t="s">
        <v>11</v>
      </c>
      <c r="O22">
        <f>SUM(O8:O21)</f>
        <v>6.6527777777777768</v>
      </c>
      <c r="P22">
        <f t="shared" ref="P22:R22" si="19">SUM(P8:P21)</f>
        <v>6.5083333333333329</v>
      </c>
      <c r="Q22">
        <f t="shared" si="19"/>
        <v>0.83888888888888891</v>
      </c>
      <c r="R22">
        <f t="shared" si="19"/>
        <v>0</v>
      </c>
      <c r="S22">
        <f>K22/K22</f>
        <v>1</v>
      </c>
      <c r="T22">
        <f t="shared" si="2"/>
        <v>16.25</v>
      </c>
      <c r="U22" s="7">
        <v>16</v>
      </c>
      <c r="V22" s="15">
        <f t="shared" ref="V22:Y22" si="20">+O21*$B24</f>
        <v>0</v>
      </c>
      <c r="W22" s="15">
        <f t="shared" si="20"/>
        <v>0</v>
      </c>
      <c r="X22" s="15">
        <f t="shared" si="20"/>
        <v>0</v>
      </c>
      <c r="Y22" s="15">
        <f t="shared" si="20"/>
        <v>0</v>
      </c>
      <c r="Z22" s="5">
        <f t="shared" si="4"/>
        <v>0</v>
      </c>
    </row>
    <row r="23" spans="1:26" x14ac:dyDescent="0.25">
      <c r="A23">
        <v>15.5</v>
      </c>
      <c r="B23">
        <v>15420</v>
      </c>
      <c r="C23">
        <v>414</v>
      </c>
      <c r="U23" s="5" t="s">
        <v>4</v>
      </c>
      <c r="V23" s="17">
        <f>SUM(V9:V22)</f>
        <v>1330021.3722222224</v>
      </c>
      <c r="W23" s="17">
        <f t="shared" ref="W23:Y23" si="21">SUM(W9:W22)</f>
        <v>858102.48333333328</v>
      </c>
      <c r="X23" s="17">
        <f t="shared" si="21"/>
        <v>27551.144444444446</v>
      </c>
      <c r="Y23" s="17">
        <f t="shared" si="21"/>
        <v>0</v>
      </c>
      <c r="Z23" s="17">
        <f>SUM(Z9:Z22)</f>
        <v>2215675</v>
      </c>
    </row>
    <row r="24" spans="1:26" x14ac:dyDescent="0.25">
      <c r="A24">
        <v>16</v>
      </c>
      <c r="B24">
        <v>0</v>
      </c>
      <c r="C24">
        <v>0</v>
      </c>
      <c r="U24" s="5" t="s">
        <v>8</v>
      </c>
      <c r="V24" s="6">
        <f>+V23/$Z$23*100</f>
        <v>60.027818710876922</v>
      </c>
      <c r="W24" s="6">
        <f>+W23/$Z$23*100</f>
        <v>38.728716230193207</v>
      </c>
      <c r="X24" s="6">
        <f>+X23/$Z$23*100</f>
        <v>1.2434650589298724</v>
      </c>
      <c r="Y24" s="6">
        <f>+Y23/$Z$23*100</f>
        <v>0</v>
      </c>
      <c r="Z24" s="6">
        <f>+Z23/$Z$23*100</f>
        <v>100</v>
      </c>
    </row>
    <row r="25" spans="1:26" x14ac:dyDescent="0.25">
      <c r="A25">
        <v>16.5</v>
      </c>
      <c r="B25">
        <v>0</v>
      </c>
      <c r="C25">
        <v>0</v>
      </c>
      <c r="U25" s="8" t="s">
        <v>9</v>
      </c>
      <c r="V25" s="14">
        <f>SUMPRODUCT(V9:V22,$T$9:$T$22)/V$23</f>
        <v>12.046392455213971</v>
      </c>
      <c r="W25" s="14">
        <f>SUMPRODUCT(W9:W22,$T$9:$T$22)/W$23</f>
        <v>13.170948709914194</v>
      </c>
      <c r="X25" s="14">
        <f t="shared" ref="X25:Z25" si="22">SUMPRODUCT(X9:X22,$T$9:$T$22)/X$23</f>
        <v>14.822234748869072</v>
      </c>
      <c r="Y25" s="14" t="e">
        <f t="shared" si="22"/>
        <v>#DIV/0!</v>
      </c>
      <c r="Z25" s="14">
        <f t="shared" si="22"/>
        <v>12.516435284958309</v>
      </c>
    </row>
    <row r="26" spans="1:26" x14ac:dyDescent="0.25">
      <c r="A26">
        <v>17</v>
      </c>
      <c r="B26">
        <v>0</v>
      </c>
      <c r="C26">
        <v>0</v>
      </c>
    </row>
    <row r="27" spans="1:26" x14ac:dyDescent="0.25">
      <c r="A27">
        <v>17.5</v>
      </c>
      <c r="B27">
        <v>0</v>
      </c>
      <c r="C27">
        <v>0</v>
      </c>
      <c r="U27" s="29" t="s">
        <v>26</v>
      </c>
      <c r="V27" s="29" t="s">
        <v>12</v>
      </c>
      <c r="W27" s="30"/>
      <c r="X27" s="30"/>
      <c r="Y27" s="29"/>
      <c r="Z27" s="29"/>
    </row>
    <row r="28" spans="1:26" x14ac:dyDescent="0.25">
      <c r="A28">
        <v>18</v>
      </c>
      <c r="B28">
        <v>0</v>
      </c>
      <c r="C28">
        <v>0</v>
      </c>
      <c r="U28" s="47" t="s">
        <v>23</v>
      </c>
      <c r="V28" s="47"/>
      <c r="W28" s="47"/>
      <c r="X28" s="47"/>
      <c r="Y28" s="47"/>
      <c r="Z28" s="47"/>
    </row>
    <row r="29" spans="1:26" x14ac:dyDescent="0.25">
      <c r="A29">
        <v>18.5</v>
      </c>
      <c r="B29">
        <v>0</v>
      </c>
      <c r="C29">
        <v>0</v>
      </c>
      <c r="U29" s="29"/>
      <c r="V29" s="46" t="s">
        <v>24</v>
      </c>
      <c r="W29" s="46"/>
      <c r="X29" s="46"/>
      <c r="Y29" s="46"/>
      <c r="Z29" s="29"/>
    </row>
    <row r="30" spans="1:26" x14ac:dyDescent="0.25">
      <c r="A30">
        <v>19</v>
      </c>
      <c r="B30">
        <v>0</v>
      </c>
      <c r="C30">
        <v>0</v>
      </c>
      <c r="U30" s="31" t="s">
        <v>3</v>
      </c>
      <c r="V30" s="31">
        <v>1</v>
      </c>
      <c r="W30" s="31">
        <v>2</v>
      </c>
      <c r="X30" s="31">
        <v>3</v>
      </c>
      <c r="Y30" s="31">
        <v>4</v>
      </c>
      <c r="Z30" s="32" t="s">
        <v>4</v>
      </c>
    </row>
    <row r="31" spans="1:26" x14ac:dyDescent="0.25">
      <c r="A31">
        <v>19.5</v>
      </c>
      <c r="B31">
        <v>0</v>
      </c>
      <c r="C31">
        <v>0</v>
      </c>
      <c r="T31">
        <f>U31+0.25</f>
        <v>9.75</v>
      </c>
      <c r="U31" s="29">
        <v>9.5</v>
      </c>
      <c r="V31" s="34">
        <f>+O8*$C11</f>
        <v>51</v>
      </c>
      <c r="W31" s="34">
        <f>+P8*$C11</f>
        <v>0</v>
      </c>
      <c r="X31" s="34">
        <f>+Q8*$C11</f>
        <v>0</v>
      </c>
      <c r="Y31" s="34">
        <f>+R8*$C11</f>
        <v>0</v>
      </c>
      <c r="Z31" s="29">
        <f>+S8*$C11</f>
        <v>51</v>
      </c>
    </row>
    <row r="32" spans="1:26" x14ac:dyDescent="0.25">
      <c r="A32">
        <v>20</v>
      </c>
      <c r="B32">
        <v>0</v>
      </c>
      <c r="C32">
        <v>0</v>
      </c>
      <c r="T32">
        <f t="shared" ref="T32:T44" si="23">U32+0.25</f>
        <v>10.25</v>
      </c>
      <c r="U32" s="29">
        <v>10</v>
      </c>
      <c r="V32" s="34">
        <f t="shared" ref="V32:V44" si="24">+O9*$C12</f>
        <v>118</v>
      </c>
      <c r="W32" s="34">
        <f t="shared" ref="W32:W44" si="25">+P9*$C12</f>
        <v>0</v>
      </c>
      <c r="X32" s="34">
        <f t="shared" ref="X32:X44" si="26">+Q9*$C12</f>
        <v>0</v>
      </c>
      <c r="Y32" s="34">
        <f t="shared" ref="Y32:Y44" si="27">+R9*$C12</f>
        <v>0</v>
      </c>
      <c r="Z32" s="29">
        <f t="shared" ref="Z32:Z44" si="28">+S9*$C12</f>
        <v>118</v>
      </c>
    </row>
    <row r="33" spans="1:26" x14ac:dyDescent="0.25">
      <c r="A33">
        <v>20.5</v>
      </c>
      <c r="B33">
        <v>0</v>
      </c>
      <c r="C33">
        <v>0</v>
      </c>
      <c r="T33">
        <f t="shared" si="23"/>
        <v>10.75</v>
      </c>
      <c r="U33" s="29">
        <v>10.5</v>
      </c>
      <c r="V33" s="34">
        <f t="shared" si="24"/>
        <v>486</v>
      </c>
      <c r="W33" s="34">
        <f t="shared" si="25"/>
        <v>0</v>
      </c>
      <c r="X33" s="34">
        <f t="shared" si="26"/>
        <v>0</v>
      </c>
      <c r="Y33" s="34">
        <f t="shared" si="27"/>
        <v>0</v>
      </c>
      <c r="Z33" s="29">
        <f t="shared" si="28"/>
        <v>486</v>
      </c>
    </row>
    <row r="34" spans="1:26" x14ac:dyDescent="0.25">
      <c r="A34">
        <v>21</v>
      </c>
      <c r="B34">
        <v>0</v>
      </c>
      <c r="C34">
        <v>0</v>
      </c>
      <c r="T34">
        <f t="shared" si="23"/>
        <v>11.25</v>
      </c>
      <c r="U34" s="29">
        <v>11</v>
      </c>
      <c r="V34" s="34">
        <f t="shared" si="24"/>
        <v>2133</v>
      </c>
      <c r="W34" s="34">
        <f t="shared" si="25"/>
        <v>0</v>
      </c>
      <c r="X34" s="34">
        <f t="shared" si="26"/>
        <v>0</v>
      </c>
      <c r="Y34" s="34">
        <f t="shared" si="27"/>
        <v>0</v>
      </c>
      <c r="Z34" s="29">
        <f t="shared" si="28"/>
        <v>2133</v>
      </c>
    </row>
    <row r="35" spans="1:26" x14ac:dyDescent="0.25">
      <c r="A35">
        <v>21.5</v>
      </c>
      <c r="B35">
        <v>0</v>
      </c>
      <c r="C35">
        <v>0</v>
      </c>
      <c r="T35">
        <f t="shared" si="23"/>
        <v>11.75</v>
      </c>
      <c r="U35" s="29">
        <v>11.5</v>
      </c>
      <c r="V35" s="34">
        <f t="shared" si="24"/>
        <v>2693.25</v>
      </c>
      <c r="W35" s="34">
        <f t="shared" si="25"/>
        <v>384.75</v>
      </c>
      <c r="X35" s="34">
        <f t="shared" si="26"/>
        <v>0</v>
      </c>
      <c r="Y35" s="34">
        <f t="shared" si="27"/>
        <v>0</v>
      </c>
      <c r="Z35" s="29">
        <f t="shared" si="28"/>
        <v>3078</v>
      </c>
    </row>
    <row r="36" spans="1:26" x14ac:dyDescent="0.25">
      <c r="A36">
        <v>22</v>
      </c>
      <c r="B36">
        <v>0</v>
      </c>
      <c r="C36">
        <v>0</v>
      </c>
      <c r="T36">
        <f t="shared" si="23"/>
        <v>12.25</v>
      </c>
      <c r="U36" s="29">
        <v>12</v>
      </c>
      <c r="V36" s="34">
        <f t="shared" si="24"/>
        <v>4816</v>
      </c>
      <c r="W36" s="34">
        <f t="shared" si="25"/>
        <v>1204</v>
      </c>
      <c r="X36" s="34">
        <f t="shared" si="26"/>
        <v>0</v>
      </c>
      <c r="Y36" s="34">
        <f t="shared" si="27"/>
        <v>0</v>
      </c>
      <c r="Z36" s="29">
        <f t="shared" si="28"/>
        <v>6020</v>
      </c>
    </row>
    <row r="37" spans="1:26" x14ac:dyDescent="0.25">
      <c r="A37">
        <v>22.5</v>
      </c>
      <c r="B37">
        <v>0</v>
      </c>
      <c r="C37">
        <v>0</v>
      </c>
      <c r="T37">
        <f t="shared" si="23"/>
        <v>12.75</v>
      </c>
      <c r="U37" s="29">
        <v>12.5</v>
      </c>
      <c r="V37" s="34">
        <f t="shared" si="24"/>
        <v>1807</v>
      </c>
      <c r="W37" s="34">
        <f t="shared" si="25"/>
        <v>3614</v>
      </c>
      <c r="X37" s="34">
        <f t="shared" si="26"/>
        <v>0</v>
      </c>
      <c r="Y37" s="34">
        <f t="shared" si="27"/>
        <v>0</v>
      </c>
      <c r="Z37" s="29">
        <f t="shared" si="28"/>
        <v>5421</v>
      </c>
    </row>
    <row r="38" spans="1:26" x14ac:dyDescent="0.25">
      <c r="A38">
        <v>23</v>
      </c>
      <c r="B38">
        <v>0</v>
      </c>
      <c r="C38">
        <v>0</v>
      </c>
      <c r="T38">
        <f t="shared" si="23"/>
        <v>13.25</v>
      </c>
      <c r="U38" s="29">
        <v>13</v>
      </c>
      <c r="V38" s="34">
        <f t="shared" si="24"/>
        <v>2404.4444444444443</v>
      </c>
      <c r="W38" s="34">
        <f t="shared" si="25"/>
        <v>3005.5555555555557</v>
      </c>
      <c r="X38" s="34">
        <f t="shared" si="26"/>
        <v>0</v>
      </c>
      <c r="Y38" s="34">
        <f t="shared" si="27"/>
        <v>0</v>
      </c>
      <c r="Z38" s="29">
        <f t="shared" si="28"/>
        <v>5410</v>
      </c>
    </row>
    <row r="39" spans="1:26" x14ac:dyDescent="0.25">
      <c r="A39">
        <v>23.5</v>
      </c>
      <c r="B39">
        <v>0</v>
      </c>
      <c r="C39">
        <v>0</v>
      </c>
      <c r="T39">
        <f t="shared" si="23"/>
        <v>13.75</v>
      </c>
      <c r="U39" s="29">
        <v>13.5</v>
      </c>
      <c r="V39" s="34">
        <f t="shared" si="24"/>
        <v>286.40000000000003</v>
      </c>
      <c r="W39" s="34">
        <f t="shared" si="25"/>
        <v>2577.6</v>
      </c>
      <c r="X39" s="34">
        <f t="shared" si="26"/>
        <v>0</v>
      </c>
      <c r="Y39" s="34">
        <f t="shared" si="27"/>
        <v>0</v>
      </c>
      <c r="Z39" s="29">
        <f t="shared" si="28"/>
        <v>2864</v>
      </c>
    </row>
    <row r="40" spans="1:26" x14ac:dyDescent="0.25">
      <c r="A40">
        <v>24</v>
      </c>
      <c r="B40">
        <v>0</v>
      </c>
      <c r="C40">
        <v>0</v>
      </c>
      <c r="T40">
        <f t="shared" si="23"/>
        <v>14.25</v>
      </c>
      <c r="U40" s="29">
        <v>14</v>
      </c>
      <c r="V40" s="34">
        <f t="shared" si="24"/>
        <v>92.800000000000011</v>
      </c>
      <c r="W40" s="34">
        <f t="shared" si="25"/>
        <v>649.59999999999991</v>
      </c>
      <c r="X40" s="34">
        <f t="shared" si="26"/>
        <v>185.60000000000002</v>
      </c>
      <c r="Y40" s="34">
        <f t="shared" si="27"/>
        <v>0</v>
      </c>
      <c r="Z40" s="29">
        <f t="shared" si="28"/>
        <v>928</v>
      </c>
    </row>
    <row r="41" spans="1:26" x14ac:dyDescent="0.25">
      <c r="A41">
        <v>24.5</v>
      </c>
      <c r="B41">
        <v>0</v>
      </c>
      <c r="C41">
        <v>0</v>
      </c>
      <c r="T41">
        <f t="shared" si="23"/>
        <v>14.75</v>
      </c>
      <c r="U41" s="29">
        <v>14.5</v>
      </c>
      <c r="V41" s="34">
        <f t="shared" si="24"/>
        <v>0</v>
      </c>
      <c r="W41" s="34">
        <f t="shared" si="25"/>
        <v>518.77777777777783</v>
      </c>
      <c r="X41" s="34">
        <f t="shared" si="26"/>
        <v>148.2222222222222</v>
      </c>
      <c r="Y41" s="34">
        <f t="shared" si="27"/>
        <v>0</v>
      </c>
      <c r="Z41" s="29">
        <f t="shared" si="28"/>
        <v>667</v>
      </c>
    </row>
    <row r="42" spans="1:26" x14ac:dyDescent="0.25">
      <c r="A42">
        <v>25</v>
      </c>
      <c r="B42">
        <v>0</v>
      </c>
      <c r="C42">
        <v>0</v>
      </c>
      <c r="T42">
        <f t="shared" si="23"/>
        <v>15.25</v>
      </c>
      <c r="U42" s="29">
        <v>15</v>
      </c>
      <c r="V42" s="34">
        <f t="shared" si="24"/>
        <v>0</v>
      </c>
      <c r="W42" s="34">
        <f t="shared" si="25"/>
        <v>613.5</v>
      </c>
      <c r="X42" s="34">
        <f t="shared" si="26"/>
        <v>204.5</v>
      </c>
      <c r="Y42" s="34">
        <f t="shared" si="27"/>
        <v>0</v>
      </c>
      <c r="Z42" s="29">
        <f t="shared" si="28"/>
        <v>818</v>
      </c>
    </row>
    <row r="43" spans="1:26" x14ac:dyDescent="0.25">
      <c r="A43">
        <v>25.5</v>
      </c>
      <c r="B43">
        <v>0</v>
      </c>
      <c r="C43">
        <v>0</v>
      </c>
      <c r="T43">
        <f t="shared" si="23"/>
        <v>15.75</v>
      </c>
      <c r="U43" s="29">
        <v>15.5</v>
      </c>
      <c r="V43" s="34">
        <f t="shared" si="24"/>
        <v>0</v>
      </c>
      <c r="W43" s="34">
        <f t="shared" si="25"/>
        <v>345</v>
      </c>
      <c r="X43" s="34">
        <f t="shared" si="26"/>
        <v>69</v>
      </c>
      <c r="Y43" s="34">
        <f t="shared" si="27"/>
        <v>0</v>
      </c>
      <c r="Z43" s="29">
        <f t="shared" si="28"/>
        <v>414</v>
      </c>
    </row>
    <row r="44" spans="1:26" x14ac:dyDescent="0.25">
      <c r="B44">
        <v>2215675</v>
      </c>
      <c r="C44">
        <v>28408</v>
      </c>
      <c r="T44">
        <f t="shared" si="23"/>
        <v>16.25</v>
      </c>
      <c r="U44" s="29">
        <v>16</v>
      </c>
      <c r="V44" s="34">
        <f t="shared" si="24"/>
        <v>0</v>
      </c>
      <c r="W44" s="34">
        <f t="shared" si="25"/>
        <v>0</v>
      </c>
      <c r="X44" s="34">
        <f t="shared" si="26"/>
        <v>0</v>
      </c>
      <c r="Y44" s="34">
        <f t="shared" si="27"/>
        <v>0</v>
      </c>
      <c r="Z44" s="29">
        <f t="shared" si="28"/>
        <v>0</v>
      </c>
    </row>
    <row r="45" spans="1:26" x14ac:dyDescent="0.25">
      <c r="U45" s="29" t="s">
        <v>4</v>
      </c>
      <c r="V45" s="35">
        <f>SUM(V31:V44)</f>
        <v>14887.894444444444</v>
      </c>
      <c r="W45" s="35">
        <f t="shared" ref="W45" si="29">SUM(W31:W44)</f>
        <v>12912.783333333333</v>
      </c>
      <c r="X45" s="35">
        <f t="shared" ref="X45" si="30">SUM(X31:X44)</f>
        <v>607.32222222222219</v>
      </c>
      <c r="Y45" s="35">
        <f t="shared" ref="Y45" si="31">SUM(Y31:Y44)</f>
        <v>0</v>
      </c>
      <c r="Z45" s="35">
        <f>SUM(Z31:Z44)</f>
        <v>28408</v>
      </c>
    </row>
    <row r="46" spans="1:26" x14ac:dyDescent="0.25">
      <c r="U46" s="29" t="s">
        <v>8</v>
      </c>
      <c r="V46" s="36">
        <f>+V45/$Z$45*100</f>
        <v>52.40740088863857</v>
      </c>
      <c r="W46" s="36">
        <f>+W45/$Z$45*100</f>
        <v>45.454742795456674</v>
      </c>
      <c r="X46" s="36">
        <f>+X45/$Z$45*100</f>
        <v>2.1378563159047528</v>
      </c>
      <c r="Y46" s="36">
        <f>+Y45/$Z$45*100</f>
        <v>0</v>
      </c>
      <c r="Z46" s="36">
        <f>+Z45/$Z$45*100</f>
        <v>100</v>
      </c>
    </row>
    <row r="47" spans="1:26" x14ac:dyDescent="0.25">
      <c r="U47" s="31" t="s">
        <v>9</v>
      </c>
      <c r="V47" s="37">
        <f>V45/V23*1000</f>
        <v>11.193725721541975</v>
      </c>
      <c r="W47" s="37">
        <f t="shared" ref="W47:Z47" si="32">W45/W23*1000</f>
        <v>15.048066616907006</v>
      </c>
      <c r="X47" s="37">
        <f t="shared" si="32"/>
        <v>22.04344808422961</v>
      </c>
      <c r="Y47" s="37"/>
      <c r="Z47" s="37">
        <f t="shared" si="32"/>
        <v>12.821374976023108</v>
      </c>
    </row>
  </sheetData>
  <mergeCells count="4">
    <mergeCell ref="U6:Z6"/>
    <mergeCell ref="V7:Y7"/>
    <mergeCell ref="U28:Z28"/>
    <mergeCell ref="V29:Y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H28" sqref="H28"/>
    </sheetView>
  </sheetViews>
  <sheetFormatPr defaultRowHeight="15" x14ac:dyDescent="0.25"/>
  <sheetData>
    <row r="1" spans="1:6" x14ac:dyDescent="0.25">
      <c r="A1" s="7" t="s">
        <v>0</v>
      </c>
      <c r="B1" s="7" t="s">
        <v>1</v>
      </c>
    </row>
    <row r="3" spans="1:6" x14ac:dyDescent="0.25">
      <c r="B3" s="45" t="s">
        <v>2</v>
      </c>
      <c r="C3" s="45"/>
      <c r="D3" s="45"/>
      <c r="E3" s="45"/>
    </row>
    <row r="4" spans="1:6" x14ac:dyDescent="0.25">
      <c r="A4" t="s">
        <v>3</v>
      </c>
      <c r="B4">
        <v>1</v>
      </c>
      <c r="C4">
        <v>2</v>
      </c>
      <c r="D4">
        <v>3</v>
      </c>
      <c r="E4">
        <v>4</v>
      </c>
      <c r="F4" t="s">
        <v>4</v>
      </c>
    </row>
    <row r="5" spans="1:6" x14ac:dyDescent="0.25">
      <c r="A5">
        <v>8</v>
      </c>
    </row>
    <row r="6" spans="1:6" x14ac:dyDescent="0.25">
      <c r="A6">
        <v>8.5</v>
      </c>
      <c r="B6" s="3">
        <v>1</v>
      </c>
      <c r="F6" s="3">
        <v>1</v>
      </c>
    </row>
    <row r="7" spans="1:6" x14ac:dyDescent="0.25">
      <c r="A7">
        <v>9</v>
      </c>
      <c r="B7">
        <v>8</v>
      </c>
      <c r="F7">
        <v>8</v>
      </c>
    </row>
    <row r="8" spans="1:6" x14ac:dyDescent="0.25">
      <c r="A8">
        <v>9.5</v>
      </c>
      <c r="B8">
        <v>10</v>
      </c>
      <c r="F8">
        <v>10</v>
      </c>
    </row>
    <row r="9" spans="1:6" x14ac:dyDescent="0.25">
      <c r="A9">
        <v>10</v>
      </c>
      <c r="B9">
        <v>10</v>
      </c>
      <c r="F9">
        <v>10</v>
      </c>
    </row>
    <row r="10" spans="1:6" x14ac:dyDescent="0.25">
      <c r="A10">
        <v>10.5</v>
      </c>
      <c r="B10">
        <v>12</v>
      </c>
      <c r="F10">
        <v>12</v>
      </c>
    </row>
    <row r="11" spans="1:6" x14ac:dyDescent="0.25">
      <c r="A11">
        <v>11</v>
      </c>
      <c r="B11">
        <v>13</v>
      </c>
      <c r="F11">
        <v>13</v>
      </c>
    </row>
    <row r="12" spans="1:6" x14ac:dyDescent="0.25">
      <c r="A12">
        <v>11.5</v>
      </c>
      <c r="B12">
        <v>15</v>
      </c>
      <c r="F12">
        <v>15</v>
      </c>
    </row>
    <row r="13" spans="1:6" x14ac:dyDescent="0.25">
      <c r="A13">
        <v>12</v>
      </c>
      <c r="B13">
        <v>15</v>
      </c>
      <c r="F13">
        <v>15</v>
      </c>
    </row>
    <row r="14" spans="1:6" x14ac:dyDescent="0.25">
      <c r="A14">
        <v>12.5</v>
      </c>
      <c r="B14">
        <v>18</v>
      </c>
      <c r="F14">
        <v>18</v>
      </c>
    </row>
    <row r="15" spans="1:6" x14ac:dyDescent="0.25">
      <c r="A15">
        <v>13</v>
      </c>
      <c r="B15">
        <v>16</v>
      </c>
      <c r="F15">
        <v>16</v>
      </c>
    </row>
    <row r="16" spans="1:6" x14ac:dyDescent="0.25">
      <c r="A16">
        <v>13.5</v>
      </c>
      <c r="B16">
        <v>14</v>
      </c>
      <c r="C16">
        <v>1</v>
      </c>
      <c r="F16">
        <v>15</v>
      </c>
    </row>
    <row r="17" spans="1:14" x14ac:dyDescent="0.25">
      <c r="A17">
        <v>14</v>
      </c>
      <c r="B17">
        <v>16</v>
      </c>
      <c r="D17">
        <v>1</v>
      </c>
      <c r="F17">
        <v>17</v>
      </c>
    </row>
    <row r="18" spans="1:14" x14ac:dyDescent="0.25">
      <c r="A18">
        <v>14.5</v>
      </c>
      <c r="B18">
        <v>14</v>
      </c>
      <c r="C18">
        <v>2</v>
      </c>
      <c r="D18">
        <v>1</v>
      </c>
      <c r="F18">
        <v>17</v>
      </c>
    </row>
    <row r="19" spans="1:14" x14ac:dyDescent="0.25">
      <c r="A19">
        <v>15</v>
      </c>
      <c r="B19">
        <v>9</v>
      </c>
      <c r="C19">
        <v>4</v>
      </c>
      <c r="D19">
        <v>2</v>
      </c>
      <c r="E19">
        <v>1</v>
      </c>
      <c r="F19">
        <v>16</v>
      </c>
    </row>
    <row r="20" spans="1:14" x14ac:dyDescent="0.25">
      <c r="A20">
        <v>15.5</v>
      </c>
      <c r="B20">
        <v>3</v>
      </c>
      <c r="C20">
        <v>9</v>
      </c>
      <c r="D20">
        <v>1</v>
      </c>
      <c r="E20">
        <v>1</v>
      </c>
      <c r="F20">
        <v>14</v>
      </c>
    </row>
    <row r="21" spans="1:14" x14ac:dyDescent="0.25">
      <c r="A21">
        <v>16</v>
      </c>
      <c r="B21">
        <v>1</v>
      </c>
      <c r="C21">
        <v>7</v>
      </c>
      <c r="D21">
        <v>3</v>
      </c>
      <c r="E21">
        <v>1</v>
      </c>
      <c r="F21">
        <v>12</v>
      </c>
    </row>
    <row r="22" spans="1:14" x14ac:dyDescent="0.25">
      <c r="A22">
        <v>16.5</v>
      </c>
      <c r="B22">
        <v>2</v>
      </c>
      <c r="C22">
        <v>4</v>
      </c>
      <c r="D22">
        <v>2</v>
      </c>
      <c r="F22">
        <v>8</v>
      </c>
    </row>
    <row r="23" spans="1:14" x14ac:dyDescent="0.25">
      <c r="A23">
        <v>17</v>
      </c>
      <c r="C23">
        <v>2</v>
      </c>
      <c r="D23">
        <v>4</v>
      </c>
      <c r="F23">
        <v>6</v>
      </c>
    </row>
    <row r="24" spans="1:14" x14ac:dyDescent="0.25">
      <c r="A24">
        <v>17.5</v>
      </c>
      <c r="D24">
        <v>3</v>
      </c>
      <c r="F24">
        <v>3</v>
      </c>
    </row>
    <row r="25" spans="1:14" x14ac:dyDescent="0.25">
      <c r="A25">
        <v>18</v>
      </c>
      <c r="D25">
        <v>1</v>
      </c>
      <c r="F25">
        <v>1</v>
      </c>
    </row>
    <row r="26" spans="1:14" x14ac:dyDescent="0.25">
      <c r="A26">
        <v>18.5</v>
      </c>
    </row>
    <row r="27" spans="1:14" x14ac:dyDescent="0.25">
      <c r="A27" t="s">
        <v>4</v>
      </c>
      <c r="B27">
        <v>176</v>
      </c>
      <c r="C27">
        <v>29</v>
      </c>
      <c r="D27">
        <v>18</v>
      </c>
      <c r="E27">
        <v>3</v>
      </c>
      <c r="F27">
        <v>227</v>
      </c>
    </row>
    <row r="30" spans="1:14" x14ac:dyDescent="0.25">
      <c r="A30" s="7" t="s">
        <v>0</v>
      </c>
      <c r="B30" s="7" t="s">
        <v>5</v>
      </c>
      <c r="I30" s="4" t="s">
        <v>0</v>
      </c>
      <c r="J30" s="4" t="s">
        <v>6</v>
      </c>
      <c r="K30" s="4"/>
      <c r="L30" s="4"/>
      <c r="M30" s="4"/>
      <c r="N30" s="4"/>
    </row>
    <row r="31" spans="1:14" x14ac:dyDescent="0.25">
      <c r="I31" s="4"/>
      <c r="J31" s="4"/>
      <c r="K31" s="4"/>
      <c r="L31" s="4"/>
      <c r="M31" s="4"/>
      <c r="N31" s="4"/>
    </row>
    <row r="32" spans="1:14" x14ac:dyDescent="0.25">
      <c r="B32" s="45" t="s">
        <v>2</v>
      </c>
      <c r="C32" s="45"/>
      <c r="D32" s="45"/>
      <c r="E32" s="45"/>
      <c r="I32" s="4"/>
      <c r="J32" s="44" t="s">
        <v>2</v>
      </c>
      <c r="K32" s="44"/>
      <c r="L32" s="44"/>
      <c r="M32" s="44"/>
      <c r="N32" s="4"/>
    </row>
    <row r="33" spans="1:14" x14ac:dyDescent="0.25">
      <c r="A33" t="s">
        <v>3</v>
      </c>
      <c r="B33">
        <v>1</v>
      </c>
      <c r="C33">
        <v>2</v>
      </c>
      <c r="D33">
        <v>3</v>
      </c>
      <c r="E33">
        <v>4</v>
      </c>
      <c r="F33" t="s">
        <v>4</v>
      </c>
      <c r="I33" s="4" t="s">
        <v>3</v>
      </c>
      <c r="J33" s="4">
        <v>1</v>
      </c>
      <c r="K33" s="4">
        <v>2</v>
      </c>
      <c r="L33" s="4">
        <v>3</v>
      </c>
      <c r="M33" s="4">
        <v>4</v>
      </c>
      <c r="N33" s="4" t="s">
        <v>4</v>
      </c>
    </row>
    <row r="34" spans="1:14" x14ac:dyDescent="0.25">
      <c r="A34">
        <v>8</v>
      </c>
      <c r="I34" s="4">
        <v>8</v>
      </c>
      <c r="J34" s="4"/>
      <c r="K34" s="4"/>
      <c r="L34" s="4"/>
      <c r="M34" s="4"/>
      <c r="N34" s="4"/>
    </row>
    <row r="35" spans="1:14" x14ac:dyDescent="0.25">
      <c r="A35">
        <v>8.5</v>
      </c>
      <c r="I35" s="4">
        <v>8.5</v>
      </c>
      <c r="J35" s="18">
        <v>1</v>
      </c>
      <c r="K35" s="4"/>
      <c r="L35" s="4"/>
      <c r="M35" s="4"/>
      <c r="N35" s="18">
        <v>1</v>
      </c>
    </row>
    <row r="36" spans="1:14" x14ac:dyDescent="0.25">
      <c r="A36">
        <v>9</v>
      </c>
      <c r="I36" s="4">
        <v>9</v>
      </c>
      <c r="J36" s="4">
        <v>8</v>
      </c>
      <c r="K36" s="4"/>
      <c r="L36" s="4"/>
      <c r="M36" s="4"/>
      <c r="N36" s="4">
        <v>8</v>
      </c>
    </row>
    <row r="37" spans="1:14" x14ac:dyDescent="0.25">
      <c r="A37">
        <v>9.5</v>
      </c>
      <c r="I37" s="4">
        <v>9.5</v>
      </c>
      <c r="J37" s="4">
        <v>10</v>
      </c>
      <c r="K37" s="4"/>
      <c r="L37" s="4"/>
      <c r="M37" s="4"/>
      <c r="N37" s="4">
        <v>10</v>
      </c>
    </row>
    <row r="38" spans="1:14" x14ac:dyDescent="0.25">
      <c r="A38">
        <v>10</v>
      </c>
      <c r="I38" s="4">
        <v>10</v>
      </c>
      <c r="J38" s="4">
        <v>10</v>
      </c>
      <c r="K38" s="4"/>
      <c r="L38" s="4"/>
      <c r="M38" s="4"/>
      <c r="N38" s="4">
        <v>10</v>
      </c>
    </row>
    <row r="39" spans="1:14" x14ac:dyDescent="0.25">
      <c r="A39">
        <v>10.5</v>
      </c>
      <c r="I39" s="4">
        <v>10.5</v>
      </c>
      <c r="J39" s="4">
        <v>12</v>
      </c>
      <c r="K39" s="4"/>
      <c r="L39" s="4"/>
      <c r="M39" s="4"/>
      <c r="N39" s="4">
        <v>12</v>
      </c>
    </row>
    <row r="40" spans="1:14" x14ac:dyDescent="0.25">
      <c r="A40">
        <v>11</v>
      </c>
      <c r="I40" s="4">
        <v>11</v>
      </c>
      <c r="J40" s="4">
        <v>13</v>
      </c>
      <c r="K40" s="4"/>
      <c r="L40" s="4"/>
      <c r="M40" s="4"/>
      <c r="N40" s="4">
        <v>13</v>
      </c>
    </row>
    <row r="41" spans="1:14" x14ac:dyDescent="0.25">
      <c r="A41">
        <v>11.5</v>
      </c>
      <c r="I41" s="4">
        <v>11.5</v>
      </c>
      <c r="J41" s="4">
        <v>15</v>
      </c>
      <c r="K41" s="4"/>
      <c r="L41" s="4"/>
      <c r="M41" s="4"/>
      <c r="N41" s="4">
        <v>15</v>
      </c>
    </row>
    <row r="42" spans="1:14" x14ac:dyDescent="0.25">
      <c r="A42">
        <v>12</v>
      </c>
      <c r="B42">
        <v>1</v>
      </c>
      <c r="F42">
        <v>1</v>
      </c>
      <c r="I42" s="4">
        <v>12</v>
      </c>
      <c r="J42" s="4">
        <v>16</v>
      </c>
      <c r="K42" s="4"/>
      <c r="L42" s="4"/>
      <c r="M42" s="4"/>
      <c r="N42" s="4">
        <v>16</v>
      </c>
    </row>
    <row r="43" spans="1:14" x14ac:dyDescent="0.25">
      <c r="A43">
        <v>12.5</v>
      </c>
      <c r="B43">
        <v>3</v>
      </c>
      <c r="F43">
        <v>3</v>
      </c>
      <c r="I43" s="4">
        <v>12.5</v>
      </c>
      <c r="J43" s="4">
        <v>21</v>
      </c>
      <c r="K43" s="4"/>
      <c r="L43" s="4"/>
      <c r="M43" s="4"/>
      <c r="N43" s="4">
        <v>21</v>
      </c>
    </row>
    <row r="44" spans="1:14" x14ac:dyDescent="0.25">
      <c r="A44">
        <v>13</v>
      </c>
      <c r="B44">
        <v>2</v>
      </c>
      <c r="C44">
        <v>8</v>
      </c>
      <c r="F44">
        <v>10</v>
      </c>
      <c r="I44" s="4">
        <v>13</v>
      </c>
      <c r="J44" s="4">
        <v>18</v>
      </c>
      <c r="K44" s="4">
        <v>8</v>
      </c>
      <c r="L44" s="4"/>
      <c r="M44" s="4"/>
      <c r="N44" s="4">
        <v>26</v>
      </c>
    </row>
    <row r="45" spans="1:14" x14ac:dyDescent="0.25">
      <c r="A45">
        <v>13.5</v>
      </c>
      <c r="B45">
        <v>1</v>
      </c>
      <c r="C45">
        <v>8</v>
      </c>
      <c r="F45">
        <v>9</v>
      </c>
      <c r="I45" s="4">
        <v>13.5</v>
      </c>
      <c r="J45" s="4">
        <v>15</v>
      </c>
      <c r="K45" s="4">
        <v>9</v>
      </c>
      <c r="L45" s="4"/>
      <c r="M45" s="4"/>
      <c r="N45" s="4">
        <v>24</v>
      </c>
    </row>
    <row r="46" spans="1:14" x14ac:dyDescent="0.25">
      <c r="A46">
        <v>14</v>
      </c>
      <c r="B46">
        <v>1</v>
      </c>
      <c r="C46">
        <v>7</v>
      </c>
      <c r="D46">
        <v>1</v>
      </c>
      <c r="F46">
        <v>9</v>
      </c>
      <c r="I46" s="4">
        <v>14</v>
      </c>
      <c r="J46" s="4">
        <v>17</v>
      </c>
      <c r="K46" s="4">
        <v>7</v>
      </c>
      <c r="L46" s="4">
        <v>2</v>
      </c>
      <c r="M46" s="4"/>
      <c r="N46" s="4">
        <v>26</v>
      </c>
    </row>
    <row r="47" spans="1:14" x14ac:dyDescent="0.25">
      <c r="A47">
        <v>14.5</v>
      </c>
      <c r="C47">
        <v>7</v>
      </c>
      <c r="D47">
        <v>3</v>
      </c>
      <c r="F47">
        <v>10</v>
      </c>
      <c r="I47" s="4">
        <v>14.5</v>
      </c>
      <c r="J47" s="4">
        <v>14</v>
      </c>
      <c r="K47" s="4">
        <v>9</v>
      </c>
      <c r="L47" s="4">
        <v>4</v>
      </c>
      <c r="M47" s="4"/>
      <c r="N47" s="4">
        <v>27</v>
      </c>
    </row>
    <row r="48" spans="1:14" x14ac:dyDescent="0.25">
      <c r="A48">
        <v>15</v>
      </c>
      <c r="B48">
        <v>1</v>
      </c>
      <c r="C48">
        <v>5</v>
      </c>
      <c r="D48">
        <v>4</v>
      </c>
      <c r="F48">
        <v>10</v>
      </c>
      <c r="I48" s="4">
        <v>15</v>
      </c>
      <c r="J48" s="4">
        <v>10</v>
      </c>
      <c r="K48" s="4">
        <v>9</v>
      </c>
      <c r="L48" s="4">
        <v>6</v>
      </c>
      <c r="M48" s="4">
        <v>1</v>
      </c>
      <c r="N48" s="4">
        <v>26</v>
      </c>
    </row>
    <row r="49" spans="1:14" x14ac:dyDescent="0.25">
      <c r="A49">
        <v>15.5</v>
      </c>
      <c r="D49">
        <v>9</v>
      </c>
      <c r="F49">
        <v>9</v>
      </c>
      <c r="I49" s="4">
        <v>15.5</v>
      </c>
      <c r="J49" s="4">
        <v>3</v>
      </c>
      <c r="K49" s="4">
        <v>9</v>
      </c>
      <c r="L49" s="4">
        <v>10</v>
      </c>
      <c r="M49" s="4">
        <v>1</v>
      </c>
      <c r="N49" s="4">
        <v>23</v>
      </c>
    </row>
    <row r="50" spans="1:14" x14ac:dyDescent="0.25">
      <c r="A50">
        <v>16</v>
      </c>
      <c r="D50">
        <v>10</v>
      </c>
      <c r="F50">
        <v>10</v>
      </c>
      <c r="I50" s="4">
        <v>16</v>
      </c>
      <c r="J50" s="4">
        <v>1</v>
      </c>
      <c r="K50" s="4">
        <v>7</v>
      </c>
      <c r="L50" s="4">
        <v>13</v>
      </c>
      <c r="M50" s="4">
        <v>1</v>
      </c>
      <c r="N50" s="4">
        <v>22</v>
      </c>
    </row>
    <row r="51" spans="1:14" x14ac:dyDescent="0.25">
      <c r="A51">
        <v>16.5</v>
      </c>
      <c r="C51">
        <v>1</v>
      </c>
      <c r="D51">
        <v>5</v>
      </c>
      <c r="E51">
        <v>2</v>
      </c>
      <c r="F51">
        <v>8</v>
      </c>
      <c r="I51" s="4">
        <v>16.5</v>
      </c>
      <c r="J51" s="4">
        <v>2</v>
      </c>
      <c r="K51" s="4">
        <v>5</v>
      </c>
      <c r="L51" s="4">
        <v>7</v>
      </c>
      <c r="M51" s="4">
        <v>2</v>
      </c>
      <c r="N51" s="4">
        <v>16</v>
      </c>
    </row>
    <row r="52" spans="1:14" x14ac:dyDescent="0.25">
      <c r="A52">
        <v>17</v>
      </c>
      <c r="D52">
        <v>8</v>
      </c>
      <c r="E52">
        <v>2</v>
      </c>
      <c r="F52">
        <v>10</v>
      </c>
      <c r="I52" s="4">
        <v>17</v>
      </c>
      <c r="J52" s="4"/>
      <c r="K52" s="4">
        <v>2</v>
      </c>
      <c r="L52" s="4">
        <v>12</v>
      </c>
      <c r="M52" s="4">
        <v>2</v>
      </c>
      <c r="N52" s="4">
        <v>16</v>
      </c>
    </row>
    <row r="53" spans="1:14" x14ac:dyDescent="0.25">
      <c r="A53">
        <v>17.5</v>
      </c>
      <c r="D53">
        <v>2</v>
      </c>
      <c r="F53">
        <v>2</v>
      </c>
      <c r="I53" s="4">
        <v>17.5</v>
      </c>
      <c r="J53" s="4"/>
      <c r="K53" s="4"/>
      <c r="L53" s="4">
        <v>5</v>
      </c>
      <c r="M53" s="4"/>
      <c r="N53" s="4">
        <v>5</v>
      </c>
    </row>
    <row r="54" spans="1:14" x14ac:dyDescent="0.25">
      <c r="A54">
        <v>18</v>
      </c>
      <c r="D54">
        <v>1</v>
      </c>
      <c r="F54">
        <v>1</v>
      </c>
      <c r="I54" s="4">
        <v>18</v>
      </c>
      <c r="J54" s="4"/>
      <c r="K54" s="4"/>
      <c r="L54" s="4">
        <v>2</v>
      </c>
      <c r="M54" s="4"/>
      <c r="N54" s="4">
        <v>2</v>
      </c>
    </row>
    <row r="55" spans="1:14" x14ac:dyDescent="0.25">
      <c r="A55">
        <v>18.5</v>
      </c>
      <c r="D55">
        <v>1</v>
      </c>
      <c r="F55">
        <v>1</v>
      </c>
      <c r="I55" s="4">
        <v>18.5</v>
      </c>
      <c r="J55" s="4"/>
      <c r="K55" s="4"/>
      <c r="L55" s="4">
        <v>1</v>
      </c>
      <c r="M55" s="4"/>
      <c r="N55" s="4">
        <v>1</v>
      </c>
    </row>
    <row r="56" spans="1:14" x14ac:dyDescent="0.25">
      <c r="A56" t="s">
        <v>4</v>
      </c>
      <c r="B56">
        <v>9</v>
      </c>
      <c r="C56">
        <v>36</v>
      </c>
      <c r="D56">
        <v>44</v>
      </c>
      <c r="E56">
        <v>4</v>
      </c>
      <c r="F56">
        <v>93</v>
      </c>
      <c r="I56" s="4" t="s">
        <v>4</v>
      </c>
      <c r="J56" s="4">
        <v>186</v>
      </c>
      <c r="K56" s="4">
        <v>65</v>
      </c>
      <c r="L56" s="4">
        <v>62</v>
      </c>
      <c r="M56" s="4">
        <v>7</v>
      </c>
      <c r="N56" s="4">
        <v>320</v>
      </c>
    </row>
  </sheetData>
  <mergeCells count="3">
    <mergeCell ref="J32:M32"/>
    <mergeCell ref="B3:E3"/>
    <mergeCell ref="B32:E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9aCN</vt:lpstr>
      <vt:lpstr>9aS_alg</vt:lpstr>
      <vt:lpstr>9aS_cad</vt:lpstr>
      <vt:lpstr>extra_ALKs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Marques</dc:creator>
  <cp:lastModifiedBy>Susana Garrido</cp:lastModifiedBy>
  <dcterms:created xsi:type="dcterms:W3CDTF">2014-05-30T13:56:09Z</dcterms:created>
  <dcterms:modified xsi:type="dcterms:W3CDTF">2024-02-06T09:41:00Z</dcterms:modified>
</cp:coreProperties>
</file>