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0490" windowHeight="7755" activeTab="2"/>
  </bookViews>
  <sheets>
    <sheet name="9aCN" sheetId="21" r:id="rId1"/>
    <sheet name="9aS_cad" sheetId="20" r:id="rId2"/>
    <sheet name="extra_total" sheetId="17" r:id="rId3"/>
    <sheet name="extra" sheetId="19" r:id="rId4"/>
  </sheets>
  <calcPr calcId="162913"/>
</workbook>
</file>

<file path=xl/calcChain.xml><?xml version="1.0" encoding="utf-8"?>
<calcChain xmlns="http://schemas.openxmlformats.org/spreadsheetml/2006/main">
  <c r="C46" i="20" l="1"/>
  <c r="B46" i="20"/>
  <c r="E46" i="20" s="1"/>
  <c r="E45" i="20"/>
  <c r="E44" i="20"/>
  <c r="E43" i="20"/>
  <c r="E42" i="20"/>
  <c r="E39" i="20"/>
  <c r="E38" i="20"/>
  <c r="E37" i="20"/>
  <c r="E36" i="20"/>
  <c r="E35" i="20"/>
  <c r="E34" i="20"/>
  <c r="E31" i="20"/>
  <c r="E30" i="20"/>
  <c r="E29" i="20"/>
  <c r="E28" i="20"/>
  <c r="Q27" i="20"/>
  <c r="P27" i="20"/>
  <c r="O27" i="20"/>
  <c r="N27" i="20"/>
  <c r="E27" i="20"/>
  <c r="AC26" i="20"/>
  <c r="AB26" i="20"/>
  <c r="AA26" i="20"/>
  <c r="Z26" i="20"/>
  <c r="W26" i="20"/>
  <c r="V26" i="20"/>
  <c r="U26" i="20"/>
  <c r="T26" i="20"/>
  <c r="R26" i="20"/>
  <c r="E26" i="20"/>
  <c r="AC25" i="20"/>
  <c r="AB25" i="20"/>
  <c r="AA25" i="20"/>
  <c r="Z25" i="20"/>
  <c r="W25" i="20"/>
  <c r="V25" i="20"/>
  <c r="U25" i="20"/>
  <c r="T25" i="20"/>
  <c r="R25" i="20"/>
  <c r="E25" i="20"/>
  <c r="D25" i="20"/>
  <c r="AC24" i="20"/>
  <c r="AB24" i="20"/>
  <c r="AA24" i="20"/>
  <c r="Z24" i="20"/>
  <c r="W24" i="20"/>
  <c r="V24" i="20"/>
  <c r="U24" i="20"/>
  <c r="T24" i="20"/>
  <c r="R24" i="20"/>
  <c r="E24" i="20"/>
  <c r="D24" i="20"/>
  <c r="AC23" i="20"/>
  <c r="AB23" i="20"/>
  <c r="AA23" i="20"/>
  <c r="Z23" i="20"/>
  <c r="W23" i="20"/>
  <c r="V23" i="20"/>
  <c r="U23" i="20"/>
  <c r="T23" i="20"/>
  <c r="R23" i="20"/>
  <c r="E23" i="20"/>
  <c r="D23" i="20"/>
  <c r="AC22" i="20"/>
  <c r="AB22" i="20"/>
  <c r="AA22" i="20"/>
  <c r="Z22" i="20"/>
  <c r="W22" i="20"/>
  <c r="V22" i="20"/>
  <c r="U22" i="20"/>
  <c r="T22" i="20"/>
  <c r="R22" i="20"/>
  <c r="E22" i="20"/>
  <c r="D22" i="20"/>
  <c r="AC21" i="20"/>
  <c r="AB21" i="20"/>
  <c r="AA21" i="20"/>
  <c r="Z21" i="20"/>
  <c r="W21" i="20"/>
  <c r="V21" i="20"/>
  <c r="U21" i="20"/>
  <c r="T21" i="20"/>
  <c r="R21" i="20"/>
  <c r="E21" i="20"/>
  <c r="D21" i="20"/>
  <c r="AB20" i="20"/>
  <c r="Z20" i="20"/>
  <c r="T20" i="20"/>
  <c r="R20" i="20"/>
  <c r="Q20" i="20"/>
  <c r="W20" i="20" s="1"/>
  <c r="P20" i="20"/>
  <c r="V20" i="20" s="1"/>
  <c r="O20" i="20"/>
  <c r="U20" i="20" s="1"/>
  <c r="N20" i="20"/>
  <c r="E20" i="20"/>
  <c r="D20" i="20"/>
  <c r="AA19" i="20"/>
  <c r="W19" i="20"/>
  <c r="R19" i="20"/>
  <c r="Q19" i="20"/>
  <c r="AC19" i="20" s="1"/>
  <c r="P19" i="20"/>
  <c r="V19" i="20" s="1"/>
  <c r="O19" i="20"/>
  <c r="U19" i="20" s="1"/>
  <c r="N19" i="20"/>
  <c r="T19" i="20" s="1"/>
  <c r="E19" i="20"/>
  <c r="D19" i="20"/>
  <c r="Z18" i="20"/>
  <c r="V18" i="20"/>
  <c r="R18" i="20"/>
  <c r="Q18" i="20"/>
  <c r="AC18" i="20" s="1"/>
  <c r="P18" i="20"/>
  <c r="AB18" i="20" s="1"/>
  <c r="O18" i="20"/>
  <c r="U18" i="20" s="1"/>
  <c r="N18" i="20"/>
  <c r="T18" i="20" s="1"/>
  <c r="E18" i="20"/>
  <c r="D18" i="20"/>
  <c r="AC17" i="20"/>
  <c r="W17" i="20"/>
  <c r="U17" i="20"/>
  <c r="R17" i="20"/>
  <c r="Q17" i="20"/>
  <c r="P17" i="20"/>
  <c r="AB17" i="20" s="1"/>
  <c r="O17" i="20"/>
  <c r="AA17" i="20" s="1"/>
  <c r="N17" i="20"/>
  <c r="T17" i="20" s="1"/>
  <c r="E17" i="20"/>
  <c r="D17" i="20"/>
  <c r="AB16" i="20"/>
  <c r="W16" i="20"/>
  <c r="V16" i="20"/>
  <c r="T16" i="20"/>
  <c r="R16" i="20"/>
  <c r="Q16" i="20"/>
  <c r="AC16" i="20" s="1"/>
  <c r="P16" i="20"/>
  <c r="O16" i="20"/>
  <c r="AA16" i="20" s="1"/>
  <c r="N16" i="20"/>
  <c r="Z16" i="20" s="1"/>
  <c r="E16" i="20"/>
  <c r="D16" i="20"/>
  <c r="AC15" i="20"/>
  <c r="AB15" i="20"/>
  <c r="AA15" i="20"/>
  <c r="V15" i="20"/>
  <c r="U15" i="20"/>
  <c r="R15" i="20"/>
  <c r="Q15" i="20"/>
  <c r="W15" i="20" s="1"/>
  <c r="P15" i="20"/>
  <c r="O15" i="20"/>
  <c r="N15" i="20"/>
  <c r="Z15" i="20" s="1"/>
  <c r="E15" i="20"/>
  <c r="D15" i="20"/>
  <c r="AB14" i="20"/>
  <c r="AA14" i="20"/>
  <c r="Z14" i="20"/>
  <c r="U14" i="20"/>
  <c r="T14" i="20"/>
  <c r="R14" i="20"/>
  <c r="Q14" i="20"/>
  <c r="W14" i="20" s="1"/>
  <c r="P14" i="20"/>
  <c r="V14" i="20" s="1"/>
  <c r="O14" i="20"/>
  <c r="N14" i="20"/>
  <c r="E14" i="20"/>
  <c r="D14" i="20"/>
  <c r="AC13" i="20"/>
  <c r="AA13" i="20"/>
  <c r="Z13" i="20"/>
  <c r="W13" i="20"/>
  <c r="T13" i="20"/>
  <c r="R13" i="20"/>
  <c r="Q13" i="20"/>
  <c r="P13" i="20"/>
  <c r="V13" i="20" s="1"/>
  <c r="O13" i="20"/>
  <c r="U13" i="20" s="1"/>
  <c r="N13" i="20"/>
  <c r="E13" i="20"/>
  <c r="D13" i="20"/>
  <c r="AB12" i="20"/>
  <c r="Z12" i="20"/>
  <c r="V12" i="20"/>
  <c r="R12" i="20"/>
  <c r="Q12" i="20"/>
  <c r="W12" i="20" s="1"/>
  <c r="P12" i="20"/>
  <c r="O12" i="20"/>
  <c r="U12" i="20" s="1"/>
  <c r="N12" i="20"/>
  <c r="T12" i="20" s="1"/>
  <c r="E12" i="20"/>
  <c r="D12" i="20"/>
  <c r="AA11" i="20"/>
  <c r="W11" i="20"/>
  <c r="U11" i="20"/>
  <c r="R11" i="20"/>
  <c r="Q11" i="20"/>
  <c r="AC11" i="20" s="1"/>
  <c r="P11" i="20"/>
  <c r="V11" i="20" s="1"/>
  <c r="O11" i="20"/>
  <c r="N11" i="20"/>
  <c r="T11" i="20" s="1"/>
  <c r="E11" i="20"/>
  <c r="D11" i="20"/>
  <c r="Z10" i="20"/>
  <c r="V10" i="20"/>
  <c r="T10" i="20"/>
  <c r="R10" i="20"/>
  <c r="Q10" i="20"/>
  <c r="AC10" i="20" s="1"/>
  <c r="P10" i="20"/>
  <c r="AB10" i="20" s="1"/>
  <c r="O10" i="20"/>
  <c r="U10" i="20" s="1"/>
  <c r="N10" i="20"/>
  <c r="E10" i="20"/>
  <c r="D10" i="20"/>
  <c r="AC9" i="20"/>
  <c r="W9" i="20"/>
  <c r="U9" i="20"/>
  <c r="R9" i="20"/>
  <c r="Q9" i="20"/>
  <c r="P9" i="20"/>
  <c r="AB9" i="20" s="1"/>
  <c r="O9" i="20"/>
  <c r="AA9" i="20" s="1"/>
  <c r="N9" i="20"/>
  <c r="T9" i="20" s="1"/>
  <c r="E9" i="20"/>
  <c r="D9" i="20"/>
  <c r="AC8" i="20"/>
  <c r="AB8" i="20"/>
  <c r="W8" i="20"/>
  <c r="V8" i="20"/>
  <c r="T8" i="20"/>
  <c r="R8" i="20"/>
  <c r="Q8" i="20"/>
  <c r="P8" i="20"/>
  <c r="O8" i="20"/>
  <c r="AA8" i="20" s="1"/>
  <c r="N8" i="20"/>
  <c r="Z8" i="20" s="1"/>
  <c r="E8" i="20"/>
  <c r="D8" i="20"/>
  <c r="AC7" i="20"/>
  <c r="AB7" i="20"/>
  <c r="AA7" i="20"/>
  <c r="V7" i="20"/>
  <c r="U7" i="20"/>
  <c r="R7" i="20"/>
  <c r="Q7" i="20"/>
  <c r="W7" i="20" s="1"/>
  <c r="P7" i="20"/>
  <c r="O7" i="20"/>
  <c r="N7" i="20"/>
  <c r="Z7" i="20" s="1"/>
  <c r="E7" i="20"/>
  <c r="D7" i="20"/>
  <c r="AB6" i="20"/>
  <c r="AA6" i="20"/>
  <c r="Z6" i="20"/>
  <c r="U6" i="20"/>
  <c r="T6" i="20"/>
  <c r="R6" i="20"/>
  <c r="Q6" i="20"/>
  <c r="W6" i="20" s="1"/>
  <c r="P6" i="20"/>
  <c r="V6" i="20" s="1"/>
  <c r="O6" i="20"/>
  <c r="N6" i="20"/>
  <c r="E6" i="20"/>
  <c r="D6" i="20"/>
  <c r="AC5" i="20"/>
  <c r="AA5" i="20"/>
  <c r="Z5" i="20"/>
  <c r="W5" i="20"/>
  <c r="T5" i="20"/>
  <c r="R5" i="20"/>
  <c r="Q5" i="20"/>
  <c r="P5" i="20"/>
  <c r="V5" i="20" s="1"/>
  <c r="O5" i="20"/>
  <c r="U5" i="20" s="1"/>
  <c r="N5" i="20"/>
  <c r="E5" i="20"/>
  <c r="D5" i="20"/>
  <c r="E4" i="20"/>
  <c r="D4" i="20"/>
  <c r="E4" i="21"/>
  <c r="E5" i="21"/>
  <c r="R5" i="21"/>
  <c r="Z5" i="21"/>
  <c r="AA5" i="21"/>
  <c r="AB5" i="21"/>
  <c r="AC5" i="21"/>
  <c r="E6" i="21"/>
  <c r="R6" i="21"/>
  <c r="Z6" i="21"/>
  <c r="AA6" i="21"/>
  <c r="AB6" i="21"/>
  <c r="AC6" i="21"/>
  <c r="E7" i="21"/>
  <c r="R7" i="21"/>
  <c r="Z7" i="21"/>
  <c r="AA7" i="21"/>
  <c r="AB7" i="21"/>
  <c r="AC7" i="21"/>
  <c r="E8" i="21"/>
  <c r="R8" i="21"/>
  <c r="Z8" i="21"/>
  <c r="AA8" i="21"/>
  <c r="AB8" i="21"/>
  <c r="AC8" i="21"/>
  <c r="E9" i="21"/>
  <c r="R9" i="21"/>
  <c r="Z9" i="21"/>
  <c r="AA9" i="21"/>
  <c r="AB9" i="21"/>
  <c r="AC9" i="21"/>
  <c r="E10" i="21"/>
  <c r="R10" i="21"/>
  <c r="Z10" i="21"/>
  <c r="AA10" i="21"/>
  <c r="AB10" i="21"/>
  <c r="AC10" i="21"/>
  <c r="E11" i="21"/>
  <c r="R11" i="21"/>
  <c r="Z11" i="21"/>
  <c r="AA11" i="21"/>
  <c r="AB11" i="21"/>
  <c r="AC11" i="21"/>
  <c r="E12" i="21"/>
  <c r="R12" i="21"/>
  <c r="Z12" i="21"/>
  <c r="AA12" i="21"/>
  <c r="AB12" i="21"/>
  <c r="AC12" i="21"/>
  <c r="E13" i="21"/>
  <c r="N13" i="21"/>
  <c r="Z13" i="21" s="1"/>
  <c r="O13" i="21"/>
  <c r="AA13" i="21" s="1"/>
  <c r="P13" i="21"/>
  <c r="AB13" i="21" s="1"/>
  <c r="Q13" i="21"/>
  <c r="AC13" i="21" s="1"/>
  <c r="R13" i="21"/>
  <c r="U13" i="21"/>
  <c r="V13" i="21"/>
  <c r="W13" i="21"/>
  <c r="D14" i="21"/>
  <c r="E14" i="21"/>
  <c r="N14" i="21"/>
  <c r="Z14" i="21" s="1"/>
  <c r="O14" i="21"/>
  <c r="AA14" i="21" s="1"/>
  <c r="P14" i="21"/>
  <c r="AB14" i="21" s="1"/>
  <c r="Q14" i="21"/>
  <c r="AC14" i="21" s="1"/>
  <c r="R14" i="21"/>
  <c r="V14" i="21"/>
  <c r="W14" i="21"/>
  <c r="D15" i="21"/>
  <c r="E15" i="21"/>
  <c r="N15" i="21"/>
  <c r="Z15" i="21" s="1"/>
  <c r="O15" i="21"/>
  <c r="AA15" i="21" s="1"/>
  <c r="P15" i="21"/>
  <c r="AB15" i="21" s="1"/>
  <c r="Q15" i="21"/>
  <c r="AC15" i="21" s="1"/>
  <c r="R15" i="21"/>
  <c r="W15" i="21"/>
  <c r="D16" i="21"/>
  <c r="E16" i="21"/>
  <c r="N16" i="21"/>
  <c r="O16" i="21"/>
  <c r="AA16" i="21" s="1"/>
  <c r="P16" i="21"/>
  <c r="AB16" i="21" s="1"/>
  <c r="Q16" i="21"/>
  <c r="AC16" i="21" s="1"/>
  <c r="R16" i="21"/>
  <c r="T16" i="21"/>
  <c r="Z16" i="21"/>
  <c r="D17" i="21"/>
  <c r="E17" i="21"/>
  <c r="N17" i="21"/>
  <c r="O17" i="21"/>
  <c r="P17" i="21"/>
  <c r="AB17" i="21" s="1"/>
  <c r="Q17" i="21"/>
  <c r="AC17" i="21" s="1"/>
  <c r="R17" i="21"/>
  <c r="T17" i="21"/>
  <c r="U17" i="21"/>
  <c r="Z17" i="21"/>
  <c r="AA17" i="21"/>
  <c r="D18" i="21"/>
  <c r="E18" i="21"/>
  <c r="N18" i="21"/>
  <c r="O18" i="21"/>
  <c r="P18" i="21"/>
  <c r="Q18" i="21"/>
  <c r="AC18" i="21" s="1"/>
  <c r="R18" i="21"/>
  <c r="T18" i="21"/>
  <c r="U18" i="21"/>
  <c r="V18" i="21"/>
  <c r="Z18" i="21"/>
  <c r="AA18" i="21"/>
  <c r="AB18" i="21"/>
  <c r="D19" i="21"/>
  <c r="E19" i="21"/>
  <c r="N19" i="21"/>
  <c r="Z19" i="21" s="1"/>
  <c r="O19" i="21"/>
  <c r="P19" i="21"/>
  <c r="AB19" i="21" s="1"/>
  <c r="Q19" i="21"/>
  <c r="R19" i="21"/>
  <c r="T19" i="21"/>
  <c r="U19" i="21"/>
  <c r="V19" i="21"/>
  <c r="W19" i="21"/>
  <c r="AA19" i="21"/>
  <c r="AC19" i="21"/>
  <c r="D20" i="21"/>
  <c r="E20" i="21"/>
  <c r="N20" i="21"/>
  <c r="Z20" i="21" s="1"/>
  <c r="O20" i="21"/>
  <c r="AA20" i="21" s="1"/>
  <c r="P20" i="21"/>
  <c r="Q20" i="21"/>
  <c r="AC20" i="21" s="1"/>
  <c r="R20" i="21"/>
  <c r="T20" i="21"/>
  <c r="U20" i="21"/>
  <c r="V20" i="21"/>
  <c r="W20" i="21"/>
  <c r="AB20" i="21"/>
  <c r="D21" i="21"/>
  <c r="E21" i="21"/>
  <c r="N21" i="21"/>
  <c r="Z21" i="21" s="1"/>
  <c r="O21" i="21"/>
  <c r="AA21" i="21" s="1"/>
  <c r="P21" i="21"/>
  <c r="AB21" i="21" s="1"/>
  <c r="Q21" i="21"/>
  <c r="R21" i="21"/>
  <c r="U21" i="21"/>
  <c r="V21" i="21"/>
  <c r="W21" i="21"/>
  <c r="AC21" i="21"/>
  <c r="D22" i="21"/>
  <c r="E22" i="21"/>
  <c r="N22" i="21"/>
  <c r="Z22" i="21" s="1"/>
  <c r="O22" i="21"/>
  <c r="AA22" i="21" s="1"/>
  <c r="P22" i="21"/>
  <c r="AB22" i="21" s="1"/>
  <c r="Q22" i="21"/>
  <c r="AC22" i="21" s="1"/>
  <c r="R22" i="21"/>
  <c r="V22" i="21"/>
  <c r="W22" i="21"/>
  <c r="D23" i="21"/>
  <c r="E23" i="21"/>
  <c r="N23" i="21"/>
  <c r="Z23" i="21" s="1"/>
  <c r="O23" i="21"/>
  <c r="AA23" i="21" s="1"/>
  <c r="P23" i="21"/>
  <c r="AB23" i="21" s="1"/>
  <c r="Q23" i="21"/>
  <c r="AC23" i="21" s="1"/>
  <c r="R23" i="21"/>
  <c r="W23" i="21"/>
  <c r="D24" i="21"/>
  <c r="E24" i="21"/>
  <c r="N24" i="21"/>
  <c r="O24" i="21"/>
  <c r="AA24" i="21" s="1"/>
  <c r="P24" i="21"/>
  <c r="AB24" i="21" s="1"/>
  <c r="Q24" i="21"/>
  <c r="AC24" i="21" s="1"/>
  <c r="R24" i="21"/>
  <c r="T24" i="21"/>
  <c r="Z24" i="21"/>
  <c r="D25" i="21"/>
  <c r="E25" i="21"/>
  <c r="R25" i="21"/>
  <c r="T25" i="21"/>
  <c r="U25" i="21"/>
  <c r="V25" i="21"/>
  <c r="W25" i="21"/>
  <c r="Z25" i="21"/>
  <c r="AA25" i="21"/>
  <c r="AB25" i="21"/>
  <c r="AC25" i="21"/>
  <c r="E26" i="21"/>
  <c r="R26" i="21"/>
  <c r="T26" i="21"/>
  <c r="U26" i="21"/>
  <c r="V26" i="21"/>
  <c r="W26" i="21"/>
  <c r="Z26" i="21"/>
  <c r="AA26" i="21"/>
  <c r="AB26" i="21"/>
  <c r="AC26" i="21"/>
  <c r="E27" i="21"/>
  <c r="N27" i="21"/>
  <c r="O27" i="21"/>
  <c r="P27" i="21"/>
  <c r="Q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D46" i="21"/>
  <c r="E46" i="21"/>
  <c r="U27" i="20" l="1"/>
  <c r="U28" i="20" s="1"/>
  <c r="AB5" i="20"/>
  <c r="AC6" i="20"/>
  <c r="AC27" i="20" s="1"/>
  <c r="AC28" i="20" s="1"/>
  <c r="T7" i="20"/>
  <c r="U8" i="20"/>
  <c r="V9" i="20"/>
  <c r="V27" i="20" s="1"/>
  <c r="V28" i="20" s="1"/>
  <c r="W10" i="20"/>
  <c r="Z11" i="20"/>
  <c r="AA12" i="20"/>
  <c r="AB13" i="20"/>
  <c r="AC14" i="20"/>
  <c r="T15" i="20"/>
  <c r="U16" i="20"/>
  <c r="V17" i="20"/>
  <c r="W18" i="20"/>
  <c r="Z19" i="20"/>
  <c r="AA20" i="20"/>
  <c r="Z9" i="20"/>
  <c r="Z27" i="20" s="1"/>
  <c r="AB11" i="20"/>
  <c r="AB19" i="20"/>
  <c r="AA10" i="20"/>
  <c r="AA27" i="20" s="1"/>
  <c r="AA28" i="20" s="1"/>
  <c r="AA18" i="20"/>
  <c r="AC20" i="20"/>
  <c r="E32" i="20"/>
  <c r="E40" i="20"/>
  <c r="D46" i="20"/>
  <c r="AC12" i="20"/>
  <c r="Z17" i="20"/>
  <c r="Z28" i="20" s="1"/>
  <c r="E33" i="20"/>
  <c r="E41" i="20"/>
  <c r="AB27" i="21"/>
  <c r="Z27" i="21"/>
  <c r="AC27" i="21"/>
  <c r="Z28" i="21"/>
  <c r="AA27" i="21"/>
  <c r="W24" i="21"/>
  <c r="V23" i="21"/>
  <c r="U22" i="21"/>
  <c r="T21" i="21"/>
  <c r="W16" i="21"/>
  <c r="W27" i="21" s="1"/>
  <c r="W28" i="21" s="1"/>
  <c r="V15" i="21"/>
  <c r="U14" i="21"/>
  <c r="U27" i="21" s="1"/>
  <c r="U28" i="21" s="1"/>
  <c r="T13" i="21"/>
  <c r="V24" i="21"/>
  <c r="U23" i="21"/>
  <c r="T22" i="21"/>
  <c r="W17" i="21"/>
  <c r="V16" i="21"/>
  <c r="U15" i="21"/>
  <c r="T14" i="21"/>
  <c r="U24" i="21"/>
  <c r="T23" i="21"/>
  <c r="W18" i="21"/>
  <c r="V17" i="21"/>
  <c r="U16" i="21"/>
  <c r="T15" i="21"/>
  <c r="W28" i="20" l="1"/>
  <c r="T28" i="20"/>
  <c r="W27" i="20"/>
  <c r="T27" i="20"/>
  <c r="AB28" i="20"/>
  <c r="AB27" i="20"/>
  <c r="AA29" i="21"/>
  <c r="AA28" i="21"/>
  <c r="AC29" i="21"/>
  <c r="AC28" i="21"/>
  <c r="T27" i="21"/>
  <c r="T28" i="21"/>
  <c r="AB29" i="21"/>
  <c r="AB28" i="21"/>
  <c r="V27" i="21"/>
  <c r="V28" i="21" s="1"/>
  <c r="Z29" i="21"/>
  <c r="C46" i="17" l="1"/>
  <c r="B46" i="17"/>
  <c r="E42" i="17" s="1"/>
  <c r="E34" i="17"/>
  <c r="E30" i="17"/>
  <c r="E28" i="17"/>
  <c r="K27" i="17"/>
  <c r="Q27" i="17" s="1"/>
  <c r="J27" i="17"/>
  <c r="P27" i="17" s="1"/>
  <c r="I27" i="17"/>
  <c r="H27" i="17"/>
  <c r="AC26" i="17"/>
  <c r="AB26" i="17"/>
  <c r="AA26" i="17"/>
  <c r="Z26" i="17"/>
  <c r="W26" i="17"/>
  <c r="V26" i="17"/>
  <c r="U26" i="17"/>
  <c r="T26" i="17"/>
  <c r="E26" i="17"/>
  <c r="AC25" i="17"/>
  <c r="AB25" i="17"/>
  <c r="AA25" i="17"/>
  <c r="Z25" i="17"/>
  <c r="W25" i="17"/>
  <c r="V25" i="17"/>
  <c r="U25" i="17"/>
  <c r="T25" i="17"/>
  <c r="D25" i="17"/>
  <c r="Q24" i="17"/>
  <c r="AC24" i="17" s="1"/>
  <c r="P24" i="17"/>
  <c r="O24" i="17"/>
  <c r="AA24" i="17" s="1"/>
  <c r="N24" i="17"/>
  <c r="Z24" i="17" s="1"/>
  <c r="D24" i="17"/>
  <c r="Q23" i="17"/>
  <c r="AC23" i="17" s="1"/>
  <c r="P23" i="17"/>
  <c r="AB23" i="17" s="1"/>
  <c r="O23" i="17"/>
  <c r="AA23" i="17" s="1"/>
  <c r="N23" i="17"/>
  <c r="Z23" i="17" s="1"/>
  <c r="D23" i="17"/>
  <c r="Q22" i="17"/>
  <c r="AC22" i="17" s="1"/>
  <c r="P22" i="17"/>
  <c r="O22" i="17"/>
  <c r="AA22" i="17" s="1"/>
  <c r="N22" i="17"/>
  <c r="Z22" i="17" s="1"/>
  <c r="D22" i="17"/>
  <c r="Q21" i="17"/>
  <c r="AC21" i="17" s="1"/>
  <c r="P21" i="17"/>
  <c r="AB21" i="17" s="1"/>
  <c r="O21" i="17"/>
  <c r="AA21" i="17" s="1"/>
  <c r="N21" i="17"/>
  <c r="Z21" i="17" s="1"/>
  <c r="D21" i="17"/>
  <c r="Q20" i="17"/>
  <c r="AC20" i="17" s="1"/>
  <c r="P20" i="17"/>
  <c r="O20" i="17"/>
  <c r="AA20" i="17" s="1"/>
  <c r="N20" i="17"/>
  <c r="Z20" i="17" s="1"/>
  <c r="D20" i="17"/>
  <c r="Q19" i="17"/>
  <c r="AC19" i="17" s="1"/>
  <c r="P19" i="17"/>
  <c r="AB19" i="17" s="1"/>
  <c r="O19" i="17"/>
  <c r="AA19" i="17" s="1"/>
  <c r="N19" i="17"/>
  <c r="Z19" i="17" s="1"/>
  <c r="D19" i="17"/>
  <c r="Q18" i="17"/>
  <c r="AC18" i="17" s="1"/>
  <c r="P18" i="17"/>
  <c r="O18" i="17"/>
  <c r="AA18" i="17" s="1"/>
  <c r="N18" i="17"/>
  <c r="Z18" i="17" s="1"/>
  <c r="D18" i="17"/>
  <c r="Q17" i="17"/>
  <c r="AC17" i="17" s="1"/>
  <c r="P17" i="17"/>
  <c r="AB17" i="17" s="1"/>
  <c r="O17" i="17"/>
  <c r="AA17" i="17" s="1"/>
  <c r="N17" i="17"/>
  <c r="Z17" i="17" s="1"/>
  <c r="D17" i="17"/>
  <c r="Q16" i="17"/>
  <c r="AC16" i="17" s="1"/>
  <c r="P16" i="17"/>
  <c r="O16" i="17"/>
  <c r="AA16" i="17" s="1"/>
  <c r="N16" i="17"/>
  <c r="Z16" i="17" s="1"/>
  <c r="D16" i="17"/>
  <c r="Q15" i="17"/>
  <c r="AC15" i="17" s="1"/>
  <c r="P15" i="17"/>
  <c r="AB15" i="17" s="1"/>
  <c r="O15" i="17"/>
  <c r="AA15" i="17" s="1"/>
  <c r="N15" i="17"/>
  <c r="Z15" i="17" s="1"/>
  <c r="D15" i="17"/>
  <c r="Q14" i="17"/>
  <c r="AC14" i="17" s="1"/>
  <c r="P14" i="17"/>
  <c r="O14" i="17"/>
  <c r="AA14" i="17" s="1"/>
  <c r="N14" i="17"/>
  <c r="Z14" i="17" s="1"/>
  <c r="D14" i="17"/>
  <c r="Q13" i="17"/>
  <c r="AC13" i="17" s="1"/>
  <c r="P13" i="17"/>
  <c r="AB13" i="17" s="1"/>
  <c r="O13" i="17"/>
  <c r="AA13" i="17" s="1"/>
  <c r="N13" i="17"/>
  <c r="Z13" i="17" s="1"/>
  <c r="D13" i="17"/>
  <c r="Q12" i="17"/>
  <c r="AC12" i="17" s="1"/>
  <c r="P12" i="17"/>
  <c r="O12" i="17"/>
  <c r="AA12" i="17" s="1"/>
  <c r="N12" i="17"/>
  <c r="Z12" i="17" s="1"/>
  <c r="D12" i="17"/>
  <c r="Q11" i="17"/>
  <c r="AC11" i="17" s="1"/>
  <c r="P11" i="17"/>
  <c r="AB11" i="17" s="1"/>
  <c r="O11" i="17"/>
  <c r="AA11" i="17" s="1"/>
  <c r="N11" i="17"/>
  <c r="Z11" i="17" s="1"/>
  <c r="E11" i="17"/>
  <c r="D11" i="17"/>
  <c r="Q10" i="17"/>
  <c r="AC10" i="17" s="1"/>
  <c r="P10" i="17"/>
  <c r="AB10" i="17" s="1"/>
  <c r="O10" i="17"/>
  <c r="U10" i="17" s="1"/>
  <c r="N10" i="17"/>
  <c r="Z10" i="17" s="1"/>
  <c r="E10" i="17"/>
  <c r="D10" i="17"/>
  <c r="Q9" i="17"/>
  <c r="AC9" i="17" s="1"/>
  <c r="P9" i="17"/>
  <c r="AB9" i="17" s="1"/>
  <c r="O9" i="17"/>
  <c r="N9" i="17"/>
  <c r="Z9" i="17" s="1"/>
  <c r="E9" i="17"/>
  <c r="D9" i="17"/>
  <c r="Q8" i="17"/>
  <c r="AC8" i="17" s="1"/>
  <c r="P8" i="17"/>
  <c r="AB8" i="17" s="1"/>
  <c r="O8" i="17"/>
  <c r="N8" i="17"/>
  <c r="Z8" i="17" s="1"/>
  <c r="E8" i="17"/>
  <c r="D8" i="17"/>
  <c r="Q7" i="17"/>
  <c r="AC7" i="17" s="1"/>
  <c r="P7" i="17"/>
  <c r="AB7" i="17" s="1"/>
  <c r="O7" i="17"/>
  <c r="U7" i="17" s="1"/>
  <c r="N7" i="17"/>
  <c r="Z7" i="17" s="1"/>
  <c r="E7" i="17"/>
  <c r="D7" i="17"/>
  <c r="Q6" i="17"/>
  <c r="AC6" i="17" s="1"/>
  <c r="P6" i="17"/>
  <c r="AB6" i="17" s="1"/>
  <c r="O6" i="17"/>
  <c r="AA6" i="17" s="1"/>
  <c r="N6" i="17"/>
  <c r="Z6" i="17" s="1"/>
  <c r="E6" i="17"/>
  <c r="D6" i="17"/>
  <c r="Q5" i="17"/>
  <c r="AC5" i="17" s="1"/>
  <c r="P5" i="17"/>
  <c r="AB5" i="17" s="1"/>
  <c r="O5" i="17"/>
  <c r="N5" i="17"/>
  <c r="Z5" i="17" s="1"/>
  <c r="E5" i="17"/>
  <c r="D5" i="17"/>
  <c r="E4" i="17"/>
  <c r="D4" i="17"/>
  <c r="U5" i="17" l="1"/>
  <c r="AA5" i="17"/>
  <c r="U8" i="17"/>
  <c r="E44" i="17"/>
  <c r="U9" i="17"/>
  <c r="AA10" i="17"/>
  <c r="U6" i="17"/>
  <c r="AA9" i="17"/>
  <c r="AA8" i="17"/>
  <c r="AA7" i="17"/>
  <c r="N27" i="17"/>
  <c r="O27" i="17"/>
  <c r="E32" i="17"/>
  <c r="Z27" i="17"/>
  <c r="E36" i="17"/>
  <c r="V11" i="17"/>
  <c r="E38" i="17"/>
  <c r="AC27" i="17"/>
  <c r="E40" i="17"/>
  <c r="U11" i="17"/>
  <c r="V13" i="17"/>
  <c r="V15" i="17"/>
  <c r="V17" i="17"/>
  <c r="V19" i="17"/>
  <c r="V21" i="17"/>
  <c r="V23" i="17"/>
  <c r="AB12" i="17"/>
  <c r="V12" i="17"/>
  <c r="T12" i="17"/>
  <c r="AB14" i="17"/>
  <c r="V14" i="17"/>
  <c r="T14" i="17"/>
  <c r="AB16" i="17"/>
  <c r="V16" i="17"/>
  <c r="T16" i="17"/>
  <c r="AB18" i="17"/>
  <c r="V18" i="17"/>
  <c r="T18" i="17"/>
  <c r="AB20" i="17"/>
  <c r="V20" i="17"/>
  <c r="T20" i="17"/>
  <c r="AB22" i="17"/>
  <c r="V22" i="17"/>
  <c r="T22" i="17"/>
  <c r="AB24" i="17"/>
  <c r="V24" i="17"/>
  <c r="T24" i="17"/>
  <c r="W5" i="17"/>
  <c r="W6" i="17"/>
  <c r="W7" i="17"/>
  <c r="W8" i="17"/>
  <c r="W9" i="17"/>
  <c r="W10" i="17"/>
  <c r="W11" i="17"/>
  <c r="T5" i="17"/>
  <c r="V5" i="17"/>
  <c r="T6" i="17"/>
  <c r="V6" i="17"/>
  <c r="T7" i="17"/>
  <c r="V7" i="17"/>
  <c r="T8" i="17"/>
  <c r="V8" i="17"/>
  <c r="T9" i="17"/>
  <c r="V9" i="17"/>
  <c r="T10" i="17"/>
  <c r="V10" i="17"/>
  <c r="T11" i="17"/>
  <c r="T13" i="17"/>
  <c r="T15" i="17"/>
  <c r="T17" i="17"/>
  <c r="T19" i="17"/>
  <c r="T21" i="17"/>
  <c r="T23" i="17"/>
  <c r="E46" i="17"/>
  <c r="E45" i="17"/>
  <c r="E43" i="17"/>
  <c r="E41" i="17"/>
  <c r="E39" i="17"/>
  <c r="E37" i="17"/>
  <c r="E35" i="17"/>
  <c r="E33" i="17"/>
  <c r="E31" i="17"/>
  <c r="E29" i="17"/>
  <c r="E27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D46" i="17"/>
  <c r="U12" i="17"/>
  <c r="W12" i="17"/>
  <c r="U13" i="17"/>
  <c r="W13" i="17"/>
  <c r="U14" i="17"/>
  <c r="W14" i="17"/>
  <c r="U15" i="17"/>
  <c r="W15" i="17"/>
  <c r="U16" i="17"/>
  <c r="W16" i="17"/>
  <c r="U17" i="17"/>
  <c r="W17" i="17"/>
  <c r="U18" i="17"/>
  <c r="W18" i="17"/>
  <c r="U19" i="17"/>
  <c r="W19" i="17"/>
  <c r="U20" i="17"/>
  <c r="W20" i="17"/>
  <c r="U21" i="17"/>
  <c r="W21" i="17"/>
  <c r="U22" i="17"/>
  <c r="W22" i="17"/>
  <c r="U23" i="17"/>
  <c r="W23" i="17"/>
  <c r="U24" i="17"/>
  <c r="W24" i="17"/>
  <c r="AA27" i="17" l="1"/>
  <c r="U27" i="17"/>
  <c r="AB27" i="17"/>
  <c r="T27" i="17"/>
  <c r="V27" i="17"/>
  <c r="W27" i="17"/>
</calcChain>
</file>

<file path=xl/sharedStrings.xml><?xml version="1.0" encoding="utf-8"?>
<sst xmlns="http://schemas.openxmlformats.org/spreadsheetml/2006/main" count="125" uniqueCount="31">
  <si>
    <t>ANE</t>
  </si>
  <si>
    <t>PELAGO16</t>
  </si>
  <si>
    <t>Total</t>
  </si>
  <si>
    <t>Species</t>
  </si>
  <si>
    <t>Area</t>
  </si>
  <si>
    <t>OCN (IXaCN)</t>
  </si>
  <si>
    <t>CAD (IXaS)</t>
  </si>
  <si>
    <t>OCN+CAD (IXaCN+IXaS)</t>
  </si>
  <si>
    <t>TOTAL</t>
  </si>
  <si>
    <t>AGE GROUP</t>
  </si>
  <si>
    <t>Length Class</t>
  </si>
  <si>
    <t>Survey</t>
  </si>
  <si>
    <t>%</t>
  </si>
  <si>
    <t>L</t>
  </si>
  <si>
    <t>mil</t>
  </si>
  <si>
    <t>ton</t>
  </si>
  <si>
    <t>milhoes</t>
  </si>
  <si>
    <t>TOTAL (IXaCN+CAD_IXaS)</t>
  </si>
  <si>
    <t>ALK</t>
  </si>
  <si>
    <t>L_CLASS</t>
  </si>
  <si>
    <t>Age Group</t>
  </si>
  <si>
    <t>Abundance (Millions)</t>
  </si>
  <si>
    <t>Biomass (Tonnes)</t>
  </si>
  <si>
    <t>Lmed (cm)</t>
  </si>
  <si>
    <t>wmed</t>
  </si>
  <si>
    <t>Abundance inds</t>
  </si>
  <si>
    <t>não ponderado</t>
  </si>
  <si>
    <t>9aCN</t>
  </si>
  <si>
    <t>Abundance (thousands)</t>
  </si>
  <si>
    <t>thousands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</si>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</sst>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</numFmts>
  <fonts count="27" x14ac:knownFonts="1">
    <font>
      <sz val="11"/>
      <color indexed="8"/>
      <name val="Calibri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b/>
      <sz val="13"/>
      <color indexed="56"/>
      <name val="Calibri"/>
      <family val="2"/>
    </font>
    <font>
      <sz val="12"/>
      <color indexed="60"/>
      <name val="Calibri"/>
      <family val="2"/>
    </font>
    <font>
      <sz val="12"/>
      <color indexed="10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b/>
      <sz val="11"/>
      <color indexed="56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1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34998626667073579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3" borderId="0" applyNumberFormat="0" applyBorder="0" applyAlignment="0" applyProtection="0"/>
    <xf numFmtId="0" fontId="18" fillId="0" borderId="1" applyNumberFormat="0" applyFill="0" applyAlignment="0" applyProtection="0"/>
    <xf numFmtId="0" fontId="3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5" fillId="11" borderId="4" applyNumberFormat="0" applyAlignment="0" applyProtection="0"/>
    <xf numFmtId="0" fontId="7" fillId="0" borderId="5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6" fillId="16" borderId="0" applyNumberFormat="0" applyBorder="0" applyAlignment="0" applyProtection="0"/>
    <xf numFmtId="0" fontId="6" fillId="3" borderId="4" applyNumberFormat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6" applyNumberFormat="0" applyFont="0" applyAlignment="0" applyProtection="0"/>
    <xf numFmtId="0" fontId="11" fillId="11" borderId="7" applyNumberFormat="0" applyAlignment="0" applyProtection="0"/>
    <xf numFmtId="0" fontId="14" fillId="0" borderId="0">
      <alignment vertical="center"/>
    </xf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8" fillId="20" borderId="9" applyNumberFormat="0" applyAlignment="0" applyProtection="0"/>
    <xf numFmtId="43" fontId="20" fillId="0" borderId="0" applyFont="0" applyFill="0" applyBorder="0" applyAlignment="0" applyProtection="0"/>
  </cellStyleXfs>
  <cellXfs count="108">
    <xf numFmtId="0" fontId="0" fillId="0" borderId="0" xfId="0" applyAlignment="1"/>
    <xf numFmtId="0" fontId="0" fillId="0" borderId="0" xfId="0" applyBorder="1" applyAlignment="1"/>
    <xf numFmtId="0" fontId="19" fillId="0" borderId="0" xfId="0" applyFont="1" applyAlignment="1"/>
    <xf numFmtId="0" fontId="20" fillId="0" borderId="0" xfId="0" applyFont="1" applyBorder="1" applyAlignment="1"/>
    <xf numFmtId="0" fontId="20" fillId="0" borderId="0" xfId="0" applyFont="1" applyAlignment="1"/>
    <xf numFmtId="0" fontId="0" fillId="0" borderId="15" xfId="0" applyBorder="1" applyAlignment="1"/>
    <xf numFmtId="0" fontId="19" fillId="0" borderId="11" xfId="0" applyFont="1" applyBorder="1" applyAlignment="1"/>
    <xf numFmtId="0" fontId="19" fillId="0" borderId="16" xfId="0" applyFont="1" applyBorder="1" applyAlignment="1"/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/>
    <xf numFmtId="164" fontId="19" fillId="0" borderId="14" xfId="0" applyNumberFormat="1" applyFont="1" applyBorder="1" applyAlignment="1"/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/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0" fillId="0" borderId="0" xfId="0" applyNumberFormat="1" applyBorder="1" applyAlignment="1"/>
    <xf numFmtId="165" fontId="0" fillId="0" borderId="14" xfId="43" applyNumberFormat="1" applyFont="1" applyBorder="1"/>
    <xf numFmtId="164" fontId="0" fillId="21" borderId="0" xfId="0" applyNumberFormat="1" applyFill="1" applyBorder="1" applyAlignment="1"/>
    <xf numFmtId="164" fontId="22" fillId="21" borderId="14" xfId="0" applyNumberFormat="1" applyFont="1" applyFill="1" applyBorder="1" applyAlignment="1"/>
    <xf numFmtId="164" fontId="22" fillId="0" borderId="14" xfId="0" applyNumberFormat="1" applyFont="1" applyBorder="1" applyAlignment="1"/>
    <xf numFmtId="0" fontId="22" fillId="0" borderId="14" xfId="0" applyFont="1" applyBorder="1" applyAlignment="1"/>
    <xf numFmtId="164" fontId="0" fillId="22" borderId="0" xfId="0" applyNumberFormat="1" applyFill="1" applyBorder="1" applyAlignment="1"/>
    <xf numFmtId="164" fontId="22" fillId="22" borderId="14" xfId="0" applyNumberFormat="1" applyFont="1" applyFill="1" applyBorder="1" applyAlignment="1"/>
    <xf numFmtId="164" fontId="22" fillId="0" borderId="17" xfId="0" applyNumberFormat="1" applyFont="1" applyBorder="1" applyAlignment="1"/>
    <xf numFmtId="0" fontId="22" fillId="0" borderId="17" xfId="0" applyFont="1" applyBorder="1" applyAlignment="1"/>
    <xf numFmtId="164" fontId="22" fillId="22" borderId="18" xfId="0" applyNumberFormat="1" applyFont="1" applyFill="1" applyBorder="1" applyAlignment="1"/>
    <xf numFmtId="0" fontId="22" fillId="0" borderId="15" xfId="0" applyFont="1" applyBorder="1" applyAlignment="1"/>
    <xf numFmtId="0" fontId="22" fillId="0" borderId="18" xfId="0" applyFont="1" applyBorder="1" applyAlignment="1">
      <alignment horizontal="center" vertical="center"/>
    </xf>
    <xf numFmtId="164" fontId="22" fillId="0" borderId="13" xfId="0" applyNumberFormat="1" applyFont="1" applyBorder="1" applyAlignment="1"/>
    <xf numFmtId="164" fontId="22" fillId="0" borderId="16" xfId="0" applyNumberFormat="1" applyFont="1" applyBorder="1" applyAlignment="1"/>
    <xf numFmtId="165" fontId="22" fillId="0" borderId="11" xfId="43" applyNumberFormat="1" applyFont="1" applyBorder="1"/>
    <xf numFmtId="0" fontId="22" fillId="22" borderId="18" xfId="0" applyFont="1" applyFill="1" applyBorder="1" applyAlignment="1">
      <alignment horizontal="center" vertical="center"/>
    </xf>
    <xf numFmtId="164" fontId="22" fillId="22" borderId="15" xfId="0" applyNumberFormat="1" applyFont="1" applyFill="1" applyBorder="1" applyAlignment="1"/>
    <xf numFmtId="164" fontId="22" fillId="22" borderId="11" xfId="0" applyNumberFormat="1" applyFont="1" applyFill="1" applyBorder="1" applyAlignment="1"/>
    <xf numFmtId="164" fontId="22" fillId="21" borderId="16" xfId="0" applyNumberFormat="1" applyFont="1" applyFill="1" applyBorder="1" applyAlignment="1"/>
    <xf numFmtId="0" fontId="21" fillId="0" borderId="0" xfId="0" applyFont="1" applyAlignment="1"/>
    <xf numFmtId="164" fontId="22" fillId="0" borderId="12" xfId="0" applyNumberFormat="1" applyFont="1" applyBorder="1" applyAlignment="1"/>
    <xf numFmtId="0" fontId="22" fillId="21" borderId="11" xfId="0" applyFont="1" applyFill="1" applyBorder="1" applyAlignment="1">
      <alignment horizontal="center" vertical="center"/>
    </xf>
    <xf numFmtId="164" fontId="22" fillId="21" borderId="11" xfId="0" applyNumberFormat="1" applyFont="1" applyFill="1" applyBorder="1" applyAlignment="1"/>
    <xf numFmtId="0" fontId="22" fillId="0" borderId="1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0" fillId="0" borderId="17" xfId="43" applyNumberFormat="1" applyFont="1" applyBorder="1"/>
    <xf numFmtId="164" fontId="22" fillId="22" borderId="17" xfId="0" applyNumberFormat="1" applyFont="1" applyFill="1" applyBorder="1" applyAlignment="1"/>
    <xf numFmtId="164" fontId="22" fillId="21" borderId="17" xfId="0" applyNumberFormat="1" applyFont="1" applyFill="1" applyBorder="1" applyAlignment="1"/>
    <xf numFmtId="0" fontId="23" fillId="0" borderId="0" xfId="0" applyFont="1" applyBorder="1" applyAlignment="1"/>
    <xf numFmtId="0" fontId="23" fillId="0" borderId="10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4" xfId="0" applyFont="1" applyBorder="1" applyAlignment="1"/>
    <xf numFmtId="0" fontId="20" fillId="0" borderId="15" xfId="0" applyFont="1" applyBorder="1" applyAlignment="1"/>
    <xf numFmtId="0" fontId="23" fillId="0" borderId="17" xfId="0" applyFont="1" applyBorder="1" applyAlignment="1"/>
    <xf numFmtId="0" fontId="19" fillId="0" borderId="13" xfId="0" applyFont="1" applyBorder="1" applyAlignment="1"/>
    <xf numFmtId="0" fontId="19" fillId="0" borderId="12" xfId="0" applyFont="1" applyBorder="1" applyAlignment="1"/>
    <xf numFmtId="0" fontId="22" fillId="0" borderId="11" xfId="0" applyFont="1" applyBorder="1" applyAlignment="1"/>
    <xf numFmtId="0" fontId="22" fillId="0" borderId="13" xfId="0" applyFont="1" applyBorder="1" applyAlignment="1">
      <alignment horizontal="center" vertical="center"/>
    </xf>
    <xf numFmtId="164" fontId="22" fillId="23" borderId="14" xfId="0" applyNumberFormat="1" applyFont="1" applyFill="1" applyBorder="1" applyAlignment="1"/>
    <xf numFmtId="164" fontId="22" fillId="23" borderId="17" xfId="0" applyNumberFormat="1" applyFont="1" applyFill="1" applyBorder="1" applyAlignment="1"/>
    <xf numFmtId="0" fontId="22" fillId="22" borderId="13" xfId="0" applyFont="1" applyFill="1" applyBorder="1" applyAlignment="1">
      <alignment horizontal="center"/>
    </xf>
    <xf numFmtId="0" fontId="22" fillId="22" borderId="12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164" fontId="22" fillId="0" borderId="11" xfId="0" applyNumberFormat="1" applyFont="1" applyBorder="1" applyAlignment="1"/>
    <xf numFmtId="164" fontId="22" fillId="22" borderId="16" xfId="0" applyNumberFormat="1" applyFont="1" applyFill="1" applyBorder="1" applyAlignment="1"/>
    <xf numFmtId="0" fontId="22" fillId="22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22" borderId="16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19" fillId="0" borderId="14" xfId="0" applyFont="1" applyBorder="1" applyAlignment="1">
      <alignment vertical="center"/>
    </xf>
    <xf numFmtId="0" fontId="25" fillId="0" borderId="0" xfId="0" applyFont="1" applyBorder="1" applyAlignment="1"/>
    <xf numFmtId="0" fontId="19" fillId="0" borderId="10" xfId="0" applyFont="1" applyBorder="1" applyAlignment="1"/>
    <xf numFmtId="0" fontId="19" fillId="0" borderId="0" xfId="0" applyFont="1" applyBorder="1" applyAlignment="1">
      <alignment vertical="center"/>
    </xf>
    <xf numFmtId="0" fontId="22" fillId="21" borderId="13" xfId="0" applyFont="1" applyFill="1" applyBorder="1" applyAlignment="1">
      <alignment horizontal="center"/>
    </xf>
    <xf numFmtId="0" fontId="22" fillId="21" borderId="12" xfId="0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2" fontId="0" fillId="0" borderId="0" xfId="0" applyNumberFormat="1" applyAlignment="1"/>
    <xf numFmtId="0" fontId="20" fillId="24" borderId="0" xfId="0" applyFont="1" applyFill="1" applyAlignment="1"/>
    <xf numFmtId="0" fontId="20" fillId="25" borderId="0" xfId="0" applyFont="1" applyFill="1" applyAlignment="1"/>
    <xf numFmtId="164" fontId="0" fillId="25" borderId="0" xfId="0" applyNumberFormat="1" applyFill="1" applyAlignment="1"/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22" borderId="13" xfId="0" applyFont="1" applyFill="1" applyBorder="1" applyAlignment="1">
      <alignment horizontal="center" vertical="center" wrapText="1"/>
    </xf>
    <xf numFmtId="0" fontId="24" fillId="22" borderId="16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0" fontId="24" fillId="21" borderId="12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22" borderId="10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2" borderId="16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26" fillId="0" borderId="0" xfId="0" applyFont="1" applyAlignment="1"/>
  </cellXfs>
  <cellStyles count="44">
    <cellStyle name="20% - Cor1" xfId="1" builtinId="30" customBuiltin="1"/>
    <cellStyle name="20% - Cor2" xfId="2" builtinId="34" customBuiltin="1"/>
    <cellStyle name="20% - Cor3" xfId="3" builtinId="38" customBuiltin="1"/>
    <cellStyle name="20% - Cor4" xfId="4" builtinId="42" customBuiltin="1"/>
    <cellStyle name="20% - Cor5" xfId="5" builtinId="46" customBuiltin="1"/>
    <cellStyle name="20% - Cor6" xfId="6" builtinId="50" customBuiltin="1"/>
    <cellStyle name="40% - Cor1" xfId="7" builtinId="31" customBuiltin="1"/>
    <cellStyle name="40% - Cor2" xfId="8" builtinId="35" customBuiltin="1"/>
    <cellStyle name="40% - Cor3" xfId="9" builtinId="39" customBuiltin="1"/>
    <cellStyle name="40% - Cor4" xfId="10" builtinId="43" customBuiltin="1"/>
    <cellStyle name="40% - Cor5" xfId="11" builtinId="47" customBuiltin="1"/>
    <cellStyle name="40% - Cor6" xfId="12" builtinId="51" customBuiltin="1"/>
    <cellStyle name="60% - Cor1" xfId="13" builtinId="32" customBuiltin="1"/>
    <cellStyle name="60% - Cor2" xfId="14" builtinId="36" customBuiltin="1"/>
    <cellStyle name="60% - Cor3" xfId="15" builtinId="40" customBuiltin="1"/>
    <cellStyle name="60% - Cor4" xfId="16" builtinId="44" customBuiltin="1"/>
    <cellStyle name="60% - Cor5" xfId="17" builtinId="48" customBuiltin="1"/>
    <cellStyle name="60% - Cor6" xfId="18" builtinId="52" customBuiltin="1"/>
    <cellStyle name="Cabeçalho 1" xfId="19" builtinId="16" customBuiltin="1"/>
    <cellStyle name="Cabeçalho 2" xfId="20" builtinId="17" customBuiltin="1"/>
    <cellStyle name="Cabeçalho 3" xfId="21" builtinId="18" customBuiltin="1"/>
    <cellStyle name="Cabeçalho 4" xfId="22" builtinId="19" customBuiltin="1"/>
    <cellStyle name="Cálculo" xfId="23" builtinId="22" customBuiltin="1"/>
    <cellStyle name="Célula Ligada" xfId="24" builtinId="24" customBuiltin="1"/>
    <cellStyle name="Cor1" xfId="25" builtinId="29" customBuiltin="1"/>
    <cellStyle name="Cor2" xfId="26" builtinId="33" customBuiltin="1"/>
    <cellStyle name="Cor3" xfId="27" builtinId="37" customBuiltin="1"/>
    <cellStyle name="Cor4" xfId="28" builtinId="41" customBuiltin="1"/>
    <cellStyle name="Cor5" xfId="29" builtinId="45" customBuiltin="1"/>
    <cellStyle name="Cor6" xfId="30" builtinId="49" customBuiltin="1"/>
    <cellStyle name="Correcto" xfId="31"/>
    <cellStyle name="Entrada" xfId="32" builtinId="20" customBuiltin="1"/>
    <cellStyle name="Incorrecto" xfId="33"/>
    <cellStyle name="Neutro" xfId="34" builtinId="28" customBuiltin="1"/>
    <cellStyle name="Normal" xfId="0" builtinId="0"/>
    <cellStyle name="Nota" xfId="35" builtinId="10" customBuiltin="1"/>
    <cellStyle name="Saída" xfId="36" builtinId="21" customBuiltin="1"/>
    <cellStyle name="TableStyleLight1" xfId="37"/>
    <cellStyle name="Texto de Aviso" xfId="38" builtinId="11" customBuiltin="1"/>
    <cellStyle name="Texto Explicativo" xfId="39" builtinId="53" customBuiltin="1"/>
    <cellStyle name="Título" xfId="40" builtinId="15" customBuiltin="1"/>
    <cellStyle name="Total" xfId="41" builtinId="25" customBuiltin="1"/>
    <cellStyle name="Verificar Célula" xfId="42" builtinId="23" customBuiltin="1"/>
    <cellStyle name="Vírgula" xfId="4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OCN (IXaCN)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87"/>
          <c:y val="4.16667828025921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'9aCN'!$A$6:$A$27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'9aCN'!$D$6:$D$27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4.9400000000000004</c:v>
                </c:pt>
                <c:pt idx="9">
                  <c:v>69.918999999999997</c:v>
                </c:pt>
                <c:pt idx="10">
                  <c:v>191.50800000000001</c:v>
                </c:pt>
                <c:pt idx="11">
                  <c:v>251.45699999999999</c:v>
                </c:pt>
                <c:pt idx="12">
                  <c:v>386.54899999999998</c:v>
                </c:pt>
                <c:pt idx="13">
                  <c:v>839.02300000000002</c:v>
                </c:pt>
                <c:pt idx="14">
                  <c:v>846.2</c:v>
                </c:pt>
                <c:pt idx="15">
                  <c:v>364.334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B-49B8-B732-FA37E906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702592"/>
        <c:axId val="113605952"/>
      </c:barChart>
      <c:catAx>
        <c:axId val="867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13605952"/>
        <c:crosses val="autoZero"/>
        <c:auto val="1"/>
        <c:lblAlgn val="ctr"/>
        <c:lblOffset val="100"/>
        <c:noMultiLvlLbl val="0"/>
      </c:catAx>
      <c:valAx>
        <c:axId val="113605952"/>
        <c:scaling>
          <c:orientation val="minMax"/>
          <c:max val="2200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86702592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(OCN </a:t>
            </a:r>
            <a:r>
              <a:rPr lang="en-US" b="1"/>
              <a:t>- IXaCN)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'9aCN'!$T$3:$V$3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'9aCN'!$T$4:$V$4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'9aCN'!$T$27:$V$27</c:f>
              <c:numCache>
                <c:formatCode>0.0</c:formatCode>
                <c:ptCount val="3"/>
                <c:pt idx="0">
                  <c:v>1888067.9931881842</c:v>
                </c:pt>
                <c:pt idx="1">
                  <c:v>1179356.4808377898</c:v>
                </c:pt>
                <c:pt idx="2">
                  <c:v>130591.52597402598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8-4A01-B3DD-5450AA3D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7728"/>
        <c:axId val="84520320"/>
      </c:barChart>
      <c:catAx>
        <c:axId val="1162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520320"/>
        <c:crosses val="autoZero"/>
        <c:auto val="1"/>
        <c:lblAlgn val="ctr"/>
        <c:lblOffset val="100"/>
        <c:noMultiLvlLbl val="0"/>
      </c:catAx>
      <c:valAx>
        <c:axId val="8452032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29772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(OCN - IXaCN)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'9aCN'!$Z$3:$AB$3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'9aCN'!$Z$4:$AB$4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'9aCN'!$Z$27:$AB$27</c:f>
              <c:numCache>
                <c:formatCode>0.0</c:formatCode>
                <c:ptCount val="3"/>
                <c:pt idx="0">
                  <c:v>21735.518404634582</c:v>
                </c:pt>
                <c:pt idx="1">
                  <c:v>14606.747017443342</c:v>
                </c:pt>
                <c:pt idx="2">
                  <c:v>1959.734577922078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4-47F1-9F7E-CE1817CD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0032"/>
        <c:axId val="111871104"/>
      </c:barChart>
      <c:catAx>
        <c:axId val="867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1104"/>
        <c:crosses val="autoZero"/>
        <c:auto val="1"/>
        <c:lblAlgn val="ctr"/>
        <c:lblOffset val="100"/>
        <c:noMultiLvlLbl val="0"/>
      </c:catAx>
      <c:valAx>
        <c:axId val="111871104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700032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CAD (IXaS)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87"/>
          <c:y val="4.16667828025921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'9aS_cad'!$A$6:$A$27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'9aS_cad'!$D$6:$D$27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711.31899999999996</c:v>
                </c:pt>
                <c:pt idx="9">
                  <c:v>793.08299999999997</c:v>
                </c:pt>
                <c:pt idx="10">
                  <c:v>1457.893</c:v>
                </c:pt>
                <c:pt idx="11">
                  <c:v>1832.6859999999999</c:v>
                </c:pt>
                <c:pt idx="12">
                  <c:v>698.81700000000001</c:v>
                </c:pt>
                <c:pt idx="13">
                  <c:v>201.09299999999999</c:v>
                </c:pt>
                <c:pt idx="14">
                  <c:v>43.173999999999999</c:v>
                </c:pt>
                <c:pt idx="15">
                  <c:v>1.9870000000000001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3-4637-B2BA-C38D0AE8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703104"/>
        <c:axId val="127479744"/>
      </c:barChart>
      <c:catAx>
        <c:axId val="867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27479744"/>
        <c:crosses val="autoZero"/>
        <c:auto val="1"/>
        <c:lblAlgn val="ctr"/>
        <c:lblOffset val="100"/>
        <c:noMultiLvlLbl val="0"/>
      </c:catAx>
      <c:valAx>
        <c:axId val="127479744"/>
        <c:scaling>
          <c:orientation val="minMax"/>
          <c:max val="2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86703104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(CAD </a:t>
            </a:r>
            <a:r>
              <a:rPr lang="en-US" b="1"/>
              <a:t>- IXaS)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'9aS_cad'!$T$3:$V$3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'9aS_cad'!$T$4:$V$4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'9aS_cad'!$T$27:$V$27</c:f>
              <c:numCache>
                <c:formatCode>0.0</c:formatCode>
                <c:ptCount val="3"/>
                <c:pt idx="0">
                  <c:v>9709614.7141382881</c:v>
                </c:pt>
                <c:pt idx="1">
                  <c:v>98362.472136222903</c:v>
                </c:pt>
                <c:pt idx="2">
                  <c:v>2870.8137254901958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3-4058-98D3-9F2B7BD3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0544"/>
        <c:axId val="111872832"/>
      </c:barChart>
      <c:catAx>
        <c:axId val="867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2832"/>
        <c:crosses val="autoZero"/>
        <c:auto val="1"/>
        <c:lblAlgn val="ctr"/>
        <c:lblOffset val="100"/>
        <c:noMultiLvlLbl val="0"/>
      </c:catAx>
      <c:valAx>
        <c:axId val="11187283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7005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(CAD - IXaS)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'9aS_cad'!$Z$3:$AB$3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'9aS_cad'!$Z$4:$AB$4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'9aS_cad'!$Z$27:$AB$27</c:f>
              <c:numCache>
                <c:formatCode>0.0</c:formatCode>
                <c:ptCount val="3"/>
                <c:pt idx="0">
                  <c:v>64028.836945304436</c:v>
                </c:pt>
                <c:pt idx="1">
                  <c:v>1274.1826625386996</c:v>
                </c:pt>
                <c:pt idx="2">
                  <c:v>41.980392156862749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B35-AED1-20DD9980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1056"/>
        <c:axId val="111874560"/>
      </c:barChart>
      <c:catAx>
        <c:axId val="867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4560"/>
        <c:crosses val="autoZero"/>
        <c:auto val="1"/>
        <c:lblAlgn val="ctr"/>
        <c:lblOffset val="100"/>
        <c:noMultiLvlLbl val="0"/>
      </c:catAx>
      <c:valAx>
        <c:axId val="111874560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70105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(Total</a:t>
            </a:r>
            <a:r>
              <a:rPr lang="en-US" b="1"/>
              <a:t>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extra_total!$T$3:$V$3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extra_total!$T$4:$V$4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extra_total!$T$27:$V$27</c:f>
              <c:numCache>
                <c:formatCode>0.0</c:formatCode>
                <c:ptCount val="3"/>
                <c:pt idx="0">
                  <c:v>10996.129862727275</c:v>
                </c:pt>
                <c:pt idx="1">
                  <c:v>1862.8514781818183</c:v>
                </c:pt>
                <c:pt idx="2">
                  <c:v>149.88265909090907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E2E-B29C-22370763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1568"/>
        <c:axId val="111876864"/>
      </c:barChart>
      <c:catAx>
        <c:axId val="8670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6864"/>
        <c:crosses val="autoZero"/>
        <c:auto val="1"/>
        <c:lblAlgn val="ctr"/>
        <c:lblOffset val="100"/>
        <c:noMultiLvlLbl val="0"/>
      </c:catAx>
      <c:valAx>
        <c:axId val="111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70156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(Total)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extra_total!$Z$3:$AB$3</c:f>
              <c:strCache>
                <c:ptCount val="3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extra_total!$Z$4:$AB$4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extra_total!$Z$27:$AB$27</c:f>
              <c:numCache>
                <c:formatCode>0.0</c:formatCode>
                <c:ptCount val="3"/>
                <c:pt idx="0">
                  <c:v>79607.382002635044</c:v>
                </c:pt>
                <c:pt idx="1">
                  <c:v>21789.158840579708</c:v>
                </c:pt>
                <c:pt idx="2">
                  <c:v>2250.459156785244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7-4239-97BC-31B87661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2080"/>
        <c:axId val="113599040"/>
      </c:barChart>
      <c:catAx>
        <c:axId val="867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99040"/>
        <c:crosses val="autoZero"/>
        <c:auto val="1"/>
        <c:lblAlgn val="ctr"/>
        <c:lblOffset val="100"/>
        <c:noMultiLvlLbl val="0"/>
      </c:catAx>
      <c:valAx>
        <c:axId val="1135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702080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</xdr:row>
      <xdr:rowOff>0</xdr:rowOff>
    </xdr:from>
    <xdr:to>
      <xdr:col>40</xdr:col>
      <xdr:colOff>600075</xdr:colOff>
      <xdr:row>17</xdr:row>
      <xdr:rowOff>38100</xdr:rowOff>
    </xdr:to>
    <xdr:graphicFrame macro="">
      <xdr:nvGraphicFramePr>
        <xdr:cNvPr id="2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40</xdr:col>
      <xdr:colOff>304800</xdr:colOff>
      <xdr:row>32</xdr:row>
      <xdr:rowOff>76200</xdr:rowOff>
    </xdr:to>
    <xdr:graphicFrame macro="">
      <xdr:nvGraphicFramePr>
        <xdr:cNvPr id="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495300</xdr:colOff>
      <xdr:row>18</xdr:row>
      <xdr:rowOff>0</xdr:rowOff>
    </xdr:from>
    <xdr:to>
      <xdr:col>48</xdr:col>
      <xdr:colOff>190500</xdr:colOff>
      <xdr:row>32</xdr:row>
      <xdr:rowOff>76200</xdr:rowOff>
    </xdr:to>
    <xdr:graphicFrame macro="">
      <xdr:nvGraphicFramePr>
        <xdr:cNvPr id="4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0</xdr:rowOff>
    </xdr:from>
    <xdr:to>
      <xdr:col>41</xdr:col>
      <xdr:colOff>319520</xdr:colOff>
      <xdr:row>19</xdr:row>
      <xdr:rowOff>9525</xdr:rowOff>
    </xdr:to>
    <xdr:graphicFrame macro="">
      <xdr:nvGraphicFramePr>
        <xdr:cNvPr id="5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21</xdr:row>
      <xdr:rowOff>0</xdr:rowOff>
    </xdr:from>
    <xdr:to>
      <xdr:col>41</xdr:col>
      <xdr:colOff>304800</xdr:colOff>
      <xdr:row>35</xdr:row>
      <xdr:rowOff>76200</xdr:rowOff>
    </xdr:to>
    <xdr:graphicFrame macro="">
      <xdr:nvGraphicFramePr>
        <xdr:cNvPr id="6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495300</xdr:colOff>
      <xdr:row>21</xdr:row>
      <xdr:rowOff>0</xdr:rowOff>
    </xdr:from>
    <xdr:to>
      <xdr:col>48</xdr:col>
      <xdr:colOff>342900</xdr:colOff>
      <xdr:row>35</xdr:row>
      <xdr:rowOff>76200</xdr:rowOff>
    </xdr:to>
    <xdr:graphicFrame macro="">
      <xdr:nvGraphicFramePr>
        <xdr:cNvPr id="7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38</xdr:col>
      <xdr:colOff>304799</xdr:colOff>
      <xdr:row>14</xdr:row>
      <xdr:rowOff>128154</xdr:rowOff>
    </xdr:to>
    <xdr:graphicFrame macro="">
      <xdr:nvGraphicFramePr>
        <xdr:cNvPr id="19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495299</xdr:colOff>
      <xdr:row>1</xdr:row>
      <xdr:rowOff>0</xdr:rowOff>
    </xdr:from>
    <xdr:to>
      <xdr:col>46</xdr:col>
      <xdr:colOff>221672</xdr:colOff>
      <xdr:row>14</xdr:row>
      <xdr:rowOff>128154</xdr:rowOff>
    </xdr:to>
    <xdr:graphicFrame macro="">
      <xdr:nvGraphicFramePr>
        <xdr:cNvPr id="20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zoomScale="55" zoomScaleNormal="55" workbookViewId="0">
      <selection activeCell="L40" sqref="L40"/>
    </sheetView>
  </sheetViews>
  <sheetFormatPr defaultRowHeight="15" x14ac:dyDescent="0.25"/>
  <sheetData>
    <row r="1" spans="1:29" ht="26.25" x14ac:dyDescent="0.4">
      <c r="A1" s="35" t="s">
        <v>27</v>
      </c>
      <c r="G1" s="85" t="s">
        <v>5</v>
      </c>
      <c r="H1" s="85"/>
      <c r="I1" s="85"/>
      <c r="J1" s="85"/>
      <c r="K1" s="85"/>
      <c r="M1" s="85" t="s">
        <v>5</v>
      </c>
      <c r="N1" s="85"/>
      <c r="O1" s="85"/>
      <c r="P1" s="85"/>
      <c r="Q1" s="85"/>
      <c r="S1" s="85" t="s">
        <v>5</v>
      </c>
      <c r="T1" s="85"/>
      <c r="U1" s="85"/>
      <c r="V1" s="85"/>
      <c r="W1" s="85"/>
      <c r="Y1" s="85" t="s">
        <v>5</v>
      </c>
      <c r="Z1" s="85"/>
      <c r="AA1" s="85"/>
      <c r="AB1" s="85"/>
      <c r="AC1" s="85"/>
    </row>
    <row r="2" spans="1:29" ht="26.25" x14ac:dyDescent="0.25">
      <c r="G2" s="88" t="s">
        <v>18</v>
      </c>
      <c r="H2" s="89"/>
      <c r="I2" s="89"/>
      <c r="J2" s="89"/>
      <c r="K2" s="90"/>
      <c r="M2" s="91" t="s">
        <v>12</v>
      </c>
      <c r="N2" s="92"/>
      <c r="O2" s="92"/>
      <c r="P2" s="92"/>
      <c r="Q2" s="93"/>
      <c r="S2" s="94" t="s">
        <v>28</v>
      </c>
      <c r="T2" s="95"/>
      <c r="U2" s="95"/>
      <c r="V2" s="95"/>
      <c r="W2" s="96"/>
      <c r="Y2" s="97" t="s">
        <v>22</v>
      </c>
      <c r="Z2" s="98"/>
      <c r="AA2" s="98"/>
      <c r="AB2" s="98"/>
      <c r="AC2" s="99"/>
    </row>
    <row r="3" spans="1:29" x14ac:dyDescent="0.25">
      <c r="A3" t="s">
        <v>13</v>
      </c>
      <c r="B3" t="s">
        <v>29</v>
      </c>
      <c r="C3" t="s">
        <v>15</v>
      </c>
      <c r="D3" s="107" t="s">
        <v>30</v>
      </c>
      <c r="E3" s="107" t="s">
        <v>12</v>
      </c>
      <c r="G3" s="100" t="s">
        <v>19</v>
      </c>
      <c r="H3" s="102" t="s">
        <v>20</v>
      </c>
      <c r="I3" s="102"/>
      <c r="J3" s="102"/>
      <c r="K3" s="100" t="s">
        <v>2</v>
      </c>
      <c r="M3" s="100" t="s">
        <v>19</v>
      </c>
      <c r="N3" s="102" t="s">
        <v>20</v>
      </c>
      <c r="O3" s="102"/>
      <c r="P3" s="102"/>
      <c r="Q3" s="100" t="s">
        <v>2</v>
      </c>
      <c r="S3" s="103" t="s">
        <v>19</v>
      </c>
      <c r="T3" s="105" t="s">
        <v>20</v>
      </c>
      <c r="U3" s="105"/>
      <c r="V3" s="105"/>
      <c r="W3" s="103" t="s">
        <v>2</v>
      </c>
      <c r="Y3" s="86" t="s">
        <v>19</v>
      </c>
      <c r="Z3" s="106" t="s">
        <v>20</v>
      </c>
      <c r="AA3" s="106"/>
      <c r="AB3" s="106"/>
      <c r="AC3" s="86" t="s">
        <v>2</v>
      </c>
    </row>
    <row r="4" spans="1:29" x14ac:dyDescent="0.25">
      <c r="A4">
        <v>5</v>
      </c>
      <c r="B4">
        <v>0</v>
      </c>
      <c r="C4">
        <v>0</v>
      </c>
      <c r="D4" s="107">
        <v>0</v>
      </c>
      <c r="E4" s="107">
        <f>+B4/$B$46</f>
        <v>0</v>
      </c>
      <c r="G4" s="101"/>
      <c r="H4" s="41">
        <v>1</v>
      </c>
      <c r="I4" s="67">
        <v>2</v>
      </c>
      <c r="J4" s="42">
        <v>3</v>
      </c>
      <c r="K4" s="101"/>
      <c r="M4" s="101"/>
      <c r="N4" s="41">
        <v>1</v>
      </c>
      <c r="O4" s="68">
        <v>2</v>
      </c>
      <c r="P4" s="42">
        <v>3</v>
      </c>
      <c r="Q4" s="101"/>
      <c r="S4" s="104"/>
      <c r="T4" s="58">
        <v>1</v>
      </c>
      <c r="U4" s="69">
        <v>2</v>
      </c>
      <c r="V4" s="59">
        <v>3</v>
      </c>
      <c r="W4" s="104"/>
      <c r="Y4" s="87"/>
      <c r="Z4" s="75">
        <v>1</v>
      </c>
      <c r="AA4" s="70">
        <v>2</v>
      </c>
      <c r="AB4" s="76">
        <v>3</v>
      </c>
      <c r="AC4" s="87"/>
    </row>
    <row r="5" spans="1:29" x14ac:dyDescent="0.25">
      <c r="A5">
        <v>5.5</v>
      </c>
      <c r="B5">
        <v>0</v>
      </c>
      <c r="C5">
        <v>0</v>
      </c>
      <c r="D5" s="107">
        <v>0</v>
      </c>
      <c r="E5" s="107">
        <f>+B5/$B$46</f>
        <v>0</v>
      </c>
      <c r="G5" s="19">
        <v>6</v>
      </c>
      <c r="H5" s="40"/>
      <c r="I5" s="40"/>
      <c r="J5" s="40"/>
      <c r="K5" s="65"/>
      <c r="L5" s="1"/>
      <c r="M5" s="19">
        <v>6</v>
      </c>
      <c r="N5" s="40"/>
      <c r="O5" s="40"/>
      <c r="P5" s="40"/>
      <c r="Q5" s="39"/>
      <c r="R5" s="78">
        <f>G5+0.25</f>
        <v>6.25</v>
      </c>
      <c r="S5" s="22">
        <v>6</v>
      </c>
      <c r="T5" s="21"/>
      <c r="U5" s="21"/>
      <c r="V5" s="21"/>
      <c r="W5" s="22"/>
      <c r="X5" s="1"/>
      <c r="Y5" s="56">
        <v>6</v>
      </c>
      <c r="Z5" s="17">
        <f>+N5*$C6</f>
        <v>0</v>
      </c>
      <c r="AA5" s="17">
        <f>+O5*$C6</f>
        <v>0</v>
      </c>
      <c r="AB5" s="17">
        <f>+P5*$C6</f>
        <v>0</v>
      </c>
      <c r="AC5" s="18">
        <f>+Q5*$C6</f>
        <v>0</v>
      </c>
    </row>
    <row r="6" spans="1:29" x14ac:dyDescent="0.25">
      <c r="A6">
        <v>6</v>
      </c>
      <c r="B6">
        <v>0</v>
      </c>
      <c r="C6">
        <v>0</v>
      </c>
      <c r="D6" s="107">
        <v>0</v>
      </c>
      <c r="E6" s="107">
        <f>+B6/$B$46</f>
        <v>0</v>
      </c>
      <c r="G6" s="19">
        <v>6.5</v>
      </c>
      <c r="H6" s="40"/>
      <c r="I6" s="40"/>
      <c r="J6" s="40"/>
      <c r="K6" s="39"/>
      <c r="L6" s="1"/>
      <c r="M6" s="19">
        <v>6.5</v>
      </c>
      <c r="N6" s="40"/>
      <c r="O6" s="40"/>
      <c r="P6" s="40"/>
      <c r="Q6" s="39"/>
      <c r="R6" s="78">
        <f>G6+0.25</f>
        <v>6.75</v>
      </c>
      <c r="S6" s="22">
        <v>6.5</v>
      </c>
      <c r="T6" s="21"/>
      <c r="U6" s="21"/>
      <c r="V6" s="21"/>
      <c r="W6" s="22"/>
      <c r="X6" s="1"/>
      <c r="Y6" s="56">
        <v>6.5</v>
      </c>
      <c r="Z6" s="17">
        <f>+N6*$C7</f>
        <v>0</v>
      </c>
      <c r="AA6" s="17">
        <f>+O6*$C7</f>
        <v>0</v>
      </c>
      <c r="AB6" s="17">
        <f>+P6*$C7</f>
        <v>0</v>
      </c>
      <c r="AC6" s="18">
        <f>+Q6*$C7</f>
        <v>0</v>
      </c>
    </row>
    <row r="7" spans="1:29" x14ac:dyDescent="0.25">
      <c r="A7">
        <v>6.5</v>
      </c>
      <c r="B7">
        <v>0</v>
      </c>
      <c r="C7">
        <v>0</v>
      </c>
      <c r="D7" s="107">
        <v>0</v>
      </c>
      <c r="E7" s="107">
        <f>+B7/$B$46</f>
        <v>0</v>
      </c>
      <c r="G7" s="19">
        <v>7</v>
      </c>
      <c r="H7" s="40"/>
      <c r="I7" s="40"/>
      <c r="J7" s="40"/>
      <c r="K7" s="39"/>
      <c r="L7" s="1"/>
      <c r="M7" s="19">
        <v>7</v>
      </c>
      <c r="N7" s="40"/>
      <c r="O7" s="40"/>
      <c r="P7" s="40"/>
      <c r="Q7" s="39"/>
      <c r="R7" s="78">
        <f>G7+0.25</f>
        <v>7.25</v>
      </c>
      <c r="S7" s="22">
        <v>7</v>
      </c>
      <c r="T7" s="21"/>
      <c r="U7" s="21"/>
      <c r="V7" s="21"/>
      <c r="W7" s="22"/>
      <c r="X7" s="1"/>
      <c r="Y7" s="56">
        <v>7</v>
      </c>
      <c r="Z7" s="17">
        <f>+N7*$C8</f>
        <v>0</v>
      </c>
      <c r="AA7" s="17">
        <f>+O7*$C8</f>
        <v>0</v>
      </c>
      <c r="AB7" s="17">
        <f>+P7*$C8</f>
        <v>0</v>
      </c>
      <c r="AC7" s="18">
        <f>+Q7*$C8</f>
        <v>0</v>
      </c>
    </row>
    <row r="8" spans="1:29" x14ac:dyDescent="0.25">
      <c r="A8">
        <v>7</v>
      </c>
      <c r="B8">
        <v>0</v>
      </c>
      <c r="C8">
        <v>0</v>
      </c>
      <c r="D8" s="107">
        <v>0</v>
      </c>
      <c r="E8" s="107">
        <f>+B8/$B$46</f>
        <v>0</v>
      </c>
      <c r="G8" s="19">
        <v>7.5</v>
      </c>
      <c r="H8" s="40"/>
      <c r="I8" s="40"/>
      <c r="J8" s="40"/>
      <c r="K8" s="39"/>
      <c r="L8" s="1"/>
      <c r="M8" s="19">
        <v>7.5</v>
      </c>
      <c r="N8" s="40"/>
      <c r="O8" s="40"/>
      <c r="P8" s="40"/>
      <c r="Q8" s="39"/>
      <c r="R8" s="78">
        <f>G8+0.25</f>
        <v>7.75</v>
      </c>
      <c r="S8" s="22">
        <v>7.5</v>
      </c>
      <c r="T8" s="21"/>
      <c r="U8" s="21"/>
      <c r="V8" s="21"/>
      <c r="W8" s="22"/>
      <c r="X8" s="1"/>
      <c r="Y8" s="56">
        <v>7.5</v>
      </c>
      <c r="Z8" s="17">
        <f>+N8*$C9</f>
        <v>0</v>
      </c>
      <c r="AA8" s="17">
        <f>+O8*$C9</f>
        <v>0</v>
      </c>
      <c r="AB8" s="17">
        <f>+P8*$C9</f>
        <v>0</v>
      </c>
      <c r="AC8" s="18">
        <f>+Q8*$C9</f>
        <v>0</v>
      </c>
    </row>
    <row r="9" spans="1:29" x14ac:dyDescent="0.25">
      <c r="A9">
        <v>7.5</v>
      </c>
      <c r="B9">
        <v>0</v>
      </c>
      <c r="C9">
        <v>0</v>
      </c>
      <c r="D9" s="107">
        <v>0</v>
      </c>
      <c r="E9" s="107">
        <f>+B9/$B$46</f>
        <v>0</v>
      </c>
      <c r="G9" s="19">
        <v>8</v>
      </c>
      <c r="H9" s="40"/>
      <c r="I9" s="40"/>
      <c r="J9" s="40"/>
      <c r="K9" s="39"/>
      <c r="L9" s="1"/>
      <c r="M9" s="19">
        <v>8</v>
      </c>
      <c r="N9" s="40"/>
      <c r="O9" s="40"/>
      <c r="P9" s="40"/>
      <c r="Q9" s="39"/>
      <c r="R9" s="78">
        <f>G9+0.25</f>
        <v>8.25</v>
      </c>
      <c r="S9" s="22">
        <v>8</v>
      </c>
      <c r="T9" s="21"/>
      <c r="U9" s="21"/>
      <c r="V9" s="21"/>
      <c r="W9" s="22"/>
      <c r="X9" s="1"/>
      <c r="Y9" s="56">
        <v>8</v>
      </c>
      <c r="Z9" s="17">
        <f>+N9*$C10</f>
        <v>0</v>
      </c>
      <c r="AA9" s="17">
        <f>+O9*$C10</f>
        <v>0</v>
      </c>
      <c r="AB9" s="17">
        <f>+P9*$C10</f>
        <v>0</v>
      </c>
      <c r="AC9" s="18">
        <f>+Q9*$C10</f>
        <v>0</v>
      </c>
    </row>
    <row r="10" spans="1:29" x14ac:dyDescent="0.25">
      <c r="A10">
        <v>8</v>
      </c>
      <c r="B10">
        <v>0</v>
      </c>
      <c r="C10">
        <v>0</v>
      </c>
      <c r="D10" s="107">
        <v>0</v>
      </c>
      <c r="E10" s="107">
        <f>+B10/$B$46</f>
        <v>0</v>
      </c>
      <c r="G10" s="19">
        <v>8.5</v>
      </c>
      <c r="H10" s="1"/>
      <c r="I10" s="1"/>
      <c r="J10" s="1"/>
      <c r="K10" s="20"/>
      <c r="M10" s="19">
        <v>8.5</v>
      </c>
      <c r="N10" s="15"/>
      <c r="O10" s="15"/>
      <c r="P10" s="15"/>
      <c r="Q10" s="16"/>
      <c r="R10" s="78">
        <f>G10+0.25</f>
        <v>8.75</v>
      </c>
      <c r="S10" s="22">
        <v>8.5</v>
      </c>
      <c r="T10" s="21"/>
      <c r="U10" s="21"/>
      <c r="V10" s="21"/>
      <c r="W10" s="22"/>
      <c r="Y10" s="56">
        <v>8.5</v>
      </c>
      <c r="Z10" s="17">
        <f>+N10*$C11</f>
        <v>0</v>
      </c>
      <c r="AA10" s="17">
        <f>+O10*$C11</f>
        <v>0</v>
      </c>
      <c r="AB10" s="17">
        <f>+P10*$C11</f>
        <v>0</v>
      </c>
      <c r="AC10" s="18">
        <f>+Q10*$C11</f>
        <v>0</v>
      </c>
    </row>
    <row r="11" spans="1:29" x14ac:dyDescent="0.25">
      <c r="A11">
        <v>8.5</v>
      </c>
      <c r="B11">
        <v>0</v>
      </c>
      <c r="C11">
        <v>0</v>
      </c>
      <c r="D11" s="107">
        <v>0</v>
      </c>
      <c r="E11" s="107">
        <f>+B11/$B$46</f>
        <v>0</v>
      </c>
      <c r="G11" s="19">
        <v>9</v>
      </c>
      <c r="H11" s="1"/>
      <c r="I11" s="1"/>
      <c r="J11" s="1"/>
      <c r="K11" s="20"/>
      <c r="M11" s="19">
        <v>9</v>
      </c>
      <c r="N11" s="15"/>
      <c r="O11" s="15"/>
      <c r="P11" s="15"/>
      <c r="Q11" s="16"/>
      <c r="R11" s="78">
        <f>G11+0.25</f>
        <v>9.25</v>
      </c>
      <c r="S11" s="22">
        <v>9</v>
      </c>
      <c r="T11" s="21"/>
      <c r="U11" s="21"/>
      <c r="V11" s="21"/>
      <c r="W11" s="22"/>
      <c r="Y11" s="56">
        <v>9</v>
      </c>
      <c r="Z11" s="17">
        <f>+N11*$C12</f>
        <v>0</v>
      </c>
      <c r="AA11" s="17">
        <f>+O11*$C12</f>
        <v>0</v>
      </c>
      <c r="AB11" s="17">
        <f>+P11*$C12</f>
        <v>0</v>
      </c>
      <c r="AC11" s="18">
        <f>+Q11*$C12</f>
        <v>0</v>
      </c>
    </row>
    <row r="12" spans="1:29" x14ac:dyDescent="0.25">
      <c r="A12">
        <v>9</v>
      </c>
      <c r="B12">
        <v>0</v>
      </c>
      <c r="C12">
        <v>0</v>
      </c>
      <c r="D12" s="107">
        <v>0</v>
      </c>
      <c r="E12" s="107">
        <f>+B12/$B$46</f>
        <v>0</v>
      </c>
      <c r="G12" s="19">
        <v>9.5</v>
      </c>
      <c r="H12" s="1"/>
      <c r="I12" s="1"/>
      <c r="J12" s="1"/>
      <c r="K12" s="20"/>
      <c r="M12" s="19">
        <v>9.5</v>
      </c>
      <c r="N12" s="15"/>
      <c r="O12" s="15"/>
      <c r="P12" s="15"/>
      <c r="Q12" s="16"/>
      <c r="R12" s="78">
        <f>G12+0.25</f>
        <v>9.75</v>
      </c>
      <c r="S12" s="22">
        <v>9.5</v>
      </c>
      <c r="T12" s="21"/>
      <c r="U12" s="21"/>
      <c r="V12" s="21"/>
      <c r="W12" s="22"/>
      <c r="Y12" s="56">
        <v>9.5</v>
      </c>
      <c r="Z12" s="17">
        <f>+N12*$C13</f>
        <v>0</v>
      </c>
      <c r="AA12" s="17">
        <f>+O12*$C13</f>
        <v>0</v>
      </c>
      <c r="AB12" s="17">
        <f>+P12*$C13</f>
        <v>0</v>
      </c>
      <c r="AC12" s="18">
        <f>+Q12*$C13</f>
        <v>0</v>
      </c>
    </row>
    <row r="13" spans="1:29" x14ac:dyDescent="0.25">
      <c r="A13">
        <v>9.5</v>
      </c>
      <c r="B13">
        <v>0</v>
      </c>
      <c r="C13">
        <v>0</v>
      </c>
      <c r="D13" s="107">
        <v>0</v>
      </c>
      <c r="E13" s="107">
        <f>+B13/$B$46</f>
        <v>0</v>
      </c>
      <c r="G13" s="19">
        <v>10</v>
      </c>
      <c r="H13" s="1">
        <v>3</v>
      </c>
      <c r="I13" s="1"/>
      <c r="J13" s="1"/>
      <c r="K13" s="20">
        <v>3</v>
      </c>
      <c r="M13" s="19">
        <v>10</v>
      </c>
      <c r="N13" s="15">
        <f>+H13/$K13</f>
        <v>1</v>
      </c>
      <c r="O13" s="15">
        <f>+I13/$K13</f>
        <v>0</v>
      </c>
      <c r="P13" s="15">
        <f>+J13/$K13</f>
        <v>0</v>
      </c>
      <c r="Q13" s="16">
        <f>+K13/$K13</f>
        <v>1</v>
      </c>
      <c r="R13" s="78">
        <f>G13+0.25</f>
        <v>10.25</v>
      </c>
      <c r="S13" s="22">
        <v>10</v>
      </c>
      <c r="T13" s="21">
        <f>+(N13*$B14)</f>
        <v>4940</v>
      </c>
      <c r="U13" s="21">
        <f>+(O13*$B14)</f>
        <v>0</v>
      </c>
      <c r="V13" s="21">
        <f>+(P13*$B14)</f>
        <v>0</v>
      </c>
      <c r="W13" s="22">
        <f>+Q13*$B14</f>
        <v>4940</v>
      </c>
      <c r="Y13" s="56">
        <v>10</v>
      </c>
      <c r="Z13" s="17">
        <f>+N13*$C14</f>
        <v>30</v>
      </c>
      <c r="AA13" s="17">
        <f>+O13*$C14</f>
        <v>0</v>
      </c>
      <c r="AB13" s="17">
        <f>+P13*$C14</f>
        <v>0</v>
      </c>
      <c r="AC13" s="18">
        <f>+Q13*$C14</f>
        <v>30</v>
      </c>
    </row>
    <row r="14" spans="1:29" x14ac:dyDescent="0.25">
      <c r="A14">
        <v>10</v>
      </c>
      <c r="B14">
        <v>4940</v>
      </c>
      <c r="C14">
        <v>30</v>
      </c>
      <c r="D14" s="107">
        <f>+B14/1000</f>
        <v>4.9400000000000004</v>
      </c>
      <c r="E14" s="107">
        <f>+B14/$B$46</f>
        <v>1.5447077187856471E-3</v>
      </c>
      <c r="G14" s="19">
        <v>10.5</v>
      </c>
      <c r="H14" s="1">
        <v>5</v>
      </c>
      <c r="I14" s="1"/>
      <c r="J14" s="1"/>
      <c r="K14" s="20">
        <v>5</v>
      </c>
      <c r="M14" s="19">
        <v>10.5</v>
      </c>
      <c r="N14" s="15">
        <f>+H14/$K14</f>
        <v>1</v>
      </c>
      <c r="O14" s="15">
        <f>+I14/$K14</f>
        <v>0</v>
      </c>
      <c r="P14" s="15">
        <f>+J14/$K14</f>
        <v>0</v>
      </c>
      <c r="Q14" s="16">
        <f>+K14/$K14</f>
        <v>1</v>
      </c>
      <c r="R14" s="78">
        <f>G14+0.25</f>
        <v>10.75</v>
      </c>
      <c r="S14" s="22">
        <v>10.5</v>
      </c>
      <c r="T14" s="21">
        <f>+(N14*$B15)</f>
        <v>69919</v>
      </c>
      <c r="U14" s="21">
        <f>+(O14*$B15)</f>
        <v>0</v>
      </c>
      <c r="V14" s="21">
        <f>+(P14*$B15)</f>
        <v>0</v>
      </c>
      <c r="W14" s="22">
        <f>+Q14*$B15</f>
        <v>69919</v>
      </c>
      <c r="Y14" s="56">
        <v>10.5</v>
      </c>
      <c r="Z14" s="17">
        <f>+N14*$C15</f>
        <v>482</v>
      </c>
      <c r="AA14" s="17">
        <f>+O14*$C15</f>
        <v>0</v>
      </c>
      <c r="AB14" s="17">
        <f>+P14*$C15</f>
        <v>0</v>
      </c>
      <c r="AC14" s="18">
        <f>+Q14*$C15</f>
        <v>482</v>
      </c>
    </row>
    <row r="15" spans="1:29" x14ac:dyDescent="0.25">
      <c r="A15">
        <v>10.5</v>
      </c>
      <c r="B15">
        <v>69919</v>
      </c>
      <c r="C15">
        <v>482</v>
      </c>
      <c r="D15" s="107">
        <f>+B15/1000</f>
        <v>69.918999999999997</v>
      </c>
      <c r="E15" s="107">
        <f>+B15/$B$46</f>
        <v>2.1863242710480499E-2</v>
      </c>
      <c r="G15" s="19">
        <v>11</v>
      </c>
      <c r="H15" s="1">
        <v>14</v>
      </c>
      <c r="I15" s="1">
        <v>1</v>
      </c>
      <c r="J15" s="1"/>
      <c r="K15" s="20">
        <v>15</v>
      </c>
      <c r="M15" s="19">
        <v>11</v>
      </c>
      <c r="N15" s="15">
        <f>+H15/$K15</f>
        <v>0.93333333333333335</v>
      </c>
      <c r="O15" s="15">
        <f>+I15/$K15</f>
        <v>6.6666666666666666E-2</v>
      </c>
      <c r="P15" s="15">
        <f>+J15/$K15</f>
        <v>0</v>
      </c>
      <c r="Q15" s="16">
        <f>+K15/$K15</f>
        <v>1</v>
      </c>
      <c r="R15" s="78">
        <f>G15+0.25</f>
        <v>11.25</v>
      </c>
      <c r="S15" s="22">
        <v>11</v>
      </c>
      <c r="T15" s="21">
        <f>+(N15*$B16)</f>
        <v>178740.8</v>
      </c>
      <c r="U15" s="21">
        <f>+(O15*$B16)</f>
        <v>12767.2</v>
      </c>
      <c r="V15" s="21">
        <f>+(P15*$B16)</f>
        <v>0</v>
      </c>
      <c r="W15" s="22">
        <f>+Q15*$B16</f>
        <v>191508</v>
      </c>
      <c r="Y15" s="56">
        <v>11</v>
      </c>
      <c r="Z15" s="17">
        <f>+N15*$C16</f>
        <v>1413.0666666666666</v>
      </c>
      <c r="AA15" s="17">
        <f>+O15*$C16</f>
        <v>100.93333333333334</v>
      </c>
      <c r="AB15" s="17">
        <f>+P15*$C16</f>
        <v>0</v>
      </c>
      <c r="AC15" s="18">
        <f>+Q15*$C16</f>
        <v>1514</v>
      </c>
    </row>
    <row r="16" spans="1:29" x14ac:dyDescent="0.25">
      <c r="A16">
        <v>11</v>
      </c>
      <c r="B16">
        <v>191508</v>
      </c>
      <c r="C16">
        <v>1514</v>
      </c>
      <c r="D16" s="107">
        <f>+B16/1000</f>
        <v>191.50800000000001</v>
      </c>
      <c r="E16" s="107">
        <f>+B16/$B$46</f>
        <v>5.9883377694170382E-2</v>
      </c>
      <c r="G16" s="19">
        <v>11.5</v>
      </c>
      <c r="H16" s="1">
        <v>7</v>
      </c>
      <c r="I16" s="1">
        <v>5</v>
      </c>
      <c r="J16" s="1"/>
      <c r="K16" s="20">
        <v>12</v>
      </c>
      <c r="M16" s="19">
        <v>11.5</v>
      </c>
      <c r="N16" s="15">
        <f>+H16/$K16</f>
        <v>0.58333333333333337</v>
      </c>
      <c r="O16" s="15">
        <f>+I16/$K16</f>
        <v>0.41666666666666669</v>
      </c>
      <c r="P16" s="15">
        <f>+J16/$K16</f>
        <v>0</v>
      </c>
      <c r="Q16" s="16">
        <f>+K16/$K16</f>
        <v>1</v>
      </c>
      <c r="R16" s="78">
        <f>G16+0.25</f>
        <v>11.75</v>
      </c>
      <c r="S16" s="22">
        <v>11.5</v>
      </c>
      <c r="T16" s="21">
        <f>+(N16*$B17)</f>
        <v>146683.25</v>
      </c>
      <c r="U16" s="21">
        <f>+(O16*$B17)</f>
        <v>104773.75</v>
      </c>
      <c r="V16" s="21">
        <f>+(P16*$B17)</f>
        <v>0</v>
      </c>
      <c r="W16" s="22">
        <f>+Q16*$B17</f>
        <v>251457</v>
      </c>
      <c r="Y16" s="56">
        <v>11.5</v>
      </c>
      <c r="Z16" s="17">
        <f>+N16*$C17</f>
        <v>1323</v>
      </c>
      <c r="AA16" s="17">
        <f>+O16*$C17</f>
        <v>945</v>
      </c>
      <c r="AB16" s="17">
        <f>+P16*$C17</f>
        <v>0</v>
      </c>
      <c r="AC16" s="18">
        <f>+Q16*$C17</f>
        <v>2268</v>
      </c>
    </row>
    <row r="17" spans="1:29" x14ac:dyDescent="0.25">
      <c r="A17">
        <v>11.5</v>
      </c>
      <c r="B17">
        <v>251457</v>
      </c>
      <c r="C17">
        <v>2268</v>
      </c>
      <c r="D17" s="107">
        <f>+B17/1000</f>
        <v>251.45699999999999</v>
      </c>
      <c r="E17" s="107">
        <f>+B17/$B$46</f>
        <v>7.862906251876163E-2</v>
      </c>
      <c r="G17" s="19">
        <v>12</v>
      </c>
      <c r="H17" s="1">
        <v>7</v>
      </c>
      <c r="I17" s="1">
        <v>8</v>
      </c>
      <c r="J17" s="1"/>
      <c r="K17" s="20">
        <v>15</v>
      </c>
      <c r="M17" s="19">
        <v>12</v>
      </c>
      <c r="N17" s="15">
        <f>+H17/$K17</f>
        <v>0.46666666666666667</v>
      </c>
      <c r="O17" s="15">
        <f>+I17/$K17</f>
        <v>0.53333333333333333</v>
      </c>
      <c r="P17" s="15">
        <f>+J17/$K17</f>
        <v>0</v>
      </c>
      <c r="Q17" s="16">
        <f>+K17/$K17</f>
        <v>1</v>
      </c>
      <c r="R17" s="78">
        <f>G17+0.25</f>
        <v>12.25</v>
      </c>
      <c r="S17" s="22">
        <v>12</v>
      </c>
      <c r="T17" s="21">
        <f>+(N17*$B18)</f>
        <v>180389.53333333333</v>
      </c>
      <c r="U17" s="21">
        <f>+(O17*$B18)</f>
        <v>206159.46666666667</v>
      </c>
      <c r="V17" s="21">
        <f>+(P17*$B18)</f>
        <v>0</v>
      </c>
      <c r="W17" s="22">
        <f>+Q17*$B18</f>
        <v>386549</v>
      </c>
      <c r="Y17" s="56">
        <v>12</v>
      </c>
      <c r="Z17" s="17">
        <f>+N17*$C18</f>
        <v>1846.1333333333334</v>
      </c>
      <c r="AA17" s="17">
        <f>+O17*$C18</f>
        <v>2109.8666666666668</v>
      </c>
      <c r="AB17" s="17">
        <f>+P17*$C18</f>
        <v>0</v>
      </c>
      <c r="AC17" s="18">
        <f>+Q17*$C18</f>
        <v>3956</v>
      </c>
    </row>
    <row r="18" spans="1:29" x14ac:dyDescent="0.25">
      <c r="A18">
        <v>12</v>
      </c>
      <c r="B18">
        <v>386549</v>
      </c>
      <c r="C18">
        <v>3956</v>
      </c>
      <c r="D18" s="107">
        <f>+B18/1000</f>
        <v>386.54899999999998</v>
      </c>
      <c r="E18" s="107">
        <f>+B18/$B$46</f>
        <v>0.12087150283175568</v>
      </c>
      <c r="G18" s="19">
        <v>12.5</v>
      </c>
      <c r="H18" s="1">
        <v>9</v>
      </c>
      <c r="I18" s="1">
        <v>5</v>
      </c>
      <c r="J18" s="1"/>
      <c r="K18" s="20">
        <v>14</v>
      </c>
      <c r="M18" s="19">
        <v>12.5</v>
      </c>
      <c r="N18" s="15">
        <f>+H18/$K18</f>
        <v>0.6428571428571429</v>
      </c>
      <c r="O18" s="15">
        <f>+I18/$K18</f>
        <v>0.35714285714285715</v>
      </c>
      <c r="P18" s="15">
        <f>+J18/$K18</f>
        <v>0</v>
      </c>
      <c r="Q18" s="16">
        <f>+K18/$K18</f>
        <v>1</v>
      </c>
      <c r="R18" s="78">
        <f>G18+0.25</f>
        <v>12.75</v>
      </c>
      <c r="S18" s="22">
        <v>12.5</v>
      </c>
      <c r="T18" s="21">
        <f>+(N18*$B19)</f>
        <v>539371.92857142864</v>
      </c>
      <c r="U18" s="21">
        <f>+(O18*$B19)</f>
        <v>299651.07142857142</v>
      </c>
      <c r="V18" s="21">
        <f>+(P18*$B19)</f>
        <v>0</v>
      </c>
      <c r="W18" s="22">
        <f>+Q18*$B19</f>
        <v>839023</v>
      </c>
      <c r="Y18" s="56">
        <v>12.5</v>
      </c>
      <c r="Z18" s="17">
        <f>+N18*$C19</f>
        <v>6232.5000000000009</v>
      </c>
      <c r="AA18" s="17">
        <f>+O18*$C19</f>
        <v>3462.5</v>
      </c>
      <c r="AB18" s="17">
        <f>+P18*$C19</f>
        <v>0</v>
      </c>
      <c r="AC18" s="18">
        <f>+Q18*$C19</f>
        <v>9695</v>
      </c>
    </row>
    <row r="19" spans="1:29" x14ac:dyDescent="0.25">
      <c r="A19">
        <v>12.5</v>
      </c>
      <c r="B19">
        <v>839023</v>
      </c>
      <c r="C19">
        <v>9695</v>
      </c>
      <c r="D19" s="107">
        <f>+B19/1000</f>
        <v>839.02300000000002</v>
      </c>
      <c r="E19" s="107">
        <f>+B19/$B$46</f>
        <v>0.262357349056415</v>
      </c>
      <c r="G19" s="19">
        <v>13</v>
      </c>
      <c r="H19" s="1">
        <v>10</v>
      </c>
      <c r="I19" s="1">
        <v>5</v>
      </c>
      <c r="J19" s="1">
        <v>1</v>
      </c>
      <c r="K19" s="20">
        <v>16</v>
      </c>
      <c r="M19" s="19">
        <v>13</v>
      </c>
      <c r="N19" s="15">
        <f>+H19/$K19</f>
        <v>0.625</v>
      </c>
      <c r="O19" s="15">
        <f>+I19/$K19</f>
        <v>0.3125</v>
      </c>
      <c r="P19" s="15">
        <f>+J19/$K19</f>
        <v>6.25E-2</v>
      </c>
      <c r="Q19" s="16">
        <f>+K19/$K19</f>
        <v>1</v>
      </c>
      <c r="R19" s="78">
        <f>G19+0.25</f>
        <v>13.25</v>
      </c>
      <c r="S19" s="22">
        <v>13</v>
      </c>
      <c r="T19" s="21">
        <f>+(N19*$B20)</f>
        <v>528875</v>
      </c>
      <c r="U19" s="21">
        <f>+(O19*$B20)</f>
        <v>264437.5</v>
      </c>
      <c r="V19" s="21">
        <f>+(P19*$B20)</f>
        <v>52887.5</v>
      </c>
      <c r="W19" s="22">
        <f>+Q19*$B20</f>
        <v>846200</v>
      </c>
      <c r="Y19" s="56">
        <v>13</v>
      </c>
      <c r="Z19" s="17">
        <f>+N19*$C20</f>
        <v>6868.125</v>
      </c>
      <c r="AA19" s="17">
        <f>+O19*$C20</f>
        <v>3434.0625</v>
      </c>
      <c r="AB19" s="17">
        <f>+P19*$C20</f>
        <v>686.8125</v>
      </c>
      <c r="AC19" s="18">
        <f>+Q19*$C20</f>
        <v>10989</v>
      </c>
    </row>
    <row r="20" spans="1:29" x14ac:dyDescent="0.25">
      <c r="A20">
        <v>13</v>
      </c>
      <c r="B20">
        <v>846200</v>
      </c>
      <c r="C20">
        <v>10989</v>
      </c>
      <c r="D20" s="107">
        <f>+B20/1000</f>
        <v>846.2</v>
      </c>
      <c r="E20" s="107">
        <f>+B20/$B$46</f>
        <v>0.26460155296283694</v>
      </c>
      <c r="G20" s="19">
        <v>13.5</v>
      </c>
      <c r="H20" s="1">
        <v>10</v>
      </c>
      <c r="I20" s="1">
        <v>7</v>
      </c>
      <c r="J20" s="1"/>
      <c r="K20" s="20">
        <v>17</v>
      </c>
      <c r="M20" s="19">
        <v>13.5</v>
      </c>
      <c r="N20" s="15">
        <f>+H20/$K20</f>
        <v>0.58823529411764708</v>
      </c>
      <c r="O20" s="15">
        <f>+I20/$K20</f>
        <v>0.41176470588235292</v>
      </c>
      <c r="P20" s="15">
        <f>+J20/$K20</f>
        <v>0</v>
      </c>
      <c r="Q20" s="16">
        <f>+K20/$K20</f>
        <v>1</v>
      </c>
      <c r="R20" s="78">
        <f>G20+0.25</f>
        <v>13.75</v>
      </c>
      <c r="S20" s="22">
        <v>13.5</v>
      </c>
      <c r="T20" s="21">
        <f>+(N20*$B21)</f>
        <v>214314.11764705883</v>
      </c>
      <c r="U20" s="21">
        <f>+(O20*$B21)</f>
        <v>150019.88235294117</v>
      </c>
      <c r="V20" s="21">
        <f>+(P20*$B21)</f>
        <v>0</v>
      </c>
      <c r="W20" s="22">
        <f>+Q20*$B21</f>
        <v>364334</v>
      </c>
      <c r="Y20" s="56">
        <v>13.5</v>
      </c>
      <c r="Z20" s="17">
        <f>+N20*$C21</f>
        <v>3114.1176470588234</v>
      </c>
      <c r="AA20" s="17">
        <f>+O20*$C21</f>
        <v>2179.8823529411766</v>
      </c>
      <c r="AB20" s="17">
        <f>+P20*$C21</f>
        <v>0</v>
      </c>
      <c r="AC20" s="18">
        <f>+Q20*$C21</f>
        <v>5294</v>
      </c>
    </row>
    <row r="21" spans="1:29" x14ac:dyDescent="0.25">
      <c r="A21">
        <v>13.5</v>
      </c>
      <c r="B21">
        <v>364334</v>
      </c>
      <c r="C21">
        <v>5294</v>
      </c>
      <c r="D21" s="107">
        <f>+B21/1000</f>
        <v>364.334</v>
      </c>
      <c r="E21" s="107">
        <f>+B21/$B$46</f>
        <v>0.11392500850527328</v>
      </c>
      <c r="G21" s="19">
        <v>14</v>
      </c>
      <c r="H21" s="1">
        <v>1</v>
      </c>
      <c r="I21" s="1">
        <v>6</v>
      </c>
      <c r="J21" s="1">
        <v>4</v>
      </c>
      <c r="K21" s="20">
        <v>11</v>
      </c>
      <c r="M21" s="19">
        <v>14</v>
      </c>
      <c r="N21" s="15">
        <f>+H21/$K21</f>
        <v>9.0909090909090912E-2</v>
      </c>
      <c r="O21" s="15">
        <f>+I21/$K21</f>
        <v>0.54545454545454541</v>
      </c>
      <c r="P21" s="15">
        <f>+J21/$K21</f>
        <v>0.36363636363636365</v>
      </c>
      <c r="Q21" s="16">
        <f>+K21/$K21</f>
        <v>1</v>
      </c>
      <c r="R21" s="78">
        <f>G21+0.25</f>
        <v>14.25</v>
      </c>
      <c r="S21" s="22">
        <v>14</v>
      </c>
      <c r="T21" s="21">
        <f>+(N21*$B22)</f>
        <v>18269.363636363636</v>
      </c>
      <c r="U21" s="21">
        <f>+(O21*$B22)</f>
        <v>109616.18181818181</v>
      </c>
      <c r="V21" s="21">
        <f>+(P21*$B22)</f>
        <v>73077.454545454544</v>
      </c>
      <c r="W21" s="22">
        <f>+Q21*$B22</f>
        <v>200963</v>
      </c>
      <c r="Y21" s="56">
        <v>14</v>
      </c>
      <c r="Z21" s="17">
        <f>+N21*$C22</f>
        <v>295.90909090909093</v>
      </c>
      <c r="AA21" s="17">
        <f>+O21*$C22</f>
        <v>1775.4545454545453</v>
      </c>
      <c r="AB21" s="17">
        <f>+P21*$C22</f>
        <v>1183.6363636363637</v>
      </c>
      <c r="AC21" s="18">
        <f>+Q21*$C22</f>
        <v>3255</v>
      </c>
    </row>
    <row r="22" spans="1:29" x14ac:dyDescent="0.25">
      <c r="A22">
        <v>14</v>
      </c>
      <c r="B22">
        <v>200963</v>
      </c>
      <c r="C22">
        <v>3255</v>
      </c>
      <c r="D22" s="107">
        <f>+B22/1000</f>
        <v>200.96299999999999</v>
      </c>
      <c r="E22" s="107">
        <f>+B22/$B$46</f>
        <v>6.2839898236906888E-2</v>
      </c>
      <c r="G22" s="19">
        <v>14.5</v>
      </c>
      <c r="H22" s="1"/>
      <c r="I22" s="1">
        <v>6</v>
      </c>
      <c r="J22" s="1">
        <v>1</v>
      </c>
      <c r="K22" s="20">
        <v>7</v>
      </c>
      <c r="M22" s="19">
        <v>14.5</v>
      </c>
      <c r="N22" s="15">
        <f>+H22/$K22</f>
        <v>0</v>
      </c>
      <c r="O22" s="15">
        <f>+I22/$K22</f>
        <v>0.8571428571428571</v>
      </c>
      <c r="P22" s="15">
        <f>+J22/$K22</f>
        <v>0.14285714285714285</v>
      </c>
      <c r="Q22" s="16">
        <f>+K22/$K22</f>
        <v>1</v>
      </c>
      <c r="R22" s="78">
        <f>G22+0.25</f>
        <v>14.75</v>
      </c>
      <c r="S22" s="22">
        <v>14.5</v>
      </c>
      <c r="T22" s="21">
        <f>+(N22*$B23)</f>
        <v>0</v>
      </c>
      <c r="U22" s="21">
        <f>+(O22*$B23)</f>
        <v>18801.428571428569</v>
      </c>
      <c r="V22" s="21">
        <f>+(P22*$B23)</f>
        <v>3133.5714285714284</v>
      </c>
      <c r="W22" s="22">
        <f>+Q22*$B23</f>
        <v>21935</v>
      </c>
      <c r="Y22" s="56">
        <v>14.5</v>
      </c>
      <c r="Z22" s="17">
        <f>+N22*$C23</f>
        <v>0</v>
      </c>
      <c r="AA22" s="17">
        <f>+O22*$C23</f>
        <v>337.71428571428572</v>
      </c>
      <c r="AB22" s="17">
        <f>+P22*$C23</f>
        <v>56.285714285714285</v>
      </c>
      <c r="AC22" s="18">
        <f>+Q22*$C23</f>
        <v>394</v>
      </c>
    </row>
    <row r="23" spans="1:29" x14ac:dyDescent="0.25">
      <c r="A23">
        <v>14.5</v>
      </c>
      <c r="B23">
        <v>21935</v>
      </c>
      <c r="C23">
        <v>394</v>
      </c>
      <c r="D23" s="107">
        <f>+B23/1000</f>
        <v>21.934999999999999</v>
      </c>
      <c r="E23" s="107">
        <f>+B23/$B$46</f>
        <v>6.8589400428265522E-3</v>
      </c>
      <c r="G23" s="19">
        <v>15</v>
      </c>
      <c r="H23" s="1">
        <v>1</v>
      </c>
      <c r="I23" s="1">
        <v>2</v>
      </c>
      <c r="J23" s="1"/>
      <c r="K23" s="20">
        <v>3</v>
      </c>
      <c r="M23" s="19">
        <v>15</v>
      </c>
      <c r="N23" s="15">
        <f>+H23/$K23</f>
        <v>0.33333333333333331</v>
      </c>
      <c r="O23" s="15">
        <f>+I23/$K23</f>
        <v>0.66666666666666663</v>
      </c>
      <c r="P23" s="15">
        <f>+J23/$K23</f>
        <v>0</v>
      </c>
      <c r="Q23" s="16">
        <f>+K23/$K23</f>
        <v>1</v>
      </c>
      <c r="R23" s="78">
        <f>G23+0.25</f>
        <v>15.25</v>
      </c>
      <c r="S23" s="22">
        <v>15</v>
      </c>
      <c r="T23" s="21">
        <f>+(N23*$B24)</f>
        <v>6565</v>
      </c>
      <c r="U23" s="21">
        <f>+(O23*$B24)</f>
        <v>13130</v>
      </c>
      <c r="V23" s="21">
        <f>+(P23*$B24)</f>
        <v>0</v>
      </c>
      <c r="W23" s="22">
        <f>+Q23*$B24</f>
        <v>19695</v>
      </c>
      <c r="Y23" s="56">
        <v>15</v>
      </c>
      <c r="Z23" s="17">
        <f>+N23*$C24</f>
        <v>130.66666666666666</v>
      </c>
      <c r="AA23" s="17">
        <f>+O23*$C24</f>
        <v>261.33333333333331</v>
      </c>
      <c r="AB23" s="17">
        <f>+P23*$C24</f>
        <v>0</v>
      </c>
      <c r="AC23" s="18">
        <f>+Q23*$C24</f>
        <v>392</v>
      </c>
    </row>
    <row r="24" spans="1:29" x14ac:dyDescent="0.25">
      <c r="A24">
        <v>15</v>
      </c>
      <c r="B24">
        <v>19695</v>
      </c>
      <c r="C24">
        <v>392</v>
      </c>
      <c r="D24" s="107">
        <f>+B24/1000</f>
        <v>19.695</v>
      </c>
      <c r="E24" s="107">
        <f>+B24/$B$46</f>
        <v>6.1585057735796195E-3</v>
      </c>
      <c r="G24" s="19">
        <v>15.5</v>
      </c>
      <c r="H24" s="1"/>
      <c r="I24" s="1"/>
      <c r="J24" s="1">
        <v>2</v>
      </c>
      <c r="K24" s="20">
        <v>2</v>
      </c>
      <c r="M24" s="19">
        <v>15.5</v>
      </c>
      <c r="N24" s="15">
        <f>+H24/$K24</f>
        <v>0</v>
      </c>
      <c r="O24" s="15">
        <f>+I24/$K24</f>
        <v>0</v>
      </c>
      <c r="P24" s="15">
        <f>+J24/$K24</f>
        <v>1</v>
      </c>
      <c r="Q24" s="16">
        <f>+K24/$K24</f>
        <v>1</v>
      </c>
      <c r="R24" s="78">
        <f>G24+0.25</f>
        <v>15.75</v>
      </c>
      <c r="S24" s="22">
        <v>15.5</v>
      </c>
      <c r="T24" s="21">
        <f>+(N24*$B25)</f>
        <v>0</v>
      </c>
      <c r="U24" s="21">
        <f>+(O24*$B25)</f>
        <v>0</v>
      </c>
      <c r="V24" s="21">
        <f>+(P24*$B25)</f>
        <v>1493</v>
      </c>
      <c r="W24" s="22">
        <f>+Q24*$B25</f>
        <v>1493</v>
      </c>
      <c r="Y24" s="56">
        <v>15.5</v>
      </c>
      <c r="Z24" s="17">
        <f>+N24*$C25</f>
        <v>0</v>
      </c>
      <c r="AA24" s="17">
        <f>+O24*$C25</f>
        <v>0</v>
      </c>
      <c r="AB24" s="17">
        <f>+P24*$C25</f>
        <v>33</v>
      </c>
      <c r="AC24" s="18">
        <f>+Q24*$C25</f>
        <v>33</v>
      </c>
    </row>
    <row r="25" spans="1:29" x14ac:dyDescent="0.25">
      <c r="A25">
        <v>15.5</v>
      </c>
      <c r="B25">
        <v>1493</v>
      </c>
      <c r="C25">
        <v>33</v>
      </c>
      <c r="D25" s="107">
        <f>+B25/1000</f>
        <v>1.4930000000000001</v>
      </c>
      <c r="E25" s="107">
        <f>+B25/$B$46</f>
        <v>4.668519482078889E-4</v>
      </c>
      <c r="G25" s="19">
        <v>16</v>
      </c>
      <c r="H25" s="1"/>
      <c r="I25" s="1"/>
      <c r="J25" s="1"/>
      <c r="K25" s="20"/>
      <c r="M25" s="19">
        <v>16</v>
      </c>
      <c r="N25" s="15"/>
      <c r="O25" s="15"/>
      <c r="P25" s="15"/>
      <c r="Q25" s="16"/>
      <c r="R25" s="78">
        <f>G25+0.25</f>
        <v>16.25</v>
      </c>
      <c r="S25" s="22">
        <v>16</v>
      </c>
      <c r="T25" s="21">
        <f>+(N25*$B26)</f>
        <v>0</v>
      </c>
      <c r="U25" s="21">
        <f>+(O25*$B26)</f>
        <v>0</v>
      </c>
      <c r="V25" s="21">
        <f>+(P25*$B26)</f>
        <v>0</v>
      </c>
      <c r="W25" s="22">
        <f>+Q25*$D26</f>
        <v>0</v>
      </c>
      <c r="Y25" s="56">
        <v>16</v>
      </c>
      <c r="Z25" s="17">
        <f>+N25*$C26</f>
        <v>0</v>
      </c>
      <c r="AA25" s="17">
        <f>+O25*$C26</f>
        <v>0</v>
      </c>
      <c r="AB25" s="17">
        <f>+P25*$C26</f>
        <v>0</v>
      </c>
      <c r="AC25" s="18">
        <f>+Q25*$C26</f>
        <v>0</v>
      </c>
    </row>
    <row r="26" spans="1:29" x14ac:dyDescent="0.25">
      <c r="A26">
        <v>16</v>
      </c>
      <c r="B26">
        <v>0</v>
      </c>
      <c r="C26">
        <v>0</v>
      </c>
      <c r="D26" s="107">
        <v>0</v>
      </c>
      <c r="E26" s="107">
        <f>+B26/$B$46</f>
        <v>0</v>
      </c>
      <c r="G26" s="23">
        <v>16.5</v>
      </c>
      <c r="H26" s="5"/>
      <c r="I26" s="5"/>
      <c r="J26" s="5"/>
      <c r="K26" s="24"/>
      <c r="M26" s="23">
        <v>16.5</v>
      </c>
      <c r="N26" s="15"/>
      <c r="O26" s="15"/>
      <c r="P26" s="15"/>
      <c r="Q26" s="43"/>
      <c r="R26" s="78">
        <f>G26+0.25</f>
        <v>16.75</v>
      </c>
      <c r="S26" s="44">
        <v>16.5</v>
      </c>
      <c r="T26" s="21">
        <f>+(N26*$B27)</f>
        <v>0</v>
      </c>
      <c r="U26" s="21">
        <f>+(O26*$B27)</f>
        <v>0</v>
      </c>
      <c r="V26" s="21">
        <f>+(P26*$B27)</f>
        <v>0</v>
      </c>
      <c r="W26" s="44">
        <f>+Q26*$D27</f>
        <v>0</v>
      </c>
      <c r="Y26" s="57">
        <v>16.5</v>
      </c>
      <c r="Z26" s="17">
        <f>+N26*$C27</f>
        <v>0</v>
      </c>
      <c r="AA26" s="17">
        <f>+O26*$C27</f>
        <v>0</v>
      </c>
      <c r="AB26" s="17">
        <f>+P26*$C27</f>
        <v>0</v>
      </c>
      <c r="AC26" s="45">
        <f>+Q26*$C27</f>
        <v>0</v>
      </c>
    </row>
    <row r="27" spans="1:29" x14ac:dyDescent="0.25">
      <c r="A27">
        <v>16.5</v>
      </c>
      <c r="B27">
        <v>0</v>
      </c>
      <c r="C27">
        <v>0</v>
      </c>
      <c r="D27" s="107">
        <v>0</v>
      </c>
      <c r="E27" s="107">
        <f>+B27/$B$46</f>
        <v>0</v>
      </c>
      <c r="G27" s="66" t="s">
        <v>8</v>
      </c>
      <c r="H27" s="26">
        <v>67</v>
      </c>
      <c r="I27" s="26">
        <v>45</v>
      </c>
      <c r="J27" s="26">
        <v>8</v>
      </c>
      <c r="K27" s="24">
        <v>120</v>
      </c>
      <c r="M27" s="27" t="s">
        <v>8</v>
      </c>
      <c r="N27" s="28">
        <f>+H27/$K$27</f>
        <v>0.55833333333333335</v>
      </c>
      <c r="O27" s="29">
        <f>+I27/$K$27</f>
        <v>0.375</v>
      </c>
      <c r="P27" s="29">
        <f>+J27/$K$27</f>
        <v>6.6666666666666666E-2</v>
      </c>
      <c r="Q27" s="30">
        <f>+K27/$K$27</f>
        <v>1</v>
      </c>
      <c r="S27" s="31" t="s">
        <v>8</v>
      </c>
      <c r="T27" s="25">
        <f>SUM(T10:T26)</f>
        <v>1888067.9931881842</v>
      </c>
      <c r="U27" s="32">
        <f>SUM(U10:U26)</f>
        <v>1179356.4808377898</v>
      </c>
      <c r="V27" s="32">
        <f>SUM(V10:V26)</f>
        <v>130591.52597402598</v>
      </c>
      <c r="W27" s="33">
        <f>SUM(W10:W26)</f>
        <v>3198016</v>
      </c>
      <c r="Y27" s="37" t="s">
        <v>8</v>
      </c>
      <c r="Z27" s="34">
        <f>SUM(Z5:Z26)</f>
        <v>21735.518404634582</v>
      </c>
      <c r="AA27" s="34">
        <f>SUM(AA5:AA26)</f>
        <v>14606.747017443342</v>
      </c>
      <c r="AB27" s="34">
        <f>SUM(AB5:AB26)</f>
        <v>1959.734577922078</v>
      </c>
      <c r="AC27" s="34">
        <f>SUM(AC5:AC26)</f>
        <v>38302</v>
      </c>
    </row>
    <row r="28" spans="1:29" x14ac:dyDescent="0.25">
      <c r="A28">
        <v>17</v>
      </c>
      <c r="B28">
        <v>0</v>
      </c>
      <c r="C28">
        <v>0</v>
      </c>
      <c r="D28" s="107">
        <v>0</v>
      </c>
      <c r="E28" s="107">
        <f>+B28/$B$46</f>
        <v>0</v>
      </c>
      <c r="S28" s="77" t="s">
        <v>23</v>
      </c>
      <c r="T28" s="29">
        <f>SUMPRODUCT(T5:T26, $R$5:$R$26)/T27</f>
        <v>12.678705399354946</v>
      </c>
      <c r="U28" s="29">
        <f>SUMPRODUCT(U5:U26, $R$5:$R$26)/U27</f>
        <v>12.995970140159541</v>
      </c>
      <c r="V28" s="29">
        <f>SUMPRODUCT(V5:V26, $R$5:$R$26)/V27</f>
        <v>13.874162334273693</v>
      </c>
      <c r="W28" s="29">
        <f>SUMPRODUCT(W5:W26, $R$5:$R$26)/W27</f>
        <v>12.844522197512457</v>
      </c>
      <c r="Y28" s="79" t="s">
        <v>24</v>
      </c>
      <c r="Z28" s="29">
        <f>SUMPRODUCT(Z5:Z26, $Y$5:$Y$26)/Z27</f>
        <v>12.588060645611947</v>
      </c>
      <c r="AA28" s="29">
        <f>SUMPRODUCT(AA5:AA26, $Y$5:$Y$26)/AA27</f>
        <v>12.892799573080836</v>
      </c>
      <c r="AB28" s="29">
        <f>SUMPRODUCT(AB5:AB26, $Y$5:$Y$26)/AB27</f>
        <v>13.689157067635634</v>
      </c>
      <c r="AC28" s="29">
        <f>SUMPRODUCT(AC5:AC26, $Y$5:$Y$26)/AC27</f>
        <v>12.760613022818651</v>
      </c>
    </row>
    <row r="29" spans="1:29" x14ac:dyDescent="0.25">
      <c r="A29">
        <v>17.5</v>
      </c>
      <c r="B29">
        <v>0</v>
      </c>
      <c r="C29">
        <v>0</v>
      </c>
      <c r="D29" s="107">
        <v>0</v>
      </c>
      <c r="E29" s="107">
        <f>+B29/$B$46</f>
        <v>0</v>
      </c>
      <c r="Y29" s="80" t="s">
        <v>26</v>
      </c>
      <c r="Z29" s="81">
        <f>Z27/T27*1000</f>
        <v>11.512042195012304</v>
      </c>
      <c r="AA29" s="81">
        <f>AA27/U27*1000</f>
        <v>12.385353584581159</v>
      </c>
      <c r="AB29" s="81">
        <f>AB27/V27*1000</f>
        <v>15.006598347827405</v>
      </c>
      <c r="AC29" s="81">
        <f>AC27/W27*1000</f>
        <v>11.976800616382157</v>
      </c>
    </row>
    <row r="30" spans="1:29" x14ac:dyDescent="0.25">
      <c r="A30">
        <v>18</v>
      </c>
      <c r="B30">
        <v>0</v>
      </c>
      <c r="C30">
        <v>0</v>
      </c>
      <c r="D30" s="107">
        <v>0</v>
      </c>
      <c r="E30" s="107">
        <f>+B30/$B$46</f>
        <v>0</v>
      </c>
    </row>
    <row r="31" spans="1:29" x14ac:dyDescent="0.25">
      <c r="A31">
        <v>18.5</v>
      </c>
      <c r="B31">
        <v>0</v>
      </c>
      <c r="C31">
        <v>0</v>
      </c>
      <c r="D31" s="107">
        <v>0</v>
      </c>
      <c r="E31" s="107">
        <f>+B31/$B$46</f>
        <v>0</v>
      </c>
    </row>
    <row r="32" spans="1:29" x14ac:dyDescent="0.25">
      <c r="A32">
        <v>19</v>
      </c>
      <c r="B32">
        <v>0</v>
      </c>
      <c r="C32">
        <v>0</v>
      </c>
      <c r="D32" s="107">
        <v>0</v>
      </c>
      <c r="E32" s="107">
        <f>+B32/$B$46</f>
        <v>0</v>
      </c>
    </row>
    <row r="33" spans="1:6" x14ac:dyDescent="0.25">
      <c r="A33">
        <v>19.5</v>
      </c>
      <c r="B33">
        <v>0</v>
      </c>
      <c r="C33">
        <v>0</v>
      </c>
      <c r="D33" s="107">
        <v>0</v>
      </c>
      <c r="E33" s="107">
        <f>+B33/$B$46</f>
        <v>0</v>
      </c>
    </row>
    <row r="34" spans="1:6" x14ac:dyDescent="0.25">
      <c r="A34">
        <v>20</v>
      </c>
      <c r="B34">
        <v>0</v>
      </c>
      <c r="C34">
        <v>0</v>
      </c>
      <c r="D34" s="107">
        <v>0</v>
      </c>
      <c r="E34" s="107">
        <f>+B34/$B$46</f>
        <v>0</v>
      </c>
    </row>
    <row r="35" spans="1:6" x14ac:dyDescent="0.25">
      <c r="A35">
        <v>20.5</v>
      </c>
      <c r="B35">
        <v>0</v>
      </c>
      <c r="C35">
        <v>0</v>
      </c>
      <c r="D35" s="107">
        <v>0</v>
      </c>
      <c r="E35" s="107">
        <f>+B35/$B$46</f>
        <v>0</v>
      </c>
    </row>
    <row r="36" spans="1:6" x14ac:dyDescent="0.25">
      <c r="A36">
        <v>21</v>
      </c>
      <c r="B36">
        <v>0</v>
      </c>
      <c r="C36">
        <v>0</v>
      </c>
      <c r="D36" s="107">
        <v>0</v>
      </c>
      <c r="E36" s="107">
        <f>+B36/$B$46</f>
        <v>0</v>
      </c>
    </row>
    <row r="37" spans="1:6" x14ac:dyDescent="0.25">
      <c r="A37">
        <v>21.5</v>
      </c>
      <c r="B37">
        <v>0</v>
      </c>
      <c r="C37">
        <v>0</v>
      </c>
      <c r="D37" s="107">
        <v>0</v>
      </c>
      <c r="E37" s="107">
        <f>+B37/$B$46</f>
        <v>0</v>
      </c>
    </row>
    <row r="38" spans="1:6" x14ac:dyDescent="0.25">
      <c r="A38">
        <v>22</v>
      </c>
      <c r="B38">
        <v>0</v>
      </c>
      <c r="C38">
        <v>0</v>
      </c>
      <c r="D38" s="107">
        <v>0</v>
      </c>
      <c r="E38" s="107">
        <f>+B38/$B$46</f>
        <v>0</v>
      </c>
    </row>
    <row r="39" spans="1:6" x14ac:dyDescent="0.25">
      <c r="A39">
        <v>22.5</v>
      </c>
      <c r="B39">
        <v>0</v>
      </c>
      <c r="C39">
        <v>0</v>
      </c>
      <c r="D39" s="107">
        <v>0</v>
      </c>
      <c r="E39" s="107">
        <f>+B39/$B$46</f>
        <v>0</v>
      </c>
    </row>
    <row r="40" spans="1:6" x14ac:dyDescent="0.25">
      <c r="A40">
        <v>23</v>
      </c>
      <c r="B40">
        <v>0</v>
      </c>
      <c r="C40">
        <v>0</v>
      </c>
      <c r="D40" s="107">
        <v>0</v>
      </c>
      <c r="E40" s="107">
        <f>+B40/$B$46</f>
        <v>0</v>
      </c>
    </row>
    <row r="41" spans="1:6" x14ac:dyDescent="0.25">
      <c r="A41">
        <v>23.5</v>
      </c>
      <c r="B41">
        <v>0</v>
      </c>
      <c r="C41">
        <v>0</v>
      </c>
      <c r="D41" s="107">
        <v>0</v>
      </c>
      <c r="E41" s="107">
        <f>+B41/$B$46</f>
        <v>0</v>
      </c>
    </row>
    <row r="42" spans="1:6" x14ac:dyDescent="0.25">
      <c r="A42">
        <v>24</v>
      </c>
      <c r="B42">
        <v>0</v>
      </c>
      <c r="C42">
        <v>0</v>
      </c>
      <c r="D42" s="107">
        <v>0</v>
      </c>
      <c r="E42" s="107">
        <f>+B42/$B$46</f>
        <v>0</v>
      </c>
    </row>
    <row r="43" spans="1:6" x14ac:dyDescent="0.25">
      <c r="A43">
        <v>24.5</v>
      </c>
      <c r="B43">
        <v>0</v>
      </c>
      <c r="C43">
        <v>0</v>
      </c>
      <c r="D43" s="107">
        <v>0</v>
      </c>
      <c r="E43" s="107">
        <f>+B43/$B$46</f>
        <v>0</v>
      </c>
    </row>
    <row r="44" spans="1:6" x14ac:dyDescent="0.25">
      <c r="A44">
        <v>25</v>
      </c>
      <c r="B44">
        <v>0</v>
      </c>
      <c r="C44">
        <v>0</v>
      </c>
      <c r="D44" s="107">
        <v>0</v>
      </c>
      <c r="E44" s="107">
        <f>+B44/$B$46</f>
        <v>0</v>
      </c>
    </row>
    <row r="45" spans="1:6" x14ac:dyDescent="0.25">
      <c r="A45">
        <v>25.5</v>
      </c>
      <c r="B45">
        <v>0</v>
      </c>
      <c r="C45">
        <v>0</v>
      </c>
      <c r="D45" s="107">
        <v>0</v>
      </c>
      <c r="E45" s="107">
        <f>+B45/$B$46</f>
        <v>0</v>
      </c>
    </row>
    <row r="46" spans="1:6" x14ac:dyDescent="0.25">
      <c r="B46" s="2">
        <v>3198016</v>
      </c>
      <c r="C46" s="2">
        <v>38302</v>
      </c>
      <c r="D46" s="107">
        <f>+B46/1000</f>
        <v>3198.0160000000001</v>
      </c>
      <c r="E46" s="107">
        <f>+B46/$B$46</f>
        <v>1</v>
      </c>
      <c r="F46" s="2"/>
    </row>
  </sheetData>
  <mergeCells count="20">
    <mergeCell ref="Y3:Y4"/>
    <mergeCell ref="Z3:AB3"/>
    <mergeCell ref="G1:K1"/>
    <mergeCell ref="M1:Q1"/>
    <mergeCell ref="S1:W1"/>
    <mergeCell ref="Y1:AC1"/>
    <mergeCell ref="AC3:AC4"/>
    <mergeCell ref="G2:K2"/>
    <mergeCell ref="M2:Q2"/>
    <mergeCell ref="S2:W2"/>
    <mergeCell ref="Y2:AC2"/>
    <mergeCell ref="G3:G4"/>
    <mergeCell ref="H3:J3"/>
    <mergeCell ref="K3:K4"/>
    <mergeCell ref="M3:M4"/>
    <mergeCell ref="N3:P3"/>
    <mergeCell ref="Q3:Q4"/>
    <mergeCell ref="S3:S4"/>
    <mergeCell ref="T3:V3"/>
    <mergeCell ref="W3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zoomScale="55" zoomScaleNormal="55" workbookViewId="0">
      <selection activeCell="L40" sqref="L40"/>
    </sheetView>
  </sheetViews>
  <sheetFormatPr defaultRowHeight="15" x14ac:dyDescent="0.25"/>
  <cols>
    <col min="6" max="6" width="12" customWidth="1"/>
  </cols>
  <sheetData>
    <row r="1" spans="1:29" ht="26.25" x14ac:dyDescent="0.4">
      <c r="A1" s="35" t="s">
        <v>6</v>
      </c>
      <c r="G1" s="85" t="s">
        <v>6</v>
      </c>
      <c r="H1" s="85"/>
      <c r="I1" s="85"/>
      <c r="J1" s="85"/>
      <c r="K1" s="85"/>
      <c r="M1" s="85" t="s">
        <v>6</v>
      </c>
      <c r="N1" s="85"/>
      <c r="O1" s="85"/>
      <c r="P1" s="85"/>
      <c r="Q1" s="85"/>
      <c r="S1" s="85" t="s">
        <v>6</v>
      </c>
      <c r="T1" s="85"/>
      <c r="U1" s="85"/>
      <c r="V1" s="85"/>
      <c r="W1" s="85"/>
      <c r="Y1" s="85" t="s">
        <v>6</v>
      </c>
      <c r="Z1" s="85"/>
      <c r="AA1" s="85"/>
      <c r="AB1" s="85"/>
      <c r="AC1" s="85"/>
    </row>
    <row r="2" spans="1:29" ht="26.25" x14ac:dyDescent="0.25">
      <c r="G2" s="88" t="s">
        <v>18</v>
      </c>
      <c r="H2" s="89"/>
      <c r="I2" s="89"/>
      <c r="J2" s="89"/>
      <c r="K2" s="90"/>
      <c r="M2" s="91" t="s">
        <v>12</v>
      </c>
      <c r="N2" s="92"/>
      <c r="O2" s="92"/>
      <c r="P2" s="92"/>
      <c r="Q2" s="93"/>
      <c r="S2" s="94" t="s">
        <v>25</v>
      </c>
      <c r="T2" s="95"/>
      <c r="U2" s="95"/>
      <c r="V2" s="95"/>
      <c r="W2" s="96"/>
      <c r="Y2" s="97" t="s">
        <v>22</v>
      </c>
      <c r="Z2" s="98"/>
      <c r="AA2" s="98"/>
      <c r="AB2" s="98"/>
      <c r="AC2" s="99"/>
    </row>
    <row r="3" spans="1:29" x14ac:dyDescent="0.25">
      <c r="A3" t="s">
        <v>13</v>
      </c>
      <c r="B3" t="s">
        <v>14</v>
      </c>
      <c r="C3" t="s">
        <v>15</v>
      </c>
      <c r="D3" t="s">
        <v>16</v>
      </c>
      <c r="E3" s="64" t="s">
        <v>12</v>
      </c>
      <c r="G3" s="100" t="s">
        <v>19</v>
      </c>
      <c r="H3" s="102" t="s">
        <v>20</v>
      </c>
      <c r="I3" s="102"/>
      <c r="J3" s="102"/>
      <c r="K3" s="100" t="s">
        <v>2</v>
      </c>
      <c r="M3" s="100" t="s">
        <v>19</v>
      </c>
      <c r="N3" s="102" t="s">
        <v>20</v>
      </c>
      <c r="O3" s="102"/>
      <c r="P3" s="102"/>
      <c r="Q3" s="100" t="s">
        <v>2</v>
      </c>
      <c r="S3" s="103" t="s">
        <v>19</v>
      </c>
      <c r="T3" s="105" t="s">
        <v>20</v>
      </c>
      <c r="U3" s="105"/>
      <c r="V3" s="105"/>
      <c r="W3" s="103" t="s">
        <v>2</v>
      </c>
      <c r="Y3" s="86" t="s">
        <v>19</v>
      </c>
      <c r="Z3" s="106" t="s">
        <v>20</v>
      </c>
      <c r="AA3" s="106"/>
      <c r="AB3" s="106"/>
      <c r="AC3" s="86" t="s">
        <v>2</v>
      </c>
    </row>
    <row r="4" spans="1:29" x14ac:dyDescent="0.25">
      <c r="A4">
        <v>5</v>
      </c>
      <c r="B4">
        <v>0</v>
      </c>
      <c r="C4">
        <v>0</v>
      </c>
      <c r="D4">
        <f>+B4/1000</f>
        <v>0</v>
      </c>
      <c r="E4">
        <f>+B4/$B$46</f>
        <v>0</v>
      </c>
      <c r="G4" s="101"/>
      <c r="H4" s="41">
        <v>1</v>
      </c>
      <c r="I4" s="68">
        <v>2</v>
      </c>
      <c r="J4" s="42">
        <v>3</v>
      </c>
      <c r="K4" s="101"/>
      <c r="M4" s="101"/>
      <c r="N4" s="41">
        <v>1</v>
      </c>
      <c r="O4" s="68">
        <v>2</v>
      </c>
      <c r="P4" s="42">
        <v>3</v>
      </c>
      <c r="Q4" s="101"/>
      <c r="S4" s="104"/>
      <c r="T4" s="58">
        <v>1</v>
      </c>
      <c r="U4" s="69">
        <v>2</v>
      </c>
      <c r="V4" s="59">
        <v>3</v>
      </c>
      <c r="W4" s="104"/>
      <c r="Y4" s="87"/>
      <c r="Z4" s="75">
        <v>1</v>
      </c>
      <c r="AA4" s="70">
        <v>2</v>
      </c>
      <c r="AB4" s="76">
        <v>3</v>
      </c>
      <c r="AC4" s="87"/>
    </row>
    <row r="5" spans="1:29" x14ac:dyDescent="0.25">
      <c r="A5">
        <v>5.5</v>
      </c>
      <c r="B5">
        <v>0</v>
      </c>
      <c r="C5">
        <v>0</v>
      </c>
      <c r="D5">
        <f>+B5/1000</f>
        <v>0</v>
      </c>
      <c r="E5">
        <f>+B5/$B$46</f>
        <v>0</v>
      </c>
      <c r="G5" s="19">
        <v>6</v>
      </c>
      <c r="H5" s="46">
        <v>2</v>
      </c>
      <c r="I5" s="46"/>
      <c r="J5" s="46"/>
      <c r="K5" s="47">
        <v>2</v>
      </c>
      <c r="L5" s="1"/>
      <c r="M5" s="19">
        <v>6</v>
      </c>
      <c r="N5" s="15">
        <f>+H5/$K5</f>
        <v>1</v>
      </c>
      <c r="O5" s="15">
        <f>+I5/$K5</f>
        <v>0</v>
      </c>
      <c r="P5" s="15">
        <f>+J5/$K5</f>
        <v>0</v>
      </c>
      <c r="Q5" s="16">
        <f>+K5/$K5</f>
        <v>1</v>
      </c>
      <c r="R5" s="78">
        <f>G5+0.25</f>
        <v>6.25</v>
      </c>
      <c r="S5" s="22">
        <v>6</v>
      </c>
      <c r="T5" s="21">
        <f>+(N5*$B6)</f>
        <v>29090</v>
      </c>
      <c r="U5" s="21">
        <f>+(O5*$B6)</f>
        <v>0</v>
      </c>
      <c r="V5" s="21">
        <f>+(P5*$B6)</f>
        <v>0</v>
      </c>
      <c r="W5" s="22">
        <f>+Q5*$B6</f>
        <v>29090</v>
      </c>
      <c r="X5" s="1"/>
      <c r="Y5" s="56">
        <v>6</v>
      </c>
      <c r="Z5" s="17">
        <f>+N5*$C6</f>
        <v>34</v>
      </c>
      <c r="AA5" s="17">
        <f>+O5*$C6</f>
        <v>0</v>
      </c>
      <c r="AB5" s="17">
        <f>+P5*$C6</f>
        <v>0</v>
      </c>
      <c r="AC5" s="18">
        <f>+Q5*$C6</f>
        <v>34</v>
      </c>
    </row>
    <row r="6" spans="1:29" x14ac:dyDescent="0.25">
      <c r="A6">
        <v>6</v>
      </c>
      <c r="B6">
        <v>29090</v>
      </c>
      <c r="C6">
        <v>34</v>
      </c>
      <c r="D6">
        <f>+B6/1000</f>
        <v>29.09</v>
      </c>
      <c r="E6">
        <f>+B6/$B$46</f>
        <v>2.9650851791812489E-3</v>
      </c>
      <c r="G6" s="19">
        <v>6.5</v>
      </c>
      <c r="H6" s="46">
        <v>10</v>
      </c>
      <c r="I6" s="46"/>
      <c r="J6" s="46"/>
      <c r="K6" s="48">
        <v>10</v>
      </c>
      <c r="L6" s="1"/>
      <c r="M6" s="19">
        <v>6.5</v>
      </c>
      <c r="N6" s="15">
        <f>+H6/$K6</f>
        <v>1</v>
      </c>
      <c r="O6" s="15">
        <f>+I6/$K6</f>
        <v>0</v>
      </c>
      <c r="P6" s="15">
        <f>+J6/$K6</f>
        <v>0</v>
      </c>
      <c r="Q6" s="16">
        <f>+K6/$K6</f>
        <v>1</v>
      </c>
      <c r="R6" s="78">
        <f>G6+0.25</f>
        <v>6.75</v>
      </c>
      <c r="S6" s="22">
        <v>6.5</v>
      </c>
      <c r="T6" s="21">
        <f>+(N6*$B7)</f>
        <v>219142</v>
      </c>
      <c r="U6" s="21">
        <f>+(O6*$B7)</f>
        <v>0</v>
      </c>
      <c r="V6" s="21">
        <f>+(P6*$B7)</f>
        <v>0</v>
      </c>
      <c r="W6" s="22">
        <f>+Q6*$B7</f>
        <v>219142</v>
      </c>
      <c r="X6" s="1"/>
      <c r="Y6" s="56">
        <v>6.5</v>
      </c>
      <c r="Z6" s="17">
        <f>+N6*$C7</f>
        <v>330</v>
      </c>
      <c r="AA6" s="17">
        <f>+O6*$C7</f>
        <v>0</v>
      </c>
      <c r="AB6" s="17">
        <f>+P6*$C7</f>
        <v>0</v>
      </c>
      <c r="AC6" s="18">
        <f>+Q6*$C7</f>
        <v>330</v>
      </c>
    </row>
    <row r="7" spans="1:29" x14ac:dyDescent="0.25">
      <c r="A7">
        <v>6.5</v>
      </c>
      <c r="B7">
        <v>219142</v>
      </c>
      <c r="C7">
        <v>330</v>
      </c>
      <c r="D7">
        <f>+B7/1000</f>
        <v>219.142</v>
      </c>
      <c r="E7">
        <f>+B7/$B$46</f>
        <v>2.2336703208529988E-2</v>
      </c>
      <c r="G7" s="19">
        <v>7</v>
      </c>
      <c r="H7" s="46">
        <v>16</v>
      </c>
      <c r="I7" s="46"/>
      <c r="J7" s="46"/>
      <c r="K7" s="48">
        <v>16</v>
      </c>
      <c r="L7" s="1"/>
      <c r="M7" s="19">
        <v>7</v>
      </c>
      <c r="N7" s="15">
        <f>+H7/$K7</f>
        <v>1</v>
      </c>
      <c r="O7" s="15">
        <f>+I7/$K7</f>
        <v>0</v>
      </c>
      <c r="P7" s="15">
        <f>+J7/$K7</f>
        <v>0</v>
      </c>
      <c r="Q7" s="16">
        <f>+K7/$K7</f>
        <v>1</v>
      </c>
      <c r="R7" s="78">
        <f>G7+0.25</f>
        <v>7.25</v>
      </c>
      <c r="S7" s="22">
        <v>7</v>
      </c>
      <c r="T7" s="21">
        <f>+(N7*$B8)</f>
        <v>321925</v>
      </c>
      <c r="U7" s="21">
        <f>+(O7*$B8)</f>
        <v>0</v>
      </c>
      <c r="V7" s="21">
        <f>+(P7*$B8)</f>
        <v>0</v>
      </c>
      <c r="W7" s="22">
        <f>+Q7*$B8</f>
        <v>321925</v>
      </c>
      <c r="X7" s="1"/>
      <c r="Y7" s="56">
        <v>7</v>
      </c>
      <c r="Z7" s="17">
        <f>+N7*$C8</f>
        <v>615</v>
      </c>
      <c r="AA7" s="17">
        <f>+O7*$C8</f>
        <v>0</v>
      </c>
      <c r="AB7" s="17">
        <f>+P7*$C8</f>
        <v>0</v>
      </c>
      <c r="AC7" s="18">
        <f>+Q7*$C8</f>
        <v>615</v>
      </c>
    </row>
    <row r="8" spans="1:29" x14ac:dyDescent="0.25">
      <c r="A8">
        <v>7</v>
      </c>
      <c r="B8">
        <v>321925</v>
      </c>
      <c r="C8">
        <v>615</v>
      </c>
      <c r="D8">
        <f>+B8/1000</f>
        <v>321.92500000000001</v>
      </c>
      <c r="E8">
        <f>+B8/$B$46</f>
        <v>3.2813167628323259E-2</v>
      </c>
      <c r="G8" s="19">
        <v>7.5</v>
      </c>
      <c r="H8" s="46">
        <v>20</v>
      </c>
      <c r="I8" s="46"/>
      <c r="J8" s="46"/>
      <c r="K8" s="48">
        <v>20</v>
      </c>
      <c r="L8" s="1"/>
      <c r="M8" s="19">
        <v>7.5</v>
      </c>
      <c r="N8" s="15">
        <f>+H8/$K8</f>
        <v>1</v>
      </c>
      <c r="O8" s="15">
        <f>+I8/$K8</f>
        <v>0</v>
      </c>
      <c r="P8" s="15">
        <f>+J8/$K8</f>
        <v>0</v>
      </c>
      <c r="Q8" s="16">
        <f>+K8/$K8</f>
        <v>1</v>
      </c>
      <c r="R8" s="78">
        <f>G8+0.25</f>
        <v>7.75</v>
      </c>
      <c r="S8" s="22">
        <v>7.5</v>
      </c>
      <c r="T8" s="21">
        <f>+(N8*$B9)</f>
        <v>581792</v>
      </c>
      <c r="U8" s="21">
        <f>+(O8*$B9)</f>
        <v>0</v>
      </c>
      <c r="V8" s="21">
        <f>+(P8*$B9)</f>
        <v>0</v>
      </c>
      <c r="W8" s="22">
        <f>+Q8*$B9</f>
        <v>581792</v>
      </c>
      <c r="X8" s="1"/>
      <c r="Y8" s="56">
        <v>7.5</v>
      </c>
      <c r="Z8" s="17">
        <f>+N8*$C9</f>
        <v>1390</v>
      </c>
      <c r="AA8" s="17">
        <f>+O8*$C9</f>
        <v>0</v>
      </c>
      <c r="AB8" s="17">
        <f>+P8*$C9</f>
        <v>0</v>
      </c>
      <c r="AC8" s="18">
        <f>+Q8*$C9</f>
        <v>1390</v>
      </c>
    </row>
    <row r="9" spans="1:29" x14ac:dyDescent="0.25">
      <c r="A9">
        <v>7.5</v>
      </c>
      <c r="B9">
        <v>581792</v>
      </c>
      <c r="C9">
        <v>1390</v>
      </c>
      <c r="D9">
        <f>+B9/1000</f>
        <v>581.79200000000003</v>
      </c>
      <c r="E9">
        <f>+B9/$B$46</f>
        <v>5.9300888159718713E-2</v>
      </c>
      <c r="G9" s="19">
        <v>8</v>
      </c>
      <c r="H9" s="46">
        <v>20</v>
      </c>
      <c r="I9" s="46"/>
      <c r="J9" s="46"/>
      <c r="K9" s="48">
        <v>20</v>
      </c>
      <c r="L9" s="1"/>
      <c r="M9" s="19">
        <v>8</v>
      </c>
      <c r="N9" s="15">
        <f>+H9/$K9</f>
        <v>1</v>
      </c>
      <c r="O9" s="15">
        <f>+I9/$K9</f>
        <v>0</v>
      </c>
      <c r="P9" s="15">
        <f>+J9/$K9</f>
        <v>0</v>
      </c>
      <c r="Q9" s="16">
        <f>+K9/$K9</f>
        <v>1</v>
      </c>
      <c r="R9" s="78">
        <f>G9+0.25</f>
        <v>8.25</v>
      </c>
      <c r="S9" s="22">
        <v>8</v>
      </c>
      <c r="T9" s="21">
        <f>+(N9*$B10)</f>
        <v>507613</v>
      </c>
      <c r="U9" s="21">
        <f>+(O9*$B10)</f>
        <v>0</v>
      </c>
      <c r="V9" s="21">
        <f>+(P9*$B10)</f>
        <v>0</v>
      </c>
      <c r="W9" s="22">
        <f>+Q9*$B10</f>
        <v>507613</v>
      </c>
      <c r="X9" s="1"/>
      <c r="Y9" s="56">
        <v>8</v>
      </c>
      <c r="Z9" s="17">
        <f>+N9*$C10</f>
        <v>1496</v>
      </c>
      <c r="AA9" s="17">
        <f>+O9*$C10</f>
        <v>0</v>
      </c>
      <c r="AB9" s="17">
        <f>+P9*$C10</f>
        <v>0</v>
      </c>
      <c r="AC9" s="18">
        <f>+Q9*$C10</f>
        <v>1496</v>
      </c>
    </row>
    <row r="10" spans="1:29" x14ac:dyDescent="0.25">
      <c r="A10">
        <v>8</v>
      </c>
      <c r="B10">
        <v>507613</v>
      </c>
      <c r="C10">
        <v>1496</v>
      </c>
      <c r="D10">
        <f>+B10/1000</f>
        <v>507.613</v>
      </c>
      <c r="E10">
        <f>+B10/$B$46</f>
        <v>5.1739971916800666E-2</v>
      </c>
      <c r="G10" s="19">
        <v>8.5</v>
      </c>
      <c r="H10" s="3">
        <v>20</v>
      </c>
      <c r="I10" s="3"/>
      <c r="J10" s="3"/>
      <c r="K10" s="49">
        <v>20</v>
      </c>
      <c r="M10" s="19">
        <v>8.5</v>
      </c>
      <c r="N10" s="15">
        <f>+H10/$K10</f>
        <v>1</v>
      </c>
      <c r="O10" s="15">
        <f>+I10/$K10</f>
        <v>0</v>
      </c>
      <c r="P10" s="15">
        <f>+J10/$K10</f>
        <v>0</v>
      </c>
      <c r="Q10" s="16">
        <f>+K10/$K10</f>
        <v>1</v>
      </c>
      <c r="R10" s="78">
        <f>G10+0.25</f>
        <v>8.75</v>
      </c>
      <c r="S10" s="22">
        <v>8.5</v>
      </c>
      <c r="T10" s="21">
        <f>+(N10*$B11)</f>
        <v>595852</v>
      </c>
      <c r="U10" s="21">
        <f>+(O10*$B11)</f>
        <v>0</v>
      </c>
      <c r="V10" s="21">
        <f>+(P10*$B11)</f>
        <v>0</v>
      </c>
      <c r="W10" s="22">
        <f>+Q10*$B11</f>
        <v>595852</v>
      </c>
      <c r="Y10" s="56">
        <v>8.5</v>
      </c>
      <c r="Z10" s="17">
        <f>+N10*$C11</f>
        <v>2139</v>
      </c>
      <c r="AA10" s="17">
        <f>+O10*$C11</f>
        <v>0</v>
      </c>
      <c r="AB10" s="17">
        <f>+P10*$C11</f>
        <v>0</v>
      </c>
      <c r="AC10" s="18">
        <f>+Q10*$C11</f>
        <v>2139</v>
      </c>
    </row>
    <row r="11" spans="1:29" x14ac:dyDescent="0.25">
      <c r="A11">
        <v>8.5</v>
      </c>
      <c r="B11">
        <v>595852</v>
      </c>
      <c r="C11">
        <v>2139</v>
      </c>
      <c r="D11">
        <f>+B11/1000</f>
        <v>595.85199999999998</v>
      </c>
      <c r="E11">
        <f>+B11/$B$46</f>
        <v>6.0733995674991603E-2</v>
      </c>
      <c r="G11" s="19">
        <v>9</v>
      </c>
      <c r="H11" s="3">
        <v>20</v>
      </c>
      <c r="I11" s="3"/>
      <c r="J11" s="3"/>
      <c r="K11" s="49">
        <v>20</v>
      </c>
      <c r="M11" s="19">
        <v>9</v>
      </c>
      <c r="N11" s="15">
        <f>+H11/$K11</f>
        <v>1</v>
      </c>
      <c r="O11" s="15">
        <f>+I11/$K11</f>
        <v>0</v>
      </c>
      <c r="P11" s="15">
        <f>+J11/$K11</f>
        <v>0</v>
      </c>
      <c r="Q11" s="16">
        <f>+K11/$K11</f>
        <v>1</v>
      </c>
      <c r="R11" s="78">
        <f>G11+0.25</f>
        <v>9.25</v>
      </c>
      <c r="S11" s="22">
        <v>9</v>
      </c>
      <c r="T11" s="21">
        <f>+(N11*$B12)</f>
        <v>1035104</v>
      </c>
      <c r="U11" s="21">
        <f>+(O11*$B12)</f>
        <v>0</v>
      </c>
      <c r="V11" s="21">
        <f>+(P11*$B12)</f>
        <v>0</v>
      </c>
      <c r="W11" s="22">
        <f>+Q11*$B12</f>
        <v>1035104</v>
      </c>
      <c r="Y11" s="56">
        <v>9</v>
      </c>
      <c r="Z11" s="17">
        <f>+N11*$C12</f>
        <v>4478</v>
      </c>
      <c r="AA11" s="17">
        <f>+O11*$C12</f>
        <v>0</v>
      </c>
      <c r="AB11" s="17">
        <f>+P11*$C12</f>
        <v>0</v>
      </c>
      <c r="AC11" s="18">
        <f>+Q11*$C12</f>
        <v>4478</v>
      </c>
    </row>
    <row r="12" spans="1:29" x14ac:dyDescent="0.25">
      <c r="A12">
        <v>9</v>
      </c>
      <c r="B12">
        <v>1035104</v>
      </c>
      <c r="C12">
        <v>4478</v>
      </c>
      <c r="D12">
        <f>+B12/1000</f>
        <v>1035.104</v>
      </c>
      <c r="E12">
        <f>+B12/$B$46</f>
        <v>0.10550606838471048</v>
      </c>
      <c r="G12" s="19">
        <v>9.5</v>
      </c>
      <c r="H12" s="3">
        <v>26</v>
      </c>
      <c r="I12" s="3"/>
      <c r="J12" s="3"/>
      <c r="K12" s="49">
        <v>26</v>
      </c>
      <c r="M12" s="19">
        <v>9.5</v>
      </c>
      <c r="N12" s="15">
        <f>+H12/$K12</f>
        <v>1</v>
      </c>
      <c r="O12" s="15">
        <f>+I12/$K12</f>
        <v>0</v>
      </c>
      <c r="P12" s="15">
        <f>+J12/$K12</f>
        <v>0</v>
      </c>
      <c r="Q12" s="16">
        <f>+K12/$K12</f>
        <v>1</v>
      </c>
      <c r="R12" s="78">
        <f>G12+0.25</f>
        <v>9.75</v>
      </c>
      <c r="S12" s="22">
        <v>9.5</v>
      </c>
      <c r="T12" s="21">
        <f>+(N12*$B13)</f>
        <v>780278</v>
      </c>
      <c r="U12" s="21">
        <f>+(O12*$B13)</f>
        <v>0</v>
      </c>
      <c r="V12" s="21">
        <f>+(P12*$B13)</f>
        <v>0</v>
      </c>
      <c r="W12" s="22">
        <f>+Q12*$B13</f>
        <v>780278</v>
      </c>
      <c r="Y12" s="56">
        <v>9.5</v>
      </c>
      <c r="Z12" s="17">
        <f>+N12*$C13</f>
        <v>4028</v>
      </c>
      <c r="AA12" s="17">
        <f>+O12*$C13</f>
        <v>0</v>
      </c>
      <c r="AB12" s="17">
        <f>+P12*$C13</f>
        <v>0</v>
      </c>
      <c r="AC12" s="18">
        <f>+Q12*$C13</f>
        <v>4028</v>
      </c>
    </row>
    <row r="13" spans="1:29" x14ac:dyDescent="0.25">
      <c r="A13">
        <v>9.5</v>
      </c>
      <c r="B13">
        <v>780278</v>
      </c>
      <c r="C13">
        <v>4028</v>
      </c>
      <c r="D13">
        <f>+B13/1000</f>
        <v>780.27800000000002</v>
      </c>
      <c r="E13">
        <f>+B13/$B$46</f>
        <v>7.9532166842254615E-2</v>
      </c>
      <c r="G13" s="19">
        <v>10</v>
      </c>
      <c r="H13" s="3">
        <v>33</v>
      </c>
      <c r="I13" s="3"/>
      <c r="J13" s="3"/>
      <c r="K13" s="49">
        <v>33</v>
      </c>
      <c r="M13" s="19">
        <v>10</v>
      </c>
      <c r="N13" s="15">
        <f>+H13/$K13</f>
        <v>1</v>
      </c>
      <c r="O13" s="15">
        <f>+I13/$K13</f>
        <v>0</v>
      </c>
      <c r="P13" s="15">
        <f>+J13/$K13</f>
        <v>0</v>
      </c>
      <c r="Q13" s="16">
        <f>+K13/$K13</f>
        <v>1</v>
      </c>
      <c r="R13" s="78">
        <f>G13+0.25</f>
        <v>10.25</v>
      </c>
      <c r="S13" s="22">
        <v>10</v>
      </c>
      <c r="T13" s="21">
        <f>+(N13*$B14)</f>
        <v>711319</v>
      </c>
      <c r="U13" s="21">
        <f>+(O13*$B14)</f>
        <v>0</v>
      </c>
      <c r="V13" s="21">
        <f>+(P13*$B14)</f>
        <v>0</v>
      </c>
      <c r="W13" s="22">
        <f>+Q13*$B14</f>
        <v>711319</v>
      </c>
      <c r="Y13" s="56">
        <v>10</v>
      </c>
      <c r="Z13" s="17">
        <f>+N13*$C14</f>
        <v>4342</v>
      </c>
      <c r="AA13" s="17">
        <f>+O13*$C14</f>
        <v>0</v>
      </c>
      <c r="AB13" s="17">
        <f>+P13*$C14</f>
        <v>0</v>
      </c>
      <c r="AC13" s="18">
        <f>+Q13*$C14</f>
        <v>4342</v>
      </c>
    </row>
    <row r="14" spans="1:29" x14ac:dyDescent="0.25">
      <c r="A14">
        <v>10</v>
      </c>
      <c r="B14">
        <v>711319</v>
      </c>
      <c r="C14">
        <v>4342</v>
      </c>
      <c r="D14">
        <f>+B14/1000</f>
        <v>711.31899999999996</v>
      </c>
      <c r="E14">
        <f>+B14/$B$46</f>
        <v>7.2503314698179E-2</v>
      </c>
      <c r="G14" s="19">
        <v>10.5</v>
      </c>
      <c r="H14" s="3">
        <v>19</v>
      </c>
      <c r="I14" s="3"/>
      <c r="J14" s="3"/>
      <c r="K14" s="49">
        <v>19</v>
      </c>
      <c r="M14" s="19">
        <v>10.5</v>
      </c>
      <c r="N14" s="15">
        <f>+H14/$K14</f>
        <v>1</v>
      </c>
      <c r="O14" s="15">
        <f>+I14/$K14</f>
        <v>0</v>
      </c>
      <c r="P14" s="15">
        <f>+J14/$K14</f>
        <v>0</v>
      </c>
      <c r="Q14" s="16">
        <f>+K14/$K14</f>
        <v>1</v>
      </c>
      <c r="R14" s="78">
        <f>G14+0.25</f>
        <v>10.75</v>
      </c>
      <c r="S14" s="22">
        <v>10.5</v>
      </c>
      <c r="T14" s="21">
        <f>+(N14*$B15)</f>
        <v>793083</v>
      </c>
      <c r="U14" s="21">
        <f>+(O14*$B15)</f>
        <v>0</v>
      </c>
      <c r="V14" s="21">
        <f>+(P14*$B15)</f>
        <v>0</v>
      </c>
      <c r="W14" s="22">
        <f>+Q14*$B15</f>
        <v>793083</v>
      </c>
      <c r="Y14" s="56">
        <v>10.5</v>
      </c>
      <c r="Z14" s="17">
        <f>+N14*$C15</f>
        <v>5680</v>
      </c>
      <c r="AA14" s="17">
        <f>+O14*$C15</f>
        <v>0</v>
      </c>
      <c r="AB14" s="17">
        <f>+P14*$C15</f>
        <v>0</v>
      </c>
      <c r="AC14" s="18">
        <f>+Q14*$C15</f>
        <v>5680</v>
      </c>
    </row>
    <row r="15" spans="1:29" x14ac:dyDescent="0.25">
      <c r="A15">
        <v>10.5</v>
      </c>
      <c r="B15">
        <v>793083</v>
      </c>
      <c r="C15">
        <v>5680</v>
      </c>
      <c r="D15">
        <f>+B15/1000</f>
        <v>793.08299999999997</v>
      </c>
      <c r="E15">
        <f>+B15/$B$46</f>
        <v>8.0837354732231095E-2</v>
      </c>
      <c r="G15" s="19">
        <v>11</v>
      </c>
      <c r="H15" s="3">
        <v>14</v>
      </c>
      <c r="I15" s="3"/>
      <c r="J15" s="3"/>
      <c r="K15" s="49">
        <v>14</v>
      </c>
      <c r="M15" s="19">
        <v>11</v>
      </c>
      <c r="N15" s="15">
        <f>+H15/$K15</f>
        <v>1</v>
      </c>
      <c r="O15" s="15">
        <f>+I15/$K15</f>
        <v>0</v>
      </c>
      <c r="P15" s="15">
        <f>+J15/$K15</f>
        <v>0</v>
      </c>
      <c r="Q15" s="16">
        <f>+K15/$K15</f>
        <v>1</v>
      </c>
      <c r="R15" s="78">
        <f>G15+0.25</f>
        <v>11.25</v>
      </c>
      <c r="S15" s="22">
        <v>11</v>
      </c>
      <c r="T15" s="21">
        <f>+(N15*$B16)</f>
        <v>1457893</v>
      </c>
      <c r="U15" s="21">
        <f>+(O15*$B16)</f>
        <v>0</v>
      </c>
      <c r="V15" s="21">
        <f>+(P15*$B16)</f>
        <v>0</v>
      </c>
      <c r="W15" s="22">
        <f>+Q15*$B16</f>
        <v>1457893</v>
      </c>
      <c r="Y15" s="56">
        <v>11</v>
      </c>
      <c r="Z15" s="17">
        <f>+N15*$C16</f>
        <v>12161</v>
      </c>
      <c r="AA15" s="17">
        <f>+O15*$C16</f>
        <v>0</v>
      </c>
      <c r="AB15" s="17">
        <f>+P15*$C16</f>
        <v>0</v>
      </c>
      <c r="AC15" s="18">
        <f>+Q15*$C16</f>
        <v>12161</v>
      </c>
    </row>
    <row r="16" spans="1:29" x14ac:dyDescent="0.25">
      <c r="A16">
        <v>11</v>
      </c>
      <c r="B16">
        <v>1457893</v>
      </c>
      <c r="C16">
        <v>12161</v>
      </c>
      <c r="D16">
        <f>+B16/1000</f>
        <v>1457.893</v>
      </c>
      <c r="E16">
        <f>+B16/$B$46</f>
        <v>0.14860010062331003</v>
      </c>
      <c r="G16" s="19">
        <v>11.5</v>
      </c>
      <c r="H16" s="3">
        <v>10</v>
      </c>
      <c r="I16" s="3"/>
      <c r="J16" s="3"/>
      <c r="K16" s="49">
        <v>10</v>
      </c>
      <c r="M16" s="19">
        <v>11.5</v>
      </c>
      <c r="N16" s="15">
        <f>+H16/$K16</f>
        <v>1</v>
      </c>
      <c r="O16" s="15">
        <f>+I16/$K16</f>
        <v>0</v>
      </c>
      <c r="P16" s="15">
        <f>+J16/$K16</f>
        <v>0</v>
      </c>
      <c r="Q16" s="16">
        <f>+K16/$K16</f>
        <v>1</v>
      </c>
      <c r="R16" s="78">
        <f>G16+0.25</f>
        <v>11.75</v>
      </c>
      <c r="S16" s="22">
        <v>11.5</v>
      </c>
      <c r="T16" s="21">
        <f>+(N16*$B17)</f>
        <v>1832686</v>
      </c>
      <c r="U16" s="21">
        <f>+(O16*$B17)</f>
        <v>0</v>
      </c>
      <c r="V16" s="21">
        <f>+(P16*$B17)</f>
        <v>0</v>
      </c>
      <c r="W16" s="22">
        <f>+Q16*$B17</f>
        <v>1832686</v>
      </c>
      <c r="Y16" s="56">
        <v>11.5</v>
      </c>
      <c r="Z16" s="17">
        <f>+N16*$C17</f>
        <v>17688</v>
      </c>
      <c r="AA16" s="17">
        <f>+O16*$C17</f>
        <v>0</v>
      </c>
      <c r="AB16" s="17">
        <f>+P16*$C17</f>
        <v>0</v>
      </c>
      <c r="AC16" s="18">
        <f>+Q16*$C17</f>
        <v>17688</v>
      </c>
    </row>
    <row r="17" spans="1:29" x14ac:dyDescent="0.25">
      <c r="A17">
        <v>11.5</v>
      </c>
      <c r="B17">
        <v>1832686</v>
      </c>
      <c r="C17">
        <v>17688</v>
      </c>
      <c r="D17">
        <f>+B17/1000</f>
        <v>1832.6859999999999</v>
      </c>
      <c r="E17">
        <f>+B17/$B$46</f>
        <v>0.18680199713623125</v>
      </c>
      <c r="G17" s="19">
        <v>12</v>
      </c>
      <c r="H17" s="3">
        <v>10</v>
      </c>
      <c r="I17" s="3"/>
      <c r="J17" s="3"/>
      <c r="K17" s="49">
        <v>10</v>
      </c>
      <c r="M17" s="19">
        <v>12</v>
      </c>
      <c r="N17" s="15">
        <f>+H17/$K17</f>
        <v>1</v>
      </c>
      <c r="O17" s="15">
        <f>+I17/$K17</f>
        <v>0</v>
      </c>
      <c r="P17" s="15">
        <f>+J17/$K17</f>
        <v>0</v>
      </c>
      <c r="Q17" s="16">
        <f>+K17/$K17</f>
        <v>1</v>
      </c>
      <c r="R17" s="78">
        <f>G17+0.25</f>
        <v>12.25</v>
      </c>
      <c r="S17" s="22">
        <v>12</v>
      </c>
      <c r="T17" s="21">
        <f>+(N17*$B18)</f>
        <v>698817</v>
      </c>
      <c r="U17" s="21">
        <f>+(O17*$B18)</f>
        <v>0</v>
      </c>
      <c r="V17" s="21">
        <f>+(P17*$B18)</f>
        <v>0</v>
      </c>
      <c r="W17" s="22">
        <f>+Q17*$B18</f>
        <v>698817</v>
      </c>
      <c r="Y17" s="56">
        <v>12</v>
      </c>
      <c r="Z17" s="17">
        <f>+N17*$C18</f>
        <v>7756</v>
      </c>
      <c r="AA17" s="17">
        <f>+O17*$C18</f>
        <v>0</v>
      </c>
      <c r="AB17" s="17">
        <f>+P17*$C18</f>
        <v>0</v>
      </c>
      <c r="AC17" s="18">
        <f>+Q17*$C18</f>
        <v>7756</v>
      </c>
    </row>
    <row r="18" spans="1:29" x14ac:dyDescent="0.25">
      <c r="A18">
        <v>12</v>
      </c>
      <c r="B18">
        <v>698817</v>
      </c>
      <c r="C18">
        <v>7756</v>
      </c>
      <c r="D18">
        <f>+B18/1000</f>
        <v>698.81700000000001</v>
      </c>
      <c r="E18">
        <f>+B18/$B$46</f>
        <v>7.1229010988652558E-2</v>
      </c>
      <c r="G18" s="19">
        <v>12.5</v>
      </c>
      <c r="H18" s="3">
        <v>11</v>
      </c>
      <c r="I18" s="3">
        <v>8</v>
      </c>
      <c r="J18" s="3"/>
      <c r="K18" s="49">
        <v>19</v>
      </c>
      <c r="M18" s="19">
        <v>12.5</v>
      </c>
      <c r="N18" s="15">
        <f>+H18/$K18</f>
        <v>0.57894736842105265</v>
      </c>
      <c r="O18" s="15">
        <f>+I18/$K18</f>
        <v>0.42105263157894735</v>
      </c>
      <c r="P18" s="15">
        <f>+J18/$K18</f>
        <v>0</v>
      </c>
      <c r="Q18" s="16">
        <f>+K18/$K18</f>
        <v>1</v>
      </c>
      <c r="R18" s="78">
        <f>G18+0.25</f>
        <v>12.75</v>
      </c>
      <c r="S18" s="22">
        <v>12.5</v>
      </c>
      <c r="T18" s="21">
        <f>+(N18*$B19)</f>
        <v>116422.26315789475</v>
      </c>
      <c r="U18" s="21">
        <f>+(O18*$B19)</f>
        <v>84670.736842105252</v>
      </c>
      <c r="V18" s="21">
        <f>+(P18*$B19)</f>
        <v>0</v>
      </c>
      <c r="W18" s="22">
        <f>+Q18*$B19</f>
        <v>201093</v>
      </c>
      <c r="Y18" s="56">
        <v>12.5</v>
      </c>
      <c r="Z18" s="17">
        <f>+N18*$C19</f>
        <v>1478.0526315789475</v>
      </c>
      <c r="AA18" s="17">
        <f>+O18*$C19</f>
        <v>1074.9473684210525</v>
      </c>
      <c r="AB18" s="17">
        <f>+P18*$C19</f>
        <v>0</v>
      </c>
      <c r="AC18" s="18">
        <f>+Q18*$C19</f>
        <v>2553</v>
      </c>
    </row>
    <row r="19" spans="1:29" x14ac:dyDescent="0.25">
      <c r="A19">
        <v>12.5</v>
      </c>
      <c r="B19">
        <v>201093</v>
      </c>
      <c r="C19">
        <v>2553</v>
      </c>
      <c r="D19">
        <f>+B19/1000</f>
        <v>201.09299999999999</v>
      </c>
      <c r="E19">
        <f>+B19/$B$46</f>
        <v>2.0497004947992264E-2</v>
      </c>
      <c r="G19" s="19">
        <v>13</v>
      </c>
      <c r="H19" s="3">
        <v>11</v>
      </c>
      <c r="I19" s="3">
        <v>5</v>
      </c>
      <c r="J19" s="3">
        <v>1</v>
      </c>
      <c r="K19" s="49">
        <v>17</v>
      </c>
      <c r="M19" s="19">
        <v>13</v>
      </c>
      <c r="N19" s="15">
        <f>+H19/$K19</f>
        <v>0.6470588235294118</v>
      </c>
      <c r="O19" s="15">
        <f>+I19/$K19</f>
        <v>0.29411764705882354</v>
      </c>
      <c r="P19" s="15">
        <f>+J19/$K19</f>
        <v>5.8823529411764705E-2</v>
      </c>
      <c r="Q19" s="16">
        <f>+K19/$K19</f>
        <v>1</v>
      </c>
      <c r="R19" s="78">
        <f>G19+0.25</f>
        <v>13.25</v>
      </c>
      <c r="S19" s="22">
        <v>13</v>
      </c>
      <c r="T19" s="21">
        <f>+(N19*$B20)</f>
        <v>27936.117647058825</v>
      </c>
      <c r="U19" s="21">
        <f>+(O19*$B20)</f>
        <v>12698.235294117647</v>
      </c>
      <c r="V19" s="21">
        <f>+(P19*$B20)</f>
        <v>2539.6470588235293</v>
      </c>
      <c r="W19" s="22">
        <f>+Q19*$B20</f>
        <v>43174</v>
      </c>
      <c r="Y19" s="56">
        <v>13</v>
      </c>
      <c r="Z19" s="17">
        <f>+N19*$C20</f>
        <v>403.11764705882354</v>
      </c>
      <c r="AA19" s="17">
        <f>+O19*$C20</f>
        <v>183.23529411764707</v>
      </c>
      <c r="AB19" s="17">
        <f>+P19*$C20</f>
        <v>36.647058823529413</v>
      </c>
      <c r="AC19" s="18">
        <f>+Q19*$C20</f>
        <v>623</v>
      </c>
    </row>
    <row r="20" spans="1:29" x14ac:dyDescent="0.25">
      <c r="A20">
        <v>13</v>
      </c>
      <c r="B20">
        <v>43174</v>
      </c>
      <c r="C20">
        <v>623</v>
      </c>
      <c r="D20">
        <f>+B20/1000</f>
        <v>43.173999999999999</v>
      </c>
      <c r="E20">
        <f>+B20/$B$46</f>
        <v>4.4006389661729543E-3</v>
      </c>
      <c r="G20" s="19">
        <v>13.5</v>
      </c>
      <c r="H20" s="3">
        <v>2</v>
      </c>
      <c r="I20" s="3">
        <v>3</v>
      </c>
      <c r="J20" s="3">
        <v>1</v>
      </c>
      <c r="K20" s="49">
        <v>6</v>
      </c>
      <c r="M20" s="19">
        <v>13.5</v>
      </c>
      <c r="N20" s="15">
        <f>+H20/$K20</f>
        <v>0.33333333333333331</v>
      </c>
      <c r="O20" s="15">
        <f>+I20/$K20</f>
        <v>0.5</v>
      </c>
      <c r="P20" s="15">
        <f>+J20/$K20</f>
        <v>0.16666666666666666</v>
      </c>
      <c r="Q20" s="16">
        <f>+K20/$K20</f>
        <v>1</v>
      </c>
      <c r="R20" s="78">
        <f>G20+0.25</f>
        <v>13.75</v>
      </c>
      <c r="S20" s="22">
        <v>13.5</v>
      </c>
      <c r="T20" s="21">
        <f>+(N20*$B21)</f>
        <v>662.33333333333326</v>
      </c>
      <c r="U20" s="21">
        <f>+(O20*$B21)</f>
        <v>993.5</v>
      </c>
      <c r="V20" s="21">
        <f>+(P20*$B21)</f>
        <v>331.16666666666663</v>
      </c>
      <c r="W20" s="22">
        <f>+Q20*$B21</f>
        <v>1987</v>
      </c>
      <c r="Y20" s="56">
        <v>13.5</v>
      </c>
      <c r="Z20" s="17">
        <f>+N20*$C21</f>
        <v>10.666666666666666</v>
      </c>
      <c r="AA20" s="17">
        <f>+O20*$C21</f>
        <v>16</v>
      </c>
      <c r="AB20" s="17">
        <f>+P20*$C21</f>
        <v>5.333333333333333</v>
      </c>
      <c r="AC20" s="18">
        <f>+Q20*$C21</f>
        <v>32</v>
      </c>
    </row>
    <row r="21" spans="1:29" x14ac:dyDescent="0.25">
      <c r="A21">
        <v>13.5</v>
      </c>
      <c r="B21">
        <v>1987</v>
      </c>
      <c r="C21">
        <v>32</v>
      </c>
      <c r="D21">
        <f>+B21/1000</f>
        <v>1.9870000000000001</v>
      </c>
      <c r="E21">
        <f>+B21/$B$46</f>
        <v>2.0253091272028677E-4</v>
      </c>
      <c r="G21" s="19">
        <v>14</v>
      </c>
      <c r="H21" s="3"/>
      <c r="I21" s="3"/>
      <c r="J21" s="3"/>
      <c r="K21" s="49"/>
      <c r="M21" s="19">
        <v>14</v>
      </c>
      <c r="N21" s="15"/>
      <c r="O21" s="15"/>
      <c r="P21" s="15"/>
      <c r="Q21" s="16"/>
      <c r="R21" s="78">
        <f>G21+0.25</f>
        <v>14.25</v>
      </c>
      <c r="S21" s="22">
        <v>14</v>
      </c>
      <c r="T21" s="21">
        <f>+(N21*$B22)</f>
        <v>0</v>
      </c>
      <c r="U21" s="21">
        <f>+(O21*$B22)</f>
        <v>0</v>
      </c>
      <c r="V21" s="21">
        <f>+(P21*$B22)</f>
        <v>0</v>
      </c>
      <c r="W21" s="22">
        <f>+Q21*$B22</f>
        <v>0</v>
      </c>
      <c r="Y21" s="56">
        <v>14</v>
      </c>
      <c r="Z21" s="17">
        <f>+N21*$C22</f>
        <v>0</v>
      </c>
      <c r="AA21" s="17">
        <f>+O21*$C22</f>
        <v>0</v>
      </c>
      <c r="AB21" s="17">
        <f>+P21*$C22</f>
        <v>0</v>
      </c>
      <c r="AC21" s="18">
        <f>+Q21*$C22</f>
        <v>0</v>
      </c>
    </row>
    <row r="22" spans="1:29" x14ac:dyDescent="0.25">
      <c r="A22">
        <v>14</v>
      </c>
      <c r="B22">
        <v>0</v>
      </c>
      <c r="C22">
        <v>0</v>
      </c>
      <c r="D22">
        <f>+B22/1000</f>
        <v>0</v>
      </c>
      <c r="E22">
        <f>+B22/$B$46</f>
        <v>0</v>
      </c>
      <c r="G22" s="19">
        <v>14.5</v>
      </c>
      <c r="H22" s="3"/>
      <c r="I22" s="3"/>
      <c r="J22" s="3"/>
      <c r="K22" s="49"/>
      <c r="M22" s="19">
        <v>14.5</v>
      </c>
      <c r="N22" s="15"/>
      <c r="O22" s="15"/>
      <c r="P22" s="15"/>
      <c r="Q22" s="16"/>
      <c r="R22" s="78">
        <f>G22+0.25</f>
        <v>14.75</v>
      </c>
      <c r="S22" s="22">
        <v>14.5</v>
      </c>
      <c r="T22" s="21">
        <f>+(N22*$B23)</f>
        <v>0</v>
      </c>
      <c r="U22" s="21">
        <f>+(O22*$B23)</f>
        <v>0</v>
      </c>
      <c r="V22" s="21">
        <f>+(P22*$B23)</f>
        <v>0</v>
      </c>
      <c r="W22" s="22">
        <f>+Q22*$B23</f>
        <v>0</v>
      </c>
      <c r="Y22" s="56">
        <v>14.5</v>
      </c>
      <c r="Z22" s="17">
        <f>+N22*$C23</f>
        <v>0</v>
      </c>
      <c r="AA22" s="17">
        <f>+O22*$C23</f>
        <v>0</v>
      </c>
      <c r="AB22" s="17">
        <f>+P22*$C23</f>
        <v>0</v>
      </c>
      <c r="AC22" s="18">
        <f>+Q22*$C23</f>
        <v>0</v>
      </c>
    </row>
    <row r="23" spans="1:29" x14ac:dyDescent="0.25">
      <c r="A23">
        <v>14.5</v>
      </c>
      <c r="B23">
        <v>0</v>
      </c>
      <c r="C23">
        <v>0</v>
      </c>
      <c r="D23">
        <f>+B23/1000</f>
        <v>0</v>
      </c>
      <c r="E23">
        <f>+B23/$B$46</f>
        <v>0</v>
      </c>
      <c r="G23" s="19">
        <v>15</v>
      </c>
      <c r="H23" s="3"/>
      <c r="I23" s="3"/>
      <c r="J23" s="3"/>
      <c r="K23" s="49"/>
      <c r="M23" s="19">
        <v>15</v>
      </c>
      <c r="N23" s="15"/>
      <c r="O23" s="15"/>
      <c r="P23" s="15"/>
      <c r="Q23" s="16"/>
      <c r="R23" s="78">
        <f>G23+0.25</f>
        <v>15.25</v>
      </c>
      <c r="S23" s="22">
        <v>15</v>
      </c>
      <c r="T23" s="21">
        <f>+(N23*$B24)</f>
        <v>0</v>
      </c>
      <c r="U23" s="21">
        <f>+(O23*$B24)</f>
        <v>0</v>
      </c>
      <c r="V23" s="21">
        <f>+(P23*$B24)</f>
        <v>0</v>
      </c>
      <c r="W23" s="22">
        <f>+Q23*$B24</f>
        <v>0</v>
      </c>
      <c r="Y23" s="56">
        <v>15</v>
      </c>
      <c r="Z23" s="17">
        <f>+N23*$C24</f>
        <v>0</v>
      </c>
      <c r="AA23" s="17">
        <f>+O23*$C24</f>
        <v>0</v>
      </c>
      <c r="AB23" s="17">
        <f>+P23*$C24</f>
        <v>0</v>
      </c>
      <c r="AC23" s="18">
        <f>+Q23*$C24</f>
        <v>0</v>
      </c>
    </row>
    <row r="24" spans="1:29" x14ac:dyDescent="0.25">
      <c r="A24">
        <v>15</v>
      </c>
      <c r="B24">
        <v>0</v>
      </c>
      <c r="C24">
        <v>0</v>
      </c>
      <c r="D24">
        <f>+B24/1000</f>
        <v>0</v>
      </c>
      <c r="E24">
        <f>+B24/$B$46</f>
        <v>0</v>
      </c>
      <c r="G24" s="19">
        <v>15.5</v>
      </c>
      <c r="H24" s="3"/>
      <c r="I24" s="3"/>
      <c r="J24" s="3"/>
      <c r="K24" s="49"/>
      <c r="M24" s="19">
        <v>15.5</v>
      </c>
      <c r="N24" s="15"/>
      <c r="O24" s="15"/>
      <c r="P24" s="15"/>
      <c r="Q24" s="16"/>
      <c r="R24" s="78">
        <f>G24+0.25</f>
        <v>15.75</v>
      </c>
      <c r="S24" s="22">
        <v>15.5</v>
      </c>
      <c r="T24" s="21">
        <f>+(N24*$B25)</f>
        <v>0</v>
      </c>
      <c r="U24" s="21">
        <f>+(O24*$B25)</f>
        <v>0</v>
      </c>
      <c r="V24" s="21">
        <f>+(P24*$B25)</f>
        <v>0</v>
      </c>
      <c r="W24" s="22">
        <f>+Q24*$B25</f>
        <v>0</v>
      </c>
      <c r="Y24" s="56">
        <v>15.5</v>
      </c>
      <c r="Z24" s="17">
        <f>+N24*$C25</f>
        <v>0</v>
      </c>
      <c r="AA24" s="17">
        <f>+O24*$C25</f>
        <v>0</v>
      </c>
      <c r="AB24" s="17">
        <f>+P24*$C25</f>
        <v>0</v>
      </c>
      <c r="AC24" s="18">
        <f>+Q24*$C25</f>
        <v>0</v>
      </c>
    </row>
    <row r="25" spans="1:29" x14ac:dyDescent="0.25">
      <c r="A25">
        <v>15.5</v>
      </c>
      <c r="B25">
        <v>0</v>
      </c>
      <c r="C25">
        <v>0</v>
      </c>
      <c r="D25">
        <f>+B25/1000</f>
        <v>0</v>
      </c>
      <c r="E25">
        <f>+B25/$B$46</f>
        <v>0</v>
      </c>
      <c r="G25" s="19">
        <v>16</v>
      </c>
      <c r="H25" s="3"/>
      <c r="I25" s="3"/>
      <c r="J25" s="3"/>
      <c r="K25" s="49"/>
      <c r="M25" s="19">
        <v>16</v>
      </c>
      <c r="N25" s="15"/>
      <c r="O25" s="15"/>
      <c r="P25" s="15"/>
      <c r="Q25" s="16"/>
      <c r="R25" s="78">
        <f>G25+0.25</f>
        <v>16.25</v>
      </c>
      <c r="S25" s="22">
        <v>16</v>
      </c>
      <c r="T25" s="21">
        <f>+(N25*$B26)</f>
        <v>0</v>
      </c>
      <c r="U25" s="21">
        <f>+(O25*$B26)</f>
        <v>0</v>
      </c>
      <c r="V25" s="21">
        <f>+(P25*$B26)</f>
        <v>0</v>
      </c>
      <c r="W25" s="22">
        <f>+Q25*$B26</f>
        <v>0</v>
      </c>
      <c r="Y25" s="56">
        <v>16</v>
      </c>
      <c r="Z25" s="17">
        <f>+N25*$C26</f>
        <v>0</v>
      </c>
      <c r="AA25" s="17">
        <f>+O25*$C26</f>
        <v>0</v>
      </c>
      <c r="AB25" s="17">
        <f>+P25*$C26</f>
        <v>0</v>
      </c>
      <c r="AC25" s="18">
        <f>+Q25*$C26</f>
        <v>0</v>
      </c>
    </row>
    <row r="26" spans="1:29" x14ac:dyDescent="0.25">
      <c r="A26">
        <v>16</v>
      </c>
      <c r="B26">
        <v>0</v>
      </c>
      <c r="C26">
        <v>0</v>
      </c>
      <c r="D26">
        <v>0</v>
      </c>
      <c r="E26">
        <f>+B26/$B$46</f>
        <v>0</v>
      </c>
      <c r="G26" s="23">
        <v>16.5</v>
      </c>
      <c r="H26" s="50"/>
      <c r="I26" s="50"/>
      <c r="J26" s="50"/>
      <c r="K26" s="51"/>
      <c r="M26" s="19">
        <v>16.5</v>
      </c>
      <c r="N26" s="15"/>
      <c r="O26" s="15"/>
      <c r="P26" s="15"/>
      <c r="Q26" s="16"/>
      <c r="R26" s="78">
        <f>G26+0.25</f>
        <v>16.75</v>
      </c>
      <c r="S26" s="44">
        <v>16.5</v>
      </c>
      <c r="T26" s="21">
        <f>+(N26*$B27)</f>
        <v>0</v>
      </c>
      <c r="U26" s="21">
        <f>+(O26*$B27)</f>
        <v>0</v>
      </c>
      <c r="V26" s="21">
        <f>+(P26*$B27)</f>
        <v>0</v>
      </c>
      <c r="W26" s="22">
        <f>+Q26*$B27</f>
        <v>0</v>
      </c>
      <c r="Y26" s="57">
        <v>16.5</v>
      </c>
      <c r="Z26" s="17">
        <f>+N26*$C27</f>
        <v>0</v>
      </c>
      <c r="AA26" s="17">
        <f>+O26*$C27</f>
        <v>0</v>
      </c>
      <c r="AB26" s="17">
        <f>+P26*$C27</f>
        <v>0</v>
      </c>
      <c r="AC26" s="45">
        <f>+Q26*$C27</f>
        <v>0</v>
      </c>
    </row>
    <row r="27" spans="1:29" x14ac:dyDescent="0.25">
      <c r="A27">
        <v>16.5</v>
      </c>
      <c r="B27">
        <v>0</v>
      </c>
      <c r="C27">
        <v>0</v>
      </c>
      <c r="D27">
        <v>0</v>
      </c>
      <c r="E27">
        <f>+B27/$B$46</f>
        <v>0</v>
      </c>
      <c r="G27" s="66" t="s">
        <v>8</v>
      </c>
      <c r="H27" s="26">
        <v>244</v>
      </c>
      <c r="I27" s="26">
        <v>16</v>
      </c>
      <c r="J27" s="26">
        <v>2</v>
      </c>
      <c r="K27" s="54">
        <v>262</v>
      </c>
      <c r="M27" s="55" t="s">
        <v>8</v>
      </c>
      <c r="N27" s="28">
        <f>+H27/$K$27</f>
        <v>0.93129770992366412</v>
      </c>
      <c r="O27" s="29">
        <f>+I27/$K$27</f>
        <v>6.1068702290076333E-2</v>
      </c>
      <c r="P27" s="36">
        <f>+J27/$K$27</f>
        <v>7.6335877862595417E-3</v>
      </c>
      <c r="Q27" s="36">
        <f>+K27/$K$27</f>
        <v>1</v>
      </c>
      <c r="S27" s="31" t="s">
        <v>8</v>
      </c>
      <c r="T27" s="25">
        <f>SUM(T5:T26)</f>
        <v>9709614.7141382881</v>
      </c>
      <c r="U27" s="25">
        <f>SUM(U5:U26)</f>
        <v>98362.472136222903</v>
      </c>
      <c r="V27" s="25">
        <f>SUM(V5:V26)</f>
        <v>2870.8137254901958</v>
      </c>
      <c r="W27" s="33">
        <f>SUM(W5:W26)</f>
        <v>9810848</v>
      </c>
      <c r="Y27" s="37" t="s">
        <v>8</v>
      </c>
      <c r="Z27" s="34">
        <f>SUM(Z5:Z26)</f>
        <v>64028.836945304436</v>
      </c>
      <c r="AA27" s="34">
        <f>SUM(AA5:AA26)</f>
        <v>1274.1826625386996</v>
      </c>
      <c r="AB27" s="34">
        <f>SUM(AB5:AB26)</f>
        <v>41.980392156862749</v>
      </c>
      <c r="AC27" s="38">
        <f>SUM(AC5:AC26)</f>
        <v>65345</v>
      </c>
    </row>
    <row r="28" spans="1:29" x14ac:dyDescent="0.25">
      <c r="A28">
        <v>17</v>
      </c>
      <c r="B28">
        <v>0</v>
      </c>
      <c r="C28">
        <v>0</v>
      </c>
      <c r="D28">
        <v>0</v>
      </c>
      <c r="E28">
        <f>+B28/$B$46</f>
        <v>0</v>
      </c>
      <c r="S28" s="77" t="s">
        <v>23</v>
      </c>
      <c r="T28" s="29">
        <f>SUMPRODUCT(T5:T26, $R$5:$R$26)/T27</f>
        <v>10.223265744301937</v>
      </c>
      <c r="U28" s="29">
        <f>SUMPRODUCT(U5:U26, $R$5:$R$26)/U27</f>
        <v>12.824648567564365</v>
      </c>
      <c r="V28" s="29">
        <f>SUMPRODUCT(V5:V26, $R$5:$R$26)/V27</f>
        <v>13.307678187847266</v>
      </c>
      <c r="W28" s="29">
        <f>SUMPRODUCT(W5:W26, $R$5:$R$26)/W27</f>
        <v>10.250249468751326</v>
      </c>
      <c r="Y28" s="4" t="s">
        <v>24</v>
      </c>
      <c r="Z28" s="29">
        <f>SUMPRODUCT(Z5:Z26, $Y$5:$Y$26)/Z27</f>
        <v>10.666626474722923</v>
      </c>
      <c r="AA28" s="29">
        <f>SUMPRODUCT(AA5:AA26, $Y$5:$Y$26)/AA27</f>
        <v>12.584460140781076</v>
      </c>
      <c r="AB28" s="29">
        <f>SUMPRODUCT(AB5:AB26, $Y$5:$Y$26)/AB27</f>
        <v>13.063521718822981</v>
      </c>
      <c r="AC28" s="29">
        <f>SUMPRODUCT(AC5:AC26, $Y$5:$Y$26)/AC27</f>
        <v>10.705562782156248</v>
      </c>
    </row>
    <row r="29" spans="1:29" x14ac:dyDescent="0.25">
      <c r="A29">
        <v>17.5</v>
      </c>
      <c r="B29">
        <v>0</v>
      </c>
      <c r="C29">
        <v>0</v>
      </c>
      <c r="D29">
        <v>0</v>
      </c>
      <c r="E29">
        <f>+B29/$B$46</f>
        <v>0</v>
      </c>
    </row>
    <row r="30" spans="1:29" x14ac:dyDescent="0.25">
      <c r="A30">
        <v>18</v>
      </c>
      <c r="B30">
        <v>0</v>
      </c>
      <c r="C30">
        <v>0</v>
      </c>
      <c r="D30">
        <v>0</v>
      </c>
      <c r="E30">
        <f>+B30/$B$46</f>
        <v>0</v>
      </c>
    </row>
    <row r="31" spans="1:29" x14ac:dyDescent="0.25">
      <c r="A31">
        <v>18.5</v>
      </c>
      <c r="B31">
        <v>0</v>
      </c>
      <c r="C31">
        <v>0</v>
      </c>
      <c r="D31">
        <v>0</v>
      </c>
      <c r="E31">
        <f>+B31/$B$46</f>
        <v>0</v>
      </c>
    </row>
    <row r="32" spans="1:29" x14ac:dyDescent="0.25">
      <c r="A32">
        <v>19</v>
      </c>
      <c r="B32">
        <v>0</v>
      </c>
      <c r="C32">
        <v>0</v>
      </c>
      <c r="D32">
        <v>0</v>
      </c>
      <c r="E32">
        <f>+B32/$B$46</f>
        <v>0</v>
      </c>
    </row>
    <row r="33" spans="1:6" x14ac:dyDescent="0.25">
      <c r="A33">
        <v>19.5</v>
      </c>
      <c r="B33">
        <v>0</v>
      </c>
      <c r="C33">
        <v>0</v>
      </c>
      <c r="D33">
        <v>0</v>
      </c>
      <c r="E33">
        <f>+B33/$B$46</f>
        <v>0</v>
      </c>
    </row>
    <row r="34" spans="1:6" x14ac:dyDescent="0.25">
      <c r="A34">
        <v>20</v>
      </c>
      <c r="B34">
        <v>0</v>
      </c>
      <c r="C34">
        <v>0</v>
      </c>
      <c r="D34">
        <v>0</v>
      </c>
      <c r="E34">
        <f>+B34/$B$46</f>
        <v>0</v>
      </c>
    </row>
    <row r="35" spans="1:6" x14ac:dyDescent="0.25">
      <c r="A35">
        <v>20.5</v>
      </c>
      <c r="B35">
        <v>0</v>
      </c>
      <c r="C35">
        <v>0</v>
      </c>
      <c r="D35">
        <v>0</v>
      </c>
      <c r="E35">
        <f>+B35/$B$46</f>
        <v>0</v>
      </c>
    </row>
    <row r="36" spans="1:6" x14ac:dyDescent="0.25">
      <c r="A36">
        <v>21</v>
      </c>
      <c r="B36">
        <v>0</v>
      </c>
      <c r="C36">
        <v>0</v>
      </c>
      <c r="D36">
        <v>0</v>
      </c>
      <c r="E36">
        <f>+B36/$B$46</f>
        <v>0</v>
      </c>
    </row>
    <row r="37" spans="1:6" x14ac:dyDescent="0.25">
      <c r="A37">
        <v>21.5</v>
      </c>
      <c r="B37">
        <v>0</v>
      </c>
      <c r="C37">
        <v>0</v>
      </c>
      <c r="D37">
        <v>0</v>
      </c>
      <c r="E37">
        <f>+B37/$B$46</f>
        <v>0</v>
      </c>
    </row>
    <row r="38" spans="1:6" x14ac:dyDescent="0.25">
      <c r="A38">
        <v>22</v>
      </c>
      <c r="B38">
        <v>0</v>
      </c>
      <c r="C38">
        <v>0</v>
      </c>
      <c r="D38">
        <v>0</v>
      </c>
      <c r="E38">
        <f>+B38/$B$46</f>
        <v>0</v>
      </c>
    </row>
    <row r="39" spans="1:6" x14ac:dyDescent="0.25">
      <c r="A39">
        <v>22.5</v>
      </c>
      <c r="B39">
        <v>0</v>
      </c>
      <c r="C39">
        <v>0</v>
      </c>
      <c r="D39">
        <v>0</v>
      </c>
      <c r="E39">
        <f>+B39/$B$46</f>
        <v>0</v>
      </c>
    </row>
    <row r="40" spans="1:6" x14ac:dyDescent="0.25">
      <c r="A40">
        <v>23</v>
      </c>
      <c r="B40">
        <v>0</v>
      </c>
      <c r="C40">
        <v>0</v>
      </c>
      <c r="D40">
        <v>0</v>
      </c>
      <c r="E40">
        <f>+B40/$B$46</f>
        <v>0</v>
      </c>
    </row>
    <row r="41" spans="1:6" x14ac:dyDescent="0.25">
      <c r="A41">
        <v>23.5</v>
      </c>
      <c r="B41">
        <v>0</v>
      </c>
      <c r="C41">
        <v>0</v>
      </c>
      <c r="D41">
        <v>0</v>
      </c>
      <c r="E41">
        <f>+B41/$B$46</f>
        <v>0</v>
      </c>
    </row>
    <row r="42" spans="1:6" x14ac:dyDescent="0.25">
      <c r="A42">
        <v>24</v>
      </c>
      <c r="B42">
        <v>0</v>
      </c>
      <c r="C42">
        <v>0</v>
      </c>
      <c r="D42">
        <v>0</v>
      </c>
      <c r="E42">
        <f>+B42/$B$46</f>
        <v>0</v>
      </c>
    </row>
    <row r="43" spans="1:6" x14ac:dyDescent="0.25">
      <c r="A43">
        <v>24.5</v>
      </c>
      <c r="B43">
        <v>0</v>
      </c>
      <c r="C43">
        <v>0</v>
      </c>
      <c r="D43">
        <v>0</v>
      </c>
      <c r="E43">
        <f>+B43/$B$46</f>
        <v>0</v>
      </c>
    </row>
    <row r="44" spans="1:6" x14ac:dyDescent="0.25">
      <c r="A44">
        <v>25</v>
      </c>
      <c r="B44">
        <v>0</v>
      </c>
      <c r="C44">
        <v>0</v>
      </c>
      <c r="D44">
        <v>0</v>
      </c>
      <c r="E44">
        <f>+B44/$B$46</f>
        <v>0</v>
      </c>
    </row>
    <row r="45" spans="1:6" x14ac:dyDescent="0.25">
      <c r="A45">
        <v>25.5</v>
      </c>
      <c r="B45">
        <v>0</v>
      </c>
      <c r="C45">
        <v>0</v>
      </c>
      <c r="D45">
        <v>0</v>
      </c>
      <c r="E45">
        <f>+B45/$B$46</f>
        <v>0</v>
      </c>
    </row>
    <row r="46" spans="1:6" x14ac:dyDescent="0.25">
      <c r="B46" s="2">
        <f>SUM(B4:B45)</f>
        <v>9810848</v>
      </c>
      <c r="C46" s="2">
        <f>SUM(C4:C45)</f>
        <v>65345</v>
      </c>
      <c r="D46" s="2">
        <f>+B46/1000</f>
        <v>9810.848</v>
      </c>
      <c r="E46">
        <f>+B46/$B$46</f>
        <v>1</v>
      </c>
      <c r="F46" s="2"/>
    </row>
  </sheetData>
  <mergeCells count="20">
    <mergeCell ref="G1:K1"/>
    <mergeCell ref="M1:Q1"/>
    <mergeCell ref="S1:W1"/>
    <mergeCell ref="Y1:AC1"/>
    <mergeCell ref="Q3:Q4"/>
    <mergeCell ref="S3:S4"/>
    <mergeCell ref="T3:V3"/>
    <mergeCell ref="W3:W4"/>
    <mergeCell ref="Y3:Y4"/>
    <mergeCell ref="Z3:AB3"/>
    <mergeCell ref="AC3:AC4"/>
    <mergeCell ref="G2:K2"/>
    <mergeCell ref="M2:Q2"/>
    <mergeCell ref="S2:W2"/>
    <mergeCell ref="Y2:AC2"/>
    <mergeCell ref="G3:G4"/>
    <mergeCell ref="H3:J3"/>
    <mergeCell ref="K3:K4"/>
    <mergeCell ref="M3:M4"/>
    <mergeCell ref="N3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tabSelected="1" zoomScale="55" zoomScaleNormal="55" workbookViewId="0">
      <selection activeCell="M37" sqref="M37"/>
    </sheetView>
  </sheetViews>
  <sheetFormatPr defaultRowHeight="15" x14ac:dyDescent="0.25"/>
  <cols>
    <col min="2" max="2" width="10.140625" bestFit="1" customWidth="1"/>
    <col min="14" max="16" width="9.5703125" bestFit="1" customWidth="1"/>
    <col min="20" max="21" width="14.7109375" bestFit="1" customWidth="1"/>
    <col min="22" max="22" width="13.7109375" bestFit="1" customWidth="1"/>
    <col min="23" max="23" width="9.5703125" bestFit="1" customWidth="1"/>
    <col min="25" max="25" width="16.7109375" customWidth="1"/>
    <col min="26" max="27" width="12.5703125" bestFit="1" customWidth="1"/>
    <col min="28" max="28" width="10.5703125" bestFit="1" customWidth="1"/>
    <col min="29" max="29" width="11.42578125" customWidth="1"/>
  </cols>
  <sheetData>
    <row r="1" spans="1:29" ht="26.25" x14ac:dyDescent="0.4">
      <c r="A1" s="35" t="s">
        <v>17</v>
      </c>
      <c r="G1" s="85" t="s">
        <v>17</v>
      </c>
      <c r="H1" s="85"/>
      <c r="I1" s="85"/>
      <c r="J1" s="85"/>
      <c r="K1" s="85"/>
      <c r="M1" s="85" t="s">
        <v>17</v>
      </c>
      <c r="N1" s="85"/>
      <c r="O1" s="85"/>
      <c r="P1" s="85"/>
      <c r="Q1" s="85"/>
      <c r="S1" s="85" t="s">
        <v>17</v>
      </c>
      <c r="T1" s="85"/>
      <c r="U1" s="85"/>
      <c r="V1" s="85"/>
      <c r="W1" s="85"/>
      <c r="Y1" s="85" t="s">
        <v>17</v>
      </c>
      <c r="Z1" s="85"/>
      <c r="AA1" s="85"/>
      <c r="AB1" s="85"/>
      <c r="AC1" s="85"/>
    </row>
    <row r="2" spans="1:29" ht="26.25" x14ac:dyDescent="0.25">
      <c r="G2" s="88" t="s">
        <v>18</v>
      </c>
      <c r="H2" s="89"/>
      <c r="I2" s="89"/>
      <c r="J2" s="89"/>
      <c r="K2" s="90"/>
      <c r="M2" s="91" t="s">
        <v>12</v>
      </c>
      <c r="N2" s="92"/>
      <c r="O2" s="92"/>
      <c r="P2" s="92"/>
      <c r="Q2" s="93"/>
      <c r="S2" s="94" t="s">
        <v>21</v>
      </c>
      <c r="T2" s="95"/>
      <c r="U2" s="95"/>
      <c r="V2" s="95"/>
      <c r="W2" s="96"/>
      <c r="Y2" s="97" t="s">
        <v>22</v>
      </c>
      <c r="Z2" s="98"/>
      <c r="AA2" s="98"/>
      <c r="AB2" s="98"/>
      <c r="AC2" s="99"/>
    </row>
    <row r="3" spans="1:29" x14ac:dyDescent="0.25">
      <c r="A3" t="s">
        <v>13</v>
      </c>
      <c r="B3" s="4" t="s">
        <v>29</v>
      </c>
      <c r="C3" t="s">
        <v>15</v>
      </c>
      <c r="D3" s="4" t="s">
        <v>29</v>
      </c>
      <c r="E3" s="64" t="s">
        <v>12</v>
      </c>
      <c r="G3" s="100" t="s">
        <v>19</v>
      </c>
      <c r="H3" s="102" t="s">
        <v>20</v>
      </c>
      <c r="I3" s="102"/>
      <c r="J3" s="102"/>
      <c r="K3" s="100" t="s">
        <v>2</v>
      </c>
      <c r="M3" s="100" t="s">
        <v>19</v>
      </c>
      <c r="N3" s="102" t="s">
        <v>20</v>
      </c>
      <c r="O3" s="102"/>
      <c r="P3" s="102"/>
      <c r="Q3" s="100" t="s">
        <v>2</v>
      </c>
      <c r="S3" s="103" t="s">
        <v>19</v>
      </c>
      <c r="T3" s="105" t="s">
        <v>20</v>
      </c>
      <c r="U3" s="105"/>
      <c r="V3" s="105"/>
      <c r="W3" s="103" t="s">
        <v>2</v>
      </c>
      <c r="Y3" s="86" t="s">
        <v>19</v>
      </c>
      <c r="Z3" s="106" t="s">
        <v>20</v>
      </c>
      <c r="AA3" s="106"/>
      <c r="AB3" s="106"/>
      <c r="AC3" s="86" t="s">
        <v>2</v>
      </c>
    </row>
    <row r="4" spans="1:29" x14ac:dyDescent="0.25">
      <c r="A4">
        <v>5</v>
      </c>
      <c r="B4">
        <v>0</v>
      </c>
      <c r="C4">
        <v>0</v>
      </c>
      <c r="D4">
        <f t="shared" ref="D4:D13" si="0">+B4/1000</f>
        <v>0</v>
      </c>
      <c r="E4">
        <f>+B4/$B$46</f>
        <v>0</v>
      </c>
      <c r="G4" s="101"/>
      <c r="H4" s="41">
        <v>1</v>
      </c>
      <c r="I4" s="68">
        <v>2</v>
      </c>
      <c r="J4" s="42">
        <v>3</v>
      </c>
      <c r="K4" s="101"/>
      <c r="M4" s="101"/>
      <c r="N4" s="41">
        <v>1</v>
      </c>
      <c r="O4" s="68">
        <v>2</v>
      </c>
      <c r="P4" s="42">
        <v>3</v>
      </c>
      <c r="Q4" s="101"/>
      <c r="S4" s="104"/>
      <c r="T4" s="58">
        <v>1</v>
      </c>
      <c r="U4" s="69">
        <v>2</v>
      </c>
      <c r="V4" s="59">
        <v>3</v>
      </c>
      <c r="W4" s="104"/>
      <c r="Y4" s="87"/>
      <c r="Z4" s="75">
        <v>1</v>
      </c>
      <c r="AA4" s="70">
        <v>2</v>
      </c>
      <c r="AB4" s="76">
        <v>3</v>
      </c>
      <c r="AC4" s="87"/>
    </row>
    <row r="5" spans="1:29" x14ac:dyDescent="0.25">
      <c r="A5">
        <v>5.5</v>
      </c>
      <c r="B5">
        <v>0</v>
      </c>
      <c r="C5">
        <v>0</v>
      </c>
      <c r="D5">
        <f t="shared" si="0"/>
        <v>0</v>
      </c>
      <c r="E5">
        <f>+B5/$B$46</f>
        <v>0</v>
      </c>
      <c r="G5" s="19">
        <v>6</v>
      </c>
      <c r="H5" s="46">
        <v>1</v>
      </c>
      <c r="I5" s="46"/>
      <c r="J5" s="46"/>
      <c r="K5" s="47">
        <v>1</v>
      </c>
      <c r="L5" s="1"/>
      <c r="M5" s="19">
        <v>6</v>
      </c>
      <c r="N5" s="15">
        <f>+H5/$K5</f>
        <v>1</v>
      </c>
      <c r="O5" s="15">
        <f>+I5/$K5</f>
        <v>0</v>
      </c>
      <c r="P5" s="15">
        <f>+J5/$K5</f>
        <v>0</v>
      </c>
      <c r="Q5" s="16">
        <f>+K5/$K5</f>
        <v>1</v>
      </c>
      <c r="R5" s="1"/>
      <c r="S5" s="22">
        <v>6</v>
      </c>
      <c r="T5" s="21">
        <f>+(N5*$D6)</f>
        <v>29.09</v>
      </c>
      <c r="U5" s="21">
        <f>+(O5*$D6)</f>
        <v>0</v>
      </c>
      <c r="V5" s="21">
        <f>+(P5*$D6)</f>
        <v>0</v>
      </c>
      <c r="W5" s="22">
        <f>+Q5*$D6</f>
        <v>29.09</v>
      </c>
      <c r="X5" s="1"/>
      <c r="Y5" s="56">
        <v>6</v>
      </c>
      <c r="Z5" s="17">
        <f>+N5*$C6</f>
        <v>34</v>
      </c>
      <c r="AA5" s="17">
        <f>+O5*$C6</f>
        <v>0</v>
      </c>
      <c r="AB5" s="17">
        <f>+P5*$C6</f>
        <v>0</v>
      </c>
      <c r="AC5" s="18">
        <f>+Q5*$C6</f>
        <v>34</v>
      </c>
    </row>
    <row r="6" spans="1:29" x14ac:dyDescent="0.25">
      <c r="A6">
        <v>6</v>
      </c>
      <c r="B6">
        <v>29090</v>
      </c>
      <c r="C6">
        <v>34</v>
      </c>
      <c r="D6">
        <f t="shared" si="0"/>
        <v>29.09</v>
      </c>
      <c r="E6">
        <f>+B6/$B$46</f>
        <v>2.2361675854248304E-3</v>
      </c>
      <c r="G6" s="19">
        <v>6.5</v>
      </c>
      <c r="H6" s="46">
        <v>1</v>
      </c>
      <c r="I6" s="46"/>
      <c r="J6" s="46"/>
      <c r="K6" s="48">
        <v>1</v>
      </c>
      <c r="L6" s="1"/>
      <c r="M6" s="19">
        <v>6.5</v>
      </c>
      <c r="N6" s="15">
        <f>+H6/$K6</f>
        <v>1</v>
      </c>
      <c r="O6" s="15">
        <f>+I6/$K6</f>
        <v>0</v>
      </c>
      <c r="P6" s="15">
        <f>+J6/$K6</f>
        <v>0</v>
      </c>
      <c r="Q6" s="16">
        <f>+K6/$K6</f>
        <v>1</v>
      </c>
      <c r="R6" s="1"/>
      <c r="S6" s="22">
        <v>6.5</v>
      </c>
      <c r="T6" s="21">
        <f>+(N6*$D7)</f>
        <v>219.142</v>
      </c>
      <c r="U6" s="21">
        <f>+(O6*$D7)</f>
        <v>0</v>
      </c>
      <c r="V6" s="21">
        <f>+(P6*$D7)</f>
        <v>0</v>
      </c>
      <c r="W6" s="22">
        <f>+Q6*$D7</f>
        <v>219.142</v>
      </c>
      <c r="X6" s="1"/>
      <c r="Y6" s="56">
        <v>6.5</v>
      </c>
      <c r="Z6" s="17">
        <f>+N6*$C7</f>
        <v>330</v>
      </c>
      <c r="AA6" s="17">
        <f>+O6*$C7</f>
        <v>0</v>
      </c>
      <c r="AB6" s="17">
        <f>+P6*$C7</f>
        <v>0</v>
      </c>
      <c r="AC6" s="18">
        <f>+Q6*$C7</f>
        <v>330</v>
      </c>
    </row>
    <row r="7" spans="1:29" x14ac:dyDescent="0.25">
      <c r="A7">
        <v>6.5</v>
      </c>
      <c r="B7">
        <v>219142</v>
      </c>
      <c r="C7">
        <v>330</v>
      </c>
      <c r="D7">
        <f t="shared" si="0"/>
        <v>219.142</v>
      </c>
      <c r="E7">
        <f>+B7/$B$46</f>
        <v>1.6845590821765836E-2</v>
      </c>
      <c r="G7" s="19">
        <v>7</v>
      </c>
      <c r="H7" s="46">
        <v>1</v>
      </c>
      <c r="I7" s="46"/>
      <c r="J7" s="46"/>
      <c r="K7" s="48">
        <v>1</v>
      </c>
      <c r="L7" s="1"/>
      <c r="M7" s="19">
        <v>7</v>
      </c>
      <c r="N7" s="15">
        <f>+H7/$K7</f>
        <v>1</v>
      </c>
      <c r="O7" s="15">
        <f>+I7/$K7</f>
        <v>0</v>
      </c>
      <c r="P7" s="15">
        <f>+J7/$K7</f>
        <v>0</v>
      </c>
      <c r="Q7" s="16">
        <f>+K7/$K7</f>
        <v>1</v>
      </c>
      <c r="R7" s="1"/>
      <c r="S7" s="22">
        <v>7</v>
      </c>
      <c r="T7" s="21">
        <f>+(N7*$D8)</f>
        <v>321.92500000000001</v>
      </c>
      <c r="U7" s="21">
        <f>+(O7*$D8)</f>
        <v>0</v>
      </c>
      <c r="V7" s="21">
        <f>+(P7*$D8)</f>
        <v>0</v>
      </c>
      <c r="W7" s="22">
        <f>+Q7*$D8</f>
        <v>321.92500000000001</v>
      </c>
      <c r="X7" s="1"/>
      <c r="Y7" s="56">
        <v>7</v>
      </c>
      <c r="Z7" s="17">
        <f>+N7*$C8</f>
        <v>615</v>
      </c>
      <c r="AA7" s="17">
        <f>+O7*$C8</f>
        <v>0</v>
      </c>
      <c r="AB7" s="17">
        <f>+P7*$C8</f>
        <v>0</v>
      </c>
      <c r="AC7" s="18">
        <f>+Q7*$C8</f>
        <v>615</v>
      </c>
    </row>
    <row r="8" spans="1:29" x14ac:dyDescent="0.25">
      <c r="A8">
        <v>7</v>
      </c>
      <c r="B8">
        <v>321925</v>
      </c>
      <c r="C8">
        <v>615</v>
      </c>
      <c r="D8">
        <f t="shared" si="0"/>
        <v>321.92500000000001</v>
      </c>
      <c r="E8">
        <f>+B8/$B$46</f>
        <v>2.4746588172495306E-2</v>
      </c>
      <c r="G8" s="19">
        <v>7.5</v>
      </c>
      <c r="H8" s="46">
        <v>1</v>
      </c>
      <c r="I8" s="46"/>
      <c r="J8" s="46"/>
      <c r="K8" s="48">
        <v>1</v>
      </c>
      <c r="L8" s="1"/>
      <c r="M8" s="19">
        <v>7.5</v>
      </c>
      <c r="N8" s="15">
        <f>+H8/$K8</f>
        <v>1</v>
      </c>
      <c r="O8" s="15">
        <f>+I8/$K8</f>
        <v>0</v>
      </c>
      <c r="P8" s="15">
        <f>+J8/$K8</f>
        <v>0</v>
      </c>
      <c r="Q8" s="16">
        <f>+K8/$K8</f>
        <v>1</v>
      </c>
      <c r="R8" s="1"/>
      <c r="S8" s="22">
        <v>7.5</v>
      </c>
      <c r="T8" s="21">
        <f>+(N8*$D9)</f>
        <v>581.79200000000003</v>
      </c>
      <c r="U8" s="21">
        <f>+(O8*$D9)</f>
        <v>0</v>
      </c>
      <c r="V8" s="21">
        <f>+(P8*$D9)</f>
        <v>0</v>
      </c>
      <c r="W8" s="22">
        <f>+Q8*$D9</f>
        <v>581.79200000000003</v>
      </c>
      <c r="X8" s="1"/>
      <c r="Y8" s="56">
        <v>7.5</v>
      </c>
      <c r="Z8" s="17">
        <f>+N8*$C9</f>
        <v>1390</v>
      </c>
      <c r="AA8" s="17">
        <f>+O8*$C9</f>
        <v>0</v>
      </c>
      <c r="AB8" s="17">
        <f>+P8*$C9</f>
        <v>0</v>
      </c>
      <c r="AC8" s="18">
        <f>+Q8*$C9</f>
        <v>1390</v>
      </c>
    </row>
    <row r="9" spans="1:29" x14ac:dyDescent="0.25">
      <c r="A9">
        <v>7.5</v>
      </c>
      <c r="B9">
        <v>581792</v>
      </c>
      <c r="C9">
        <v>1390</v>
      </c>
      <c r="D9">
        <f t="shared" si="0"/>
        <v>581.79200000000003</v>
      </c>
      <c r="E9">
        <f>+B9/$B$46</f>
        <v>4.4722736743192951E-2</v>
      </c>
      <c r="G9" s="19">
        <v>8</v>
      </c>
      <c r="H9" s="46">
        <v>1</v>
      </c>
      <c r="I9" s="46"/>
      <c r="J9" s="46"/>
      <c r="K9" s="48">
        <v>1</v>
      </c>
      <c r="L9" s="1"/>
      <c r="M9" s="19">
        <v>8</v>
      </c>
      <c r="N9" s="15">
        <f>+H9/$K9</f>
        <v>1</v>
      </c>
      <c r="O9" s="15">
        <f>+I9/$K9</f>
        <v>0</v>
      </c>
      <c r="P9" s="15">
        <f>+J9/$K9</f>
        <v>0</v>
      </c>
      <c r="Q9" s="16">
        <f>+K9/$K9</f>
        <v>1</v>
      </c>
      <c r="R9" s="1"/>
      <c r="S9" s="22">
        <v>8</v>
      </c>
      <c r="T9" s="21">
        <f>+(N9*$D10)</f>
        <v>507.613</v>
      </c>
      <c r="U9" s="21">
        <f>+(O9*$D10)</f>
        <v>0</v>
      </c>
      <c r="V9" s="21">
        <f>+(P9*$D10)</f>
        <v>0</v>
      </c>
      <c r="W9" s="22">
        <f>+Q9*$D10</f>
        <v>507.613</v>
      </c>
      <c r="X9" s="1"/>
      <c r="Y9" s="56">
        <v>8</v>
      </c>
      <c r="Z9" s="17">
        <f>+N9*$C10</f>
        <v>1496</v>
      </c>
      <c r="AA9" s="17">
        <f>+O9*$C10</f>
        <v>0</v>
      </c>
      <c r="AB9" s="17">
        <f>+P9*$C10</f>
        <v>0</v>
      </c>
      <c r="AC9" s="18">
        <f>+Q9*$C10</f>
        <v>1496</v>
      </c>
    </row>
    <row r="10" spans="1:29" x14ac:dyDescent="0.25">
      <c r="A10">
        <v>8</v>
      </c>
      <c r="B10">
        <v>507613</v>
      </c>
      <c r="C10">
        <v>1496</v>
      </c>
      <c r="D10">
        <f t="shared" si="0"/>
        <v>507.613</v>
      </c>
      <c r="E10">
        <f>+B10/$B$46</f>
        <v>3.9020547835691109E-2</v>
      </c>
      <c r="G10" s="19">
        <v>8.5</v>
      </c>
      <c r="H10" s="3">
        <v>1</v>
      </c>
      <c r="I10" s="3"/>
      <c r="J10" s="3"/>
      <c r="K10" s="49">
        <v>1</v>
      </c>
      <c r="M10" s="19">
        <v>8.5</v>
      </c>
      <c r="N10" s="15">
        <f>+H10/$K10</f>
        <v>1</v>
      </c>
      <c r="O10" s="15">
        <f>+I10/$K10</f>
        <v>0</v>
      </c>
      <c r="P10" s="15">
        <f>+J10/$K10</f>
        <v>0</v>
      </c>
      <c r="Q10" s="16">
        <f>+K10/$K10</f>
        <v>1</v>
      </c>
      <c r="S10" s="22">
        <v>8.5</v>
      </c>
      <c r="T10" s="21">
        <f>+(N10*$D11)</f>
        <v>595.85199999999998</v>
      </c>
      <c r="U10" s="21">
        <f>+(O10*$D11)</f>
        <v>0</v>
      </c>
      <c r="V10" s="21">
        <f>+(P10*$D11)</f>
        <v>0</v>
      </c>
      <c r="W10" s="22">
        <f>+Q10*$D11</f>
        <v>595.85199999999998</v>
      </c>
      <c r="Y10" s="56">
        <v>8.5</v>
      </c>
      <c r="Z10" s="17">
        <f>+N10*$C11</f>
        <v>2139</v>
      </c>
      <c r="AA10" s="17">
        <f>+O10*$C11</f>
        <v>0</v>
      </c>
      <c r="AB10" s="17">
        <f>+P10*$C11</f>
        <v>0</v>
      </c>
      <c r="AC10" s="18">
        <f>+Q10*$C11</f>
        <v>2139</v>
      </c>
    </row>
    <row r="11" spans="1:29" x14ac:dyDescent="0.25">
      <c r="A11">
        <v>8.5</v>
      </c>
      <c r="B11">
        <v>595852</v>
      </c>
      <c r="C11">
        <v>2139</v>
      </c>
      <c r="D11">
        <f t="shared" si="0"/>
        <v>595.85199999999998</v>
      </c>
      <c r="E11">
        <f>+B11/$B$46</f>
        <v>4.5803538264371127E-2</v>
      </c>
      <c r="G11" s="19">
        <v>9</v>
      </c>
      <c r="H11" s="3">
        <v>1</v>
      </c>
      <c r="I11" s="3"/>
      <c r="J11" s="3"/>
      <c r="K11" s="49">
        <v>1</v>
      </c>
      <c r="M11" s="19">
        <v>9</v>
      </c>
      <c r="N11" s="15">
        <f>+H11/$K11</f>
        <v>1</v>
      </c>
      <c r="O11" s="15">
        <f>+I11/$K11</f>
        <v>0</v>
      </c>
      <c r="P11" s="15">
        <f>+J11/$K11</f>
        <v>0</v>
      </c>
      <c r="Q11" s="16">
        <f>+K11/$K11</f>
        <v>1</v>
      </c>
      <c r="S11" s="22">
        <v>9</v>
      </c>
      <c r="T11" s="21">
        <f>+(N11*$D12)</f>
        <v>1035.104</v>
      </c>
      <c r="U11" s="21">
        <f>+(O11*$D12)</f>
        <v>0</v>
      </c>
      <c r="V11" s="21">
        <f>+(P11*$D12)</f>
        <v>0</v>
      </c>
      <c r="W11" s="22">
        <f>+Q11*$D12</f>
        <v>1035.104</v>
      </c>
      <c r="Y11" s="56">
        <v>9</v>
      </c>
      <c r="Z11" s="17">
        <f>+N11*$C12</f>
        <v>4478</v>
      </c>
      <c r="AA11" s="17">
        <f>+O11*$C12</f>
        <v>0</v>
      </c>
      <c r="AB11" s="17">
        <f>+P11*$C12</f>
        <v>0</v>
      </c>
      <c r="AC11" s="18">
        <f>+Q11*$C12</f>
        <v>4478</v>
      </c>
    </row>
    <row r="12" spans="1:29" x14ac:dyDescent="0.25">
      <c r="A12">
        <v>9</v>
      </c>
      <c r="B12">
        <v>1035104</v>
      </c>
      <c r="C12">
        <v>4478</v>
      </c>
      <c r="D12">
        <f t="shared" si="0"/>
        <v>1035.104</v>
      </c>
      <c r="E12">
        <f>+B12/$B$46</f>
        <v>7.9569130709645358E-2</v>
      </c>
      <c r="G12" s="19">
        <v>9.5</v>
      </c>
      <c r="H12" s="3">
        <v>5</v>
      </c>
      <c r="I12" s="3"/>
      <c r="J12" s="3"/>
      <c r="K12" s="49">
        <v>5</v>
      </c>
      <c r="M12" s="19">
        <v>9.5</v>
      </c>
      <c r="N12" s="15">
        <f>+H12/$K12</f>
        <v>1</v>
      </c>
      <c r="O12" s="15">
        <f>+I12/$K12</f>
        <v>0</v>
      </c>
      <c r="P12" s="15">
        <f>+J12/$K12</f>
        <v>0</v>
      </c>
      <c r="Q12" s="16">
        <f>+K12/$K12</f>
        <v>1</v>
      </c>
      <c r="S12" s="22">
        <v>9.5</v>
      </c>
      <c r="T12" s="21">
        <f>+(N12*$D13)</f>
        <v>780.27800000000002</v>
      </c>
      <c r="U12" s="21">
        <f>+(O12*$D13)</f>
        <v>0</v>
      </c>
      <c r="V12" s="21">
        <f>+(P12*$D13)</f>
        <v>0</v>
      </c>
      <c r="W12" s="22">
        <f>+Q12*$D13</f>
        <v>780.27800000000002</v>
      </c>
      <c r="Y12" s="56">
        <v>9.5</v>
      </c>
      <c r="Z12" s="17">
        <f>+N12*$C13</f>
        <v>4028</v>
      </c>
      <c r="AA12" s="17">
        <f>+O12*$C13</f>
        <v>0</v>
      </c>
      <c r="AB12" s="17">
        <f>+P12*$C13</f>
        <v>0</v>
      </c>
      <c r="AC12" s="18">
        <f>+Q12*$C13</f>
        <v>4028</v>
      </c>
    </row>
    <row r="13" spans="1:29" x14ac:dyDescent="0.25">
      <c r="A13">
        <v>9.5</v>
      </c>
      <c r="B13">
        <v>780278</v>
      </c>
      <c r="C13">
        <v>4028</v>
      </c>
      <c r="D13">
        <f t="shared" si="0"/>
        <v>780.27800000000002</v>
      </c>
      <c r="E13">
        <f>+B13/$B$46</f>
        <v>5.9980487150914946E-2</v>
      </c>
      <c r="G13" s="19">
        <v>10</v>
      </c>
      <c r="H13" s="3">
        <v>18</v>
      </c>
      <c r="I13" s="3"/>
      <c r="J13" s="3"/>
      <c r="K13" s="49">
        <v>18</v>
      </c>
      <c r="M13" s="19">
        <v>10</v>
      </c>
      <c r="N13" s="15">
        <f>+H13/$K13</f>
        <v>1</v>
      </c>
      <c r="O13" s="15">
        <f>+I13/$K13</f>
        <v>0</v>
      </c>
      <c r="P13" s="15">
        <f>+J13/$K13</f>
        <v>0</v>
      </c>
      <c r="Q13" s="16">
        <f>+K13/$K13</f>
        <v>1</v>
      </c>
      <c r="S13" s="22">
        <v>10</v>
      </c>
      <c r="T13" s="21">
        <f>+(N13*$D14)</f>
        <v>716.25900000000001</v>
      </c>
      <c r="U13" s="21">
        <f>+(O13*$D14)</f>
        <v>0</v>
      </c>
      <c r="V13" s="21">
        <f>+(P13*$D14)</f>
        <v>0</v>
      </c>
      <c r="W13" s="22">
        <f>+Q13*$D14</f>
        <v>716.25900000000001</v>
      </c>
      <c r="Y13" s="56">
        <v>10</v>
      </c>
      <c r="Z13" s="17">
        <f>+N13*$C14</f>
        <v>4372</v>
      </c>
      <c r="AA13" s="17">
        <f>+O13*$C14</f>
        <v>0</v>
      </c>
      <c r="AB13" s="17">
        <f>+P13*$C14</f>
        <v>0</v>
      </c>
      <c r="AC13" s="18">
        <f>+Q13*$C14</f>
        <v>4372</v>
      </c>
    </row>
    <row r="14" spans="1:29" x14ac:dyDescent="0.25">
      <c r="A14">
        <v>10</v>
      </c>
      <c r="B14">
        <v>716259</v>
      </c>
      <c r="C14">
        <v>4372</v>
      </c>
      <c r="D14">
        <f>+B14/1000</f>
        <v>716.25900000000001</v>
      </c>
      <c r="E14">
        <f>+B14/$B$46</f>
        <v>5.5059304179058216E-2</v>
      </c>
      <c r="G14" s="19">
        <v>10.5</v>
      </c>
      <c r="H14" s="3">
        <v>15</v>
      </c>
      <c r="I14" s="3"/>
      <c r="J14" s="3"/>
      <c r="K14" s="49">
        <v>15</v>
      </c>
      <c r="M14" s="19">
        <v>10.5</v>
      </c>
      <c r="N14" s="15">
        <f>+H14/$K14</f>
        <v>1</v>
      </c>
      <c r="O14" s="15">
        <f>+I14/$K14</f>
        <v>0</v>
      </c>
      <c r="P14" s="15">
        <f>+J14/$K14</f>
        <v>0</v>
      </c>
      <c r="Q14" s="16">
        <f>+K14/$K14</f>
        <v>1</v>
      </c>
      <c r="S14" s="22">
        <v>10.5</v>
      </c>
      <c r="T14" s="21">
        <f>+(N14*$D15)</f>
        <v>863.00199999999995</v>
      </c>
      <c r="U14" s="21">
        <f>+(O14*$D15)</f>
        <v>0</v>
      </c>
      <c r="V14" s="21">
        <f>+(P14*$D15)</f>
        <v>0</v>
      </c>
      <c r="W14" s="22">
        <f>+Q14*$D15</f>
        <v>863.00199999999995</v>
      </c>
      <c r="Y14" s="56">
        <v>10.5</v>
      </c>
      <c r="Z14" s="17">
        <f>+N14*$C15</f>
        <v>6162</v>
      </c>
      <c r="AA14" s="17">
        <f>+O14*$C15</f>
        <v>0</v>
      </c>
      <c r="AB14" s="17">
        <f>+P14*$C15</f>
        <v>0</v>
      </c>
      <c r="AC14" s="18">
        <f>+Q14*$C15</f>
        <v>6162</v>
      </c>
    </row>
    <row r="15" spans="1:29" x14ac:dyDescent="0.25">
      <c r="A15">
        <v>10.5</v>
      </c>
      <c r="B15">
        <v>863002</v>
      </c>
      <c r="C15">
        <v>6162</v>
      </c>
      <c r="D15">
        <f t="shared" ref="D15:D25" si="1">+B15/1000</f>
        <v>863.00199999999995</v>
      </c>
      <c r="E15">
        <f>+B15/$B$46</f>
        <v>6.6339535873386021E-2</v>
      </c>
      <c r="G15" s="19">
        <v>11</v>
      </c>
      <c r="H15" s="3">
        <v>24</v>
      </c>
      <c r="I15" s="3">
        <v>1</v>
      </c>
      <c r="J15" s="3"/>
      <c r="K15" s="49">
        <v>25</v>
      </c>
      <c r="M15" s="19">
        <v>11</v>
      </c>
      <c r="N15" s="15">
        <f>+H15/$K15</f>
        <v>0.96</v>
      </c>
      <c r="O15" s="15">
        <f>+I15/$K15</f>
        <v>0.04</v>
      </c>
      <c r="P15" s="15">
        <f>+J15/$K15</f>
        <v>0</v>
      </c>
      <c r="Q15" s="16">
        <f>+K15/$K15</f>
        <v>1</v>
      </c>
      <c r="S15" s="22">
        <v>11</v>
      </c>
      <c r="T15" s="21">
        <f>+(N15*$D16)</f>
        <v>1583.4249600000001</v>
      </c>
      <c r="U15" s="21">
        <f>+(O15*$D16)</f>
        <v>65.976039999999998</v>
      </c>
      <c r="V15" s="21">
        <f>+(P15*$D16)</f>
        <v>0</v>
      </c>
      <c r="W15" s="22">
        <f>+Q15*$D16</f>
        <v>1649.4010000000001</v>
      </c>
      <c r="Y15" s="56">
        <v>11</v>
      </c>
      <c r="Z15" s="17">
        <f>+N15*$C16</f>
        <v>13128</v>
      </c>
      <c r="AA15" s="17">
        <f>+O15*$C16</f>
        <v>547</v>
      </c>
      <c r="AB15" s="17">
        <f>+P15*$C16</f>
        <v>0</v>
      </c>
      <c r="AC15" s="18">
        <f>+Q15*$C16</f>
        <v>13675</v>
      </c>
    </row>
    <row r="16" spans="1:29" x14ac:dyDescent="0.25">
      <c r="A16">
        <v>11</v>
      </c>
      <c r="B16">
        <v>1649401</v>
      </c>
      <c r="C16">
        <v>13675</v>
      </c>
      <c r="D16">
        <f t="shared" si="1"/>
        <v>1649.4010000000001</v>
      </c>
      <c r="E16">
        <f>+B16/$B$46</f>
        <v>0.12679054835226197</v>
      </c>
      <c r="G16" s="19">
        <v>11.5</v>
      </c>
      <c r="H16" s="3">
        <v>17</v>
      </c>
      <c r="I16" s="3">
        <v>5</v>
      </c>
      <c r="J16" s="3"/>
      <c r="K16" s="49">
        <v>22</v>
      </c>
      <c r="M16" s="19">
        <v>11.5</v>
      </c>
      <c r="N16" s="15">
        <f>+H16/$K16</f>
        <v>0.77272727272727271</v>
      </c>
      <c r="O16" s="15">
        <f>+I16/$K16</f>
        <v>0.22727272727272727</v>
      </c>
      <c r="P16" s="15">
        <f>+J16/$K16</f>
        <v>0</v>
      </c>
      <c r="Q16" s="16">
        <f>+K16/$K16</f>
        <v>1</v>
      </c>
      <c r="S16" s="22">
        <v>11.5</v>
      </c>
      <c r="T16" s="21">
        <f>+(N16*$D17)</f>
        <v>1610.4741363636363</v>
      </c>
      <c r="U16" s="21">
        <f>+(O16*$D17)</f>
        <v>473.66886363636365</v>
      </c>
      <c r="V16" s="21">
        <f>+(P16*$D17)</f>
        <v>0</v>
      </c>
      <c r="W16" s="22">
        <f>+Q16*$D17</f>
        <v>2084.143</v>
      </c>
      <c r="Y16" s="56">
        <v>11.5</v>
      </c>
      <c r="Z16" s="17">
        <f>+N16*$C17</f>
        <v>15420.545454545454</v>
      </c>
      <c r="AA16" s="17">
        <f>+O16*$C17</f>
        <v>4535.454545454545</v>
      </c>
      <c r="AB16" s="17">
        <f>+P16*$C17</f>
        <v>0</v>
      </c>
      <c r="AC16" s="18">
        <f>+Q16*$C17</f>
        <v>19956</v>
      </c>
    </row>
    <row r="17" spans="1:29" x14ac:dyDescent="0.25">
      <c r="A17">
        <v>11.5</v>
      </c>
      <c r="B17">
        <v>2084143</v>
      </c>
      <c r="C17">
        <v>19956</v>
      </c>
      <c r="D17">
        <f t="shared" si="1"/>
        <v>2084.143</v>
      </c>
      <c r="E17">
        <f>+B17/$B$46</f>
        <v>0.16020945410759924</v>
      </c>
      <c r="G17" s="19">
        <v>12</v>
      </c>
      <c r="H17" s="3">
        <v>17</v>
      </c>
      <c r="I17" s="3">
        <v>8</v>
      </c>
      <c r="J17" s="3"/>
      <c r="K17" s="49">
        <v>25</v>
      </c>
      <c r="M17" s="19">
        <v>12</v>
      </c>
      <c r="N17" s="15">
        <f>+H17/$K17</f>
        <v>0.68</v>
      </c>
      <c r="O17" s="15">
        <f>+I17/$K17</f>
        <v>0.32</v>
      </c>
      <c r="P17" s="15">
        <f>+J17/$K17</f>
        <v>0</v>
      </c>
      <c r="Q17" s="16">
        <f>+K17/$K17</f>
        <v>1</v>
      </c>
      <c r="S17" s="22">
        <v>12</v>
      </c>
      <c r="T17" s="21">
        <f>+(N17*$D18)</f>
        <v>738.04888000000005</v>
      </c>
      <c r="U17" s="21">
        <f>+(O17*$D18)</f>
        <v>347.31711999999999</v>
      </c>
      <c r="V17" s="21">
        <f>+(P17*$D18)</f>
        <v>0</v>
      </c>
      <c r="W17" s="22">
        <f>+Q17*$D18</f>
        <v>1085.366</v>
      </c>
      <c r="Y17" s="56">
        <v>12</v>
      </c>
      <c r="Z17" s="17">
        <f>+N17*$C18</f>
        <v>7964.1600000000008</v>
      </c>
      <c r="AA17" s="17">
        <f>+O17*$C18</f>
        <v>3747.84</v>
      </c>
      <c r="AB17" s="17">
        <f>+P17*$C18</f>
        <v>0</v>
      </c>
      <c r="AC17" s="18">
        <f>+Q17*$C18</f>
        <v>11712</v>
      </c>
    </row>
    <row r="18" spans="1:29" x14ac:dyDescent="0.25">
      <c r="A18">
        <v>12</v>
      </c>
      <c r="B18">
        <v>1085366</v>
      </c>
      <c r="C18">
        <v>11712</v>
      </c>
      <c r="D18">
        <f t="shared" si="1"/>
        <v>1085.366</v>
      </c>
      <c r="E18">
        <f>+B18/$B$46</f>
        <v>8.343280397119994E-2</v>
      </c>
      <c r="G18" s="19">
        <v>12.5</v>
      </c>
      <c r="H18" s="3">
        <v>20</v>
      </c>
      <c r="I18" s="3">
        <v>13</v>
      </c>
      <c r="J18" s="3"/>
      <c r="K18" s="49">
        <v>33</v>
      </c>
      <c r="M18" s="19">
        <v>12.5</v>
      </c>
      <c r="N18" s="15">
        <f>+H18/$K18</f>
        <v>0.60606060606060608</v>
      </c>
      <c r="O18" s="15">
        <f>+I18/$K18</f>
        <v>0.39393939393939392</v>
      </c>
      <c r="P18" s="15">
        <f>+J18/$K18</f>
        <v>0</v>
      </c>
      <c r="Q18" s="16">
        <f>+K18/$K18</f>
        <v>1</v>
      </c>
      <c r="S18" s="22">
        <v>12.5</v>
      </c>
      <c r="T18" s="21">
        <f>+(N18*$D19)</f>
        <v>630.37333333333333</v>
      </c>
      <c r="U18" s="21">
        <f>+(O18*$D19)</f>
        <v>409.74266666666665</v>
      </c>
      <c r="V18" s="21">
        <f>+(P18*$D19)</f>
        <v>0</v>
      </c>
      <c r="W18" s="22">
        <f>+Q18*$D19</f>
        <v>1040.116</v>
      </c>
      <c r="Y18" s="56">
        <v>12.5</v>
      </c>
      <c r="Z18" s="17">
        <f>+N18*$C19</f>
        <v>7423.030303030303</v>
      </c>
      <c r="AA18" s="17">
        <f>+O18*$C19</f>
        <v>4824.969696969697</v>
      </c>
      <c r="AB18" s="17">
        <f>+P18*$C19</f>
        <v>0</v>
      </c>
      <c r="AC18" s="18">
        <f>+Q18*$C19</f>
        <v>12248</v>
      </c>
    </row>
    <row r="19" spans="1:29" x14ac:dyDescent="0.25">
      <c r="A19">
        <v>12.5</v>
      </c>
      <c r="B19">
        <v>1040116</v>
      </c>
      <c r="C19">
        <v>12248</v>
      </c>
      <c r="D19">
        <f t="shared" si="1"/>
        <v>1040.116</v>
      </c>
      <c r="E19">
        <f>+B19/$B$46</f>
        <v>7.995440647238683E-2</v>
      </c>
      <c r="G19" s="19">
        <v>13</v>
      </c>
      <c r="H19" s="3">
        <v>21</v>
      </c>
      <c r="I19" s="3">
        <v>10</v>
      </c>
      <c r="J19" s="3">
        <v>2</v>
      </c>
      <c r="K19" s="49">
        <v>33</v>
      </c>
      <c r="M19" s="19">
        <v>13</v>
      </c>
      <c r="N19" s="15">
        <f>+H19/$K19</f>
        <v>0.63636363636363635</v>
      </c>
      <c r="O19" s="15">
        <f>+I19/$K19</f>
        <v>0.30303030303030304</v>
      </c>
      <c r="P19" s="15">
        <f>+J19/$K19</f>
        <v>6.0606060606060608E-2</v>
      </c>
      <c r="Q19" s="16">
        <f>+K19/$K19</f>
        <v>1</v>
      </c>
      <c r="S19" s="22">
        <v>13</v>
      </c>
      <c r="T19" s="21">
        <f>+(N19*$D20)</f>
        <v>565.96527272727269</v>
      </c>
      <c r="U19" s="21">
        <f>+(O19*$D20)</f>
        <v>269.50727272727272</v>
      </c>
      <c r="V19" s="21">
        <f>+(P19*$D20)</f>
        <v>53.901454545454548</v>
      </c>
      <c r="W19" s="22">
        <f>+Q19*$D20</f>
        <v>889.37400000000002</v>
      </c>
      <c r="Y19" s="56">
        <v>13</v>
      </c>
      <c r="Z19" s="17">
        <f>+N19*$C20</f>
        <v>7389.454545454545</v>
      </c>
      <c r="AA19" s="17">
        <f>+O19*$C20</f>
        <v>3518.787878787879</v>
      </c>
      <c r="AB19" s="17">
        <f>+P19*$C20</f>
        <v>703.75757575757575</v>
      </c>
      <c r="AC19" s="18">
        <f>+Q19*$C20</f>
        <v>11612</v>
      </c>
    </row>
    <row r="20" spans="1:29" x14ac:dyDescent="0.25">
      <c r="A20">
        <v>13</v>
      </c>
      <c r="B20">
        <v>889374</v>
      </c>
      <c r="C20">
        <v>11612</v>
      </c>
      <c r="D20">
        <f t="shared" si="1"/>
        <v>889.37400000000002</v>
      </c>
      <c r="E20">
        <f>+B20/$B$46</f>
        <v>6.8366768996893201E-2</v>
      </c>
      <c r="G20" s="19">
        <v>13.5</v>
      </c>
      <c r="H20" s="3">
        <v>12</v>
      </c>
      <c r="I20" s="3">
        <v>10</v>
      </c>
      <c r="J20" s="3">
        <v>1</v>
      </c>
      <c r="K20" s="49">
        <v>23</v>
      </c>
      <c r="M20" s="19">
        <v>13.5</v>
      </c>
      <c r="N20" s="15">
        <f>+H20/$K20</f>
        <v>0.52173913043478259</v>
      </c>
      <c r="O20" s="15">
        <f>+I20/$K20</f>
        <v>0.43478260869565216</v>
      </c>
      <c r="P20" s="15">
        <f>+J20/$K20</f>
        <v>4.3478260869565216E-2</v>
      </c>
      <c r="Q20" s="16">
        <f>+K20/$K20</f>
        <v>1</v>
      </c>
      <c r="S20" s="22">
        <v>13.5</v>
      </c>
      <c r="T20" s="21">
        <f>+(N20*$D21)</f>
        <v>191.124</v>
      </c>
      <c r="U20" s="21">
        <f>+(O20*$D21)</f>
        <v>159.27000000000001</v>
      </c>
      <c r="V20" s="21">
        <f>+(P20*$D21)</f>
        <v>15.927000000000001</v>
      </c>
      <c r="W20" s="22">
        <f>+Q20*$D21</f>
        <v>366.32100000000003</v>
      </c>
      <c r="Y20" s="56">
        <v>13.5</v>
      </c>
      <c r="Z20" s="17">
        <f>+N20*$C21</f>
        <v>2778.782608695652</v>
      </c>
      <c r="AA20" s="17">
        <f>+O20*$C21</f>
        <v>2315.6521739130435</v>
      </c>
      <c r="AB20" s="17">
        <f>+P20*$C21</f>
        <v>231.56521739130434</v>
      </c>
      <c r="AC20" s="18">
        <f>+Q20*$C21</f>
        <v>5326</v>
      </c>
    </row>
    <row r="21" spans="1:29" x14ac:dyDescent="0.25">
      <c r="A21">
        <v>13.5</v>
      </c>
      <c r="B21">
        <v>366321</v>
      </c>
      <c r="C21">
        <v>5326</v>
      </c>
      <c r="D21">
        <f t="shared" si="1"/>
        <v>366.32100000000003</v>
      </c>
      <c r="E21">
        <f>+B21/$B$46</f>
        <v>2.8159338125142978E-2</v>
      </c>
      <c r="G21" s="19">
        <v>14</v>
      </c>
      <c r="H21" s="3">
        <v>1</v>
      </c>
      <c r="I21" s="3">
        <v>6</v>
      </c>
      <c r="J21" s="3">
        <v>4</v>
      </c>
      <c r="K21" s="49">
        <v>11</v>
      </c>
      <c r="M21" s="19">
        <v>14</v>
      </c>
      <c r="N21" s="15">
        <f>+H21/$K21</f>
        <v>9.0909090909090912E-2</v>
      </c>
      <c r="O21" s="15">
        <f>+I21/$K21</f>
        <v>0.54545454545454541</v>
      </c>
      <c r="P21" s="15">
        <f>+J21/$K21</f>
        <v>0.36363636363636365</v>
      </c>
      <c r="Q21" s="16">
        <f>+K21/$K21</f>
        <v>1</v>
      </c>
      <c r="S21" s="22">
        <v>14</v>
      </c>
      <c r="T21" s="21">
        <f>+(N21*$D22)</f>
        <v>18.269363636363636</v>
      </c>
      <c r="U21" s="21">
        <f>+(O21*$D22)</f>
        <v>109.6161818181818</v>
      </c>
      <c r="V21" s="21">
        <f>+(P21*$D22)</f>
        <v>73.077454545454543</v>
      </c>
      <c r="W21" s="22">
        <f>+Q21*$D22</f>
        <v>200.96299999999999</v>
      </c>
      <c r="Y21" s="56">
        <v>14</v>
      </c>
      <c r="Z21" s="17">
        <f>+N21*$C22</f>
        <v>295.90909090909093</v>
      </c>
      <c r="AA21" s="17">
        <f>+O21*$C22</f>
        <v>1775.4545454545453</v>
      </c>
      <c r="AB21" s="17">
        <f>+P21*$C22</f>
        <v>1183.6363636363637</v>
      </c>
      <c r="AC21" s="18">
        <f>+Q21*$C22</f>
        <v>3255</v>
      </c>
    </row>
    <row r="22" spans="1:29" x14ac:dyDescent="0.25">
      <c r="A22">
        <v>14</v>
      </c>
      <c r="B22">
        <v>200963</v>
      </c>
      <c r="C22">
        <v>3255</v>
      </c>
      <c r="D22">
        <f t="shared" si="1"/>
        <v>200.96299999999999</v>
      </c>
      <c r="E22">
        <f>+B22/$B$46</f>
        <v>1.544815903986697E-2</v>
      </c>
      <c r="G22" s="19">
        <v>14.5</v>
      </c>
      <c r="H22" s="3">
        <v>1</v>
      </c>
      <c r="I22" s="3">
        <v>8</v>
      </c>
      <c r="J22" s="3">
        <v>3</v>
      </c>
      <c r="K22" s="49">
        <v>12</v>
      </c>
      <c r="M22" s="19">
        <v>14.5</v>
      </c>
      <c r="N22" s="15">
        <f>+H22/$K22</f>
        <v>8.3333333333333329E-2</v>
      </c>
      <c r="O22" s="15">
        <f>+I22/$K22</f>
        <v>0.66666666666666663</v>
      </c>
      <c r="P22" s="15">
        <f>+J22/$K22</f>
        <v>0.25</v>
      </c>
      <c r="Q22" s="16">
        <f>+K22/$K22</f>
        <v>1</v>
      </c>
      <c r="S22" s="22">
        <v>14.5</v>
      </c>
      <c r="T22" s="21">
        <f>+(N22*$D23)</f>
        <v>1.8279166666666664</v>
      </c>
      <c r="U22" s="21">
        <f>+(O22*$D23)</f>
        <v>14.623333333333331</v>
      </c>
      <c r="V22" s="21">
        <f>+(P22*$D23)</f>
        <v>5.4837499999999997</v>
      </c>
      <c r="W22" s="22">
        <f>+Q22*$D23</f>
        <v>21.934999999999999</v>
      </c>
      <c r="Y22" s="56">
        <v>14.5</v>
      </c>
      <c r="Z22" s="17">
        <f>+N22*$C23</f>
        <v>32.833333333333329</v>
      </c>
      <c r="AA22" s="17">
        <f>+O22*$C23</f>
        <v>262.66666666666663</v>
      </c>
      <c r="AB22" s="17">
        <f>+P22*$C23</f>
        <v>98.5</v>
      </c>
      <c r="AC22" s="18">
        <f>+Q22*$C23</f>
        <v>394</v>
      </c>
    </row>
    <row r="23" spans="1:29" x14ac:dyDescent="0.25">
      <c r="A23">
        <v>14.5</v>
      </c>
      <c r="B23">
        <v>21935</v>
      </c>
      <c r="C23">
        <v>394</v>
      </c>
      <c r="D23">
        <f t="shared" si="1"/>
        <v>21.934999999999999</v>
      </c>
      <c r="E23">
        <f>+B23/$B$46</f>
        <v>1.6861579919660932E-3</v>
      </c>
      <c r="G23" s="19">
        <v>15</v>
      </c>
      <c r="H23" s="3">
        <v>1</v>
      </c>
      <c r="I23" s="3">
        <v>2</v>
      </c>
      <c r="J23" s="3"/>
      <c r="K23" s="49">
        <v>3</v>
      </c>
      <c r="M23" s="19">
        <v>15</v>
      </c>
      <c r="N23" s="15">
        <f>+H23/$K23</f>
        <v>0.33333333333333331</v>
      </c>
      <c r="O23" s="15">
        <f>+I23/$K23</f>
        <v>0.66666666666666663</v>
      </c>
      <c r="P23" s="15">
        <f>+J23/$K23</f>
        <v>0</v>
      </c>
      <c r="Q23" s="16">
        <f>+K23/$K23</f>
        <v>1</v>
      </c>
      <c r="S23" s="22">
        <v>15</v>
      </c>
      <c r="T23" s="21">
        <f>+(N23*$D24)</f>
        <v>6.5649999999999995</v>
      </c>
      <c r="U23" s="21">
        <f>+(O23*$D24)</f>
        <v>13.129999999999999</v>
      </c>
      <c r="V23" s="21">
        <f>+(P23*$D24)</f>
        <v>0</v>
      </c>
      <c r="W23" s="22">
        <f>+Q23*$D24</f>
        <v>19.695</v>
      </c>
      <c r="Y23" s="56">
        <v>15</v>
      </c>
      <c r="Z23" s="17">
        <f>+N23*$C24</f>
        <v>130.66666666666666</v>
      </c>
      <c r="AA23" s="17">
        <f>+O23*$C24</f>
        <v>261.33333333333331</v>
      </c>
      <c r="AB23" s="17">
        <f>+P23*$C24</f>
        <v>0</v>
      </c>
      <c r="AC23" s="18">
        <f>+Q23*$C24</f>
        <v>392</v>
      </c>
    </row>
    <row r="24" spans="1:29" x14ac:dyDescent="0.25">
      <c r="A24">
        <v>15</v>
      </c>
      <c r="B24">
        <v>19695</v>
      </c>
      <c r="C24">
        <v>392</v>
      </c>
      <c r="D24">
        <f t="shared" si="1"/>
        <v>19.695</v>
      </c>
      <c r="E24">
        <f>+B24/$B$46</f>
        <v>1.5139677069419743E-3</v>
      </c>
      <c r="G24" s="19">
        <v>15.5</v>
      </c>
      <c r="H24" s="3"/>
      <c r="I24" s="3"/>
      <c r="J24" s="3">
        <v>2</v>
      </c>
      <c r="K24" s="49">
        <v>2</v>
      </c>
      <c r="M24" s="19">
        <v>15.5</v>
      </c>
      <c r="N24" s="15">
        <f>+H24/$K24</f>
        <v>0</v>
      </c>
      <c r="O24" s="15">
        <f>+I24/$K24</f>
        <v>0</v>
      </c>
      <c r="P24" s="15">
        <f>+J24/$K24</f>
        <v>1</v>
      </c>
      <c r="Q24" s="16">
        <f>+K24/$K24</f>
        <v>1</v>
      </c>
      <c r="S24" s="22">
        <v>15.5</v>
      </c>
      <c r="T24" s="21">
        <f>+(N24*$D25)</f>
        <v>0</v>
      </c>
      <c r="U24" s="21">
        <f>+(O24*$D25)</f>
        <v>0</v>
      </c>
      <c r="V24" s="21">
        <f>+(P24*$D25)</f>
        <v>1.4930000000000001</v>
      </c>
      <c r="W24" s="22">
        <f>+Q24*$D25</f>
        <v>1.4930000000000001</v>
      </c>
      <c r="Y24" s="56">
        <v>15.5</v>
      </c>
      <c r="Z24" s="17">
        <f>+N24*$C25</f>
        <v>0</v>
      </c>
      <c r="AA24" s="17">
        <f>+O24*$C25</f>
        <v>0</v>
      </c>
      <c r="AB24" s="17">
        <f>+P24*$C25</f>
        <v>33</v>
      </c>
      <c r="AC24" s="18">
        <f>+Q24*$C25</f>
        <v>33</v>
      </c>
    </row>
    <row r="25" spans="1:29" x14ac:dyDescent="0.25">
      <c r="A25">
        <v>15.5</v>
      </c>
      <c r="B25">
        <v>1493</v>
      </c>
      <c r="C25">
        <v>33</v>
      </c>
      <c r="D25">
        <f t="shared" si="1"/>
        <v>1.4930000000000001</v>
      </c>
      <c r="E25">
        <f>+B25/$B$46</f>
        <v>1.1476789979509356E-4</v>
      </c>
      <c r="G25" s="19">
        <v>16</v>
      </c>
      <c r="H25" s="3"/>
      <c r="I25" s="3"/>
      <c r="J25" s="3"/>
      <c r="K25" s="49"/>
      <c r="M25" s="19">
        <v>16</v>
      </c>
      <c r="N25" s="15"/>
      <c r="O25" s="15"/>
      <c r="P25" s="15"/>
      <c r="Q25" s="16"/>
      <c r="S25" s="22">
        <v>16</v>
      </c>
      <c r="T25" s="21">
        <f>+(N25*$D26)</f>
        <v>0</v>
      </c>
      <c r="U25" s="21">
        <f>+(O25*$D26)</f>
        <v>0</v>
      </c>
      <c r="V25" s="21">
        <f>+(P25*$D26)</f>
        <v>0</v>
      </c>
      <c r="W25" s="22">
        <f>+Q25*$D26</f>
        <v>0</v>
      </c>
      <c r="Y25" s="56">
        <v>16</v>
      </c>
      <c r="Z25" s="17">
        <f>+N25*$C26</f>
        <v>0</v>
      </c>
      <c r="AA25" s="17">
        <f>+O25*$C26</f>
        <v>0</v>
      </c>
      <c r="AB25" s="17">
        <f>+P25*$C26</f>
        <v>0</v>
      </c>
      <c r="AC25" s="18">
        <f>+Q25*$C26</f>
        <v>0</v>
      </c>
    </row>
    <row r="26" spans="1:29" x14ac:dyDescent="0.25">
      <c r="A26">
        <v>16</v>
      </c>
      <c r="B26">
        <v>0</v>
      </c>
      <c r="C26">
        <v>0</v>
      </c>
      <c r="D26">
        <v>0</v>
      </c>
      <c r="E26">
        <f>+B26/$B$46</f>
        <v>0</v>
      </c>
      <c r="G26" s="23">
        <v>16.5</v>
      </c>
      <c r="H26" s="50"/>
      <c r="I26" s="50"/>
      <c r="J26" s="50"/>
      <c r="K26" s="51"/>
      <c r="M26" s="19">
        <v>16.5</v>
      </c>
      <c r="N26" s="15"/>
      <c r="O26" s="15"/>
      <c r="P26" s="15"/>
      <c r="Q26" s="16"/>
      <c r="S26" s="22">
        <v>16.5</v>
      </c>
      <c r="T26" s="21">
        <f>+(N26*$D27)</f>
        <v>0</v>
      </c>
      <c r="U26" s="21">
        <f>+(O26*$D27)</f>
        <v>0</v>
      </c>
      <c r="V26" s="21">
        <f>+(P26*$D27)</f>
        <v>0</v>
      </c>
      <c r="W26" s="22">
        <f>+Q26*$D27</f>
        <v>0</v>
      </c>
      <c r="Y26" s="57">
        <v>16.5</v>
      </c>
      <c r="Z26" s="17">
        <f>+N26*$C27</f>
        <v>0</v>
      </c>
      <c r="AA26" s="17">
        <f>+O26*$C27</f>
        <v>0</v>
      </c>
      <c r="AB26" s="17">
        <f>+P26*$C27</f>
        <v>0</v>
      </c>
      <c r="AC26" s="45">
        <f>+Q26*$C27</f>
        <v>0</v>
      </c>
    </row>
    <row r="27" spans="1:29" x14ac:dyDescent="0.25">
      <c r="A27">
        <v>16.5</v>
      </c>
      <c r="B27">
        <v>0</v>
      </c>
      <c r="C27">
        <v>0</v>
      </c>
      <c r="D27">
        <v>0</v>
      </c>
      <c r="E27">
        <f>+B27/$B$46</f>
        <v>0</v>
      </c>
      <c r="G27" s="66" t="s">
        <v>8</v>
      </c>
      <c r="H27" s="26">
        <f>SUM(H5:H26)</f>
        <v>159</v>
      </c>
      <c r="I27" s="26">
        <f>SUM(I5:I26)</f>
        <v>63</v>
      </c>
      <c r="J27" s="26">
        <f>SUM(J5:J26)</f>
        <v>12</v>
      </c>
      <c r="K27" s="54">
        <f>SUM(K5:K26)</f>
        <v>234</v>
      </c>
      <c r="M27" s="60" t="s">
        <v>8</v>
      </c>
      <c r="N27" s="29">
        <f>+H27/$K$27</f>
        <v>0.67948717948717952</v>
      </c>
      <c r="O27" s="29">
        <f>+I27/$K$27</f>
        <v>0.26923076923076922</v>
      </c>
      <c r="P27" s="29">
        <f>+J27/$K$27</f>
        <v>5.128205128205128E-2</v>
      </c>
      <c r="Q27" s="61">
        <f>+K27/$K$27</f>
        <v>1</v>
      </c>
      <c r="S27" s="63" t="s">
        <v>8</v>
      </c>
      <c r="T27" s="62">
        <f>SUM(T5:T26)</f>
        <v>10996.129862727275</v>
      </c>
      <c r="U27" s="62">
        <f>SUM(U5:U26)</f>
        <v>1862.8514781818183</v>
      </c>
      <c r="V27" s="62">
        <f>SUM(V5:V26)</f>
        <v>149.88265909090907</v>
      </c>
      <c r="W27" s="33">
        <f>SUM(W5:W26)</f>
        <v>13008.864</v>
      </c>
      <c r="Y27" s="37" t="s">
        <v>8</v>
      </c>
      <c r="Z27" s="34">
        <f>SUM(Z5:Z26)</f>
        <v>79607.382002635044</v>
      </c>
      <c r="AA27" s="34">
        <f>SUM(AA5:AA26)</f>
        <v>21789.158840579708</v>
      </c>
      <c r="AB27" s="34">
        <f>SUM(AB5:AB26)</f>
        <v>2250.459156785244</v>
      </c>
      <c r="AC27" s="38">
        <f>SUM(AC5:AC26)</f>
        <v>103647</v>
      </c>
    </row>
    <row r="28" spans="1:29" x14ac:dyDescent="0.25">
      <c r="A28">
        <v>17</v>
      </c>
      <c r="B28">
        <v>0</v>
      </c>
      <c r="C28">
        <v>0</v>
      </c>
      <c r="D28">
        <v>0</v>
      </c>
      <c r="E28">
        <f>+B28/$B$46</f>
        <v>0</v>
      </c>
    </row>
    <row r="29" spans="1:29" x14ac:dyDescent="0.25">
      <c r="A29">
        <v>17.5</v>
      </c>
      <c r="B29">
        <v>0</v>
      </c>
      <c r="C29">
        <v>0</v>
      </c>
      <c r="D29">
        <v>0</v>
      </c>
      <c r="E29">
        <f>+B29/$B$46</f>
        <v>0</v>
      </c>
    </row>
    <row r="30" spans="1:29" x14ac:dyDescent="0.25">
      <c r="A30">
        <v>18</v>
      </c>
      <c r="B30">
        <v>0</v>
      </c>
      <c r="C30">
        <v>0</v>
      </c>
      <c r="D30">
        <v>0</v>
      </c>
      <c r="E30">
        <f>+B30/$B$46</f>
        <v>0</v>
      </c>
    </row>
    <row r="31" spans="1:29" x14ac:dyDescent="0.25">
      <c r="A31">
        <v>18.5</v>
      </c>
      <c r="B31">
        <v>0</v>
      </c>
      <c r="C31">
        <v>0</v>
      </c>
      <c r="D31">
        <v>0</v>
      </c>
      <c r="E31">
        <f>+B31/$B$46</f>
        <v>0</v>
      </c>
    </row>
    <row r="32" spans="1:29" x14ac:dyDescent="0.25">
      <c r="A32">
        <v>19</v>
      </c>
      <c r="B32">
        <v>0</v>
      </c>
      <c r="C32">
        <v>0</v>
      </c>
      <c r="D32">
        <v>0</v>
      </c>
      <c r="E32">
        <f>+B32/$B$46</f>
        <v>0</v>
      </c>
    </row>
    <row r="33" spans="1:6" x14ac:dyDescent="0.25">
      <c r="A33">
        <v>19.5</v>
      </c>
      <c r="B33">
        <v>0</v>
      </c>
      <c r="C33">
        <v>0</v>
      </c>
      <c r="D33">
        <v>0</v>
      </c>
      <c r="E33">
        <f>+B33/$B$46</f>
        <v>0</v>
      </c>
    </row>
    <row r="34" spans="1:6" x14ac:dyDescent="0.25">
      <c r="A34">
        <v>20</v>
      </c>
      <c r="B34">
        <v>0</v>
      </c>
      <c r="C34">
        <v>0</v>
      </c>
      <c r="D34">
        <v>0</v>
      </c>
      <c r="E34">
        <f>+B34/$B$46</f>
        <v>0</v>
      </c>
    </row>
    <row r="35" spans="1:6" x14ac:dyDescent="0.25">
      <c r="A35">
        <v>20.5</v>
      </c>
      <c r="B35">
        <v>0</v>
      </c>
      <c r="C35">
        <v>0</v>
      </c>
      <c r="D35">
        <v>0</v>
      </c>
      <c r="E35">
        <f>+B35/$B$46</f>
        <v>0</v>
      </c>
    </row>
    <row r="36" spans="1:6" x14ac:dyDescent="0.25">
      <c r="A36">
        <v>21</v>
      </c>
      <c r="B36">
        <v>0</v>
      </c>
      <c r="C36">
        <v>0</v>
      </c>
      <c r="D36">
        <v>0</v>
      </c>
      <c r="E36">
        <f>+B36/$B$46</f>
        <v>0</v>
      </c>
    </row>
    <row r="37" spans="1:6" x14ac:dyDescent="0.25">
      <c r="A37">
        <v>21.5</v>
      </c>
      <c r="B37">
        <v>0</v>
      </c>
      <c r="C37">
        <v>0</v>
      </c>
      <c r="D37">
        <v>0</v>
      </c>
      <c r="E37">
        <f>+B37/$B$46</f>
        <v>0</v>
      </c>
    </row>
    <row r="38" spans="1:6" x14ac:dyDescent="0.25">
      <c r="A38">
        <v>22</v>
      </c>
      <c r="B38">
        <v>0</v>
      </c>
      <c r="C38">
        <v>0</v>
      </c>
      <c r="D38">
        <v>0</v>
      </c>
      <c r="E38">
        <f>+B38/$B$46</f>
        <v>0</v>
      </c>
    </row>
    <row r="39" spans="1:6" x14ac:dyDescent="0.25">
      <c r="A39">
        <v>22.5</v>
      </c>
      <c r="B39">
        <v>0</v>
      </c>
      <c r="C39">
        <v>0</v>
      </c>
      <c r="D39">
        <v>0</v>
      </c>
      <c r="E39">
        <f>+B39/$B$46</f>
        <v>0</v>
      </c>
    </row>
    <row r="40" spans="1:6" x14ac:dyDescent="0.25">
      <c r="A40">
        <v>23</v>
      </c>
      <c r="B40">
        <v>0</v>
      </c>
      <c r="C40">
        <v>0</v>
      </c>
      <c r="D40">
        <v>0</v>
      </c>
      <c r="E40">
        <f>+B40/$B$46</f>
        <v>0</v>
      </c>
    </row>
    <row r="41" spans="1:6" x14ac:dyDescent="0.25">
      <c r="A41">
        <v>23.5</v>
      </c>
      <c r="B41">
        <v>0</v>
      </c>
      <c r="C41">
        <v>0</v>
      </c>
      <c r="D41">
        <v>0</v>
      </c>
      <c r="E41">
        <f>+B41/$B$46</f>
        <v>0</v>
      </c>
    </row>
    <row r="42" spans="1:6" x14ac:dyDescent="0.25">
      <c r="A42">
        <v>24</v>
      </c>
      <c r="B42">
        <v>0</v>
      </c>
      <c r="C42">
        <v>0</v>
      </c>
      <c r="D42">
        <v>0</v>
      </c>
      <c r="E42">
        <f>+B42/$B$46</f>
        <v>0</v>
      </c>
    </row>
    <row r="43" spans="1:6" x14ac:dyDescent="0.25">
      <c r="A43">
        <v>24.5</v>
      </c>
      <c r="B43">
        <v>0</v>
      </c>
      <c r="C43">
        <v>0</v>
      </c>
      <c r="D43">
        <v>0</v>
      </c>
      <c r="E43">
        <f>+B43/$B$46</f>
        <v>0</v>
      </c>
    </row>
    <row r="44" spans="1:6" x14ac:dyDescent="0.25">
      <c r="A44">
        <v>25</v>
      </c>
      <c r="B44">
        <v>0</v>
      </c>
      <c r="C44">
        <v>0</v>
      </c>
      <c r="D44">
        <v>0</v>
      </c>
      <c r="E44">
        <f>+B44/$B$46</f>
        <v>0</v>
      </c>
    </row>
    <row r="45" spans="1:6" x14ac:dyDescent="0.25">
      <c r="A45">
        <v>25.5</v>
      </c>
      <c r="B45">
        <v>0</v>
      </c>
      <c r="C45">
        <v>0</v>
      </c>
      <c r="D45">
        <v>0</v>
      </c>
      <c r="E45">
        <f>+B45/$B$46</f>
        <v>0</v>
      </c>
    </row>
    <row r="46" spans="1:6" x14ac:dyDescent="0.25">
      <c r="B46" s="2">
        <f>SUM(B4:B45)</f>
        <v>13008864</v>
      </c>
      <c r="C46" s="2">
        <f>SUM(C4:C45)</f>
        <v>103647</v>
      </c>
      <c r="D46" s="2">
        <f>+B46/1000</f>
        <v>13008.864</v>
      </c>
      <c r="E46">
        <f>+B46/$B$46</f>
        <v>1</v>
      </c>
      <c r="F46" s="2"/>
    </row>
    <row r="65" ht="26.25" customHeight="1" x14ac:dyDescent="0.25"/>
    <row r="70" ht="13.5" customHeight="1" x14ac:dyDescent="0.25"/>
    <row r="128" ht="26.25" customHeight="1" x14ac:dyDescent="0.25"/>
  </sheetData>
  <mergeCells count="20">
    <mergeCell ref="AC3:AC4"/>
    <mergeCell ref="G2:K2"/>
    <mergeCell ref="M2:Q2"/>
    <mergeCell ref="S2:W2"/>
    <mergeCell ref="Y2:AC2"/>
    <mergeCell ref="G3:G4"/>
    <mergeCell ref="H3:J3"/>
    <mergeCell ref="K3:K4"/>
    <mergeCell ref="M3:M4"/>
    <mergeCell ref="N3:P3"/>
    <mergeCell ref="Q3:Q4"/>
    <mergeCell ref="S3:S4"/>
    <mergeCell ref="T3:V3"/>
    <mergeCell ref="W3:W4"/>
    <mergeCell ref="Y3:Y4"/>
    <mergeCell ref="Z3:AB3"/>
    <mergeCell ref="G1:K1"/>
    <mergeCell ref="M1:Q1"/>
    <mergeCell ref="S1:W1"/>
    <mergeCell ref="Y1:AC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L35" sqref="L35"/>
    </sheetView>
  </sheetViews>
  <sheetFormatPr defaultRowHeight="15" x14ac:dyDescent="0.25"/>
  <cols>
    <col min="1" max="1" width="11.85546875" bestFit="1" customWidth="1"/>
    <col min="5" max="5" width="6.5703125" bestFit="1" customWidth="1"/>
    <col min="8" max="8" width="11.85546875" bestFit="1" customWidth="1"/>
    <col min="12" max="12" width="6.5703125" bestFit="1" customWidth="1"/>
    <col min="15" max="15" width="11.85546875" bestFit="1" customWidth="1"/>
  </cols>
  <sheetData>
    <row r="1" spans="1:19" x14ac:dyDescent="0.25">
      <c r="A1" s="2" t="s">
        <v>3</v>
      </c>
      <c r="B1" s="2" t="s">
        <v>0</v>
      </c>
      <c r="C1" s="2"/>
      <c r="H1" s="2" t="s">
        <v>3</v>
      </c>
      <c r="I1" s="2" t="s">
        <v>0</v>
      </c>
      <c r="O1" s="2" t="s">
        <v>3</v>
      </c>
      <c r="P1" s="2" t="s">
        <v>0</v>
      </c>
    </row>
    <row r="2" spans="1:19" x14ac:dyDescent="0.25">
      <c r="A2" s="2" t="s">
        <v>4</v>
      </c>
      <c r="B2" s="2" t="s">
        <v>5</v>
      </c>
      <c r="C2" s="2"/>
      <c r="H2" s="2" t="s">
        <v>4</v>
      </c>
      <c r="I2" s="2" t="s">
        <v>6</v>
      </c>
      <c r="O2" s="2" t="s">
        <v>4</v>
      </c>
      <c r="P2" s="2" t="s">
        <v>7</v>
      </c>
    </row>
    <row r="3" spans="1:19" x14ac:dyDescent="0.25">
      <c r="A3" s="2" t="s">
        <v>11</v>
      </c>
      <c r="B3" s="2" t="s">
        <v>1</v>
      </c>
      <c r="C3" s="2"/>
      <c r="H3" s="2" t="s">
        <v>11</v>
      </c>
      <c r="I3" s="2" t="s">
        <v>1</v>
      </c>
      <c r="O3" s="2" t="s">
        <v>11</v>
      </c>
      <c r="P3" s="2" t="s">
        <v>1</v>
      </c>
    </row>
    <row r="5" spans="1:19" x14ac:dyDescent="0.25">
      <c r="A5" s="82" t="s">
        <v>10</v>
      </c>
      <c r="B5" s="84" t="s">
        <v>9</v>
      </c>
      <c r="C5" s="84"/>
      <c r="D5" s="84"/>
      <c r="E5" s="82" t="s">
        <v>8</v>
      </c>
      <c r="H5" s="82" t="s">
        <v>10</v>
      </c>
      <c r="I5" s="84" t="s">
        <v>9</v>
      </c>
      <c r="J5" s="84"/>
      <c r="K5" s="84"/>
      <c r="L5" s="82" t="s">
        <v>8</v>
      </c>
      <c r="O5" s="82" t="s">
        <v>10</v>
      </c>
      <c r="P5" s="84" t="s">
        <v>9</v>
      </c>
      <c r="Q5" s="84"/>
      <c r="R5" s="84"/>
      <c r="S5" s="82" t="s">
        <v>8</v>
      </c>
    </row>
    <row r="6" spans="1:19" x14ac:dyDescent="0.25">
      <c r="A6" s="83"/>
      <c r="B6" s="14">
        <v>1</v>
      </c>
      <c r="C6" s="14">
        <v>2</v>
      </c>
      <c r="D6" s="14">
        <v>3</v>
      </c>
      <c r="E6" s="83"/>
      <c r="H6" s="83"/>
      <c r="I6" s="14">
        <v>1</v>
      </c>
      <c r="J6" s="14">
        <v>2</v>
      </c>
      <c r="K6" s="14">
        <v>3</v>
      </c>
      <c r="L6" s="83"/>
      <c r="O6" s="83"/>
      <c r="P6" s="14">
        <v>1</v>
      </c>
      <c r="Q6" s="14">
        <v>2</v>
      </c>
      <c r="R6" s="14">
        <v>3</v>
      </c>
      <c r="S6" s="83"/>
    </row>
    <row r="7" spans="1:19" x14ac:dyDescent="0.25">
      <c r="A7" s="10">
        <v>6</v>
      </c>
      <c r="B7" s="11"/>
      <c r="C7" s="11"/>
      <c r="D7" s="11"/>
      <c r="E7" s="13"/>
      <c r="H7" s="10">
        <v>6</v>
      </c>
      <c r="I7" s="72">
        <v>2</v>
      </c>
      <c r="J7" s="11"/>
      <c r="K7" s="11"/>
      <c r="L7" s="71">
        <v>2</v>
      </c>
      <c r="O7" s="10">
        <v>6</v>
      </c>
      <c r="P7" s="3">
        <v>2</v>
      </c>
      <c r="Q7" s="3"/>
      <c r="R7" s="3"/>
      <c r="S7" s="73">
        <v>2</v>
      </c>
    </row>
    <row r="8" spans="1:19" x14ac:dyDescent="0.25">
      <c r="A8" s="10">
        <v>6.5</v>
      </c>
      <c r="B8" s="11"/>
      <c r="C8" s="11"/>
      <c r="D8" s="11"/>
      <c r="E8" s="13"/>
      <c r="H8" s="10">
        <v>6.5</v>
      </c>
      <c r="I8" s="72">
        <v>10</v>
      </c>
      <c r="J8" s="11"/>
      <c r="K8" s="11"/>
      <c r="L8" s="71">
        <v>10</v>
      </c>
      <c r="O8" s="10">
        <v>6.5</v>
      </c>
      <c r="P8" s="3">
        <v>10</v>
      </c>
      <c r="Q8" s="3"/>
      <c r="R8" s="3"/>
      <c r="S8" s="9">
        <v>10</v>
      </c>
    </row>
    <row r="9" spans="1:19" x14ac:dyDescent="0.25">
      <c r="A9" s="10">
        <v>7</v>
      </c>
      <c r="B9" s="11"/>
      <c r="C9" s="11"/>
      <c r="D9" s="11"/>
      <c r="E9" s="13"/>
      <c r="H9" s="10">
        <v>7</v>
      </c>
      <c r="I9" s="72">
        <v>16</v>
      </c>
      <c r="J9" s="11"/>
      <c r="K9" s="11"/>
      <c r="L9" s="71">
        <v>16</v>
      </c>
      <c r="O9" s="10">
        <v>7</v>
      </c>
      <c r="P9" s="3">
        <v>16</v>
      </c>
      <c r="Q9" s="3"/>
      <c r="R9" s="3"/>
      <c r="S9" s="9">
        <v>16</v>
      </c>
    </row>
    <row r="10" spans="1:19" x14ac:dyDescent="0.25">
      <c r="A10" s="10">
        <v>7.5</v>
      </c>
      <c r="B10" s="11"/>
      <c r="C10" s="11"/>
      <c r="D10" s="11"/>
      <c r="E10" s="13"/>
      <c r="H10" s="10">
        <v>7.5</v>
      </c>
      <c r="I10" s="72">
        <v>20</v>
      </c>
      <c r="J10" s="11"/>
      <c r="K10" s="11"/>
      <c r="L10" s="71">
        <v>20</v>
      </c>
      <c r="O10" s="10">
        <v>7.5</v>
      </c>
      <c r="P10" s="3">
        <v>20</v>
      </c>
      <c r="Q10" s="3"/>
      <c r="R10" s="3"/>
      <c r="S10" s="9">
        <v>20</v>
      </c>
    </row>
    <row r="11" spans="1:19" x14ac:dyDescent="0.25">
      <c r="A11" s="10">
        <v>8</v>
      </c>
      <c r="E11" s="9"/>
      <c r="H11" s="10">
        <v>8</v>
      </c>
      <c r="I11" s="72">
        <v>20</v>
      </c>
      <c r="J11" s="12"/>
      <c r="K11" s="12"/>
      <c r="L11" s="71">
        <v>20</v>
      </c>
      <c r="O11" s="10">
        <v>8</v>
      </c>
      <c r="P11" s="3">
        <v>20</v>
      </c>
      <c r="Q11" s="3"/>
      <c r="R11" s="3"/>
      <c r="S11" s="9">
        <v>20</v>
      </c>
    </row>
    <row r="12" spans="1:19" x14ac:dyDescent="0.25">
      <c r="A12" s="10">
        <v>8.5</v>
      </c>
      <c r="E12" s="9"/>
      <c r="H12" s="10">
        <v>8.5</v>
      </c>
      <c r="I12" s="72">
        <v>20</v>
      </c>
      <c r="J12" s="12"/>
      <c r="K12" s="12"/>
      <c r="L12" s="71">
        <v>20</v>
      </c>
      <c r="O12" s="10">
        <v>8.5</v>
      </c>
      <c r="P12" s="3">
        <v>20</v>
      </c>
      <c r="Q12" s="3"/>
      <c r="R12" s="3"/>
      <c r="S12" s="9">
        <v>20</v>
      </c>
    </row>
    <row r="13" spans="1:19" x14ac:dyDescent="0.25">
      <c r="A13" s="10">
        <v>9</v>
      </c>
      <c r="E13" s="9"/>
      <c r="H13" s="10">
        <v>9</v>
      </c>
      <c r="I13" s="72">
        <v>20</v>
      </c>
      <c r="J13" s="12"/>
      <c r="K13" s="12"/>
      <c r="L13" s="71">
        <v>20</v>
      </c>
      <c r="O13" s="10">
        <v>9</v>
      </c>
      <c r="P13" s="3">
        <v>20</v>
      </c>
      <c r="Q13" s="3"/>
      <c r="R13" s="3"/>
      <c r="S13" s="9">
        <v>20</v>
      </c>
    </row>
    <row r="14" spans="1:19" x14ac:dyDescent="0.25">
      <c r="A14" s="10">
        <v>9.5</v>
      </c>
      <c r="E14" s="9"/>
      <c r="H14" s="10">
        <v>9.5</v>
      </c>
      <c r="I14">
        <v>26</v>
      </c>
      <c r="L14" s="9">
        <v>26</v>
      </c>
      <c r="O14" s="10">
        <v>9.5</v>
      </c>
      <c r="P14" s="3">
        <v>26</v>
      </c>
      <c r="Q14" s="3"/>
      <c r="R14" s="3"/>
      <c r="S14" s="9">
        <v>26</v>
      </c>
    </row>
    <row r="15" spans="1:19" x14ac:dyDescent="0.25">
      <c r="A15" s="10">
        <v>10</v>
      </c>
      <c r="B15">
        <v>3</v>
      </c>
      <c r="E15" s="9">
        <v>3</v>
      </c>
      <c r="H15" s="10">
        <v>10</v>
      </c>
      <c r="I15">
        <v>33</v>
      </c>
      <c r="L15" s="9">
        <v>33</v>
      </c>
      <c r="O15" s="10">
        <v>10</v>
      </c>
      <c r="P15" s="3">
        <v>36</v>
      </c>
      <c r="Q15" s="3"/>
      <c r="R15" s="3"/>
      <c r="S15" s="9">
        <v>36</v>
      </c>
    </row>
    <row r="16" spans="1:19" x14ac:dyDescent="0.25">
      <c r="A16" s="10">
        <v>10.5</v>
      </c>
      <c r="B16">
        <v>5</v>
      </c>
      <c r="E16" s="9">
        <v>5</v>
      </c>
      <c r="H16" s="10">
        <v>10.5</v>
      </c>
      <c r="I16">
        <v>19</v>
      </c>
      <c r="L16" s="9">
        <v>19</v>
      </c>
      <c r="O16" s="10">
        <v>10.5</v>
      </c>
      <c r="P16" s="3">
        <v>24</v>
      </c>
      <c r="Q16" s="3"/>
      <c r="R16" s="3"/>
      <c r="S16" s="9">
        <v>24</v>
      </c>
    </row>
    <row r="17" spans="1:19" x14ac:dyDescent="0.25">
      <c r="A17" s="10">
        <v>11</v>
      </c>
      <c r="B17">
        <v>14</v>
      </c>
      <c r="C17">
        <v>1</v>
      </c>
      <c r="E17" s="9">
        <v>15</v>
      </c>
      <c r="H17" s="10">
        <v>11</v>
      </c>
      <c r="I17">
        <v>14</v>
      </c>
      <c r="L17" s="9">
        <v>14</v>
      </c>
      <c r="O17" s="10">
        <v>11</v>
      </c>
      <c r="P17" s="3">
        <v>28</v>
      </c>
      <c r="Q17" s="3">
        <v>1</v>
      </c>
      <c r="R17" s="3"/>
      <c r="S17" s="9">
        <v>29</v>
      </c>
    </row>
    <row r="18" spans="1:19" x14ac:dyDescent="0.25">
      <c r="A18" s="10">
        <v>11.5</v>
      </c>
      <c r="B18">
        <v>7</v>
      </c>
      <c r="C18">
        <v>5</v>
      </c>
      <c r="E18" s="9">
        <v>12</v>
      </c>
      <c r="H18" s="10">
        <v>11.5</v>
      </c>
      <c r="I18">
        <v>10</v>
      </c>
      <c r="L18" s="9">
        <v>10</v>
      </c>
      <c r="O18" s="10">
        <v>11.5</v>
      </c>
      <c r="P18" s="3">
        <v>17</v>
      </c>
      <c r="Q18" s="3">
        <v>5</v>
      </c>
      <c r="R18" s="3"/>
      <c r="S18" s="9">
        <v>22</v>
      </c>
    </row>
    <row r="19" spans="1:19" x14ac:dyDescent="0.25">
      <c r="A19" s="10">
        <v>12</v>
      </c>
      <c r="B19">
        <v>7</v>
      </c>
      <c r="C19">
        <v>8</v>
      </c>
      <c r="E19" s="9">
        <v>15</v>
      </c>
      <c r="H19" s="10">
        <v>12</v>
      </c>
      <c r="I19">
        <v>10</v>
      </c>
      <c r="L19" s="9">
        <v>10</v>
      </c>
      <c r="O19" s="10">
        <v>12</v>
      </c>
      <c r="P19" s="3">
        <v>17</v>
      </c>
      <c r="Q19" s="3">
        <v>8</v>
      </c>
      <c r="R19" s="3"/>
      <c r="S19" s="9">
        <v>25</v>
      </c>
    </row>
    <row r="20" spans="1:19" x14ac:dyDescent="0.25">
      <c r="A20" s="10">
        <v>12.5</v>
      </c>
      <c r="B20">
        <v>9</v>
      </c>
      <c r="C20">
        <v>5</v>
      </c>
      <c r="E20" s="9">
        <v>14</v>
      </c>
      <c r="H20" s="10">
        <v>12.5</v>
      </c>
      <c r="I20">
        <v>11</v>
      </c>
      <c r="J20">
        <v>8</v>
      </c>
      <c r="L20" s="9">
        <v>19</v>
      </c>
      <c r="O20" s="10">
        <v>12.5</v>
      </c>
      <c r="P20" s="3">
        <v>20</v>
      </c>
      <c r="Q20" s="3">
        <v>13</v>
      </c>
      <c r="R20" s="3"/>
      <c r="S20" s="9">
        <v>33</v>
      </c>
    </row>
    <row r="21" spans="1:19" x14ac:dyDescent="0.25">
      <c r="A21" s="10">
        <v>13</v>
      </c>
      <c r="B21">
        <v>10</v>
      </c>
      <c r="C21">
        <v>5</v>
      </c>
      <c r="D21">
        <v>1</v>
      </c>
      <c r="E21" s="9">
        <v>16</v>
      </c>
      <c r="H21" s="10">
        <v>13</v>
      </c>
      <c r="I21">
        <v>11</v>
      </c>
      <c r="J21">
        <v>5</v>
      </c>
      <c r="K21">
        <v>1</v>
      </c>
      <c r="L21" s="9">
        <v>17</v>
      </c>
      <c r="O21" s="10">
        <v>13</v>
      </c>
      <c r="P21" s="3">
        <v>21</v>
      </c>
      <c r="Q21" s="3">
        <v>10</v>
      </c>
      <c r="R21" s="3">
        <v>2</v>
      </c>
      <c r="S21" s="9">
        <v>33</v>
      </c>
    </row>
    <row r="22" spans="1:19" x14ac:dyDescent="0.25">
      <c r="A22" s="10">
        <v>13.5</v>
      </c>
      <c r="B22">
        <v>10</v>
      </c>
      <c r="C22">
        <v>7</v>
      </c>
      <c r="E22" s="9">
        <v>17</v>
      </c>
      <c r="H22" s="10">
        <v>13.5</v>
      </c>
      <c r="I22">
        <v>2</v>
      </c>
      <c r="J22">
        <v>3</v>
      </c>
      <c r="K22">
        <v>1</v>
      </c>
      <c r="L22" s="9">
        <v>6</v>
      </c>
      <c r="O22" s="10">
        <v>13.5</v>
      </c>
      <c r="P22" s="3">
        <v>12</v>
      </c>
      <c r="Q22" s="3">
        <v>10</v>
      </c>
      <c r="R22" s="3">
        <v>1</v>
      </c>
      <c r="S22" s="9">
        <v>23</v>
      </c>
    </row>
    <row r="23" spans="1:19" x14ac:dyDescent="0.25">
      <c r="A23" s="10">
        <v>14</v>
      </c>
      <c r="B23">
        <v>1</v>
      </c>
      <c r="C23">
        <v>6</v>
      </c>
      <c r="D23">
        <v>4</v>
      </c>
      <c r="E23" s="9">
        <v>11</v>
      </c>
      <c r="H23" s="10">
        <v>14</v>
      </c>
      <c r="L23" s="9"/>
      <c r="O23" s="10">
        <v>14</v>
      </c>
      <c r="P23" s="3">
        <v>1</v>
      </c>
      <c r="Q23" s="3">
        <v>6</v>
      </c>
      <c r="R23" s="3">
        <v>4</v>
      </c>
      <c r="S23" s="9">
        <v>11</v>
      </c>
    </row>
    <row r="24" spans="1:19" x14ac:dyDescent="0.25">
      <c r="A24" s="10">
        <v>14.5</v>
      </c>
      <c r="C24">
        <v>6</v>
      </c>
      <c r="D24">
        <v>1</v>
      </c>
      <c r="E24" s="9">
        <v>7</v>
      </c>
      <c r="H24" s="10">
        <v>14.5</v>
      </c>
      <c r="L24" s="9"/>
      <c r="O24" s="10">
        <v>14.5</v>
      </c>
      <c r="P24" s="3"/>
      <c r="Q24" s="3">
        <v>6</v>
      </c>
      <c r="R24" s="3">
        <v>1</v>
      </c>
      <c r="S24" s="9">
        <v>7</v>
      </c>
    </row>
    <row r="25" spans="1:19" x14ac:dyDescent="0.25">
      <c r="A25" s="10">
        <v>15</v>
      </c>
      <c r="B25">
        <v>1</v>
      </c>
      <c r="C25">
        <v>2</v>
      </c>
      <c r="E25" s="9">
        <v>3</v>
      </c>
      <c r="H25" s="10">
        <v>15</v>
      </c>
      <c r="L25" s="9"/>
      <c r="O25" s="10">
        <v>15</v>
      </c>
      <c r="P25" s="3">
        <v>1</v>
      </c>
      <c r="Q25" s="3">
        <v>2</v>
      </c>
      <c r="R25" s="3"/>
      <c r="S25" s="9">
        <v>3</v>
      </c>
    </row>
    <row r="26" spans="1:19" x14ac:dyDescent="0.25">
      <c r="A26" s="10">
        <v>15.5</v>
      </c>
      <c r="D26">
        <v>2</v>
      </c>
      <c r="E26" s="9">
        <v>2</v>
      </c>
      <c r="H26" s="10">
        <v>15.5</v>
      </c>
      <c r="L26" s="9"/>
      <c r="O26" s="10">
        <v>15.5</v>
      </c>
      <c r="P26" s="3"/>
      <c r="Q26" s="3"/>
      <c r="R26" s="3">
        <v>2</v>
      </c>
      <c r="S26" s="9">
        <v>2</v>
      </c>
    </row>
    <row r="27" spans="1:19" x14ac:dyDescent="0.25">
      <c r="A27" s="10">
        <v>16</v>
      </c>
      <c r="E27" s="9"/>
      <c r="H27" s="10">
        <v>16</v>
      </c>
      <c r="L27" s="9"/>
      <c r="O27" s="10">
        <v>16</v>
      </c>
      <c r="P27" s="3"/>
      <c r="Q27" s="3"/>
      <c r="R27" s="3"/>
      <c r="S27" s="9"/>
    </row>
    <row r="28" spans="1:19" x14ac:dyDescent="0.25">
      <c r="A28" s="10">
        <v>16.5</v>
      </c>
      <c r="E28" s="9"/>
      <c r="H28" s="10">
        <v>16.5</v>
      </c>
      <c r="L28" s="9"/>
      <c r="O28" s="10">
        <v>16.5</v>
      </c>
      <c r="P28" s="3"/>
      <c r="Q28" s="3"/>
      <c r="R28" s="3"/>
      <c r="S28" s="9"/>
    </row>
    <row r="29" spans="1:19" x14ac:dyDescent="0.25">
      <c r="A29" s="8" t="s">
        <v>8</v>
      </c>
      <c r="B29" s="7">
        <v>67</v>
      </c>
      <c r="C29" s="7">
        <v>45</v>
      </c>
      <c r="D29" s="7">
        <v>8</v>
      </c>
      <c r="E29" s="6">
        <v>120</v>
      </c>
      <c r="H29" s="8" t="s">
        <v>8</v>
      </c>
      <c r="I29" s="52">
        <v>244</v>
      </c>
      <c r="J29" s="7">
        <v>16</v>
      </c>
      <c r="K29" s="53">
        <v>2</v>
      </c>
      <c r="L29" s="6">
        <v>262</v>
      </c>
      <c r="O29" s="8" t="s">
        <v>8</v>
      </c>
      <c r="P29" s="52">
        <v>311</v>
      </c>
      <c r="Q29" s="7">
        <v>61</v>
      </c>
      <c r="R29" s="7">
        <v>10</v>
      </c>
      <c r="S29" s="6">
        <v>382</v>
      </c>
    </row>
    <row r="31" spans="1:19" x14ac:dyDescent="0.25">
      <c r="H31" s="1"/>
      <c r="I31" s="12"/>
      <c r="J31" s="12"/>
      <c r="K31" s="12"/>
    </row>
    <row r="32" spans="1:19" x14ac:dyDescent="0.25">
      <c r="H32" s="74"/>
      <c r="I32" s="74"/>
      <c r="J32" s="74"/>
      <c r="K32" s="74"/>
      <c r="L32" s="74"/>
    </row>
    <row r="33" spans="8:12" x14ac:dyDescent="0.25">
      <c r="H33" s="74"/>
      <c r="I33" s="11"/>
      <c r="J33" s="11"/>
      <c r="K33" s="11"/>
      <c r="L33" s="74"/>
    </row>
    <row r="34" spans="8:12" x14ac:dyDescent="0.25">
      <c r="H34" s="1"/>
      <c r="I34" s="1"/>
      <c r="J34" s="1"/>
      <c r="K34" s="1"/>
      <c r="L34" s="1"/>
    </row>
    <row r="35" spans="8:12" x14ac:dyDescent="0.25">
      <c r="H35" s="1"/>
      <c r="I35" s="1"/>
      <c r="J35" s="1"/>
      <c r="K35" s="1"/>
      <c r="L35" s="1"/>
    </row>
    <row r="36" spans="8:12" x14ac:dyDescent="0.25">
      <c r="H36" s="1"/>
      <c r="I36" s="1"/>
      <c r="J36" s="1"/>
      <c r="K36" s="1"/>
      <c r="L36" s="1"/>
    </row>
    <row r="37" spans="8:12" x14ac:dyDescent="0.25">
      <c r="H37" s="1"/>
      <c r="I37" s="1"/>
      <c r="J37" s="1"/>
      <c r="K37" s="1"/>
      <c r="L37" s="1"/>
    </row>
    <row r="38" spans="8:12" x14ac:dyDescent="0.25">
      <c r="H38" s="1"/>
      <c r="I38" s="1"/>
      <c r="J38" s="1"/>
      <c r="K38" s="1"/>
      <c r="L38" s="1"/>
    </row>
    <row r="39" spans="8:12" x14ac:dyDescent="0.25">
      <c r="H39" s="1"/>
      <c r="I39" s="1"/>
      <c r="J39" s="1"/>
      <c r="K39" s="1"/>
      <c r="L39" s="1"/>
    </row>
    <row r="40" spans="8:12" x14ac:dyDescent="0.25">
      <c r="H40" s="1"/>
      <c r="I40" s="1"/>
      <c r="J40" s="1"/>
      <c r="K40" s="1"/>
      <c r="L40" s="1"/>
    </row>
    <row r="41" spans="8:12" x14ac:dyDescent="0.25">
      <c r="H41" s="1"/>
      <c r="I41" s="1"/>
      <c r="J41" s="1"/>
      <c r="K41" s="1"/>
      <c r="L41" s="1"/>
    </row>
    <row r="42" spans="8:12" x14ac:dyDescent="0.25">
      <c r="H42" s="1"/>
      <c r="I42" s="1"/>
      <c r="J42" s="1"/>
      <c r="K42" s="1"/>
      <c r="L42" s="1"/>
    </row>
    <row r="43" spans="8:12" x14ac:dyDescent="0.25">
      <c r="H43" s="1"/>
      <c r="I43" s="1"/>
      <c r="J43" s="1"/>
      <c r="K43" s="1"/>
      <c r="L43" s="1"/>
    </row>
    <row r="44" spans="8:12" x14ac:dyDescent="0.25">
      <c r="H44" s="1"/>
      <c r="I44" s="1"/>
      <c r="J44" s="1"/>
      <c r="K44" s="1"/>
      <c r="L44" s="1"/>
    </row>
    <row r="45" spans="8:12" x14ac:dyDescent="0.25">
      <c r="H45" s="1"/>
      <c r="I45" s="1"/>
      <c r="J45" s="1"/>
      <c r="K45" s="1"/>
      <c r="L45" s="1"/>
    </row>
    <row r="46" spans="8:12" x14ac:dyDescent="0.25">
      <c r="H46" s="1"/>
      <c r="I46" s="1"/>
      <c r="J46" s="1"/>
      <c r="K46" s="1"/>
      <c r="L46" s="1"/>
    </row>
    <row r="47" spans="8:12" x14ac:dyDescent="0.25">
      <c r="H47" s="1"/>
      <c r="I47" s="1"/>
      <c r="J47" s="1"/>
      <c r="K47" s="1"/>
      <c r="L47" s="1"/>
    </row>
    <row r="48" spans="8:12" x14ac:dyDescent="0.25">
      <c r="H48" s="1"/>
      <c r="I48" s="1"/>
      <c r="J48" s="1"/>
      <c r="K48" s="1"/>
      <c r="L48" s="1"/>
    </row>
    <row r="49" spans="8:12" x14ac:dyDescent="0.25">
      <c r="H49" s="1"/>
      <c r="I49" s="1"/>
      <c r="J49" s="1"/>
      <c r="K49" s="1"/>
      <c r="L49" s="1"/>
    </row>
    <row r="50" spans="8:12" x14ac:dyDescent="0.25">
      <c r="H50" s="1"/>
      <c r="I50" s="1"/>
      <c r="J50" s="1"/>
      <c r="K50" s="1"/>
      <c r="L50" s="1"/>
    </row>
  </sheetData>
  <mergeCells count="9">
    <mergeCell ref="O5:O6"/>
    <mergeCell ref="P5:R5"/>
    <mergeCell ref="S5:S6"/>
    <mergeCell ref="A5:A6"/>
    <mergeCell ref="B5:D5"/>
    <mergeCell ref="E5:E6"/>
    <mergeCell ref="H5:H6"/>
    <mergeCell ref="I5:K5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9aCN</vt:lpstr>
      <vt:lpstr>9aS_cad</vt:lpstr>
      <vt:lpstr>extra_total</vt:lpstr>
      <vt:lpstr>extra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</dc:creator>
  <cp:lastModifiedBy>Susana Garrido</cp:lastModifiedBy>
  <cp:revision/>
  <cp:lastPrinted>2016-05-09T14:41:07Z</cp:lastPrinted>
  <dcterms:created xsi:type="dcterms:W3CDTF">2016-02-29T17:28:16Z</dcterms:created>
  <dcterms:modified xsi:type="dcterms:W3CDTF">2024-02-06T09:33:14Z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