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8800" windowHeight="12330" tabRatio="571"/>
  </bookViews>
  <sheets>
    <sheet name="9aCN" sheetId="1" r:id="rId1"/>
    <sheet name="9aS_alg" sheetId="4" r:id="rId2"/>
    <sheet name="9aS_cad" sheetId="3" r:id="rId3"/>
    <sheet name="extra_9aS" sheetId="2" r:id="rId4"/>
    <sheet name="extra_Portugal" sheetId="8" r:id="rId5"/>
    <sheet name="extra_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R28" i="3" l="1"/>
  <c r="R7" i="3"/>
  <c r="S59" i="1" l="1"/>
  <c r="T57" i="1"/>
  <c r="S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T26" i="1"/>
  <c r="S26" i="1"/>
  <c r="T60" i="4"/>
  <c r="T58" i="4"/>
  <c r="S5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T26" i="4"/>
  <c r="S26" i="4"/>
  <c r="S28" i="4" s="1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38" i="4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6" i="3"/>
  <c r="T59" i="1" l="1"/>
  <c r="S60" i="4"/>
  <c r="S28" i="1"/>
  <c r="T28" i="1"/>
  <c r="T28" i="4"/>
  <c r="F26" i="1" l="1"/>
  <c r="I25" i="1" l="1"/>
  <c r="I7" i="1"/>
  <c r="P17" i="8"/>
  <c r="S7" i="8"/>
  <c r="P7" i="8"/>
  <c r="M26" i="8"/>
  <c r="J26" i="8"/>
  <c r="P18" i="8"/>
  <c r="P14" i="8"/>
  <c r="P12" i="8"/>
  <c r="S12" i="8" s="1"/>
  <c r="P10" i="8"/>
  <c r="P24" i="8"/>
  <c r="S24" i="8" s="1"/>
  <c r="P16" i="8"/>
  <c r="S16" i="8" s="1"/>
  <c r="P8" i="8"/>
  <c r="S8" i="8" s="1"/>
  <c r="B44" i="8"/>
  <c r="C44" i="8"/>
  <c r="P52" i="8"/>
  <c r="S52" i="8" s="1"/>
  <c r="P51" i="8"/>
  <c r="P50" i="8"/>
  <c r="S50" i="8" s="1"/>
  <c r="P49" i="8"/>
  <c r="P48" i="8"/>
  <c r="S48" i="8" s="1"/>
  <c r="P47" i="8"/>
  <c r="P46" i="8"/>
  <c r="S46" i="8" s="1"/>
  <c r="S45" i="8"/>
  <c r="P45" i="8"/>
  <c r="V45" i="8" s="1"/>
  <c r="Y45" i="8" s="1"/>
  <c r="S44" i="8"/>
  <c r="P44" i="8"/>
  <c r="V44" i="8" s="1"/>
  <c r="Y44" i="8" s="1"/>
  <c r="S43" i="8"/>
  <c r="P43" i="8"/>
  <c r="V43" i="8" s="1"/>
  <c r="Y43" i="8" s="1"/>
  <c r="S42" i="8"/>
  <c r="P42" i="8"/>
  <c r="V42" i="8" s="1"/>
  <c r="Y42" i="8" s="1"/>
  <c r="S41" i="8"/>
  <c r="P41" i="8"/>
  <c r="V41" i="8" s="1"/>
  <c r="Y41" i="8" s="1"/>
  <c r="S40" i="8"/>
  <c r="P40" i="8"/>
  <c r="V40" i="8" s="1"/>
  <c r="Y40" i="8" s="1"/>
  <c r="S39" i="8"/>
  <c r="P39" i="8"/>
  <c r="V39" i="8" s="1"/>
  <c r="Y39" i="8" s="1"/>
  <c r="S38" i="8"/>
  <c r="P38" i="8"/>
  <c r="V38" i="8" s="1"/>
  <c r="Y38" i="8" s="1"/>
  <c r="S37" i="8"/>
  <c r="P37" i="8"/>
  <c r="V37" i="8" s="1"/>
  <c r="Y37" i="8" s="1"/>
  <c r="S36" i="8"/>
  <c r="P36" i="8"/>
  <c r="V36" i="8" s="1"/>
  <c r="Y36" i="8" s="1"/>
  <c r="S35" i="8"/>
  <c r="P35" i="8"/>
  <c r="V35" i="8" s="1"/>
  <c r="Y35" i="8" s="1"/>
  <c r="S34" i="8"/>
  <c r="P34" i="8"/>
  <c r="V34" i="8" s="1"/>
  <c r="P25" i="8"/>
  <c r="V25" i="8" s="1"/>
  <c r="Y25" i="8" s="1"/>
  <c r="P23" i="8"/>
  <c r="V23" i="8" s="1"/>
  <c r="Y23" i="8" s="1"/>
  <c r="P22" i="8"/>
  <c r="P21" i="8"/>
  <c r="V21" i="8" s="1"/>
  <c r="Y21" i="8" s="1"/>
  <c r="P20" i="8"/>
  <c r="S20" i="8" s="1"/>
  <c r="P19" i="8"/>
  <c r="V19" i="8" s="1"/>
  <c r="Y19" i="8" s="1"/>
  <c r="V17" i="8"/>
  <c r="Y17" i="8" s="1"/>
  <c r="P15" i="8"/>
  <c r="V15" i="8" s="1"/>
  <c r="Y15" i="8" s="1"/>
  <c r="P13" i="8"/>
  <c r="V13" i="8" s="1"/>
  <c r="Y13" i="8" s="1"/>
  <c r="P11" i="8"/>
  <c r="V11" i="8" s="1"/>
  <c r="Y11" i="8" s="1"/>
  <c r="P9" i="8"/>
  <c r="V9" i="8" s="1"/>
  <c r="Y9" i="8" s="1"/>
  <c r="V7" i="8"/>
  <c r="S23" i="8" l="1"/>
  <c r="S15" i="8"/>
  <c r="S11" i="8"/>
  <c r="S19" i="8"/>
  <c r="S10" i="8"/>
  <c r="V10" i="8"/>
  <c r="Y10" i="8" s="1"/>
  <c r="S14" i="8"/>
  <c r="V14" i="8"/>
  <c r="Y14" i="8" s="1"/>
  <c r="S18" i="8"/>
  <c r="V18" i="8"/>
  <c r="Y18" i="8" s="1"/>
  <c r="S22" i="8"/>
  <c r="V22" i="8"/>
  <c r="Y22" i="8" s="1"/>
  <c r="V8" i="8"/>
  <c r="Y8" i="8" s="1"/>
  <c r="S9" i="8"/>
  <c r="V12" i="8"/>
  <c r="Y12" i="8" s="1"/>
  <c r="S13" i="8"/>
  <c r="V16" i="8"/>
  <c r="Y16" i="8" s="1"/>
  <c r="S17" i="8"/>
  <c r="V20" i="8"/>
  <c r="Y20" i="8" s="1"/>
  <c r="S21" i="8"/>
  <c r="V24" i="8"/>
  <c r="Y24" i="8" s="1"/>
  <c r="S25" i="8"/>
  <c r="V47" i="8"/>
  <c r="Y47" i="8" s="1"/>
  <c r="S47" i="8"/>
  <c r="V51" i="8"/>
  <c r="Y51" i="8" s="1"/>
  <c r="S51" i="8"/>
  <c r="Y7" i="8"/>
  <c r="Y34" i="8"/>
  <c r="V49" i="8"/>
  <c r="Y49" i="8" s="1"/>
  <c r="S49" i="8"/>
  <c r="V46" i="8"/>
  <c r="Y46" i="8" s="1"/>
  <c r="V48" i="8"/>
  <c r="Y48" i="8" s="1"/>
  <c r="V50" i="8"/>
  <c r="Y50" i="8" s="1"/>
  <c r="V52" i="8"/>
  <c r="Y52" i="8" s="1"/>
  <c r="Q48" i="6"/>
  <c r="W48" i="6" s="1"/>
  <c r="P49" i="6"/>
  <c r="Q50" i="6"/>
  <c r="W50" i="6" s="1"/>
  <c r="R51" i="6"/>
  <c r="Q52" i="6"/>
  <c r="W52" i="6" s="1"/>
  <c r="P53" i="6"/>
  <c r="V53" i="6" s="1"/>
  <c r="M54" i="6"/>
  <c r="P54" i="6" s="1"/>
  <c r="M53" i="6"/>
  <c r="Q53" i="6" s="1"/>
  <c r="M52" i="6"/>
  <c r="P52" i="6" s="1"/>
  <c r="M51" i="6"/>
  <c r="Q51" i="6" s="1"/>
  <c r="W51" i="6" s="1"/>
  <c r="M50" i="6"/>
  <c r="P50" i="6" s="1"/>
  <c r="V50" i="6" s="1"/>
  <c r="M49" i="6"/>
  <c r="M48" i="6"/>
  <c r="P48" i="6" s="1"/>
  <c r="V48" i="6" s="1"/>
  <c r="M47" i="6"/>
  <c r="Q47" i="6" s="1"/>
  <c r="W47" i="6" s="1"/>
  <c r="M46" i="6"/>
  <c r="M45" i="6"/>
  <c r="M44" i="6"/>
  <c r="M43" i="6"/>
  <c r="Q43" i="6" s="1"/>
  <c r="W43" i="6" s="1"/>
  <c r="M42" i="6"/>
  <c r="M41" i="6"/>
  <c r="M40" i="6"/>
  <c r="M39" i="6"/>
  <c r="Q39" i="6" s="1"/>
  <c r="W39" i="6" s="1"/>
  <c r="M38" i="6"/>
  <c r="M37" i="6"/>
  <c r="M36" i="6"/>
  <c r="M35" i="6"/>
  <c r="Q35" i="6" s="1"/>
  <c r="W35" i="6" s="1"/>
  <c r="M34" i="6"/>
  <c r="R26" i="6"/>
  <c r="Q20" i="6"/>
  <c r="W20" i="6" s="1"/>
  <c r="Q25" i="6"/>
  <c r="P21" i="6"/>
  <c r="M7" i="6"/>
  <c r="M8" i="6"/>
  <c r="P8" i="6" s="1"/>
  <c r="V8" i="6" s="1"/>
  <c r="M9" i="6"/>
  <c r="M10" i="6"/>
  <c r="P10" i="6" s="1"/>
  <c r="V10" i="6" s="1"/>
  <c r="M11" i="6"/>
  <c r="M12" i="6"/>
  <c r="P12" i="6" s="1"/>
  <c r="V12" i="6" s="1"/>
  <c r="M13" i="6"/>
  <c r="M14" i="6"/>
  <c r="P14" i="6" s="1"/>
  <c r="V14" i="6" s="1"/>
  <c r="M15" i="6"/>
  <c r="M16" i="6"/>
  <c r="P16" i="6" s="1"/>
  <c r="V16" i="6" s="1"/>
  <c r="M17" i="6"/>
  <c r="M18" i="6"/>
  <c r="P18" i="6" s="1"/>
  <c r="V18" i="6" s="1"/>
  <c r="M19" i="6"/>
  <c r="M20" i="6"/>
  <c r="P20" i="6" s="1"/>
  <c r="M21" i="6"/>
  <c r="Q21" i="6" s="1"/>
  <c r="W21" i="6" s="1"/>
  <c r="M22" i="6"/>
  <c r="P22" i="6" s="1"/>
  <c r="V22" i="6" s="1"/>
  <c r="M23" i="6"/>
  <c r="Q23" i="6" s="1"/>
  <c r="W23" i="6" s="1"/>
  <c r="M24" i="6"/>
  <c r="Q24" i="6" s="1"/>
  <c r="S24" i="6" s="1"/>
  <c r="M25" i="6"/>
  <c r="M26" i="6"/>
  <c r="M6" i="6"/>
  <c r="W38" i="6"/>
  <c r="W46" i="6"/>
  <c r="X51" i="6"/>
  <c r="W53" i="6"/>
  <c r="Q34" i="6"/>
  <c r="W34" i="6" s="1"/>
  <c r="R34" i="6"/>
  <c r="X34" i="6" s="1"/>
  <c r="R35" i="6"/>
  <c r="X35" i="6" s="1"/>
  <c r="Q36" i="6"/>
  <c r="W36" i="6" s="1"/>
  <c r="R36" i="6"/>
  <c r="X36" i="6" s="1"/>
  <c r="Q38" i="6"/>
  <c r="R38" i="6"/>
  <c r="X38" i="6" s="1"/>
  <c r="R39" i="6"/>
  <c r="X39" i="6" s="1"/>
  <c r="Q40" i="6"/>
  <c r="W40" i="6" s="1"/>
  <c r="R40" i="6"/>
  <c r="X40" i="6" s="1"/>
  <c r="Q42" i="6"/>
  <c r="W42" i="6" s="1"/>
  <c r="R42" i="6"/>
  <c r="X42" i="6" s="1"/>
  <c r="R43" i="6"/>
  <c r="X43" i="6" s="1"/>
  <c r="Q44" i="6"/>
  <c r="W44" i="6" s="1"/>
  <c r="R44" i="6"/>
  <c r="X44" i="6" s="1"/>
  <c r="Q46" i="6"/>
  <c r="R46" i="6"/>
  <c r="X46" i="6" s="1"/>
  <c r="R47" i="6"/>
  <c r="X47" i="6" s="1"/>
  <c r="P35" i="6"/>
  <c r="P36" i="6"/>
  <c r="V36" i="6" s="1"/>
  <c r="P37" i="6"/>
  <c r="P38" i="6"/>
  <c r="V38" i="6" s="1"/>
  <c r="P39" i="6"/>
  <c r="P40" i="6"/>
  <c r="V40" i="6" s="1"/>
  <c r="P41" i="6"/>
  <c r="P42" i="6"/>
  <c r="V42" i="6" s="1"/>
  <c r="P43" i="6"/>
  <c r="P44" i="6"/>
  <c r="V44" i="6" s="1"/>
  <c r="P45" i="6"/>
  <c r="P46" i="6"/>
  <c r="V46" i="6" s="1"/>
  <c r="P47" i="6"/>
  <c r="V47" i="6" s="1"/>
  <c r="V49" i="6"/>
  <c r="S54" i="6"/>
  <c r="R54" i="6"/>
  <c r="Q54" i="6"/>
  <c r="P34" i="6"/>
  <c r="X25" i="6"/>
  <c r="V25" i="6"/>
  <c r="X24" i="6"/>
  <c r="V24" i="6"/>
  <c r="X23" i="6"/>
  <c r="V23" i="6"/>
  <c r="X22" i="6"/>
  <c r="X21" i="6"/>
  <c r="V21" i="6"/>
  <c r="X20" i="6"/>
  <c r="V20" i="6"/>
  <c r="W19" i="6"/>
  <c r="R19" i="6"/>
  <c r="X19" i="6" s="1"/>
  <c r="P19" i="6"/>
  <c r="V19" i="6" s="1"/>
  <c r="X18" i="6"/>
  <c r="Q18" i="6"/>
  <c r="W18" i="6" s="1"/>
  <c r="X17" i="6"/>
  <c r="Q17" i="6"/>
  <c r="W17" i="6" s="1"/>
  <c r="P17" i="6"/>
  <c r="V17" i="6" s="1"/>
  <c r="X16" i="6"/>
  <c r="Q16" i="6"/>
  <c r="W16" i="6" s="1"/>
  <c r="X15" i="6"/>
  <c r="W15" i="6"/>
  <c r="S15" i="6"/>
  <c r="P15" i="6"/>
  <c r="V15" i="6" s="1"/>
  <c r="X14" i="6"/>
  <c r="W14" i="6"/>
  <c r="S14" i="6"/>
  <c r="X13" i="6"/>
  <c r="W13" i="6"/>
  <c r="S13" i="6"/>
  <c r="P13" i="6"/>
  <c r="V13" i="6" s="1"/>
  <c r="X12" i="6"/>
  <c r="W12" i="6"/>
  <c r="S12" i="6"/>
  <c r="X11" i="6"/>
  <c r="W11" i="6"/>
  <c r="S11" i="6"/>
  <c r="P11" i="6"/>
  <c r="V11" i="6" s="1"/>
  <c r="X10" i="6"/>
  <c r="W10" i="6"/>
  <c r="S10" i="6"/>
  <c r="X9" i="6"/>
  <c r="W9" i="6"/>
  <c r="S9" i="6"/>
  <c r="P9" i="6"/>
  <c r="V9" i="6" s="1"/>
  <c r="X8" i="6"/>
  <c r="W8" i="6"/>
  <c r="S8" i="6"/>
  <c r="X7" i="6"/>
  <c r="W7" i="6"/>
  <c r="S7" i="6"/>
  <c r="P7" i="6"/>
  <c r="V7" i="6" s="1"/>
  <c r="X6" i="6"/>
  <c r="W6" i="6"/>
  <c r="S6" i="6"/>
  <c r="P6" i="6"/>
  <c r="V6" i="6" s="1"/>
  <c r="O54" i="2"/>
  <c r="N54" i="2"/>
  <c r="M54" i="2"/>
  <c r="L54" i="2"/>
  <c r="M52" i="2"/>
  <c r="O52" i="2" s="1"/>
  <c r="M50" i="2"/>
  <c r="S50" i="2" s="1"/>
  <c r="L50" i="2"/>
  <c r="R50" i="2" s="1"/>
  <c r="M49" i="2"/>
  <c r="S49" i="2" s="1"/>
  <c r="L49" i="2"/>
  <c r="R49" i="2" s="1"/>
  <c r="M48" i="2"/>
  <c r="S48" i="2" s="1"/>
  <c r="L48" i="2"/>
  <c r="R48" i="2" s="1"/>
  <c r="T47" i="2"/>
  <c r="T54" i="2" s="1"/>
  <c r="N47" i="2"/>
  <c r="L47" i="2"/>
  <c r="R47" i="2" s="1"/>
  <c r="U47" i="2" s="1"/>
  <c r="M46" i="2"/>
  <c r="S46" i="2" s="1"/>
  <c r="L46" i="2"/>
  <c r="R46" i="2" s="1"/>
  <c r="S45" i="2"/>
  <c r="M45" i="2"/>
  <c r="L45" i="2"/>
  <c r="M44" i="2"/>
  <c r="S44" i="2" s="1"/>
  <c r="L44" i="2"/>
  <c r="R44" i="2" s="1"/>
  <c r="R43" i="2"/>
  <c r="U43" i="2" s="1"/>
  <c r="L43" i="2"/>
  <c r="O43" i="2" s="1"/>
  <c r="R42" i="2"/>
  <c r="U42" i="2" s="1"/>
  <c r="L42" i="2"/>
  <c r="O42" i="2" s="1"/>
  <c r="L41" i="2"/>
  <c r="O41" i="2" s="1"/>
  <c r="R40" i="2"/>
  <c r="U40" i="2" s="1"/>
  <c r="L40" i="2"/>
  <c r="O40" i="2" s="1"/>
  <c r="R39" i="2"/>
  <c r="U39" i="2" s="1"/>
  <c r="L39" i="2"/>
  <c r="O39" i="2" s="1"/>
  <c r="R38" i="2"/>
  <c r="U38" i="2" s="1"/>
  <c r="L38" i="2"/>
  <c r="O38" i="2" s="1"/>
  <c r="L37" i="2"/>
  <c r="O37" i="2" s="1"/>
  <c r="R36" i="2"/>
  <c r="U36" i="2" s="1"/>
  <c r="L36" i="2"/>
  <c r="O36" i="2" s="1"/>
  <c r="R35" i="2"/>
  <c r="U35" i="2" s="1"/>
  <c r="L35" i="2"/>
  <c r="O35" i="2" s="1"/>
  <c r="R34" i="2"/>
  <c r="L34" i="2"/>
  <c r="O34" i="2" s="1"/>
  <c r="O26" i="2"/>
  <c r="N26" i="2"/>
  <c r="M26" i="2"/>
  <c r="L26" i="2"/>
  <c r="T25" i="2"/>
  <c r="S25" i="2"/>
  <c r="R25" i="2"/>
  <c r="U25" i="2" s="1"/>
  <c r="T24" i="2"/>
  <c r="R24" i="2"/>
  <c r="M24" i="2"/>
  <c r="S24" i="2" s="1"/>
  <c r="O24" i="2"/>
  <c r="T23" i="2"/>
  <c r="S23" i="2"/>
  <c r="U23" i="2" s="1"/>
  <c r="R23" i="2"/>
  <c r="T22" i="2"/>
  <c r="M22" i="2"/>
  <c r="S22" i="2" s="1"/>
  <c r="L22" i="2"/>
  <c r="R22" i="2" s="1"/>
  <c r="T21" i="2"/>
  <c r="M21" i="2"/>
  <c r="S21" i="2" s="1"/>
  <c r="L21" i="2"/>
  <c r="T20" i="2"/>
  <c r="M20" i="2"/>
  <c r="S20" i="2" s="1"/>
  <c r="L20" i="2"/>
  <c r="R20" i="2" s="1"/>
  <c r="S19" i="2"/>
  <c r="N19" i="2"/>
  <c r="T19" i="2" s="1"/>
  <c r="L19" i="2"/>
  <c r="R19" i="2" s="1"/>
  <c r="T18" i="2"/>
  <c r="M18" i="2"/>
  <c r="S18" i="2" s="1"/>
  <c r="L18" i="2"/>
  <c r="R18" i="2" s="1"/>
  <c r="T17" i="2"/>
  <c r="M17" i="2"/>
  <c r="S17" i="2" s="1"/>
  <c r="L17" i="2"/>
  <c r="R17" i="2" s="1"/>
  <c r="T16" i="2"/>
  <c r="M16" i="2"/>
  <c r="S16" i="2" s="1"/>
  <c r="L16" i="2"/>
  <c r="R16" i="2" s="1"/>
  <c r="T15" i="2"/>
  <c r="S15" i="2"/>
  <c r="L15" i="2"/>
  <c r="O15" i="2" s="1"/>
  <c r="T14" i="2"/>
  <c r="S14" i="2"/>
  <c r="L14" i="2"/>
  <c r="O14" i="2" s="1"/>
  <c r="T13" i="2"/>
  <c r="S13" i="2"/>
  <c r="L13" i="2"/>
  <c r="O13" i="2" s="1"/>
  <c r="T12" i="2"/>
  <c r="S12" i="2"/>
  <c r="L12" i="2"/>
  <c r="O12" i="2" s="1"/>
  <c r="T11" i="2"/>
  <c r="S11" i="2"/>
  <c r="L11" i="2"/>
  <c r="O11" i="2" s="1"/>
  <c r="T10" i="2"/>
  <c r="S10" i="2"/>
  <c r="L10" i="2"/>
  <c r="O10" i="2" s="1"/>
  <c r="T9" i="2"/>
  <c r="S9" i="2"/>
  <c r="L9" i="2"/>
  <c r="O9" i="2" s="1"/>
  <c r="T8" i="2"/>
  <c r="S8" i="2"/>
  <c r="L8" i="2"/>
  <c r="O8" i="2" s="1"/>
  <c r="T7" i="2"/>
  <c r="S7" i="2"/>
  <c r="L7" i="2"/>
  <c r="O7" i="2" s="1"/>
  <c r="T6" i="2"/>
  <c r="S6" i="2"/>
  <c r="L6" i="2"/>
  <c r="O6" i="2" s="1"/>
  <c r="O56" i="3"/>
  <c r="N56" i="3"/>
  <c r="M56" i="3"/>
  <c r="L56" i="3"/>
  <c r="M54" i="3"/>
  <c r="O54" i="3" s="1"/>
  <c r="M52" i="3"/>
  <c r="S52" i="3" s="1"/>
  <c r="L52" i="3"/>
  <c r="M51" i="3"/>
  <c r="S51" i="3" s="1"/>
  <c r="L51" i="3"/>
  <c r="M50" i="3"/>
  <c r="S50" i="3" s="1"/>
  <c r="L50" i="3"/>
  <c r="R50" i="3" s="1"/>
  <c r="N49" i="3"/>
  <c r="T49" i="3" s="1"/>
  <c r="T56" i="3" s="1"/>
  <c r="L49" i="3"/>
  <c r="M48" i="3"/>
  <c r="S48" i="3" s="1"/>
  <c r="L48" i="3"/>
  <c r="M47" i="3"/>
  <c r="S47" i="3" s="1"/>
  <c r="L47" i="3"/>
  <c r="M46" i="3"/>
  <c r="S46" i="3" s="1"/>
  <c r="L46" i="3"/>
  <c r="O45" i="3"/>
  <c r="L45" i="3"/>
  <c r="O44" i="3"/>
  <c r="L44" i="3"/>
  <c r="O43" i="3"/>
  <c r="L43" i="3"/>
  <c r="L42" i="3"/>
  <c r="O42" i="3" s="1"/>
  <c r="L41" i="3"/>
  <c r="O41" i="3" s="1"/>
  <c r="L40" i="3"/>
  <c r="O40" i="3" s="1"/>
  <c r="L39" i="3"/>
  <c r="O39" i="3" s="1"/>
  <c r="L38" i="3"/>
  <c r="R38" i="3" s="1"/>
  <c r="U38" i="3" s="1"/>
  <c r="L37" i="3"/>
  <c r="O37" i="3" s="1"/>
  <c r="O36" i="3"/>
  <c r="L36" i="3"/>
  <c r="R36" i="3" s="1"/>
  <c r="R52" i="3"/>
  <c r="R51" i="3"/>
  <c r="R49" i="3"/>
  <c r="R40" i="3"/>
  <c r="U40" i="3" s="1"/>
  <c r="R39" i="3"/>
  <c r="U39" i="3" s="1"/>
  <c r="R37" i="3"/>
  <c r="U37" i="3" s="1"/>
  <c r="S23" i="3"/>
  <c r="L24" i="3"/>
  <c r="R24" i="3" s="1"/>
  <c r="M24" i="3"/>
  <c r="O24" i="3"/>
  <c r="S25" i="3"/>
  <c r="L22" i="3"/>
  <c r="R22" i="3" s="1"/>
  <c r="U22" i="3" s="1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T16" i="3"/>
  <c r="T17" i="3"/>
  <c r="T18" i="3"/>
  <c r="S19" i="3"/>
  <c r="T20" i="3"/>
  <c r="T21" i="3"/>
  <c r="T22" i="3"/>
  <c r="T23" i="3"/>
  <c r="S24" i="3"/>
  <c r="T24" i="3"/>
  <c r="T25" i="3"/>
  <c r="M26" i="3"/>
  <c r="N26" i="3"/>
  <c r="O26" i="3"/>
  <c r="L26" i="3"/>
  <c r="M16" i="3"/>
  <c r="S16" i="3" s="1"/>
  <c r="M17" i="3"/>
  <c r="S17" i="3" s="1"/>
  <c r="M18" i="3"/>
  <c r="S18" i="3" s="1"/>
  <c r="N19" i="3"/>
  <c r="M20" i="3"/>
  <c r="S20" i="3" s="1"/>
  <c r="M21" i="3"/>
  <c r="S21" i="3" s="1"/>
  <c r="M22" i="3"/>
  <c r="S22" i="3" s="1"/>
  <c r="R23" i="3"/>
  <c r="R25" i="3"/>
  <c r="O22" i="3"/>
  <c r="L12" i="3"/>
  <c r="O12" i="3" s="1"/>
  <c r="L13" i="3"/>
  <c r="O13" i="3" s="1"/>
  <c r="L14" i="3"/>
  <c r="O14" i="3" s="1"/>
  <c r="L15" i="3"/>
  <c r="O15" i="3" s="1"/>
  <c r="L16" i="3"/>
  <c r="L17" i="3"/>
  <c r="O17" i="3" s="1"/>
  <c r="L18" i="3"/>
  <c r="O18" i="3" s="1"/>
  <c r="L19" i="3"/>
  <c r="R19" i="3" s="1"/>
  <c r="L20" i="3"/>
  <c r="O20" i="3" s="1"/>
  <c r="L21" i="3"/>
  <c r="O21" i="3" s="1"/>
  <c r="O6" i="3"/>
  <c r="L7" i="3"/>
  <c r="L8" i="3"/>
  <c r="R8" i="3" s="1"/>
  <c r="L9" i="3"/>
  <c r="O9" i="3" s="1"/>
  <c r="L10" i="3"/>
  <c r="O10" i="3" s="1"/>
  <c r="L11" i="3"/>
  <c r="R38" i="4"/>
  <c r="R39" i="4"/>
  <c r="R40" i="4"/>
  <c r="R42" i="4"/>
  <c r="U42" i="4" s="1"/>
  <c r="R44" i="4"/>
  <c r="R51" i="4"/>
  <c r="R52" i="4"/>
  <c r="R53" i="4"/>
  <c r="R54" i="4"/>
  <c r="R55" i="4"/>
  <c r="R56" i="4"/>
  <c r="R41" i="4"/>
  <c r="U41" i="4" s="1"/>
  <c r="L50" i="4"/>
  <c r="O50" i="4" s="1"/>
  <c r="L49" i="4"/>
  <c r="O49" i="4" s="1"/>
  <c r="L48" i="4"/>
  <c r="O48" i="4" s="1"/>
  <c r="L47" i="4"/>
  <c r="O47" i="4" s="1"/>
  <c r="L46" i="4"/>
  <c r="O46" i="4" s="1"/>
  <c r="L45" i="4"/>
  <c r="O45" i="4" s="1"/>
  <c r="U44" i="4"/>
  <c r="L43" i="4"/>
  <c r="O43" i="4" s="1"/>
  <c r="L40" i="1"/>
  <c r="R40" i="1" s="1"/>
  <c r="L38" i="1"/>
  <c r="R38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0" i="1"/>
  <c r="F57" i="1"/>
  <c r="L7" i="1"/>
  <c r="O7" i="1" s="1"/>
  <c r="L25" i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8" i="1"/>
  <c r="L8" i="1" s="1"/>
  <c r="I9" i="1"/>
  <c r="I10" i="1"/>
  <c r="I11" i="1"/>
  <c r="L11" i="1" s="1"/>
  <c r="O11" i="1" s="1"/>
  <c r="I12" i="1"/>
  <c r="I13" i="1"/>
  <c r="L13" i="1" s="1"/>
  <c r="O13" i="1" s="1"/>
  <c r="I14" i="1"/>
  <c r="I15" i="1"/>
  <c r="L15" i="1" s="1"/>
  <c r="O15" i="1" s="1"/>
  <c r="I16" i="1"/>
  <c r="L16" i="1" s="1"/>
  <c r="O16" i="1" s="1"/>
  <c r="I17" i="1"/>
  <c r="L17" i="1" s="1"/>
  <c r="O17" i="1" s="1"/>
  <c r="I18" i="1"/>
  <c r="L39" i="1"/>
  <c r="R39" i="1" s="1"/>
  <c r="U39" i="1" s="1"/>
  <c r="L41" i="1"/>
  <c r="R41" i="1" s="1"/>
  <c r="L42" i="1"/>
  <c r="R42" i="1" s="1"/>
  <c r="U42" i="1" s="1"/>
  <c r="L43" i="1"/>
  <c r="R43" i="1" s="1"/>
  <c r="L44" i="1"/>
  <c r="O44" i="1" s="1"/>
  <c r="L45" i="1"/>
  <c r="O45" i="1" s="1"/>
  <c r="L46" i="1"/>
  <c r="R46" i="1" s="1"/>
  <c r="L47" i="1"/>
  <c r="R47" i="1" s="1"/>
  <c r="L48" i="1"/>
  <c r="O48" i="1" s="1"/>
  <c r="L49" i="1"/>
  <c r="O49" i="1" s="1"/>
  <c r="O47" i="1"/>
  <c r="O43" i="1"/>
  <c r="O41" i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1" i="4"/>
  <c r="O11" i="4" s="1"/>
  <c r="L10" i="1"/>
  <c r="O10" i="1" s="1"/>
  <c r="L12" i="1"/>
  <c r="O12" i="1" s="1"/>
  <c r="L14" i="1"/>
  <c r="O14" i="1" s="1"/>
  <c r="L18" i="1"/>
  <c r="O18" i="1" s="1"/>
  <c r="R7" i="2" l="1"/>
  <c r="U7" i="2" s="1"/>
  <c r="R9" i="2"/>
  <c r="U9" i="2" s="1"/>
  <c r="R11" i="2"/>
  <c r="U11" i="2" s="1"/>
  <c r="R13" i="2"/>
  <c r="U13" i="2" s="1"/>
  <c r="R15" i="2"/>
  <c r="U15" i="2" s="1"/>
  <c r="R6" i="2"/>
  <c r="U6" i="2" s="1"/>
  <c r="R8" i="2"/>
  <c r="U8" i="2" s="1"/>
  <c r="R10" i="2"/>
  <c r="U10" i="2" s="1"/>
  <c r="R12" i="2"/>
  <c r="U12" i="2" s="1"/>
  <c r="R14" i="2"/>
  <c r="U14" i="2" s="1"/>
  <c r="U24" i="2"/>
  <c r="R37" i="2"/>
  <c r="U37" i="2" s="1"/>
  <c r="R41" i="2"/>
  <c r="U41" i="2" s="1"/>
  <c r="U49" i="2"/>
  <c r="R12" i="3"/>
  <c r="R42" i="3"/>
  <c r="S28" i="3"/>
  <c r="S26" i="3"/>
  <c r="R20" i="3"/>
  <c r="U36" i="3"/>
  <c r="I57" i="1"/>
  <c r="R45" i="1"/>
  <c r="O42" i="1"/>
  <c r="U24" i="3"/>
  <c r="O38" i="3"/>
  <c r="O8" i="3"/>
  <c r="R10" i="3"/>
  <c r="U51" i="3"/>
  <c r="U8" i="3"/>
  <c r="U20" i="3"/>
  <c r="O16" i="3"/>
  <c r="U42" i="3"/>
  <c r="U7" i="3"/>
  <c r="R6" i="3"/>
  <c r="R9" i="3"/>
  <c r="U9" i="3" s="1"/>
  <c r="U25" i="3"/>
  <c r="R55" i="1"/>
  <c r="U55" i="1" s="1"/>
  <c r="O55" i="1"/>
  <c r="R53" i="1"/>
  <c r="U53" i="1" s="1"/>
  <c r="O53" i="1"/>
  <c r="R51" i="1"/>
  <c r="U51" i="1" s="1"/>
  <c r="O51" i="1"/>
  <c r="R56" i="1"/>
  <c r="U56" i="1" s="1"/>
  <c r="O56" i="1"/>
  <c r="R54" i="1"/>
  <c r="U54" i="1" s="1"/>
  <c r="O54" i="1"/>
  <c r="R52" i="1"/>
  <c r="U52" i="1" s="1"/>
  <c r="O52" i="1"/>
  <c r="U38" i="1"/>
  <c r="U49" i="3"/>
  <c r="O39" i="1"/>
  <c r="R48" i="1"/>
  <c r="U48" i="1" s="1"/>
  <c r="R11" i="4"/>
  <c r="U11" i="4" s="1"/>
  <c r="O19" i="3"/>
  <c r="U50" i="3"/>
  <c r="U52" i="3"/>
  <c r="S54" i="3"/>
  <c r="U54" i="3" s="1"/>
  <c r="S23" i="6"/>
  <c r="S25" i="6"/>
  <c r="W25" i="6"/>
  <c r="O46" i="1"/>
  <c r="R7" i="1"/>
  <c r="L50" i="1"/>
  <c r="O38" i="1"/>
  <c r="R49" i="1"/>
  <c r="U49" i="1" s="1"/>
  <c r="R44" i="1"/>
  <c r="U44" i="1" s="1"/>
  <c r="U10" i="3"/>
  <c r="U12" i="3"/>
  <c r="O7" i="3"/>
  <c r="U23" i="3"/>
  <c r="R21" i="3"/>
  <c r="U21" i="3" s="1"/>
  <c r="T19" i="3"/>
  <c r="T26" i="3" s="1"/>
  <c r="O46" i="3"/>
  <c r="O47" i="3"/>
  <c r="O48" i="3"/>
  <c r="O49" i="3"/>
  <c r="O50" i="3"/>
  <c r="O51" i="3"/>
  <c r="O52" i="3"/>
  <c r="T26" i="2"/>
  <c r="U16" i="2"/>
  <c r="U18" i="2"/>
  <c r="V52" i="6"/>
  <c r="Q26" i="6"/>
  <c r="S26" i="6"/>
  <c r="Y14" i="6"/>
  <c r="Y12" i="6"/>
  <c r="Y10" i="6"/>
  <c r="Y8" i="6"/>
  <c r="Q22" i="6"/>
  <c r="W22" i="6" s="1"/>
  <c r="Y22" i="6" s="1"/>
  <c r="P26" i="6"/>
  <c r="Q37" i="6"/>
  <c r="W37" i="6" s="1"/>
  <c r="W54" i="6" s="1"/>
  <c r="R37" i="6"/>
  <c r="X37" i="6" s="1"/>
  <c r="Q41" i="6"/>
  <c r="W41" i="6" s="1"/>
  <c r="R41" i="6"/>
  <c r="X41" i="6" s="1"/>
  <c r="Q45" i="6"/>
  <c r="W45" i="6" s="1"/>
  <c r="R45" i="6"/>
  <c r="X45" i="6" s="1"/>
  <c r="W49" i="6"/>
  <c r="Q49" i="6"/>
  <c r="R53" i="6"/>
  <c r="X53" i="6" s="1"/>
  <c r="Y53" i="6" s="1"/>
  <c r="P51" i="6"/>
  <c r="R49" i="6"/>
  <c r="X49" i="6" s="1"/>
  <c r="U20" i="2"/>
  <c r="O21" i="2"/>
  <c r="R21" i="2"/>
  <c r="U21" i="2" s="1"/>
  <c r="U22" i="2"/>
  <c r="U44" i="2"/>
  <c r="U46" i="2"/>
  <c r="U48" i="2"/>
  <c r="U50" i="2"/>
  <c r="Y7" i="6"/>
  <c r="Y9" i="6"/>
  <c r="Y11" i="6"/>
  <c r="Y13" i="6"/>
  <c r="Y15" i="6"/>
  <c r="Y17" i="6"/>
  <c r="Y19" i="6"/>
  <c r="Y46" i="6"/>
  <c r="Y44" i="6"/>
  <c r="Y42" i="6"/>
  <c r="Y40" i="6"/>
  <c r="Y38" i="6"/>
  <c r="Y36" i="6"/>
  <c r="R52" i="6"/>
  <c r="X52" i="6" s="1"/>
  <c r="Y52" i="6" s="1"/>
  <c r="R50" i="6"/>
  <c r="X50" i="6" s="1"/>
  <c r="Y50" i="6" s="1"/>
  <c r="R48" i="6"/>
  <c r="X48" i="6" s="1"/>
  <c r="X54" i="6" s="1"/>
  <c r="Y26" i="8"/>
  <c r="V26" i="8"/>
  <c r="V53" i="8"/>
  <c r="Y53" i="8"/>
  <c r="Y49" i="6"/>
  <c r="Y47" i="6"/>
  <c r="V45" i="6"/>
  <c r="Y45" i="6" s="1"/>
  <c r="V43" i="6"/>
  <c r="Y43" i="6" s="1"/>
  <c r="S43" i="6"/>
  <c r="V41" i="6"/>
  <c r="Y41" i="6" s="1"/>
  <c r="V39" i="6"/>
  <c r="Y39" i="6" s="1"/>
  <c r="S39" i="6"/>
  <c r="V37" i="6"/>
  <c r="Y37" i="6" s="1"/>
  <c r="V35" i="6"/>
  <c r="Y35" i="6" s="1"/>
  <c r="S35" i="6"/>
  <c r="S47" i="6"/>
  <c r="S50" i="6"/>
  <c r="S48" i="6"/>
  <c r="S46" i="6"/>
  <c r="S44" i="6"/>
  <c r="S42" i="6"/>
  <c r="S40" i="6"/>
  <c r="S38" i="6"/>
  <c r="S36" i="6"/>
  <c r="X26" i="6"/>
  <c r="Y23" i="6"/>
  <c r="Y21" i="6"/>
  <c r="S16" i="6"/>
  <c r="Y16" i="6"/>
  <c r="S18" i="6"/>
  <c r="Y18" i="6"/>
  <c r="V26" i="6"/>
  <c r="Y25" i="6"/>
  <c r="S34" i="6"/>
  <c r="Y6" i="6"/>
  <c r="S17" i="6"/>
  <c r="S19" i="6"/>
  <c r="W24" i="6"/>
  <c r="W26" i="6" s="1"/>
  <c r="S20" i="6"/>
  <c r="Y20" i="6"/>
  <c r="S21" i="6"/>
  <c r="S22" i="6"/>
  <c r="Y24" i="6"/>
  <c r="V34" i="6"/>
  <c r="O20" i="2"/>
  <c r="O22" i="2"/>
  <c r="U34" i="2"/>
  <c r="S26" i="2"/>
  <c r="O16" i="2"/>
  <c r="O17" i="2"/>
  <c r="U17" i="2"/>
  <c r="O18" i="2"/>
  <c r="O19" i="2"/>
  <c r="U19" i="2"/>
  <c r="O44" i="2"/>
  <c r="R45" i="2"/>
  <c r="U45" i="2" s="1"/>
  <c r="O45" i="2"/>
  <c r="O46" i="2"/>
  <c r="O47" i="2"/>
  <c r="O48" i="2"/>
  <c r="O49" i="2"/>
  <c r="O50" i="2"/>
  <c r="S52" i="2"/>
  <c r="U52" i="2" s="1"/>
  <c r="R41" i="3"/>
  <c r="U41" i="3" s="1"/>
  <c r="R43" i="3"/>
  <c r="U43" i="3" s="1"/>
  <c r="R44" i="3"/>
  <c r="U44" i="3" s="1"/>
  <c r="R45" i="3"/>
  <c r="U45" i="3" s="1"/>
  <c r="R46" i="3"/>
  <c r="U46" i="3" s="1"/>
  <c r="R47" i="3"/>
  <c r="U47" i="3" s="1"/>
  <c r="R48" i="3"/>
  <c r="U48" i="3" s="1"/>
  <c r="O11" i="3"/>
  <c r="R11" i="3"/>
  <c r="U11" i="3" s="1"/>
  <c r="R13" i="3"/>
  <c r="U13" i="3" s="1"/>
  <c r="R14" i="3"/>
  <c r="U14" i="3" s="1"/>
  <c r="R15" i="3"/>
  <c r="U15" i="3" s="1"/>
  <c r="R16" i="3"/>
  <c r="U16" i="3" s="1"/>
  <c r="R17" i="3"/>
  <c r="U17" i="3" s="1"/>
  <c r="R18" i="3"/>
  <c r="U18" i="3" s="1"/>
  <c r="R50" i="4"/>
  <c r="R48" i="4"/>
  <c r="U48" i="4" s="1"/>
  <c r="R46" i="4"/>
  <c r="U46" i="4" s="1"/>
  <c r="R49" i="4"/>
  <c r="U49" i="4" s="1"/>
  <c r="R47" i="4"/>
  <c r="U47" i="4" s="1"/>
  <c r="R45" i="4"/>
  <c r="U45" i="4" s="1"/>
  <c r="R43" i="4"/>
  <c r="U43" i="4" s="1"/>
  <c r="U58" i="4" s="1"/>
  <c r="U50" i="4"/>
  <c r="O19" i="1"/>
  <c r="R19" i="1"/>
  <c r="U19" i="1" s="1"/>
  <c r="O21" i="1"/>
  <c r="R21" i="1"/>
  <c r="U21" i="1" s="1"/>
  <c r="O23" i="1"/>
  <c r="R23" i="1"/>
  <c r="U23" i="1" s="1"/>
  <c r="O25" i="1"/>
  <c r="R25" i="1"/>
  <c r="U25" i="1" s="1"/>
  <c r="R8" i="1"/>
  <c r="U8" i="1" s="1"/>
  <c r="O8" i="1"/>
  <c r="O20" i="1"/>
  <c r="R20" i="1"/>
  <c r="U20" i="1" s="1"/>
  <c r="O22" i="1"/>
  <c r="R22" i="1"/>
  <c r="U22" i="1" s="1"/>
  <c r="O24" i="1"/>
  <c r="R24" i="1"/>
  <c r="U24" i="1" s="1"/>
  <c r="L9" i="1"/>
  <c r="O9" i="1" s="1"/>
  <c r="U7" i="1"/>
  <c r="I26" i="1"/>
  <c r="O40" i="1"/>
  <c r="R17" i="1"/>
  <c r="U17" i="1" s="1"/>
  <c r="R15" i="1"/>
  <c r="U15" i="1" s="1"/>
  <c r="R13" i="1"/>
  <c r="U13" i="1" s="1"/>
  <c r="R11" i="1"/>
  <c r="U11" i="1" s="1"/>
  <c r="R9" i="1"/>
  <c r="R18" i="1"/>
  <c r="U18" i="1" s="1"/>
  <c r="R16" i="1"/>
  <c r="U16" i="1" s="1"/>
  <c r="R14" i="1"/>
  <c r="U14" i="1" s="1"/>
  <c r="R12" i="1"/>
  <c r="U12" i="1" s="1"/>
  <c r="R10" i="1"/>
  <c r="U10" i="1" s="1"/>
  <c r="U41" i="1"/>
  <c r="U43" i="1"/>
  <c r="U45" i="1"/>
  <c r="U46" i="1"/>
  <c r="R9" i="4"/>
  <c r="R10" i="4"/>
  <c r="U10" i="4" s="1"/>
  <c r="R12" i="4"/>
  <c r="U12" i="4" s="1"/>
  <c r="R13" i="4"/>
  <c r="U13" i="4" s="1"/>
  <c r="R14" i="4"/>
  <c r="U14" i="4" s="1"/>
  <c r="R15" i="4"/>
  <c r="U15" i="4" s="1"/>
  <c r="R16" i="4"/>
  <c r="U16" i="4" s="1"/>
  <c r="R17" i="4"/>
  <c r="U17" i="4" s="1"/>
  <c r="R18" i="4"/>
  <c r="U18" i="4" s="1"/>
  <c r="C44" i="6"/>
  <c r="B44" i="6"/>
  <c r="R26" i="2" l="1"/>
  <c r="U26" i="2"/>
  <c r="T28" i="3"/>
  <c r="T58" i="3"/>
  <c r="R56" i="3"/>
  <c r="U56" i="3"/>
  <c r="U6" i="3"/>
  <c r="R26" i="3"/>
  <c r="S56" i="3"/>
  <c r="R26" i="1"/>
  <c r="U59" i="4"/>
  <c r="R26" i="4"/>
  <c r="R58" i="4"/>
  <c r="R50" i="1"/>
  <c r="U50" i="1" s="1"/>
  <c r="O50" i="1"/>
  <c r="S49" i="6"/>
  <c r="S52" i="6"/>
  <c r="Y48" i="6"/>
  <c r="Y26" i="6"/>
  <c r="S37" i="6"/>
  <c r="S41" i="6"/>
  <c r="S45" i="6"/>
  <c r="S51" i="6"/>
  <c r="V51" i="6"/>
  <c r="Y51" i="6" s="1"/>
  <c r="S53" i="6"/>
  <c r="U19" i="3"/>
  <c r="Y34" i="6"/>
  <c r="Y54" i="6" s="1"/>
  <c r="U54" i="2"/>
  <c r="R54" i="2"/>
  <c r="S54" i="2"/>
  <c r="U9" i="1"/>
  <c r="U26" i="1" s="1"/>
  <c r="U40" i="1"/>
  <c r="U57" i="1" s="1"/>
  <c r="U9" i="4"/>
  <c r="U26" i="4" s="1"/>
  <c r="C44" i="2"/>
  <c r="B44" i="2"/>
  <c r="C44" i="3"/>
  <c r="B44" i="3"/>
  <c r="C44" i="4"/>
  <c r="B44" i="4"/>
  <c r="C44" i="1"/>
  <c r="B44" i="1"/>
  <c r="U47" i="1" s="1"/>
  <c r="U28" i="3" l="1"/>
  <c r="R58" i="3"/>
  <c r="S58" i="3"/>
  <c r="U26" i="3"/>
  <c r="U58" i="1"/>
  <c r="U59" i="1"/>
  <c r="U27" i="1"/>
  <c r="S58" i="1"/>
  <c r="U28" i="1"/>
  <c r="T58" i="1"/>
  <c r="S27" i="1"/>
  <c r="T27" i="1"/>
  <c r="R57" i="1"/>
  <c r="R27" i="1"/>
  <c r="R28" i="1"/>
  <c r="U27" i="4"/>
  <c r="T59" i="4"/>
  <c r="U28" i="4"/>
  <c r="S27" i="4"/>
  <c r="S59" i="4"/>
  <c r="T27" i="4"/>
  <c r="R59" i="4"/>
  <c r="R60" i="4"/>
  <c r="U60" i="4"/>
  <c r="R28" i="4"/>
  <c r="R27" i="4"/>
  <c r="V54" i="6"/>
  <c r="U27" i="3" l="1"/>
  <c r="T57" i="3"/>
  <c r="T27" i="3"/>
  <c r="S27" i="3"/>
  <c r="R27" i="3"/>
  <c r="S57" i="3"/>
  <c r="R57" i="3"/>
  <c r="U58" i="3"/>
  <c r="U57" i="3"/>
  <c r="R59" i="1"/>
  <c r="R58" i="1"/>
</calcChain>
</file>

<file path=xl/sharedStrings.xml><?xml version="1.0" encoding="utf-8"?>
<sst xmlns="http://schemas.openxmlformats.org/spreadsheetml/2006/main" count="356" uniqueCount="31">
  <si>
    <t>ALG+CAD</t>
  </si>
  <si>
    <t>ANE</t>
  </si>
  <si>
    <t>CL_COMP</t>
  </si>
  <si>
    <t>TOTAL</t>
  </si>
  <si>
    <t>Grupo de Idade</t>
  </si>
  <si>
    <t>Zona</t>
  </si>
  <si>
    <t>Espécie</t>
  </si>
  <si>
    <t>OCN</t>
  </si>
  <si>
    <t>ALG</t>
  </si>
  <si>
    <t>CAD</t>
  </si>
  <si>
    <t>Area total</t>
  </si>
  <si>
    <t>Número</t>
  </si>
  <si>
    <t>%</t>
  </si>
  <si>
    <t>Abundância</t>
  </si>
  <si>
    <t>Milhares</t>
  </si>
  <si>
    <t>Biomassa</t>
  </si>
  <si>
    <t>Toneladas</t>
  </si>
  <si>
    <t>Costa Portuguesa</t>
  </si>
  <si>
    <t>Lmed</t>
  </si>
  <si>
    <t>wmed</t>
  </si>
  <si>
    <t>Length class</t>
  </si>
  <si>
    <t>thousands</t>
  </si>
  <si>
    <t>tons</t>
  </si>
  <si>
    <t>Area</t>
  </si>
  <si>
    <t>Species</t>
  </si>
  <si>
    <t>ALK</t>
  </si>
  <si>
    <t xml:space="preserve">Abundance </t>
  </si>
  <si>
    <t>Thousands</t>
  </si>
  <si>
    <t>Age</t>
  </si>
  <si>
    <t>Biomass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</si>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</sst>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8" xfId="0" applyBorder="1"/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/>
    <xf numFmtId="0" fontId="1" fillId="0" borderId="1" xfId="0" applyFont="1" applyBorder="1"/>
    <xf numFmtId="0" fontId="1" fillId="0" borderId="8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7" xfId="0" applyFont="1" applyBorder="1"/>
    <xf numFmtId="0" fontId="0" fillId="0" borderId="1" xfId="0" applyFont="1" applyBorder="1"/>
    <xf numFmtId="0" fontId="1" fillId="0" borderId="5" xfId="0" applyFont="1" applyBorder="1"/>
    <xf numFmtId="0" fontId="0" fillId="0" borderId="5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/>
    <xf numFmtId="0" fontId="2" fillId="0" borderId="0" xfId="0" applyFont="1"/>
    <xf numFmtId="0" fontId="3" fillId="0" borderId="7" xfId="0" applyFont="1" applyBorder="1"/>
    <xf numFmtId="0" fontId="0" fillId="0" borderId="10" xfId="0" applyBorder="1"/>
    <xf numFmtId="0" fontId="0" fillId="0" borderId="1" xfId="0" applyBorder="1"/>
    <xf numFmtId="0" fontId="1" fillId="0" borderId="7" xfId="0" applyFont="1" applyFill="1" applyBorder="1"/>
    <xf numFmtId="0" fontId="0" fillId="0" borderId="0" xfId="0" applyFont="1" applyFill="1" applyBorder="1"/>
    <xf numFmtId="0" fontId="1" fillId="2" borderId="0" xfId="0" applyFont="1" applyFill="1"/>
    <xf numFmtId="164" fontId="1" fillId="2" borderId="0" xfId="0" applyNumberFormat="1" applyFont="1" applyFill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164" fontId="1" fillId="0" borderId="0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OCN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Biomassa de biqueirão por grupos de idade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84B-4F5B-8E5E-6034BAFAC033}"/>
              </c:ext>
            </c:extLst>
          </c:dPt>
          <c:cat>
            <c:numRef>
              <c:f>'9aCN'!$R$36:$T$36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'9aCN'!$R$57:$T$57</c:f>
              <c:numCache>
                <c:formatCode>General</c:formatCode>
                <c:ptCount val="3"/>
                <c:pt idx="0">
                  <c:v>54437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B-4F5B-8E5E-6034BAFA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097928"/>
        <c:axId val="516102240"/>
      </c:barChart>
      <c:catAx>
        <c:axId val="51609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102240"/>
        <c:crosses val="autoZero"/>
        <c:auto val="1"/>
        <c:lblAlgn val="ctr"/>
        <c:lblOffset val="100"/>
        <c:noMultiLvlLbl val="0"/>
      </c:catAx>
      <c:valAx>
        <c:axId val="516102240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Biomassa (Toneladas)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097928"/>
        <c:crosses val="autoZero"/>
        <c:crossBetween val="between"/>
        <c:majorUnit val="5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PELAGO18 - </a:t>
            </a:r>
            <a:r>
              <a:rPr lang="en-US" sz="1400" baseline="0"/>
              <a:t>CAD</a:t>
            </a:r>
          </a:p>
          <a:p>
            <a:pPr>
              <a:defRPr sz="1400"/>
            </a:pPr>
            <a:r>
              <a:rPr lang="en-US" sz="1400" baseline="0"/>
              <a:t>Abundância de biqueirão por classe de comprimento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Classe de comprimento (cm)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'9aS_cad'!$A$8:$A$27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'9aS_cad'!$B$8:$B$27</c:f>
              <c:numCache>
                <c:formatCode>General</c:formatCode>
                <c:ptCount val="20"/>
                <c:pt idx="0">
                  <c:v>4610</c:v>
                </c:pt>
                <c:pt idx="1">
                  <c:v>34692</c:v>
                </c:pt>
                <c:pt idx="2">
                  <c:v>85635</c:v>
                </c:pt>
                <c:pt idx="3">
                  <c:v>74638</c:v>
                </c:pt>
                <c:pt idx="4">
                  <c:v>82368</c:v>
                </c:pt>
                <c:pt idx="5">
                  <c:v>207208</c:v>
                </c:pt>
                <c:pt idx="6">
                  <c:v>305365</c:v>
                </c:pt>
                <c:pt idx="7">
                  <c:v>382865</c:v>
                </c:pt>
                <c:pt idx="8">
                  <c:v>277012</c:v>
                </c:pt>
                <c:pt idx="9">
                  <c:v>153647</c:v>
                </c:pt>
                <c:pt idx="10">
                  <c:v>106655</c:v>
                </c:pt>
                <c:pt idx="11">
                  <c:v>51645</c:v>
                </c:pt>
                <c:pt idx="12">
                  <c:v>48031</c:v>
                </c:pt>
                <c:pt idx="13">
                  <c:v>30437</c:v>
                </c:pt>
                <c:pt idx="14">
                  <c:v>2255</c:v>
                </c:pt>
                <c:pt idx="15">
                  <c:v>7557</c:v>
                </c:pt>
                <c:pt idx="16">
                  <c:v>1198</c:v>
                </c:pt>
                <c:pt idx="17">
                  <c:v>0</c:v>
                </c:pt>
                <c:pt idx="18">
                  <c:v>1198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2-4A9A-8716-11615DCC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097536"/>
        <c:axId val="516101064"/>
      </c:barChart>
      <c:catAx>
        <c:axId val="5160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101064"/>
        <c:crosses val="autoZero"/>
        <c:auto val="1"/>
        <c:lblAlgn val="ctr"/>
        <c:lblOffset val="100"/>
        <c:tickLblSkip val="1"/>
        <c:noMultiLvlLbl val="0"/>
      </c:catAx>
      <c:valAx>
        <c:axId val="516101064"/>
        <c:scaling>
          <c:orientation val="minMax"/>
          <c:max val="425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Abundância (Número)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097536"/>
        <c:crosses val="autoZero"/>
        <c:crossBetween val="between"/>
        <c:majorUnit val="50000"/>
        <c:minorUnit val="5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PELAGO18 - CAD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pt-PT" sz="1400"/>
              <a:t>Biomassa de biqueirão por classe de comprimento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Classe de comprimento (cm)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'9aS_cad'!$A$8:$A$27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'9aS_cad'!$C$8:$C$27</c:f>
              <c:numCache>
                <c:formatCode>General</c:formatCode>
                <c:ptCount val="20"/>
                <c:pt idx="0">
                  <c:v>14</c:v>
                </c:pt>
                <c:pt idx="1">
                  <c:v>127</c:v>
                </c:pt>
                <c:pt idx="2">
                  <c:v>378</c:v>
                </c:pt>
                <c:pt idx="3">
                  <c:v>395</c:v>
                </c:pt>
                <c:pt idx="4">
                  <c:v>517</c:v>
                </c:pt>
                <c:pt idx="5">
                  <c:v>1532</c:v>
                </c:pt>
                <c:pt idx="6">
                  <c:v>2639</c:v>
                </c:pt>
                <c:pt idx="7">
                  <c:v>3842</c:v>
                </c:pt>
                <c:pt idx="8">
                  <c:v>3207</c:v>
                </c:pt>
                <c:pt idx="9">
                  <c:v>2041</c:v>
                </c:pt>
                <c:pt idx="10">
                  <c:v>1617</c:v>
                </c:pt>
                <c:pt idx="11">
                  <c:v>889</c:v>
                </c:pt>
                <c:pt idx="12">
                  <c:v>935</c:v>
                </c:pt>
                <c:pt idx="13">
                  <c:v>667</c:v>
                </c:pt>
                <c:pt idx="14">
                  <c:v>55</c:v>
                </c:pt>
                <c:pt idx="15">
                  <c:v>208</c:v>
                </c:pt>
                <c:pt idx="16">
                  <c:v>37</c:v>
                </c:pt>
                <c:pt idx="17">
                  <c:v>0</c:v>
                </c:pt>
                <c:pt idx="18">
                  <c:v>45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D-476C-A8CD-54B92478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096360"/>
        <c:axId val="516097144"/>
      </c:barChart>
      <c:catAx>
        <c:axId val="51609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097144"/>
        <c:crosses val="autoZero"/>
        <c:auto val="1"/>
        <c:lblAlgn val="ctr"/>
        <c:lblOffset val="100"/>
        <c:tickLblSkip val="1"/>
        <c:noMultiLvlLbl val="0"/>
      </c:catAx>
      <c:valAx>
        <c:axId val="5160971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09636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CAD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Abundância de biqueirão por grupos de idade</a:t>
            </a:r>
            <a:endParaRPr lang="en-US" sz="14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'9aS_cad'!$R$4:$T$4</c:f>
              <c:strCache>
                <c:ptCount val="3"/>
                <c:pt idx="0">
                  <c:v>Age</c:v>
                </c:pt>
              </c:strCache>
            </c:strRef>
          </c:tx>
          <c:invertIfNegative val="0"/>
          <c:val>
            <c:numRef>
              <c:f>'9aS_cad'!$R$26:$T$26</c:f>
              <c:numCache>
                <c:formatCode>General</c:formatCode>
                <c:ptCount val="3"/>
                <c:pt idx="0">
                  <c:v>1825212.8817307693</c:v>
                </c:pt>
                <c:pt idx="1">
                  <c:v>29036.11826923077</c:v>
                </c:pt>
                <c:pt idx="2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5D4-9C35-BC5F6BDC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526744"/>
        <c:axId val="197527136"/>
      </c:barChart>
      <c:catAx>
        <c:axId val="19752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27136"/>
        <c:crosses val="autoZero"/>
        <c:auto val="1"/>
        <c:lblAlgn val="ctr"/>
        <c:lblOffset val="100"/>
        <c:noMultiLvlLbl val="0"/>
      </c:catAx>
      <c:valAx>
        <c:axId val="197527136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Abundância (milhares)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26744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Área Sul (ALG+CAD)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Abundância de biqueirão por grupos de idade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extra_9aS!$R$4:$T$4</c:f>
              <c:strCache>
                <c:ptCount val="3"/>
                <c:pt idx="0">
                  <c:v>Grupo de Idade</c:v>
                </c:pt>
              </c:strCache>
            </c:strRef>
          </c:tx>
          <c:invertIfNegative val="0"/>
          <c:val>
            <c:numRef>
              <c:f>extra_9aS!$R$26:$T$26</c:f>
              <c:numCache>
                <c:formatCode>General</c:formatCode>
                <c:ptCount val="3"/>
                <c:pt idx="0">
                  <c:v>2115292.9397619045</c:v>
                </c:pt>
                <c:pt idx="1">
                  <c:v>38530.060238095233</c:v>
                </c:pt>
                <c:pt idx="2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5-4705-836A-CD9450107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9200"/>
        <c:axId val="519431160"/>
      </c:barChart>
      <c:catAx>
        <c:axId val="51942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431160"/>
        <c:crosses val="autoZero"/>
        <c:auto val="1"/>
        <c:lblAlgn val="ctr"/>
        <c:lblOffset val="100"/>
        <c:noMultiLvlLbl val="0"/>
      </c:catAx>
      <c:valAx>
        <c:axId val="519431160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Abundância (milhares)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429200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Área Sul (ALG+CAD)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Biomassa de biqueirão por grupos de idade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extra_9aS!$R$32:$T$32</c:f>
              <c:strCache>
                <c:ptCount val="3"/>
                <c:pt idx="0">
                  <c:v>Grupo de Idade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extra_9aS!$R$54:$T$54</c:f>
              <c:numCache>
                <c:formatCode>General</c:formatCode>
                <c:ptCount val="3"/>
                <c:pt idx="0">
                  <c:v>22669.319469696969</c:v>
                </c:pt>
                <c:pt idx="1">
                  <c:v>743.04416666666657</c:v>
                </c:pt>
                <c:pt idx="2">
                  <c:v>60.63636363636364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5-4B78-A3CB-A5E349A2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7240"/>
        <c:axId val="519431944"/>
      </c:barChart>
      <c:catAx>
        <c:axId val="51942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431944"/>
        <c:crosses val="autoZero"/>
        <c:auto val="1"/>
        <c:lblAlgn val="ctr"/>
        <c:lblOffset val="100"/>
        <c:noMultiLvlLbl val="0"/>
      </c:catAx>
      <c:valAx>
        <c:axId val="519431944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Biomassa (Toneladas)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427240"/>
        <c:crosses val="autoZero"/>
        <c:crossBetween val="between"/>
        <c:majorUnit val="25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PELAGO18 - Área</a:t>
            </a:r>
            <a:r>
              <a:rPr lang="en-US" sz="1400" baseline="0"/>
              <a:t> Sul (ALG+CAD)</a:t>
            </a:r>
          </a:p>
          <a:p>
            <a:pPr>
              <a:defRPr sz="1400"/>
            </a:pPr>
            <a:r>
              <a:rPr lang="en-US" sz="1400" baseline="0"/>
              <a:t>Abundância de biqueirão por classe de comprimento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extra_9aS!$A$8:$A$27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extra_9aS!$B$8:$B$27</c:f>
              <c:numCache>
                <c:formatCode>General</c:formatCode>
                <c:ptCount val="20"/>
                <c:pt idx="0">
                  <c:v>4610</c:v>
                </c:pt>
                <c:pt idx="1">
                  <c:v>34692</c:v>
                </c:pt>
                <c:pt idx="2">
                  <c:v>85635</c:v>
                </c:pt>
                <c:pt idx="3">
                  <c:v>74638</c:v>
                </c:pt>
                <c:pt idx="4">
                  <c:v>82368</c:v>
                </c:pt>
                <c:pt idx="5">
                  <c:v>217905</c:v>
                </c:pt>
                <c:pt idx="6">
                  <c:v>305365</c:v>
                </c:pt>
                <c:pt idx="7">
                  <c:v>414956</c:v>
                </c:pt>
                <c:pt idx="8">
                  <c:v>309103</c:v>
                </c:pt>
                <c:pt idx="9">
                  <c:v>228555</c:v>
                </c:pt>
                <c:pt idx="10">
                  <c:v>138746</c:v>
                </c:pt>
                <c:pt idx="11">
                  <c:v>147947</c:v>
                </c:pt>
                <c:pt idx="12">
                  <c:v>69425</c:v>
                </c:pt>
                <c:pt idx="13">
                  <c:v>30437</c:v>
                </c:pt>
                <c:pt idx="14">
                  <c:v>2255</c:v>
                </c:pt>
                <c:pt idx="15">
                  <c:v>7557</c:v>
                </c:pt>
                <c:pt idx="16">
                  <c:v>1198</c:v>
                </c:pt>
                <c:pt idx="17">
                  <c:v>0</c:v>
                </c:pt>
                <c:pt idx="18">
                  <c:v>1198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49E2-9F49-F4650574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8808"/>
        <c:axId val="519428024"/>
      </c:barChart>
      <c:catAx>
        <c:axId val="51942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28024"/>
        <c:crosses val="autoZero"/>
        <c:auto val="1"/>
        <c:lblAlgn val="ctr"/>
        <c:lblOffset val="100"/>
        <c:tickLblSkip val="1"/>
        <c:noMultiLvlLbl val="0"/>
      </c:catAx>
      <c:valAx>
        <c:axId val="519428024"/>
        <c:scaling>
          <c:orientation val="minMax"/>
          <c:max val="425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Abundância (Número)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28808"/>
        <c:crosses val="autoZero"/>
        <c:crossBetween val="between"/>
        <c:majorUnit val="50000"/>
        <c:minorUnit val="5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PELAGO18 - Área Sul (ALG+CAD)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pt-PT" sz="1400"/>
              <a:t>Biomassa de biqueirão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Classe de comprimento (cm)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extra_9aS!$A$8:$A$27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extra_9aS!$C$8:$C$27</c:f>
              <c:numCache>
                <c:formatCode>General</c:formatCode>
                <c:ptCount val="20"/>
                <c:pt idx="0">
                  <c:v>14</c:v>
                </c:pt>
                <c:pt idx="1">
                  <c:v>127</c:v>
                </c:pt>
                <c:pt idx="2">
                  <c:v>378</c:v>
                </c:pt>
                <c:pt idx="3">
                  <c:v>395</c:v>
                </c:pt>
                <c:pt idx="4">
                  <c:v>517</c:v>
                </c:pt>
                <c:pt idx="5">
                  <c:v>1611</c:v>
                </c:pt>
                <c:pt idx="6">
                  <c:v>2639</c:v>
                </c:pt>
                <c:pt idx="7">
                  <c:v>4164</c:v>
                </c:pt>
                <c:pt idx="8">
                  <c:v>3579</c:v>
                </c:pt>
                <c:pt idx="9">
                  <c:v>3036</c:v>
                </c:pt>
                <c:pt idx="10">
                  <c:v>2103</c:v>
                </c:pt>
                <c:pt idx="11">
                  <c:v>2547</c:v>
                </c:pt>
                <c:pt idx="12">
                  <c:v>1351</c:v>
                </c:pt>
                <c:pt idx="13">
                  <c:v>667</c:v>
                </c:pt>
                <c:pt idx="14">
                  <c:v>55</c:v>
                </c:pt>
                <c:pt idx="15">
                  <c:v>208</c:v>
                </c:pt>
                <c:pt idx="16">
                  <c:v>37</c:v>
                </c:pt>
                <c:pt idx="17">
                  <c:v>0</c:v>
                </c:pt>
                <c:pt idx="18">
                  <c:v>45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0-44DC-9577-D9390D7C1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8416"/>
        <c:axId val="519432336"/>
      </c:barChart>
      <c:catAx>
        <c:axId val="5194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32336"/>
        <c:crosses val="autoZero"/>
        <c:auto val="1"/>
        <c:lblAlgn val="ctr"/>
        <c:lblOffset val="100"/>
        <c:tickLblSkip val="1"/>
        <c:noMultiLvlLbl val="0"/>
      </c:catAx>
      <c:valAx>
        <c:axId val="51943233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284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PELAGO18 - </a:t>
            </a:r>
            <a:r>
              <a:rPr lang="en-US" sz="1400" baseline="0"/>
              <a:t>Costa Portuguesa</a:t>
            </a:r>
          </a:p>
          <a:p>
            <a:pPr>
              <a:defRPr sz="1400"/>
            </a:pPr>
            <a:r>
              <a:rPr lang="en-US" sz="1400" baseline="0"/>
              <a:t>Abundância de biqueirão por classe de comprimento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Abundância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extra_Portugal!$A$8:$A$27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extra_Portugal!$B$8:$B$27</c:f>
              <c:numCache>
                <c:formatCode>General</c:formatCode>
                <c:ptCount val="20"/>
                <c:pt idx="0">
                  <c:v>0</c:v>
                </c:pt>
                <c:pt idx="1">
                  <c:v>5435</c:v>
                </c:pt>
                <c:pt idx="2">
                  <c:v>25011</c:v>
                </c:pt>
                <c:pt idx="3">
                  <c:v>195433</c:v>
                </c:pt>
                <c:pt idx="4">
                  <c:v>739374</c:v>
                </c:pt>
                <c:pt idx="5">
                  <c:v>926269</c:v>
                </c:pt>
                <c:pt idx="6">
                  <c:v>580551</c:v>
                </c:pt>
                <c:pt idx="7">
                  <c:v>612318</c:v>
                </c:pt>
                <c:pt idx="8">
                  <c:v>491829</c:v>
                </c:pt>
                <c:pt idx="9">
                  <c:v>419848</c:v>
                </c:pt>
                <c:pt idx="10">
                  <c:v>335481</c:v>
                </c:pt>
                <c:pt idx="11">
                  <c:v>267773</c:v>
                </c:pt>
                <c:pt idx="12">
                  <c:v>164648</c:v>
                </c:pt>
                <c:pt idx="13">
                  <c:v>88619</c:v>
                </c:pt>
                <c:pt idx="14">
                  <c:v>48568</c:v>
                </c:pt>
                <c:pt idx="15">
                  <c:v>51663</c:v>
                </c:pt>
                <c:pt idx="16">
                  <c:v>130129</c:v>
                </c:pt>
                <c:pt idx="17">
                  <c:v>30640</c:v>
                </c:pt>
                <c:pt idx="18">
                  <c:v>15320</c:v>
                </c:pt>
                <c:pt idx="19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4-46BB-8D91-10B779D0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6064"/>
        <c:axId val="519433120"/>
      </c:barChart>
      <c:catAx>
        <c:axId val="51942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33120"/>
        <c:crosses val="autoZero"/>
        <c:auto val="1"/>
        <c:lblAlgn val="ctr"/>
        <c:lblOffset val="100"/>
        <c:tickLblSkip val="1"/>
        <c:noMultiLvlLbl val="0"/>
      </c:catAx>
      <c:valAx>
        <c:axId val="519433120"/>
        <c:scaling>
          <c:orientation val="minMax"/>
          <c:max val="1000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Abundância (Número)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26064"/>
        <c:crosses val="autoZero"/>
        <c:crossBetween val="between"/>
        <c:majorUnit val="150000"/>
        <c:minorUnit val="5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Costa Portuguesa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pt-PT" sz="1400"/>
              <a:t>Biomassa de biqueirão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Biomassa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extra_Portugal!$A$8:$A$27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extra_Portugal!$C$8:$C$27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111</c:v>
                </c:pt>
                <c:pt idx="3">
                  <c:v>1034</c:v>
                </c:pt>
                <c:pt idx="4">
                  <c:v>4642</c:v>
                </c:pt>
                <c:pt idx="5">
                  <c:v>6849</c:v>
                </c:pt>
                <c:pt idx="6">
                  <c:v>5017</c:v>
                </c:pt>
                <c:pt idx="7">
                  <c:v>6145</c:v>
                </c:pt>
                <c:pt idx="8">
                  <c:v>5695</c:v>
                </c:pt>
                <c:pt idx="9">
                  <c:v>5577</c:v>
                </c:pt>
                <c:pt idx="10">
                  <c:v>5085</c:v>
                </c:pt>
                <c:pt idx="11">
                  <c:v>4610</c:v>
                </c:pt>
                <c:pt idx="12">
                  <c:v>3204</c:v>
                </c:pt>
                <c:pt idx="13">
                  <c:v>1942</c:v>
                </c:pt>
                <c:pt idx="14">
                  <c:v>1193</c:v>
                </c:pt>
                <c:pt idx="15">
                  <c:v>1418</c:v>
                </c:pt>
                <c:pt idx="16">
                  <c:v>3976</c:v>
                </c:pt>
                <c:pt idx="17">
                  <c:v>1039</c:v>
                </c:pt>
                <c:pt idx="18">
                  <c:v>574</c:v>
                </c:pt>
                <c:pt idx="1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6C1-8859-DF477E9D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6848"/>
        <c:axId val="519781560"/>
      </c:barChart>
      <c:catAx>
        <c:axId val="5194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781560"/>
        <c:crosses val="autoZero"/>
        <c:auto val="1"/>
        <c:lblAlgn val="ctr"/>
        <c:lblOffset val="100"/>
        <c:tickLblSkip val="1"/>
        <c:noMultiLvlLbl val="0"/>
      </c:catAx>
      <c:valAx>
        <c:axId val="5197815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42684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Costa Portuguesa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Abundância de biqueirão por grupos de idade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Abundancia Idade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extra_Portugal!$V$5:$X$5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extra_Portugal!$V$26:$X$26</c:f>
              <c:numCache>
                <c:formatCode>General</c:formatCode>
                <c:ptCount val="3"/>
                <c:pt idx="0">
                  <c:v>5144229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4BAF-BB20-7AB2F6C7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779600"/>
        <c:axId val="519772544"/>
      </c:barChart>
      <c:catAx>
        <c:axId val="51977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72544"/>
        <c:crosses val="autoZero"/>
        <c:auto val="1"/>
        <c:lblAlgn val="ctr"/>
        <c:lblOffset val="100"/>
        <c:noMultiLvlLbl val="0"/>
      </c:catAx>
      <c:valAx>
        <c:axId val="519772544"/>
        <c:scaling>
          <c:orientation val="minMax"/>
          <c:max val="5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Abundância (milhares)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79600"/>
        <c:crosses val="autoZero"/>
        <c:crossBetween val="between"/>
        <c:majorUnit val="50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PELAGO18 - </a:t>
            </a:r>
            <a:r>
              <a:rPr lang="en-US" sz="1400" baseline="0"/>
              <a:t>OCN</a:t>
            </a:r>
          </a:p>
          <a:p>
            <a:pPr>
              <a:defRPr sz="1400"/>
            </a:pPr>
            <a:r>
              <a:rPr lang="en-US" sz="1400" baseline="0"/>
              <a:t>Abundância de biqueirão por classe de comprimento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'9aCN'!$A$8:$A$27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'9aCN'!$B$8:$B$27</c:f>
              <c:numCache>
                <c:formatCode>General</c:formatCode>
                <c:ptCount val="20"/>
                <c:pt idx="0">
                  <c:v>0</c:v>
                </c:pt>
                <c:pt idx="1">
                  <c:v>5435</c:v>
                </c:pt>
                <c:pt idx="2">
                  <c:v>25011</c:v>
                </c:pt>
                <c:pt idx="3">
                  <c:v>195433</c:v>
                </c:pt>
                <c:pt idx="4">
                  <c:v>739374</c:v>
                </c:pt>
                <c:pt idx="5">
                  <c:v>915572</c:v>
                </c:pt>
                <c:pt idx="6">
                  <c:v>580551</c:v>
                </c:pt>
                <c:pt idx="7">
                  <c:v>580227</c:v>
                </c:pt>
                <c:pt idx="8">
                  <c:v>459738</c:v>
                </c:pt>
                <c:pt idx="9">
                  <c:v>344940</c:v>
                </c:pt>
                <c:pt idx="10">
                  <c:v>303390</c:v>
                </c:pt>
                <c:pt idx="11">
                  <c:v>171471</c:v>
                </c:pt>
                <c:pt idx="12">
                  <c:v>143254</c:v>
                </c:pt>
                <c:pt idx="13">
                  <c:v>88619</c:v>
                </c:pt>
                <c:pt idx="14">
                  <c:v>48568</c:v>
                </c:pt>
                <c:pt idx="15">
                  <c:v>51663</c:v>
                </c:pt>
                <c:pt idx="16">
                  <c:v>130129</c:v>
                </c:pt>
                <c:pt idx="17">
                  <c:v>30640</c:v>
                </c:pt>
                <c:pt idx="18">
                  <c:v>15320</c:v>
                </c:pt>
                <c:pt idx="19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9-44D2-BF86-B24D504F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529488"/>
        <c:axId val="197526352"/>
      </c:barChart>
      <c:catAx>
        <c:axId val="19752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197526352"/>
        <c:crosses val="autoZero"/>
        <c:auto val="1"/>
        <c:lblAlgn val="ctr"/>
        <c:lblOffset val="100"/>
        <c:tickLblSkip val="1"/>
        <c:noMultiLvlLbl val="0"/>
      </c:catAx>
      <c:valAx>
        <c:axId val="197526352"/>
        <c:scaling>
          <c:orientation val="minMax"/>
          <c:max val="1000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Abundância (Número)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197529488"/>
        <c:crosses val="autoZero"/>
        <c:crossBetween val="between"/>
        <c:majorUnit val="150000"/>
        <c:minorUnit val="5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Costa Portuguesa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Biomassa de biqueirão por grupos de idade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Biomassa Idades</c:v>
          </c:tx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014-4710-BE3B-0F4B255E3164}"/>
              </c:ext>
            </c:extLst>
          </c:dPt>
          <c:val>
            <c:numRef>
              <c:f>extra_Portugal!$V$53:$X$53</c:f>
              <c:numCache>
                <c:formatCode>General</c:formatCode>
                <c:ptCount val="3"/>
                <c:pt idx="0">
                  <c:v>58765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4-4710-BE3B-0F4B255E3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775680"/>
        <c:axId val="519781168"/>
      </c:barChart>
      <c:catAx>
        <c:axId val="51977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81168"/>
        <c:crosses val="autoZero"/>
        <c:auto val="1"/>
        <c:lblAlgn val="ctr"/>
        <c:lblOffset val="100"/>
        <c:noMultiLvlLbl val="0"/>
      </c:catAx>
      <c:valAx>
        <c:axId val="51978116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Biomassa (Toneladas)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75680"/>
        <c:crosses val="autoZero"/>
        <c:crossBetween val="between"/>
        <c:majorUnit val="5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PELAGO18 - Área</a:t>
            </a:r>
            <a:r>
              <a:rPr lang="en-US" sz="1400" baseline="0"/>
              <a:t> Total (OCN+ALG+CAD)</a:t>
            </a:r>
          </a:p>
          <a:p>
            <a:pPr>
              <a:defRPr sz="1400"/>
            </a:pPr>
            <a:r>
              <a:rPr lang="en-US" sz="1400" baseline="0"/>
              <a:t>Abundância de biqueirão por classe de comprimento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Abundância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extra_TOTAL!$A$8:$A$27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extra_TOTAL!$B$8:$B$27</c:f>
              <c:numCache>
                <c:formatCode>General</c:formatCode>
                <c:ptCount val="20"/>
                <c:pt idx="0">
                  <c:v>4610</c:v>
                </c:pt>
                <c:pt idx="1">
                  <c:v>40127</c:v>
                </c:pt>
                <c:pt idx="2">
                  <c:v>110646</c:v>
                </c:pt>
                <c:pt idx="3">
                  <c:v>270071</c:v>
                </c:pt>
                <c:pt idx="4">
                  <c:v>821742</c:v>
                </c:pt>
                <c:pt idx="5">
                  <c:v>1133477</c:v>
                </c:pt>
                <c:pt idx="6">
                  <c:v>885916</c:v>
                </c:pt>
                <c:pt idx="7">
                  <c:v>995183</c:v>
                </c:pt>
                <c:pt idx="8">
                  <c:v>768841</c:v>
                </c:pt>
                <c:pt idx="9">
                  <c:v>573495</c:v>
                </c:pt>
                <c:pt idx="10">
                  <c:v>442136</c:v>
                </c:pt>
                <c:pt idx="11">
                  <c:v>319418</c:v>
                </c:pt>
                <c:pt idx="12">
                  <c:v>212679</c:v>
                </c:pt>
                <c:pt idx="13">
                  <c:v>119056</c:v>
                </c:pt>
                <c:pt idx="14">
                  <c:v>50823</c:v>
                </c:pt>
                <c:pt idx="15">
                  <c:v>59220</c:v>
                </c:pt>
                <c:pt idx="16">
                  <c:v>131327</c:v>
                </c:pt>
                <c:pt idx="17">
                  <c:v>30640</c:v>
                </c:pt>
                <c:pt idx="18">
                  <c:v>16518</c:v>
                </c:pt>
                <c:pt idx="19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6-4444-815C-CA49DB92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777640"/>
        <c:axId val="519772936"/>
      </c:barChart>
      <c:catAx>
        <c:axId val="51977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772936"/>
        <c:crosses val="autoZero"/>
        <c:auto val="1"/>
        <c:lblAlgn val="ctr"/>
        <c:lblOffset val="100"/>
        <c:tickLblSkip val="1"/>
        <c:noMultiLvlLbl val="0"/>
      </c:catAx>
      <c:valAx>
        <c:axId val="519772936"/>
        <c:scaling>
          <c:orientation val="minMax"/>
          <c:max val="1200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Abundância (Número)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777640"/>
        <c:crosses val="autoZero"/>
        <c:crossBetween val="between"/>
        <c:majorUnit val="120000"/>
        <c:minorUnit val="25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PELAGO18 - Área Total (OCN+ALG+CAD)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pt-PT" sz="1400"/>
              <a:t>Biomassa de biqueirão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Biomassa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extra_TOTAL!$A$8:$A$27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extra_TOTAL!$C$8:$C$27</c:f>
              <c:numCache>
                <c:formatCode>General</c:formatCode>
                <c:ptCount val="20"/>
                <c:pt idx="0">
                  <c:v>14</c:v>
                </c:pt>
                <c:pt idx="1">
                  <c:v>147</c:v>
                </c:pt>
                <c:pt idx="2">
                  <c:v>489</c:v>
                </c:pt>
                <c:pt idx="3">
                  <c:v>1429</c:v>
                </c:pt>
                <c:pt idx="4">
                  <c:v>5159</c:v>
                </c:pt>
                <c:pt idx="5">
                  <c:v>8381</c:v>
                </c:pt>
                <c:pt idx="6">
                  <c:v>7656</c:v>
                </c:pt>
                <c:pt idx="7">
                  <c:v>9987</c:v>
                </c:pt>
                <c:pt idx="8">
                  <c:v>8902</c:v>
                </c:pt>
                <c:pt idx="9">
                  <c:v>7618</c:v>
                </c:pt>
                <c:pt idx="10">
                  <c:v>6702</c:v>
                </c:pt>
                <c:pt idx="11">
                  <c:v>5499</c:v>
                </c:pt>
                <c:pt idx="12">
                  <c:v>4139</c:v>
                </c:pt>
                <c:pt idx="13">
                  <c:v>2609</c:v>
                </c:pt>
                <c:pt idx="14">
                  <c:v>1248</c:v>
                </c:pt>
                <c:pt idx="15">
                  <c:v>1626</c:v>
                </c:pt>
                <c:pt idx="16">
                  <c:v>4013</c:v>
                </c:pt>
                <c:pt idx="17">
                  <c:v>1039</c:v>
                </c:pt>
                <c:pt idx="18">
                  <c:v>619</c:v>
                </c:pt>
                <c:pt idx="1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1-4E55-A1A2-A74DA35D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773720"/>
        <c:axId val="519778032"/>
      </c:barChart>
      <c:catAx>
        <c:axId val="51977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778032"/>
        <c:crosses val="autoZero"/>
        <c:auto val="1"/>
        <c:lblAlgn val="ctr"/>
        <c:lblOffset val="100"/>
        <c:tickLblSkip val="1"/>
        <c:noMultiLvlLbl val="0"/>
      </c:catAx>
      <c:valAx>
        <c:axId val="5197780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97737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Área Total (OCN+ALG+CAD)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Abundância de biqueirão por grupos de idade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Abundância</c:v>
          </c:tx>
          <c:invertIfNegative val="0"/>
          <c:cat>
            <c:numRef>
              <c:f>extra_TOTAL!$V$5:$X$5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extra_TOTAL!$V$26:$X$26</c:f>
              <c:numCache>
                <c:formatCode>General</c:formatCode>
                <c:ptCount val="3"/>
                <c:pt idx="0">
                  <c:v>6725655.8714097505</c:v>
                </c:pt>
                <c:pt idx="1">
                  <c:v>249445.85586297759</c:v>
                </c:pt>
                <c:pt idx="2">
                  <c:v>10823.272727272728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D6A-B4CD-67EEEE76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780384"/>
        <c:axId val="519770976"/>
      </c:barChart>
      <c:catAx>
        <c:axId val="51978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70976"/>
        <c:crosses val="autoZero"/>
        <c:auto val="1"/>
        <c:lblAlgn val="ctr"/>
        <c:lblOffset val="100"/>
        <c:noMultiLvlLbl val="0"/>
      </c:catAx>
      <c:valAx>
        <c:axId val="519770976"/>
        <c:scaling>
          <c:orientation val="minMax"/>
          <c:max val="7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Abundância (milhares)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8038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Área Total (OCN+ALG+CAD)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Biomassa de biqueirão por grupos de idade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Biomassa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extra_TOTAL!$V$33:$X$33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extra_TOTAL!$V$54:$X$54</c:f>
              <c:numCache>
                <c:formatCode>General</c:formatCode>
                <c:ptCount val="3"/>
                <c:pt idx="0">
                  <c:v>70272.296574440057</c:v>
                </c:pt>
                <c:pt idx="1">
                  <c:v>7400.5216073781285</c:v>
                </c:pt>
                <c:pt idx="2">
                  <c:v>237.18181818181819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9-4B55-880B-FC0C900D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772152"/>
        <c:axId val="519776072"/>
      </c:barChart>
      <c:catAx>
        <c:axId val="51977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76072"/>
        <c:crosses val="autoZero"/>
        <c:auto val="1"/>
        <c:lblAlgn val="ctr"/>
        <c:lblOffset val="100"/>
        <c:noMultiLvlLbl val="0"/>
      </c:catAx>
      <c:valAx>
        <c:axId val="519776072"/>
        <c:scaling>
          <c:orientation val="minMax"/>
          <c:max val="7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Biomassa (Toneladas)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772152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OCN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pt-PT" sz="1400"/>
              <a:t>Biomassa de biqueirão por classe de comprimento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'9aCN'!$A$8:$A$27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'9aCN'!$C$8:$C$27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111</c:v>
                </c:pt>
                <c:pt idx="3">
                  <c:v>1034</c:v>
                </c:pt>
                <c:pt idx="4">
                  <c:v>4642</c:v>
                </c:pt>
                <c:pt idx="5">
                  <c:v>6770</c:v>
                </c:pt>
                <c:pt idx="6">
                  <c:v>5017</c:v>
                </c:pt>
                <c:pt idx="7">
                  <c:v>5823</c:v>
                </c:pt>
                <c:pt idx="8">
                  <c:v>5323</c:v>
                </c:pt>
                <c:pt idx="9">
                  <c:v>4582</c:v>
                </c:pt>
                <c:pt idx="10">
                  <c:v>4599</c:v>
                </c:pt>
                <c:pt idx="11">
                  <c:v>2952</c:v>
                </c:pt>
                <c:pt idx="12">
                  <c:v>2788</c:v>
                </c:pt>
                <c:pt idx="13">
                  <c:v>1942</c:v>
                </c:pt>
                <c:pt idx="14">
                  <c:v>1193</c:v>
                </c:pt>
                <c:pt idx="15">
                  <c:v>1418</c:v>
                </c:pt>
                <c:pt idx="16">
                  <c:v>3976</c:v>
                </c:pt>
                <c:pt idx="17">
                  <c:v>1039</c:v>
                </c:pt>
                <c:pt idx="18">
                  <c:v>574</c:v>
                </c:pt>
                <c:pt idx="1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B-46BC-A94D-2B76953D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524784"/>
        <c:axId val="197523608"/>
      </c:barChart>
      <c:catAx>
        <c:axId val="19752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197523608"/>
        <c:crosses val="autoZero"/>
        <c:auto val="1"/>
        <c:lblAlgn val="ctr"/>
        <c:lblOffset val="100"/>
        <c:tickLblSkip val="1"/>
        <c:noMultiLvlLbl val="0"/>
      </c:catAx>
      <c:valAx>
        <c:axId val="1975236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1975247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OCN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Abundância de biqueirão por grupos de idade</a:t>
            </a:r>
            <a:endParaRPr lang="en-US" sz="14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'9aCN'!$R$26:$T$26</c:f>
              <c:numCache>
                <c:formatCode>General</c:formatCode>
                <c:ptCount val="3"/>
                <c:pt idx="0">
                  <c:v>4844655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0-4950-96DF-F3A930B0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7528312"/>
        <c:axId val="514060232"/>
      </c:barChart>
      <c:catAx>
        <c:axId val="19752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060232"/>
        <c:crosses val="autoZero"/>
        <c:auto val="1"/>
        <c:lblAlgn val="ctr"/>
        <c:lblOffset val="100"/>
        <c:noMultiLvlLbl val="0"/>
      </c:catAx>
      <c:valAx>
        <c:axId val="51406023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Abundância (milhares)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528312"/>
        <c:crosses val="autoZero"/>
        <c:crossBetween val="between"/>
        <c:majorUnit val="50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ALG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Biomassa de biqueirão por grupos de idade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'9aS_alg'!$R$36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'9aS_alg'!$R$58:$T$58</c:f>
              <c:numCache>
                <c:formatCode>General</c:formatCode>
                <c:ptCount val="3"/>
                <c:pt idx="0">
                  <c:v>4328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1-4AF1-9E9C-A9ED34D1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101456"/>
        <c:axId val="516101848"/>
      </c:barChart>
      <c:catAx>
        <c:axId val="5161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101848"/>
        <c:crosses val="autoZero"/>
        <c:auto val="1"/>
        <c:lblAlgn val="ctr"/>
        <c:lblOffset val="100"/>
        <c:noMultiLvlLbl val="0"/>
      </c:catAx>
      <c:valAx>
        <c:axId val="51610184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Biomassa (Toneladas)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101456"/>
        <c:crosses val="autoZero"/>
        <c:crossBetween val="between"/>
        <c:majorUnit val="5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ALG</a:t>
            </a:r>
            <a:endParaRPr lang="pt-PT" sz="1400">
              <a:effectLst/>
            </a:endParaRPr>
          </a:p>
          <a:p>
            <a:pPr>
              <a:defRPr sz="1400"/>
            </a:pPr>
            <a:r>
              <a:rPr lang="pt-PT" sz="1400"/>
              <a:t>Biomassa de biqueirão por classe de comprimento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'9aS_alg'!$A$8:$A$27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'9aS_alg'!$C$8:$C$27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</c:v>
                </c:pt>
                <c:pt idx="6">
                  <c:v>0</c:v>
                </c:pt>
                <c:pt idx="7">
                  <c:v>322</c:v>
                </c:pt>
                <c:pt idx="8">
                  <c:v>372</c:v>
                </c:pt>
                <c:pt idx="9">
                  <c:v>995</c:v>
                </c:pt>
                <c:pt idx="10">
                  <c:v>486</c:v>
                </c:pt>
                <c:pt idx="11">
                  <c:v>1658</c:v>
                </c:pt>
                <c:pt idx="12">
                  <c:v>416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E-406B-8C25-9DAF5DB0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102632"/>
        <c:axId val="516098712"/>
      </c:barChart>
      <c:catAx>
        <c:axId val="51610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098712"/>
        <c:crosses val="autoZero"/>
        <c:auto val="1"/>
        <c:lblAlgn val="ctr"/>
        <c:lblOffset val="100"/>
        <c:tickLblSkip val="1"/>
        <c:noMultiLvlLbl val="0"/>
      </c:catAx>
      <c:valAx>
        <c:axId val="5160987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Biomassa (toneladas)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10263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PELAGO18 - </a:t>
            </a:r>
            <a:r>
              <a:rPr lang="en-US" sz="1400" baseline="0"/>
              <a:t>ALG</a:t>
            </a:r>
          </a:p>
          <a:p>
            <a:pPr>
              <a:defRPr sz="1400"/>
            </a:pPr>
            <a:r>
              <a:rPr lang="en-US" sz="1400" baseline="0"/>
              <a:t>Abundância de biqueirão por classe de comprimento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Classe de comprimento (cm)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cat>
            <c:numRef>
              <c:f>'9aS_alg'!$A$8:$A$27</c:f>
              <c:numCache>
                <c:formatCode>General</c:formatCode>
                <c:ptCount val="20"/>
                <c:pt idx="0">
                  <c:v>8</c:v>
                </c:pt>
                <c:pt idx="1">
                  <c:v>8.5</c:v>
                </c:pt>
                <c:pt idx="2">
                  <c:v>9</c:v>
                </c:pt>
                <c:pt idx="3">
                  <c:v>9.5</c:v>
                </c:pt>
                <c:pt idx="4">
                  <c:v>10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12</c:v>
                </c:pt>
                <c:pt idx="9">
                  <c:v>12.5</c:v>
                </c:pt>
                <c:pt idx="10">
                  <c:v>13</c:v>
                </c:pt>
                <c:pt idx="11">
                  <c:v>13.5</c:v>
                </c:pt>
                <c:pt idx="12">
                  <c:v>14</c:v>
                </c:pt>
                <c:pt idx="13">
                  <c:v>14.5</c:v>
                </c:pt>
                <c:pt idx="14">
                  <c:v>15</c:v>
                </c:pt>
                <c:pt idx="15">
                  <c:v>15.5</c:v>
                </c:pt>
                <c:pt idx="16">
                  <c:v>16</c:v>
                </c:pt>
                <c:pt idx="17">
                  <c:v>16.5</c:v>
                </c:pt>
                <c:pt idx="18">
                  <c:v>17</c:v>
                </c:pt>
                <c:pt idx="19">
                  <c:v>17.5</c:v>
                </c:pt>
              </c:numCache>
            </c:numRef>
          </c:cat>
          <c:val>
            <c:numRef>
              <c:f>'9aS_alg'!$B$8:$B$27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10697</c:v>
                </c:pt>
                <c:pt idx="6">
                  <c:v>0</c:v>
                </c:pt>
                <c:pt idx="7">
                  <c:v>32091</c:v>
                </c:pt>
                <c:pt idx="8">
                  <c:v>32091</c:v>
                </c:pt>
                <c:pt idx="9">
                  <c:v>74908</c:v>
                </c:pt>
                <c:pt idx="10">
                  <c:v>32091</c:v>
                </c:pt>
                <c:pt idx="11">
                  <c:v>96302</c:v>
                </c:pt>
                <c:pt idx="12">
                  <c:v>21394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7-40D6-B39D-8DE3A1CF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096752"/>
        <c:axId val="516100280"/>
      </c:barChart>
      <c:catAx>
        <c:axId val="51609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 de comprimento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100280"/>
        <c:crosses val="autoZero"/>
        <c:auto val="1"/>
        <c:lblAlgn val="ctr"/>
        <c:lblOffset val="100"/>
        <c:tickLblSkip val="1"/>
        <c:noMultiLvlLbl val="0"/>
      </c:catAx>
      <c:valAx>
        <c:axId val="516100280"/>
        <c:scaling>
          <c:orientation val="minMax"/>
          <c:max val="125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Abundância (Número)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PT"/>
          </a:p>
        </c:txPr>
        <c:crossAx val="516096752"/>
        <c:crosses val="autoZero"/>
        <c:crossBetween val="between"/>
        <c:majorUnit val="25000"/>
        <c:minorUnit val="50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</a:t>
            </a:r>
            <a:r>
              <a:rPr lang="pt-PT" sz="1400" b="1" i="0" baseline="0">
                <a:effectLst/>
              </a:rPr>
              <a:t>ALG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/>
                </a:solidFill>
              </a:rPr>
              <a:t>Abundância de biqueirão por grupos de idade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val>
            <c:numRef>
              <c:f>'9aS_alg'!$R$26:$T$26</c:f>
              <c:numCache>
                <c:formatCode>General</c:formatCode>
                <c:ptCount val="3"/>
                <c:pt idx="0">
                  <c:v>299574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4-4AD5-AD10-02C3A401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6099104"/>
        <c:axId val="516103024"/>
      </c:barChart>
      <c:catAx>
        <c:axId val="51609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103024"/>
        <c:crosses val="autoZero"/>
        <c:auto val="1"/>
        <c:lblAlgn val="ctr"/>
        <c:lblOffset val="100"/>
        <c:noMultiLvlLbl val="0"/>
      </c:catAx>
      <c:valAx>
        <c:axId val="516103024"/>
        <c:scaling>
          <c:orientation val="minMax"/>
          <c:max val="3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Abundância (milhares)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6099104"/>
        <c:crosses val="autoZero"/>
        <c:crossBetween val="between"/>
        <c:majorUnit val="25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PELAGO18 - CAD</a:t>
            </a:r>
            <a:endParaRPr lang="pt-PT" sz="1400">
              <a:effectLst/>
            </a:endParaRPr>
          </a:p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Biomassa de biqueirão por grupos de idade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'9aS_cad'!$R$34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numRef>
              <c:f>'9aS_cad'!$R$35:$T$35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'9aS_cad'!$R$56:$T$56</c:f>
              <c:numCache>
                <c:formatCode>General</c:formatCode>
                <c:ptCount val="3"/>
                <c:pt idx="0">
                  <c:v>18505.908187645684</c:v>
                </c:pt>
                <c:pt idx="1">
                  <c:v>578.45544871794868</c:v>
                </c:pt>
                <c:pt idx="2">
                  <c:v>60.63636363636364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DCD-8A15-116015A9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19425672"/>
        <c:axId val="519430376"/>
      </c:barChart>
      <c:catAx>
        <c:axId val="51942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900" b="1">
                    <a:solidFill>
                      <a:schemeClr val="tx1"/>
                    </a:solidFill>
                  </a:rPr>
                  <a:t>Grupo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430376"/>
        <c:crosses val="autoZero"/>
        <c:auto val="1"/>
        <c:lblAlgn val="ctr"/>
        <c:lblOffset val="100"/>
        <c:noMultiLvlLbl val="0"/>
      </c:catAx>
      <c:valAx>
        <c:axId val="51943037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chemeClr val="tx1"/>
                    </a:solidFill>
                  </a:rPr>
                  <a:t>Biomassa (Toneladas)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9425672"/>
        <c:crosses val="autoZero"/>
        <c:crossBetween val="between"/>
        <c:majorUnit val="25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14569</xdr:colOff>
      <xdr:row>109</xdr:row>
      <xdr:rowOff>142876</xdr:rowOff>
    </xdr:from>
    <xdr:to>
      <xdr:col>5</xdr:col>
      <xdr:colOff>84047</xdr:colOff>
      <xdr:row>129</xdr:row>
      <xdr:rowOff>152401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32</xdr:col>
      <xdr:colOff>57150</xdr:colOff>
      <xdr:row>18</xdr:row>
      <xdr:rowOff>185275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5045</xdr:colOff>
      <xdr:row>13</xdr:row>
      <xdr:rowOff>152400</xdr:rowOff>
    </xdr:from>
    <xdr:to>
      <xdr:col>32</xdr:col>
      <xdr:colOff>90770</xdr:colOff>
      <xdr:row>29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29</xdr:row>
      <xdr:rowOff>152401</xdr:rowOff>
    </xdr:from>
    <xdr:to>
      <xdr:col>32</xdr:col>
      <xdr:colOff>88528</xdr:colOff>
      <xdr:row>49</xdr:row>
      <xdr:rowOff>161926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14569</xdr:colOff>
      <xdr:row>110</xdr:row>
      <xdr:rowOff>142876</xdr:rowOff>
    </xdr:from>
    <xdr:to>
      <xdr:col>5</xdr:col>
      <xdr:colOff>84047</xdr:colOff>
      <xdr:row>130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66675</xdr:colOff>
      <xdr:row>17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34</xdr:col>
      <xdr:colOff>38100</xdr:colOff>
      <xdr:row>34</xdr:row>
      <xdr:rowOff>185275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43</xdr:row>
      <xdr:rowOff>161926</xdr:rowOff>
    </xdr:from>
    <xdr:to>
      <xdr:col>34</xdr:col>
      <xdr:colOff>69478</xdr:colOff>
      <xdr:row>63</xdr:row>
      <xdr:rowOff>171451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14569</xdr:colOff>
      <xdr:row>110</xdr:row>
      <xdr:rowOff>142876</xdr:rowOff>
    </xdr:from>
    <xdr:to>
      <xdr:col>5</xdr:col>
      <xdr:colOff>84047</xdr:colOff>
      <xdr:row>130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38100</xdr:colOff>
      <xdr:row>17</xdr:row>
      <xdr:rowOff>185275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5045</xdr:colOff>
      <xdr:row>10</xdr:row>
      <xdr:rowOff>9525</xdr:rowOff>
    </xdr:from>
    <xdr:to>
      <xdr:col>33</xdr:col>
      <xdr:colOff>71720</xdr:colOff>
      <xdr:row>25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9526</xdr:rowOff>
    </xdr:from>
    <xdr:to>
      <xdr:col>33</xdr:col>
      <xdr:colOff>69478</xdr:colOff>
      <xdr:row>46</xdr:row>
      <xdr:rowOff>19051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89</xdr:row>
      <xdr:rowOff>104776</xdr:rowOff>
    </xdr:from>
    <xdr:to>
      <xdr:col>5</xdr:col>
      <xdr:colOff>69478</xdr:colOff>
      <xdr:row>109</xdr:row>
      <xdr:rowOff>114301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14569</xdr:colOff>
      <xdr:row>110</xdr:row>
      <xdr:rowOff>142876</xdr:rowOff>
    </xdr:from>
    <xdr:to>
      <xdr:col>5</xdr:col>
      <xdr:colOff>84047</xdr:colOff>
      <xdr:row>130</xdr:row>
      <xdr:rowOff>152401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38100</xdr:colOff>
      <xdr:row>15</xdr:row>
      <xdr:rowOff>185275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104775</xdr:rowOff>
    </xdr:from>
    <xdr:to>
      <xdr:col>32</xdr:col>
      <xdr:colOff>66676</xdr:colOff>
      <xdr:row>32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5044</xdr:colOff>
      <xdr:row>56</xdr:row>
      <xdr:rowOff>0</xdr:rowOff>
    </xdr:from>
    <xdr:to>
      <xdr:col>9</xdr:col>
      <xdr:colOff>43144</xdr:colOff>
      <xdr:row>71</xdr:row>
      <xdr:rowOff>185275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5045</xdr:colOff>
      <xdr:row>72</xdr:row>
      <xdr:rowOff>104775</xdr:rowOff>
    </xdr:from>
    <xdr:to>
      <xdr:col>9</xdr:col>
      <xdr:colOff>71720</xdr:colOff>
      <xdr:row>88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88</xdr:row>
      <xdr:rowOff>104776</xdr:rowOff>
    </xdr:from>
    <xdr:to>
      <xdr:col>9</xdr:col>
      <xdr:colOff>69478</xdr:colOff>
      <xdr:row>108</xdr:row>
      <xdr:rowOff>114301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14569</xdr:colOff>
      <xdr:row>109</xdr:row>
      <xdr:rowOff>142876</xdr:rowOff>
    </xdr:from>
    <xdr:to>
      <xdr:col>9</xdr:col>
      <xdr:colOff>84047</xdr:colOff>
      <xdr:row>129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5044</xdr:colOff>
      <xdr:row>57</xdr:row>
      <xdr:rowOff>0</xdr:rowOff>
    </xdr:from>
    <xdr:to>
      <xdr:col>9</xdr:col>
      <xdr:colOff>43144</xdr:colOff>
      <xdr:row>72</xdr:row>
      <xdr:rowOff>185275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5045</xdr:colOff>
      <xdr:row>73</xdr:row>
      <xdr:rowOff>104775</xdr:rowOff>
    </xdr:from>
    <xdr:to>
      <xdr:col>9</xdr:col>
      <xdr:colOff>71720</xdr:colOff>
      <xdr:row>89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104776</xdr:rowOff>
    </xdr:from>
    <xdr:to>
      <xdr:col>9</xdr:col>
      <xdr:colOff>69478</xdr:colOff>
      <xdr:row>109</xdr:row>
      <xdr:rowOff>114301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14569</xdr:colOff>
      <xdr:row>110</xdr:row>
      <xdr:rowOff>142876</xdr:rowOff>
    </xdr:from>
    <xdr:to>
      <xdr:col>9</xdr:col>
      <xdr:colOff>84047</xdr:colOff>
      <xdr:row>130</xdr:row>
      <xdr:rowOff>152401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activeCell="K13" sqref="K13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6" bestFit="1" customWidth="1"/>
    <col min="17" max="17" width="11.42578125" bestFit="1" customWidth="1"/>
  </cols>
  <sheetData>
    <row r="1" spans="1:21" x14ac:dyDescent="0.25">
      <c r="A1" s="8" t="s">
        <v>20</v>
      </c>
      <c r="B1" s="8" t="s">
        <v>21</v>
      </c>
      <c r="C1" s="8" t="s">
        <v>22</v>
      </c>
      <c r="E1" s="8" t="s">
        <v>23</v>
      </c>
      <c r="F1" s="8" t="s">
        <v>7</v>
      </c>
      <c r="K1" s="8" t="s">
        <v>23</v>
      </c>
      <c r="L1" s="8" t="s">
        <v>7</v>
      </c>
      <c r="Q1" s="8" t="s">
        <v>23</v>
      </c>
      <c r="R1" s="8" t="s">
        <v>7</v>
      </c>
    </row>
    <row r="2" spans="1:21" x14ac:dyDescent="0.25">
      <c r="A2">
        <v>5</v>
      </c>
      <c r="B2">
        <v>0</v>
      </c>
      <c r="C2">
        <v>0</v>
      </c>
      <c r="E2" s="8" t="s">
        <v>24</v>
      </c>
      <c r="F2" s="8" t="s">
        <v>1</v>
      </c>
      <c r="K2" s="8" t="s">
        <v>24</v>
      </c>
      <c r="L2" s="8" t="s">
        <v>1</v>
      </c>
      <c r="Q2" s="8" t="s">
        <v>24</v>
      </c>
      <c r="R2" s="8" t="s">
        <v>1</v>
      </c>
    </row>
    <row r="3" spans="1:21" x14ac:dyDescent="0.25">
      <c r="A3">
        <v>5.5</v>
      </c>
      <c r="B3">
        <v>0</v>
      </c>
      <c r="C3">
        <v>0</v>
      </c>
      <c r="E3" s="8" t="s">
        <v>25</v>
      </c>
      <c r="F3" s="8"/>
      <c r="G3" s="8"/>
      <c r="H3" s="8"/>
      <c r="I3" s="8"/>
      <c r="J3" s="8"/>
      <c r="K3" s="8" t="s">
        <v>12</v>
      </c>
      <c r="L3" s="8"/>
      <c r="M3" s="8"/>
      <c r="N3" s="8"/>
      <c r="O3" s="8"/>
      <c r="P3" s="8"/>
      <c r="Q3" s="8" t="s">
        <v>26</v>
      </c>
      <c r="R3" s="8" t="s">
        <v>27</v>
      </c>
    </row>
    <row r="4" spans="1:21" x14ac:dyDescent="0.25">
      <c r="A4">
        <v>6</v>
      </c>
      <c r="B4">
        <v>0</v>
      </c>
      <c r="C4">
        <v>0</v>
      </c>
      <c r="E4" s="38" t="s">
        <v>2</v>
      </c>
      <c r="F4" s="37" t="s">
        <v>28</v>
      </c>
      <c r="G4" s="37"/>
      <c r="H4" s="37"/>
      <c r="I4" s="38" t="s">
        <v>3</v>
      </c>
      <c r="K4" s="38" t="s">
        <v>2</v>
      </c>
      <c r="L4" s="37" t="s">
        <v>28</v>
      </c>
      <c r="M4" s="37"/>
      <c r="N4" s="37"/>
      <c r="O4" s="38" t="s">
        <v>3</v>
      </c>
      <c r="Q4" s="38" t="s">
        <v>2</v>
      </c>
      <c r="R4" s="37" t="s">
        <v>28</v>
      </c>
      <c r="S4" s="37"/>
      <c r="T4" s="37"/>
      <c r="U4" s="38" t="s">
        <v>3</v>
      </c>
    </row>
    <row r="5" spans="1:21" x14ac:dyDescent="0.25">
      <c r="A5">
        <v>6.5</v>
      </c>
      <c r="B5">
        <v>0</v>
      </c>
      <c r="C5">
        <v>0</v>
      </c>
      <c r="E5" s="39"/>
      <c r="F5" s="10">
        <v>1</v>
      </c>
      <c r="G5" s="10">
        <v>2</v>
      </c>
      <c r="H5" s="10">
        <v>3</v>
      </c>
      <c r="I5" s="39"/>
      <c r="K5" s="39"/>
      <c r="L5" s="10">
        <v>1</v>
      </c>
      <c r="M5" s="10">
        <v>2</v>
      </c>
      <c r="N5" s="10">
        <v>3</v>
      </c>
      <c r="O5" s="39"/>
      <c r="Q5" s="39"/>
      <c r="R5" s="10">
        <v>1</v>
      </c>
      <c r="S5" s="10">
        <v>2</v>
      </c>
      <c r="T5" s="10">
        <v>3</v>
      </c>
      <c r="U5" s="39"/>
    </row>
    <row r="6" spans="1:21" x14ac:dyDescent="0.25">
      <c r="A6">
        <v>7</v>
      </c>
      <c r="B6">
        <v>0</v>
      </c>
      <c r="C6">
        <v>0</v>
      </c>
      <c r="E6" s="5">
        <v>8</v>
      </c>
      <c r="I6" s="5"/>
      <c r="K6" s="5">
        <v>8</v>
      </c>
      <c r="O6" s="5"/>
      <c r="P6">
        <f>+Q6+0.25</f>
        <v>8.25</v>
      </c>
      <c r="Q6" s="5">
        <v>8</v>
      </c>
      <c r="U6" s="5"/>
    </row>
    <row r="7" spans="1:21" x14ac:dyDescent="0.25">
      <c r="A7">
        <v>7.5</v>
      </c>
      <c r="B7">
        <v>0</v>
      </c>
      <c r="C7">
        <v>0</v>
      </c>
      <c r="E7" s="5">
        <v>8.5</v>
      </c>
      <c r="F7" s="22">
        <v>1</v>
      </c>
      <c r="I7" s="5">
        <f>SUM(F7:H7)</f>
        <v>1</v>
      </c>
      <c r="K7" s="5">
        <v>8.5</v>
      </c>
      <c r="L7">
        <f t="shared" ref="L7:L8" si="0">+F7/$I7</f>
        <v>1</v>
      </c>
      <c r="O7" s="5">
        <f t="shared" ref="O7:O8" si="1">SUM(L7:N7)</f>
        <v>1</v>
      </c>
      <c r="P7">
        <f t="shared" ref="P7:P25" si="2">+Q7+0.25</f>
        <v>8.75</v>
      </c>
      <c r="Q7" s="5">
        <v>8.5</v>
      </c>
      <c r="R7">
        <f t="shared" ref="R7:R8" si="3">+L7*$B9</f>
        <v>5435</v>
      </c>
      <c r="U7" s="5">
        <f t="shared" ref="U7:U8" si="4">SUM(R7:T7)</f>
        <v>5435</v>
      </c>
    </row>
    <row r="8" spans="1:21" x14ac:dyDescent="0.25">
      <c r="A8">
        <v>8</v>
      </c>
      <c r="B8">
        <v>0</v>
      </c>
      <c r="C8">
        <v>0</v>
      </c>
      <c r="E8" s="5">
        <v>9</v>
      </c>
      <c r="F8" s="22">
        <v>1</v>
      </c>
      <c r="I8" s="5">
        <f t="shared" ref="I8:I24" si="5">SUM(F8:H8)</f>
        <v>1</v>
      </c>
      <c r="K8" s="5">
        <v>9</v>
      </c>
      <c r="L8">
        <f t="shared" si="0"/>
        <v>1</v>
      </c>
      <c r="O8" s="5">
        <f t="shared" si="1"/>
        <v>1</v>
      </c>
      <c r="P8">
        <f t="shared" si="2"/>
        <v>9.25</v>
      </c>
      <c r="Q8" s="5">
        <v>9</v>
      </c>
      <c r="R8">
        <f t="shared" si="3"/>
        <v>25011</v>
      </c>
      <c r="U8" s="5">
        <f t="shared" si="4"/>
        <v>25011</v>
      </c>
    </row>
    <row r="9" spans="1:21" x14ac:dyDescent="0.25">
      <c r="A9">
        <v>8.5</v>
      </c>
      <c r="B9">
        <v>5435</v>
      </c>
      <c r="C9">
        <v>20</v>
      </c>
      <c r="E9" s="5">
        <v>9.5</v>
      </c>
      <c r="F9">
        <v>10</v>
      </c>
      <c r="I9" s="5">
        <f t="shared" si="5"/>
        <v>10</v>
      </c>
      <c r="K9" s="5">
        <v>9.5</v>
      </c>
      <c r="L9">
        <f>+F9/$I9</f>
        <v>1</v>
      </c>
      <c r="O9" s="5">
        <f>SUM(L9:N9)</f>
        <v>1</v>
      </c>
      <c r="P9">
        <f t="shared" si="2"/>
        <v>9.75</v>
      </c>
      <c r="Q9" s="5">
        <v>9.5</v>
      </c>
      <c r="R9">
        <f>+L9*$B11</f>
        <v>195433</v>
      </c>
      <c r="U9" s="5">
        <f>SUM(R9:T9)</f>
        <v>195433</v>
      </c>
    </row>
    <row r="10" spans="1:21" x14ac:dyDescent="0.25">
      <c r="A10">
        <v>9</v>
      </c>
      <c r="B10">
        <v>25011</v>
      </c>
      <c r="C10">
        <v>111</v>
      </c>
      <c r="E10" s="5">
        <v>10</v>
      </c>
      <c r="F10">
        <v>13</v>
      </c>
      <c r="I10" s="5">
        <f t="shared" si="5"/>
        <v>13</v>
      </c>
      <c r="K10" s="5">
        <v>10</v>
      </c>
      <c r="L10">
        <f t="shared" ref="L10:L25" si="6">+F10/$I10</f>
        <v>1</v>
      </c>
      <c r="O10" s="5">
        <f t="shared" ref="O10:O25" si="7">SUM(L10:N10)</f>
        <v>1</v>
      </c>
      <c r="P10">
        <f t="shared" si="2"/>
        <v>10.25</v>
      </c>
      <c r="Q10" s="5">
        <v>10</v>
      </c>
      <c r="R10">
        <f t="shared" ref="R10:R25" si="8">+L10*$B12</f>
        <v>739374</v>
      </c>
      <c r="U10" s="5">
        <f t="shared" ref="U10:U25" si="9">SUM(R10:T10)</f>
        <v>739374</v>
      </c>
    </row>
    <row r="11" spans="1:21" x14ac:dyDescent="0.25">
      <c r="A11">
        <v>9.5</v>
      </c>
      <c r="B11">
        <v>195433</v>
      </c>
      <c r="C11">
        <v>1034</v>
      </c>
      <c r="E11" s="5">
        <v>10.5</v>
      </c>
      <c r="F11">
        <v>11</v>
      </c>
      <c r="I11" s="5">
        <f t="shared" si="5"/>
        <v>11</v>
      </c>
      <c r="K11" s="5">
        <v>10.5</v>
      </c>
      <c r="L11">
        <f t="shared" si="6"/>
        <v>1</v>
      </c>
      <c r="O11" s="5">
        <f t="shared" si="7"/>
        <v>1</v>
      </c>
      <c r="P11">
        <f t="shared" si="2"/>
        <v>10.75</v>
      </c>
      <c r="Q11" s="5">
        <v>10.5</v>
      </c>
      <c r="R11">
        <f t="shared" si="8"/>
        <v>915572</v>
      </c>
      <c r="U11" s="5">
        <f t="shared" si="9"/>
        <v>915572</v>
      </c>
    </row>
    <row r="12" spans="1:21" x14ac:dyDescent="0.25">
      <c r="A12">
        <v>10</v>
      </c>
      <c r="B12">
        <v>739374</v>
      </c>
      <c r="C12">
        <v>4642</v>
      </c>
      <c r="E12" s="5">
        <v>11</v>
      </c>
      <c r="F12">
        <v>14</v>
      </c>
      <c r="I12" s="5">
        <f t="shared" si="5"/>
        <v>14</v>
      </c>
      <c r="K12" s="5">
        <v>11</v>
      </c>
      <c r="L12">
        <f t="shared" si="6"/>
        <v>1</v>
      </c>
      <c r="O12" s="5">
        <f t="shared" si="7"/>
        <v>1</v>
      </c>
      <c r="P12">
        <f t="shared" si="2"/>
        <v>11.25</v>
      </c>
      <c r="Q12" s="5">
        <v>11</v>
      </c>
      <c r="R12">
        <f t="shared" si="8"/>
        <v>580551</v>
      </c>
      <c r="U12" s="5">
        <f t="shared" si="9"/>
        <v>580551</v>
      </c>
    </row>
    <row r="13" spans="1:21" x14ac:dyDescent="0.25">
      <c r="A13">
        <v>10.5</v>
      </c>
      <c r="B13">
        <v>915572</v>
      </c>
      <c r="C13">
        <v>6770</v>
      </c>
      <c r="E13" s="5">
        <v>11.5</v>
      </c>
      <c r="F13">
        <v>16</v>
      </c>
      <c r="I13" s="5">
        <f t="shared" si="5"/>
        <v>16</v>
      </c>
      <c r="K13" s="5">
        <v>11.5</v>
      </c>
      <c r="L13">
        <f t="shared" si="6"/>
        <v>1</v>
      </c>
      <c r="O13" s="5">
        <f t="shared" si="7"/>
        <v>1</v>
      </c>
      <c r="P13">
        <f t="shared" si="2"/>
        <v>11.75</v>
      </c>
      <c r="Q13" s="5">
        <v>11.5</v>
      </c>
      <c r="R13">
        <f t="shared" si="8"/>
        <v>580227</v>
      </c>
      <c r="U13" s="5">
        <f t="shared" si="9"/>
        <v>580227</v>
      </c>
    </row>
    <row r="14" spans="1:21" x14ac:dyDescent="0.25">
      <c r="A14">
        <v>11</v>
      </c>
      <c r="B14">
        <v>580551</v>
      </c>
      <c r="C14">
        <v>5017</v>
      </c>
      <c r="E14" s="5">
        <v>12</v>
      </c>
      <c r="F14">
        <v>16</v>
      </c>
      <c r="I14" s="5">
        <f t="shared" si="5"/>
        <v>16</v>
      </c>
      <c r="K14" s="5">
        <v>12</v>
      </c>
      <c r="L14">
        <f t="shared" si="6"/>
        <v>1</v>
      </c>
      <c r="O14" s="5">
        <f t="shared" si="7"/>
        <v>1</v>
      </c>
      <c r="P14">
        <f t="shared" si="2"/>
        <v>12.25</v>
      </c>
      <c r="Q14" s="5">
        <v>12</v>
      </c>
      <c r="R14">
        <f t="shared" si="8"/>
        <v>459738</v>
      </c>
      <c r="U14" s="5">
        <f t="shared" si="9"/>
        <v>459738</v>
      </c>
    </row>
    <row r="15" spans="1:21" x14ac:dyDescent="0.25">
      <c r="A15">
        <v>11.5</v>
      </c>
      <c r="B15">
        <v>580227</v>
      </c>
      <c r="C15">
        <v>5823</v>
      </c>
      <c r="E15" s="5">
        <v>12.5</v>
      </c>
      <c r="F15">
        <v>13</v>
      </c>
      <c r="I15" s="5">
        <f t="shared" si="5"/>
        <v>13</v>
      </c>
      <c r="K15" s="5">
        <v>12.5</v>
      </c>
      <c r="L15">
        <f t="shared" si="6"/>
        <v>1</v>
      </c>
      <c r="O15" s="5">
        <f t="shared" si="7"/>
        <v>1</v>
      </c>
      <c r="P15">
        <f t="shared" si="2"/>
        <v>12.75</v>
      </c>
      <c r="Q15" s="5">
        <v>12.5</v>
      </c>
      <c r="R15">
        <f t="shared" si="8"/>
        <v>344940</v>
      </c>
      <c r="U15" s="5">
        <f t="shared" si="9"/>
        <v>344940</v>
      </c>
    </row>
    <row r="16" spans="1:21" x14ac:dyDescent="0.25">
      <c r="A16">
        <v>12</v>
      </c>
      <c r="B16">
        <v>459738</v>
      </c>
      <c r="C16">
        <v>5323</v>
      </c>
      <c r="E16" s="5">
        <v>13</v>
      </c>
      <c r="F16">
        <v>7</v>
      </c>
      <c r="I16" s="5">
        <f t="shared" si="5"/>
        <v>7</v>
      </c>
      <c r="K16" s="5">
        <v>13</v>
      </c>
      <c r="L16">
        <f t="shared" si="6"/>
        <v>1</v>
      </c>
      <c r="O16" s="5">
        <f t="shared" si="7"/>
        <v>1</v>
      </c>
      <c r="P16">
        <f t="shared" si="2"/>
        <v>13.25</v>
      </c>
      <c r="Q16" s="5">
        <v>13</v>
      </c>
      <c r="R16">
        <f t="shared" si="8"/>
        <v>303390</v>
      </c>
      <c r="U16" s="5">
        <f t="shared" si="9"/>
        <v>303390</v>
      </c>
    </row>
    <row r="17" spans="1:21" x14ac:dyDescent="0.25">
      <c r="A17">
        <v>12.5</v>
      </c>
      <c r="B17">
        <v>344940</v>
      </c>
      <c r="C17">
        <v>4582</v>
      </c>
      <c r="E17" s="5">
        <v>13.5</v>
      </c>
      <c r="F17">
        <v>5</v>
      </c>
      <c r="I17" s="5">
        <f t="shared" si="5"/>
        <v>5</v>
      </c>
      <c r="K17" s="5">
        <v>13.5</v>
      </c>
      <c r="L17">
        <f t="shared" si="6"/>
        <v>1</v>
      </c>
      <c r="O17" s="5">
        <f t="shared" si="7"/>
        <v>1</v>
      </c>
      <c r="P17">
        <f t="shared" si="2"/>
        <v>13.75</v>
      </c>
      <c r="Q17" s="5">
        <v>13.5</v>
      </c>
      <c r="R17">
        <f t="shared" si="8"/>
        <v>171471</v>
      </c>
      <c r="U17" s="5">
        <f t="shared" si="9"/>
        <v>171471</v>
      </c>
    </row>
    <row r="18" spans="1:21" x14ac:dyDescent="0.25">
      <c r="A18">
        <v>13</v>
      </c>
      <c r="B18">
        <v>303390</v>
      </c>
      <c r="C18">
        <v>4599</v>
      </c>
      <c r="E18" s="5">
        <v>14</v>
      </c>
      <c r="F18">
        <v>1</v>
      </c>
      <c r="I18" s="5">
        <f t="shared" si="5"/>
        <v>1</v>
      </c>
      <c r="K18" s="5">
        <v>14</v>
      </c>
      <c r="L18">
        <f t="shared" si="6"/>
        <v>1</v>
      </c>
      <c r="O18" s="5">
        <f t="shared" si="7"/>
        <v>1</v>
      </c>
      <c r="P18">
        <f t="shared" si="2"/>
        <v>14.25</v>
      </c>
      <c r="Q18" s="5">
        <v>14</v>
      </c>
      <c r="R18">
        <f t="shared" si="8"/>
        <v>143254</v>
      </c>
      <c r="U18" s="5">
        <f t="shared" si="9"/>
        <v>143254</v>
      </c>
    </row>
    <row r="19" spans="1:21" x14ac:dyDescent="0.25">
      <c r="A19">
        <v>13.5</v>
      </c>
      <c r="B19">
        <v>171471</v>
      </c>
      <c r="C19">
        <v>2952</v>
      </c>
      <c r="E19" s="5">
        <v>14.5</v>
      </c>
      <c r="F19" s="22">
        <v>1</v>
      </c>
      <c r="I19" s="5">
        <f t="shared" si="5"/>
        <v>1</v>
      </c>
      <c r="K19" s="5">
        <v>14.5</v>
      </c>
      <c r="L19">
        <f t="shared" si="6"/>
        <v>1</v>
      </c>
      <c r="O19" s="5">
        <f t="shared" si="7"/>
        <v>1</v>
      </c>
      <c r="P19">
        <f t="shared" si="2"/>
        <v>14.75</v>
      </c>
      <c r="Q19" s="5">
        <v>14.5</v>
      </c>
      <c r="R19">
        <f t="shared" si="8"/>
        <v>88619</v>
      </c>
      <c r="U19" s="5">
        <f t="shared" si="9"/>
        <v>88619</v>
      </c>
    </row>
    <row r="20" spans="1:21" x14ac:dyDescent="0.25">
      <c r="A20">
        <v>14</v>
      </c>
      <c r="B20">
        <v>143254</v>
      </c>
      <c r="C20">
        <v>2788</v>
      </c>
      <c r="E20" s="5">
        <v>15</v>
      </c>
      <c r="F20" s="22">
        <v>1</v>
      </c>
      <c r="I20" s="5">
        <f t="shared" si="5"/>
        <v>1</v>
      </c>
      <c r="K20" s="5">
        <v>15</v>
      </c>
      <c r="L20">
        <f t="shared" si="6"/>
        <v>1</v>
      </c>
      <c r="O20" s="5">
        <f t="shared" si="7"/>
        <v>1</v>
      </c>
      <c r="P20">
        <f t="shared" si="2"/>
        <v>15.25</v>
      </c>
      <c r="Q20" s="5">
        <v>15</v>
      </c>
      <c r="R20">
        <f t="shared" si="8"/>
        <v>48568</v>
      </c>
      <c r="U20" s="5">
        <f t="shared" si="9"/>
        <v>48568</v>
      </c>
    </row>
    <row r="21" spans="1:21" x14ac:dyDescent="0.25">
      <c r="A21">
        <v>14.5</v>
      </c>
      <c r="B21">
        <v>88619</v>
      </c>
      <c r="C21">
        <v>1942</v>
      </c>
      <c r="E21" s="5">
        <v>15.5</v>
      </c>
      <c r="F21" s="22">
        <v>1</v>
      </c>
      <c r="I21" s="5">
        <f t="shared" si="5"/>
        <v>1</v>
      </c>
      <c r="K21" s="5">
        <v>15.5</v>
      </c>
      <c r="L21">
        <f t="shared" si="6"/>
        <v>1</v>
      </c>
      <c r="O21" s="5">
        <f t="shared" si="7"/>
        <v>1</v>
      </c>
      <c r="P21">
        <f t="shared" si="2"/>
        <v>15.75</v>
      </c>
      <c r="Q21" s="5">
        <v>15.5</v>
      </c>
      <c r="R21">
        <f t="shared" si="8"/>
        <v>51663</v>
      </c>
      <c r="U21" s="5">
        <f t="shared" si="9"/>
        <v>51663</v>
      </c>
    </row>
    <row r="22" spans="1:21" x14ac:dyDescent="0.25">
      <c r="A22">
        <v>15</v>
      </c>
      <c r="B22">
        <v>48568</v>
      </c>
      <c r="C22">
        <v>1193</v>
      </c>
      <c r="E22" s="5">
        <v>16</v>
      </c>
      <c r="F22" s="22">
        <v>1</v>
      </c>
      <c r="I22" s="5">
        <f t="shared" si="5"/>
        <v>1</v>
      </c>
      <c r="K22" s="5">
        <v>16</v>
      </c>
      <c r="L22">
        <f t="shared" si="6"/>
        <v>1</v>
      </c>
      <c r="O22" s="5">
        <f t="shared" si="7"/>
        <v>1</v>
      </c>
      <c r="P22">
        <f t="shared" si="2"/>
        <v>16.25</v>
      </c>
      <c r="Q22" s="5">
        <v>16</v>
      </c>
      <c r="R22">
        <f t="shared" si="8"/>
        <v>130129</v>
      </c>
      <c r="U22" s="5">
        <f t="shared" si="9"/>
        <v>130129</v>
      </c>
    </row>
    <row r="23" spans="1:21" x14ac:dyDescent="0.25">
      <c r="A23">
        <v>15.5</v>
      </c>
      <c r="B23">
        <v>51663</v>
      </c>
      <c r="C23">
        <v>1418</v>
      </c>
      <c r="E23" s="5">
        <v>16.5</v>
      </c>
      <c r="F23" s="22">
        <v>1</v>
      </c>
      <c r="I23" s="5">
        <f t="shared" si="5"/>
        <v>1</v>
      </c>
      <c r="K23" s="5">
        <v>16.5</v>
      </c>
      <c r="L23">
        <f t="shared" si="6"/>
        <v>1</v>
      </c>
      <c r="O23" s="5">
        <f t="shared" si="7"/>
        <v>1</v>
      </c>
      <c r="P23">
        <f t="shared" si="2"/>
        <v>16.75</v>
      </c>
      <c r="Q23" s="5">
        <v>16.5</v>
      </c>
      <c r="R23">
        <f t="shared" si="8"/>
        <v>30640</v>
      </c>
      <c r="U23" s="5">
        <f t="shared" si="9"/>
        <v>30640</v>
      </c>
    </row>
    <row r="24" spans="1:21" x14ac:dyDescent="0.25">
      <c r="A24">
        <v>16</v>
      </c>
      <c r="B24">
        <v>130129</v>
      </c>
      <c r="C24">
        <v>3976</v>
      </c>
      <c r="E24" s="5">
        <v>17</v>
      </c>
      <c r="F24" s="22">
        <v>1</v>
      </c>
      <c r="I24" s="5">
        <f t="shared" si="5"/>
        <v>1</v>
      </c>
      <c r="K24" s="5">
        <v>17</v>
      </c>
      <c r="L24">
        <f t="shared" si="6"/>
        <v>1</v>
      </c>
      <c r="O24" s="5">
        <f t="shared" si="7"/>
        <v>1</v>
      </c>
      <c r="P24">
        <f t="shared" si="2"/>
        <v>17.25</v>
      </c>
      <c r="Q24" s="5">
        <v>17</v>
      </c>
      <c r="R24">
        <f t="shared" si="8"/>
        <v>15320</v>
      </c>
      <c r="U24" s="5">
        <f t="shared" si="9"/>
        <v>15320</v>
      </c>
    </row>
    <row r="25" spans="1:21" x14ac:dyDescent="0.25">
      <c r="A25">
        <v>16.5</v>
      </c>
      <c r="B25">
        <v>30640</v>
      </c>
      <c r="C25">
        <v>1039</v>
      </c>
      <c r="E25" s="5">
        <v>17.5</v>
      </c>
      <c r="F25" s="22">
        <v>1</v>
      </c>
      <c r="I25" s="5">
        <f>SUM(F25:H25)</f>
        <v>1</v>
      </c>
      <c r="K25" s="5"/>
      <c r="L25">
        <f t="shared" si="6"/>
        <v>1</v>
      </c>
      <c r="O25" s="5">
        <f t="shared" si="7"/>
        <v>1</v>
      </c>
      <c r="P25">
        <f t="shared" si="2"/>
        <v>17.75</v>
      </c>
      <c r="Q25" s="5">
        <v>17.5</v>
      </c>
      <c r="R25">
        <f t="shared" si="8"/>
        <v>15320</v>
      </c>
      <c r="U25" s="5">
        <f t="shared" si="9"/>
        <v>15320</v>
      </c>
    </row>
    <row r="26" spans="1:21" x14ac:dyDescent="0.25">
      <c r="A26">
        <v>17</v>
      </c>
      <c r="B26">
        <v>15320</v>
      </c>
      <c r="C26">
        <v>574</v>
      </c>
      <c r="E26" s="9" t="s">
        <v>3</v>
      </c>
      <c r="F26" s="21">
        <f>SUM(F6:F25)</f>
        <v>115</v>
      </c>
      <c r="G26" s="7"/>
      <c r="H26" s="7"/>
      <c r="I26" s="6">
        <f>SUM(I6:I25)</f>
        <v>115</v>
      </c>
      <c r="K26" s="9"/>
      <c r="L26" s="7"/>
      <c r="M26" s="7"/>
      <c r="N26" s="7"/>
      <c r="O26" s="6"/>
      <c r="Q26" s="9" t="s">
        <v>3</v>
      </c>
      <c r="R26" s="21">
        <f>SUM(R6:R25)</f>
        <v>4844655</v>
      </c>
      <c r="S26" s="7">
        <f t="shared" ref="S26:T26" si="10">SUM(S6:S25)</f>
        <v>0</v>
      </c>
      <c r="T26" s="7">
        <f t="shared" si="10"/>
        <v>0</v>
      </c>
      <c r="U26" s="6">
        <f>SUM(U6:U24)</f>
        <v>4829335</v>
      </c>
    </row>
    <row r="27" spans="1:21" x14ac:dyDescent="0.25">
      <c r="A27">
        <v>17.5</v>
      </c>
      <c r="B27">
        <v>15320</v>
      </c>
      <c r="C27">
        <v>634</v>
      </c>
      <c r="E27" s="32"/>
      <c r="F27" s="33"/>
      <c r="G27" s="33"/>
      <c r="H27" s="33"/>
      <c r="I27" s="5"/>
      <c r="K27" s="32"/>
      <c r="L27" s="33"/>
      <c r="M27" s="33"/>
      <c r="N27" s="33"/>
      <c r="O27" s="33"/>
      <c r="Q27" s="32" t="s">
        <v>12</v>
      </c>
      <c r="R27" s="33">
        <f>+R26/$U$26*100</f>
        <v>100.31722794132112</v>
      </c>
      <c r="S27" s="33">
        <f t="shared" ref="S27:U27" si="11">+S26/$U$26*100</f>
        <v>0</v>
      </c>
      <c r="T27" s="33">
        <f t="shared" si="11"/>
        <v>0</v>
      </c>
      <c r="U27" s="33">
        <f t="shared" si="11"/>
        <v>100</v>
      </c>
    </row>
    <row r="28" spans="1:21" x14ac:dyDescent="0.25">
      <c r="A28">
        <v>18</v>
      </c>
      <c r="B28">
        <v>0</v>
      </c>
      <c r="C28">
        <v>0</v>
      </c>
      <c r="E28" s="32"/>
      <c r="F28" s="33"/>
      <c r="G28" s="33"/>
      <c r="H28" s="33"/>
      <c r="I28" s="5"/>
      <c r="K28" s="32"/>
      <c r="L28" s="33"/>
      <c r="M28" s="33"/>
      <c r="N28" s="33"/>
      <c r="O28" s="33"/>
      <c r="Q28" s="32" t="s">
        <v>18</v>
      </c>
      <c r="R28" s="36">
        <f>SUMPRODUCT(R6:R25,$P$6:$P$25)/R$26</f>
        <v>11.853995330936877</v>
      </c>
      <c r="S28" s="33" t="e">
        <f t="shared" ref="S28:U28" si="12">SUMPRODUCT(S6:S25,$P$6:$P$25)/S$26</f>
        <v>#DIV/0!</v>
      </c>
      <c r="T28" s="33" t="e">
        <f t="shared" si="12"/>
        <v>#DIV/0!</v>
      </c>
      <c r="U28" s="33">
        <f t="shared" si="12"/>
        <v>11.89159951628951</v>
      </c>
    </row>
    <row r="29" spans="1:21" x14ac:dyDescent="0.25">
      <c r="A29">
        <v>18.5</v>
      </c>
      <c r="B29">
        <v>0</v>
      </c>
      <c r="C29">
        <v>0</v>
      </c>
      <c r="E29" s="32"/>
      <c r="F29" s="33"/>
      <c r="G29" s="33"/>
      <c r="H29" s="33"/>
      <c r="I29" s="5"/>
      <c r="K29" s="32"/>
      <c r="L29" s="33"/>
      <c r="M29" s="33"/>
      <c r="N29" s="33"/>
      <c r="O29" s="33"/>
      <c r="Q29" s="32"/>
      <c r="R29" s="33"/>
      <c r="S29" s="33"/>
      <c r="T29" s="33"/>
      <c r="U29" s="33"/>
    </row>
    <row r="30" spans="1:21" x14ac:dyDescent="0.25">
      <c r="A30">
        <v>19</v>
      </c>
      <c r="B30">
        <v>0</v>
      </c>
      <c r="C30">
        <v>0</v>
      </c>
      <c r="E30" s="32"/>
      <c r="F30" s="33"/>
      <c r="G30" s="33"/>
      <c r="H30" s="33"/>
      <c r="I30" s="5"/>
      <c r="K30" s="32"/>
      <c r="L30" s="33"/>
      <c r="M30" s="33"/>
      <c r="N30" s="33"/>
      <c r="O30" s="33"/>
      <c r="Q30" s="32"/>
      <c r="R30" s="33"/>
      <c r="S30" s="33"/>
      <c r="T30" s="33"/>
      <c r="U30" s="33"/>
    </row>
    <row r="31" spans="1:21" x14ac:dyDescent="0.25">
      <c r="A31">
        <v>19.5</v>
      </c>
      <c r="B31">
        <v>0</v>
      </c>
      <c r="C31">
        <v>0</v>
      </c>
      <c r="I31" s="26"/>
    </row>
    <row r="32" spans="1:21" x14ac:dyDescent="0.25">
      <c r="A32">
        <v>20</v>
      </c>
      <c r="B32">
        <v>0</v>
      </c>
      <c r="C32">
        <v>0</v>
      </c>
      <c r="E32" s="8" t="s">
        <v>23</v>
      </c>
      <c r="F32" s="8" t="s">
        <v>7</v>
      </c>
      <c r="K32" s="8" t="s">
        <v>23</v>
      </c>
      <c r="L32" s="8" t="s">
        <v>7</v>
      </c>
      <c r="Q32" s="8" t="s">
        <v>23</v>
      </c>
      <c r="R32" s="8" t="s">
        <v>7</v>
      </c>
    </row>
    <row r="33" spans="1:21" x14ac:dyDescent="0.25">
      <c r="A33">
        <v>20.5</v>
      </c>
      <c r="B33">
        <v>0</v>
      </c>
      <c r="C33">
        <v>0</v>
      </c>
      <c r="E33" s="8" t="s">
        <v>24</v>
      </c>
      <c r="F33" s="8" t="s">
        <v>1</v>
      </c>
      <c r="K33" s="8" t="s">
        <v>24</v>
      </c>
      <c r="L33" s="8" t="s">
        <v>1</v>
      </c>
      <c r="Q33" s="8" t="s">
        <v>24</v>
      </c>
      <c r="R33" s="8" t="s">
        <v>1</v>
      </c>
    </row>
    <row r="34" spans="1:21" x14ac:dyDescent="0.25">
      <c r="A34">
        <v>21</v>
      </c>
      <c r="B34">
        <v>0</v>
      </c>
      <c r="C34">
        <v>0</v>
      </c>
      <c r="E34" s="8" t="s">
        <v>11</v>
      </c>
      <c r="F34" s="8"/>
      <c r="G34" s="8"/>
      <c r="H34" s="8"/>
      <c r="I34" s="8"/>
      <c r="J34" s="8"/>
      <c r="K34" s="8" t="s">
        <v>12</v>
      </c>
      <c r="L34" s="8"/>
      <c r="M34" s="8"/>
      <c r="N34" s="8"/>
      <c r="O34" s="8"/>
      <c r="P34" s="8"/>
      <c r="Q34" s="8" t="s">
        <v>29</v>
      </c>
      <c r="R34" s="8" t="s">
        <v>30</v>
      </c>
    </row>
    <row r="35" spans="1:21" x14ac:dyDescent="0.25">
      <c r="A35">
        <v>21.5</v>
      </c>
      <c r="B35">
        <v>0</v>
      </c>
      <c r="C35">
        <v>0</v>
      </c>
      <c r="E35" s="38" t="s">
        <v>2</v>
      </c>
      <c r="F35" s="37" t="s">
        <v>28</v>
      </c>
      <c r="G35" s="37"/>
      <c r="H35" s="37"/>
      <c r="I35" s="38" t="s">
        <v>3</v>
      </c>
      <c r="K35" s="38" t="s">
        <v>2</v>
      </c>
      <c r="L35" s="37" t="s">
        <v>28</v>
      </c>
      <c r="M35" s="37"/>
      <c r="N35" s="37"/>
      <c r="O35" s="38" t="s">
        <v>3</v>
      </c>
      <c r="Q35" s="38" t="s">
        <v>2</v>
      </c>
      <c r="R35" s="37" t="s">
        <v>28</v>
      </c>
      <c r="S35" s="37"/>
      <c r="T35" s="37"/>
      <c r="U35" s="38" t="s">
        <v>3</v>
      </c>
    </row>
    <row r="36" spans="1:21" x14ac:dyDescent="0.25">
      <c r="A36">
        <v>22</v>
      </c>
      <c r="B36">
        <v>0</v>
      </c>
      <c r="C36">
        <v>0</v>
      </c>
      <c r="E36" s="39"/>
      <c r="F36" s="10">
        <v>1</v>
      </c>
      <c r="G36" s="10">
        <v>2</v>
      </c>
      <c r="H36" s="10">
        <v>3</v>
      </c>
      <c r="I36" s="39"/>
      <c r="K36" s="39"/>
      <c r="L36" s="10">
        <v>1</v>
      </c>
      <c r="M36" s="10">
        <v>2</v>
      </c>
      <c r="N36" s="10">
        <v>3</v>
      </c>
      <c r="O36" s="39"/>
      <c r="Q36" s="39"/>
      <c r="R36" s="10">
        <v>1</v>
      </c>
      <c r="S36" s="10">
        <v>2</v>
      </c>
      <c r="T36" s="10">
        <v>3</v>
      </c>
      <c r="U36" s="39"/>
    </row>
    <row r="37" spans="1:21" x14ac:dyDescent="0.25">
      <c r="A37">
        <v>22.5</v>
      </c>
      <c r="B37">
        <v>0</v>
      </c>
      <c r="C37">
        <v>0</v>
      </c>
      <c r="E37" s="5">
        <v>8</v>
      </c>
      <c r="I37" s="5"/>
      <c r="K37" s="5">
        <v>8</v>
      </c>
      <c r="O37" s="5"/>
      <c r="P37">
        <f>+Q37+0.25</f>
        <v>8.25</v>
      </c>
      <c r="Q37" s="5">
        <v>8</v>
      </c>
      <c r="U37" s="5"/>
    </row>
    <row r="38" spans="1:21" x14ac:dyDescent="0.25">
      <c r="A38">
        <v>23</v>
      </c>
      <c r="B38">
        <v>0</v>
      </c>
      <c r="C38">
        <v>0</v>
      </c>
      <c r="E38" s="5">
        <v>8.5</v>
      </c>
      <c r="F38" s="22">
        <v>1</v>
      </c>
      <c r="I38" s="23">
        <v>1</v>
      </c>
      <c r="K38" s="5">
        <v>8.5</v>
      </c>
      <c r="L38">
        <f>+F38/$I38</f>
        <v>1</v>
      </c>
      <c r="O38" s="5">
        <f t="shared" ref="O38:O39" si="13">SUM(L38:N38)</f>
        <v>1</v>
      </c>
      <c r="P38">
        <f t="shared" ref="P38:P56" si="14">+Q38+0.25</f>
        <v>8.75</v>
      </c>
      <c r="Q38" s="5">
        <v>8.5</v>
      </c>
      <c r="R38">
        <f t="shared" ref="R38:R56" si="15">+L38*$C9</f>
        <v>20</v>
      </c>
      <c r="U38" s="5">
        <f t="shared" ref="U38:U39" si="16">SUM(R38:T38)</f>
        <v>20</v>
      </c>
    </row>
    <row r="39" spans="1:21" x14ac:dyDescent="0.25">
      <c r="A39">
        <v>23.5</v>
      </c>
      <c r="B39">
        <v>0</v>
      </c>
      <c r="C39">
        <v>0</v>
      </c>
      <c r="E39" s="5">
        <v>9</v>
      </c>
      <c r="F39" s="22">
        <v>1</v>
      </c>
      <c r="I39" s="23">
        <v>1</v>
      </c>
      <c r="K39" s="5">
        <v>9</v>
      </c>
      <c r="L39">
        <f t="shared" ref="L39" si="17">+F39/$I39</f>
        <v>1</v>
      </c>
      <c r="O39" s="5">
        <f t="shared" si="13"/>
        <v>1</v>
      </c>
      <c r="P39">
        <f t="shared" si="14"/>
        <v>9.25</v>
      </c>
      <c r="Q39" s="5">
        <v>9</v>
      </c>
      <c r="R39">
        <f t="shared" si="15"/>
        <v>111</v>
      </c>
      <c r="U39" s="5">
        <f t="shared" si="16"/>
        <v>111</v>
      </c>
    </row>
    <row r="40" spans="1:21" x14ac:dyDescent="0.25">
      <c r="A40">
        <v>24</v>
      </c>
      <c r="B40">
        <v>0</v>
      </c>
      <c r="C40">
        <v>0</v>
      </c>
      <c r="E40" s="5">
        <v>9.5</v>
      </c>
      <c r="F40">
        <v>10</v>
      </c>
      <c r="I40" s="5">
        <v>10</v>
      </c>
      <c r="K40" s="5">
        <v>9.5</v>
      </c>
      <c r="L40">
        <f>+F40/$I40</f>
        <v>1</v>
      </c>
      <c r="O40" s="5">
        <f>SUM(L40:N40)</f>
        <v>1</v>
      </c>
      <c r="P40">
        <f t="shared" si="14"/>
        <v>9.75</v>
      </c>
      <c r="Q40" s="5">
        <v>9.5</v>
      </c>
      <c r="R40">
        <f t="shared" si="15"/>
        <v>1034</v>
      </c>
      <c r="U40" s="5">
        <f>SUM(R40:T40)</f>
        <v>1034</v>
      </c>
    </row>
    <row r="41" spans="1:21" x14ac:dyDescent="0.25">
      <c r="A41">
        <v>24.5</v>
      </c>
      <c r="B41">
        <v>0</v>
      </c>
      <c r="C41">
        <v>0</v>
      </c>
      <c r="E41" s="5">
        <v>10</v>
      </c>
      <c r="F41">
        <v>13</v>
      </c>
      <c r="I41" s="5">
        <v>13</v>
      </c>
      <c r="K41" s="5">
        <v>10</v>
      </c>
      <c r="L41">
        <f t="shared" ref="L41:L56" si="18">+F41/$I41</f>
        <v>1</v>
      </c>
      <c r="O41" s="5">
        <f t="shared" ref="O41:O56" si="19">SUM(L41:N41)</f>
        <v>1</v>
      </c>
      <c r="P41">
        <f t="shared" si="14"/>
        <v>10.25</v>
      </c>
      <c r="Q41" s="5">
        <v>10</v>
      </c>
      <c r="R41">
        <f t="shared" si="15"/>
        <v>4642</v>
      </c>
      <c r="U41" s="5">
        <f t="shared" ref="U41:U56" si="20">SUM(R41:T41)</f>
        <v>4642</v>
      </c>
    </row>
    <row r="42" spans="1:21" x14ac:dyDescent="0.25">
      <c r="A42">
        <v>25</v>
      </c>
      <c r="B42">
        <v>0</v>
      </c>
      <c r="C42">
        <v>0</v>
      </c>
      <c r="E42" s="5">
        <v>10.5</v>
      </c>
      <c r="F42">
        <v>11</v>
      </c>
      <c r="I42" s="5">
        <v>11</v>
      </c>
      <c r="K42" s="5">
        <v>10.5</v>
      </c>
      <c r="L42">
        <f t="shared" si="18"/>
        <v>1</v>
      </c>
      <c r="O42" s="5">
        <f t="shared" si="19"/>
        <v>1</v>
      </c>
      <c r="P42">
        <f t="shared" si="14"/>
        <v>10.75</v>
      </c>
      <c r="Q42" s="5">
        <v>10.5</v>
      </c>
      <c r="R42">
        <f t="shared" si="15"/>
        <v>6770</v>
      </c>
      <c r="U42" s="5">
        <f t="shared" si="20"/>
        <v>6770</v>
      </c>
    </row>
    <row r="43" spans="1:21" x14ac:dyDescent="0.25">
      <c r="A43">
        <v>25.5</v>
      </c>
      <c r="B43">
        <v>0</v>
      </c>
      <c r="C43">
        <v>0</v>
      </c>
      <c r="E43" s="5">
        <v>11</v>
      </c>
      <c r="F43">
        <v>14</v>
      </c>
      <c r="I43" s="5">
        <v>14</v>
      </c>
      <c r="K43" s="5">
        <v>11</v>
      </c>
      <c r="L43">
        <f t="shared" si="18"/>
        <v>1</v>
      </c>
      <c r="O43" s="5">
        <f t="shared" si="19"/>
        <v>1</v>
      </c>
      <c r="P43">
        <f t="shared" si="14"/>
        <v>11.25</v>
      </c>
      <c r="Q43" s="5">
        <v>11</v>
      </c>
      <c r="R43">
        <f t="shared" si="15"/>
        <v>5017</v>
      </c>
      <c r="U43" s="5">
        <f t="shared" si="20"/>
        <v>5017</v>
      </c>
    </row>
    <row r="44" spans="1:21" x14ac:dyDescent="0.25">
      <c r="B44">
        <f>SUM(B2:B43)</f>
        <v>4844655</v>
      </c>
      <c r="C44">
        <f>SUM(C2:C43)</f>
        <v>54437</v>
      </c>
      <c r="E44" s="5">
        <v>11.5</v>
      </c>
      <c r="F44">
        <v>16</v>
      </c>
      <c r="I44" s="5">
        <v>16</v>
      </c>
      <c r="K44" s="5">
        <v>11.5</v>
      </c>
      <c r="L44">
        <f t="shared" si="18"/>
        <v>1</v>
      </c>
      <c r="O44" s="5">
        <f t="shared" si="19"/>
        <v>1</v>
      </c>
      <c r="P44">
        <f t="shared" si="14"/>
        <v>11.75</v>
      </c>
      <c r="Q44" s="5">
        <v>11.5</v>
      </c>
      <c r="R44">
        <f t="shared" si="15"/>
        <v>5823</v>
      </c>
      <c r="U44" s="5">
        <f t="shared" si="20"/>
        <v>5823</v>
      </c>
    </row>
    <row r="45" spans="1:21" x14ac:dyDescent="0.25">
      <c r="E45" s="5">
        <v>12</v>
      </c>
      <c r="F45">
        <v>16</v>
      </c>
      <c r="I45" s="5">
        <v>16</v>
      </c>
      <c r="K45" s="5">
        <v>12</v>
      </c>
      <c r="L45">
        <f t="shared" si="18"/>
        <v>1</v>
      </c>
      <c r="O45" s="5">
        <f t="shared" si="19"/>
        <v>1</v>
      </c>
      <c r="P45">
        <f t="shared" si="14"/>
        <v>12.25</v>
      </c>
      <c r="Q45" s="5">
        <v>12</v>
      </c>
      <c r="R45">
        <f t="shared" si="15"/>
        <v>5323</v>
      </c>
      <c r="U45" s="5">
        <f t="shared" si="20"/>
        <v>5323</v>
      </c>
    </row>
    <row r="46" spans="1:21" x14ac:dyDescent="0.25">
      <c r="E46" s="5">
        <v>12.5</v>
      </c>
      <c r="F46">
        <v>13</v>
      </c>
      <c r="I46" s="5">
        <v>13</v>
      </c>
      <c r="K46" s="5">
        <v>12.5</v>
      </c>
      <c r="L46">
        <f t="shared" si="18"/>
        <v>1</v>
      </c>
      <c r="O46" s="5">
        <f t="shared" si="19"/>
        <v>1</v>
      </c>
      <c r="P46">
        <f t="shared" si="14"/>
        <v>12.75</v>
      </c>
      <c r="Q46" s="5">
        <v>12.5</v>
      </c>
      <c r="R46">
        <f t="shared" si="15"/>
        <v>4582</v>
      </c>
      <c r="U46" s="5">
        <f t="shared" si="20"/>
        <v>4582</v>
      </c>
    </row>
    <row r="47" spans="1:21" x14ac:dyDescent="0.25">
      <c r="E47" s="5">
        <v>13</v>
      </c>
      <c r="F47">
        <v>7</v>
      </c>
      <c r="I47" s="5">
        <v>7</v>
      </c>
      <c r="K47" s="5">
        <v>13</v>
      </c>
      <c r="L47">
        <f t="shared" si="18"/>
        <v>1</v>
      </c>
      <c r="O47" s="5">
        <f t="shared" si="19"/>
        <v>1</v>
      </c>
      <c r="P47">
        <f t="shared" si="14"/>
        <v>13.25</v>
      </c>
      <c r="Q47" s="5">
        <v>13</v>
      </c>
      <c r="R47">
        <f t="shared" si="15"/>
        <v>4599</v>
      </c>
      <c r="U47" s="5">
        <f t="shared" si="20"/>
        <v>4599</v>
      </c>
    </row>
    <row r="48" spans="1:21" x14ac:dyDescent="0.25">
      <c r="E48" s="5">
        <v>13.5</v>
      </c>
      <c r="F48">
        <v>5</v>
      </c>
      <c r="I48" s="5">
        <v>5</v>
      </c>
      <c r="K48" s="5">
        <v>13.5</v>
      </c>
      <c r="L48">
        <f t="shared" si="18"/>
        <v>1</v>
      </c>
      <c r="O48" s="5">
        <f t="shared" si="19"/>
        <v>1</v>
      </c>
      <c r="P48">
        <f t="shared" si="14"/>
        <v>13.75</v>
      </c>
      <c r="Q48" s="5">
        <v>13.5</v>
      </c>
      <c r="R48">
        <f t="shared" si="15"/>
        <v>2952</v>
      </c>
      <c r="U48" s="5">
        <f t="shared" si="20"/>
        <v>2952</v>
      </c>
    </row>
    <row r="49" spans="5:21" x14ac:dyDescent="0.25">
      <c r="E49" s="5">
        <v>14</v>
      </c>
      <c r="F49">
        <v>1</v>
      </c>
      <c r="I49" s="5">
        <v>1</v>
      </c>
      <c r="K49" s="5">
        <v>14</v>
      </c>
      <c r="L49">
        <f t="shared" si="18"/>
        <v>1</v>
      </c>
      <c r="O49" s="5">
        <f t="shared" si="19"/>
        <v>1</v>
      </c>
      <c r="P49">
        <f t="shared" si="14"/>
        <v>14.25</v>
      </c>
      <c r="Q49" s="5">
        <v>14</v>
      </c>
      <c r="R49">
        <f t="shared" si="15"/>
        <v>2788</v>
      </c>
      <c r="U49" s="5">
        <f t="shared" si="20"/>
        <v>2788</v>
      </c>
    </row>
    <row r="50" spans="5:21" x14ac:dyDescent="0.25">
      <c r="E50" s="5">
        <v>14.5</v>
      </c>
      <c r="F50" s="22">
        <v>1</v>
      </c>
      <c r="I50" s="23">
        <f>SUM(F50:H50)</f>
        <v>1</v>
      </c>
      <c r="K50" s="5">
        <v>14.5</v>
      </c>
      <c r="L50" s="22">
        <f t="shared" si="18"/>
        <v>1</v>
      </c>
      <c r="M50" s="22"/>
      <c r="N50" s="22"/>
      <c r="O50" s="23">
        <f t="shared" si="19"/>
        <v>1</v>
      </c>
      <c r="P50">
        <f t="shared" si="14"/>
        <v>14.75</v>
      </c>
      <c r="Q50" s="5">
        <v>14.5</v>
      </c>
      <c r="R50">
        <f t="shared" si="15"/>
        <v>1942</v>
      </c>
      <c r="U50" s="5">
        <f t="shared" si="20"/>
        <v>1942</v>
      </c>
    </row>
    <row r="51" spans="5:21" x14ac:dyDescent="0.25">
      <c r="E51" s="5">
        <v>15</v>
      </c>
      <c r="F51" s="22">
        <v>1</v>
      </c>
      <c r="I51" s="23">
        <f t="shared" ref="I51:I56" si="21">SUM(F51:H51)</f>
        <v>1</v>
      </c>
      <c r="K51" s="5">
        <v>15</v>
      </c>
      <c r="L51" s="22">
        <f t="shared" si="18"/>
        <v>1</v>
      </c>
      <c r="M51" s="22"/>
      <c r="N51" s="22"/>
      <c r="O51" s="23">
        <f t="shared" si="19"/>
        <v>1</v>
      </c>
      <c r="P51">
        <f t="shared" si="14"/>
        <v>15.25</v>
      </c>
      <c r="Q51" s="5">
        <v>15</v>
      </c>
      <c r="R51">
        <f t="shared" si="15"/>
        <v>1193</v>
      </c>
      <c r="U51" s="5">
        <f t="shared" si="20"/>
        <v>1193</v>
      </c>
    </row>
    <row r="52" spans="5:21" x14ac:dyDescent="0.25">
      <c r="E52" s="5">
        <v>15.5</v>
      </c>
      <c r="F52" s="22">
        <v>1</v>
      </c>
      <c r="I52" s="23">
        <f t="shared" si="21"/>
        <v>1</v>
      </c>
      <c r="K52" s="5">
        <v>15.5</v>
      </c>
      <c r="L52" s="22">
        <f t="shared" si="18"/>
        <v>1</v>
      </c>
      <c r="M52" s="22"/>
      <c r="N52" s="22"/>
      <c r="O52" s="23">
        <f t="shared" si="19"/>
        <v>1</v>
      </c>
      <c r="P52">
        <f t="shared" si="14"/>
        <v>15.75</v>
      </c>
      <c r="Q52" s="5">
        <v>15.5</v>
      </c>
      <c r="R52">
        <f t="shared" si="15"/>
        <v>1418</v>
      </c>
      <c r="U52" s="5">
        <f t="shared" si="20"/>
        <v>1418</v>
      </c>
    </row>
    <row r="53" spans="5:21" x14ac:dyDescent="0.25">
      <c r="E53" s="5">
        <v>16</v>
      </c>
      <c r="F53" s="22">
        <v>1</v>
      </c>
      <c r="I53" s="23">
        <f t="shared" si="21"/>
        <v>1</v>
      </c>
      <c r="K53" s="5">
        <v>16</v>
      </c>
      <c r="L53" s="22">
        <f t="shared" si="18"/>
        <v>1</v>
      </c>
      <c r="M53" s="22"/>
      <c r="N53" s="22"/>
      <c r="O53" s="23">
        <f t="shared" si="19"/>
        <v>1</v>
      </c>
      <c r="P53">
        <f t="shared" si="14"/>
        <v>16.25</v>
      </c>
      <c r="Q53" s="5">
        <v>16</v>
      </c>
      <c r="R53">
        <f t="shared" si="15"/>
        <v>3976</v>
      </c>
      <c r="U53" s="5">
        <f t="shared" si="20"/>
        <v>3976</v>
      </c>
    </row>
    <row r="54" spans="5:21" x14ac:dyDescent="0.25">
      <c r="E54" s="5">
        <v>16.5</v>
      </c>
      <c r="F54" s="22">
        <v>1</v>
      </c>
      <c r="I54" s="23">
        <f t="shared" si="21"/>
        <v>1</v>
      </c>
      <c r="K54" s="5">
        <v>16.5</v>
      </c>
      <c r="L54" s="22">
        <f t="shared" si="18"/>
        <v>1</v>
      </c>
      <c r="M54" s="22"/>
      <c r="N54" s="22"/>
      <c r="O54" s="23">
        <f t="shared" si="19"/>
        <v>1</v>
      </c>
      <c r="P54">
        <f t="shared" si="14"/>
        <v>16.75</v>
      </c>
      <c r="Q54" s="5">
        <v>16.5</v>
      </c>
      <c r="R54">
        <f t="shared" si="15"/>
        <v>1039</v>
      </c>
      <c r="U54" s="5">
        <f t="shared" si="20"/>
        <v>1039</v>
      </c>
    </row>
    <row r="55" spans="5:21" x14ac:dyDescent="0.25">
      <c r="E55" s="5">
        <v>17</v>
      </c>
      <c r="F55" s="22">
        <v>1</v>
      </c>
      <c r="I55" s="23">
        <f t="shared" si="21"/>
        <v>1</v>
      </c>
      <c r="K55" s="5">
        <v>17</v>
      </c>
      <c r="L55" s="22">
        <f t="shared" si="18"/>
        <v>1</v>
      </c>
      <c r="M55" s="22"/>
      <c r="N55" s="22"/>
      <c r="O55" s="23">
        <f t="shared" si="19"/>
        <v>1</v>
      </c>
      <c r="P55">
        <f t="shared" si="14"/>
        <v>17.25</v>
      </c>
      <c r="Q55" s="5">
        <v>17</v>
      </c>
      <c r="R55">
        <f t="shared" si="15"/>
        <v>574</v>
      </c>
      <c r="U55" s="5">
        <f t="shared" si="20"/>
        <v>574</v>
      </c>
    </row>
    <row r="56" spans="5:21" x14ac:dyDescent="0.25">
      <c r="E56" s="5">
        <v>17.5</v>
      </c>
      <c r="F56" s="22">
        <v>1</v>
      </c>
      <c r="I56" s="23">
        <f t="shared" si="21"/>
        <v>1</v>
      </c>
      <c r="K56" s="5">
        <v>17.5</v>
      </c>
      <c r="L56" s="22">
        <f t="shared" si="18"/>
        <v>1</v>
      </c>
      <c r="M56" s="22"/>
      <c r="N56" s="22"/>
      <c r="O56" s="23">
        <f t="shared" si="19"/>
        <v>1</v>
      </c>
      <c r="P56">
        <f t="shared" si="14"/>
        <v>17.75</v>
      </c>
      <c r="Q56" s="5">
        <v>17.5</v>
      </c>
      <c r="R56">
        <f t="shared" si="15"/>
        <v>634</v>
      </c>
      <c r="U56" s="5">
        <f t="shared" si="20"/>
        <v>634</v>
      </c>
    </row>
    <row r="57" spans="5:21" x14ac:dyDescent="0.25">
      <c r="E57" s="9" t="s">
        <v>3</v>
      </c>
      <c r="F57" s="7">
        <f>SUM(F37:F56)</f>
        <v>115</v>
      </c>
      <c r="G57" s="7"/>
      <c r="H57" s="7"/>
      <c r="I57" s="6">
        <f>SUM(I37:I56)</f>
        <v>115</v>
      </c>
      <c r="K57" s="9"/>
      <c r="L57" s="7"/>
      <c r="M57" s="7"/>
      <c r="N57" s="7"/>
      <c r="O57" s="6"/>
      <c r="Q57" s="9" t="s">
        <v>3</v>
      </c>
      <c r="R57" s="21">
        <f>SUM(R37:R56)</f>
        <v>54437</v>
      </c>
      <c r="S57" s="7">
        <f t="shared" ref="S57:T57" si="22">SUM(S37:S56)</f>
        <v>0</v>
      </c>
      <c r="T57" s="7">
        <f t="shared" si="22"/>
        <v>0</v>
      </c>
      <c r="U57" s="6">
        <f>SUM(U37:U55)</f>
        <v>53803</v>
      </c>
    </row>
    <row r="58" spans="5:21" x14ac:dyDescent="0.25">
      <c r="Q58" t="s">
        <v>12</v>
      </c>
      <c r="R58">
        <f>+R57/$U$26*100</f>
        <v>1.1272152377087115</v>
      </c>
      <c r="S58">
        <f t="shared" ref="S58:U58" si="23">+S57/$U$26*100</f>
        <v>0</v>
      </c>
      <c r="T58">
        <f t="shared" si="23"/>
        <v>0</v>
      </c>
      <c r="U58">
        <f t="shared" si="23"/>
        <v>1.1140871362206184</v>
      </c>
    </row>
    <row r="59" spans="5:21" x14ac:dyDescent="0.25">
      <c r="Q59" t="s">
        <v>19</v>
      </c>
      <c r="R59">
        <f>+R57/R26*1000</f>
        <v>11.236507037136803</v>
      </c>
      <c r="S59" t="e">
        <f t="shared" ref="S59:U59" si="24">+S57/S26*1000</f>
        <v>#DIV/0!</v>
      </c>
      <c r="T59" t="e">
        <f t="shared" si="24"/>
        <v>#DIV/0!</v>
      </c>
      <c r="U59">
        <f t="shared" si="24"/>
        <v>11.140871362206184</v>
      </c>
    </row>
  </sheetData>
  <mergeCells count="18">
    <mergeCell ref="R4:T4"/>
    <mergeCell ref="U4:U5"/>
    <mergeCell ref="O35:O36"/>
    <mergeCell ref="Q35:Q36"/>
    <mergeCell ref="R35:T35"/>
    <mergeCell ref="U35:U36"/>
    <mergeCell ref="L35:N35"/>
    <mergeCell ref="L4:N4"/>
    <mergeCell ref="O4:O5"/>
    <mergeCell ref="Q4:Q5"/>
    <mergeCell ref="E4:E5"/>
    <mergeCell ref="I4:I5"/>
    <mergeCell ref="F4:H4"/>
    <mergeCell ref="K4:K5"/>
    <mergeCell ref="E35:E36"/>
    <mergeCell ref="F35:H35"/>
    <mergeCell ref="I35:I36"/>
    <mergeCell ref="K35:K36"/>
  </mergeCells>
  <pageMargins left="0.7" right="0.7" top="0.75" bottom="0.75" header="0.3" footer="0.3"/>
  <ignoredErrors>
    <ignoredError sqref="I7:I25 F57 I50:I5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E1" sqref="E1:U1048576"/>
    </sheetView>
  </sheetViews>
  <sheetFormatPr defaultRowHeight="15" x14ac:dyDescent="0.25"/>
  <sheetData>
    <row r="1" spans="1:21" x14ac:dyDescent="0.25">
      <c r="A1" s="8" t="s">
        <v>20</v>
      </c>
      <c r="B1" s="8" t="s">
        <v>21</v>
      </c>
      <c r="C1" s="8" t="s">
        <v>22</v>
      </c>
      <c r="E1" s="8" t="s">
        <v>23</v>
      </c>
      <c r="F1" s="8" t="s">
        <v>8</v>
      </c>
      <c r="K1" s="8" t="s">
        <v>23</v>
      </c>
      <c r="L1" s="8" t="s">
        <v>8</v>
      </c>
      <c r="Q1" s="8" t="s">
        <v>23</v>
      </c>
      <c r="R1" s="8" t="s">
        <v>8</v>
      </c>
    </row>
    <row r="2" spans="1:21" x14ac:dyDescent="0.25">
      <c r="A2">
        <v>5</v>
      </c>
      <c r="B2">
        <v>0</v>
      </c>
      <c r="C2">
        <v>0</v>
      </c>
      <c r="E2" s="8" t="s">
        <v>24</v>
      </c>
      <c r="F2" s="8" t="s">
        <v>1</v>
      </c>
      <c r="K2" s="8" t="s">
        <v>24</v>
      </c>
      <c r="L2" s="8" t="s">
        <v>1</v>
      </c>
      <c r="Q2" s="8" t="s">
        <v>24</v>
      </c>
      <c r="R2" s="8" t="s">
        <v>1</v>
      </c>
    </row>
    <row r="3" spans="1:21" x14ac:dyDescent="0.25">
      <c r="A3">
        <v>5.5</v>
      </c>
      <c r="B3">
        <v>0</v>
      </c>
      <c r="C3">
        <v>0</v>
      </c>
      <c r="E3" t="s">
        <v>25</v>
      </c>
      <c r="K3" s="8" t="s">
        <v>12</v>
      </c>
      <c r="L3" s="8"/>
      <c r="M3" s="8"/>
      <c r="N3" s="8"/>
      <c r="O3" s="8"/>
      <c r="P3" s="8"/>
      <c r="Q3" s="8" t="s">
        <v>26</v>
      </c>
      <c r="R3" s="8" t="s">
        <v>27</v>
      </c>
    </row>
    <row r="4" spans="1:21" x14ac:dyDescent="0.25">
      <c r="A4">
        <v>6</v>
      </c>
      <c r="B4">
        <v>0</v>
      </c>
      <c r="C4">
        <v>0</v>
      </c>
      <c r="E4" s="38" t="s">
        <v>2</v>
      </c>
      <c r="F4" s="37" t="s">
        <v>28</v>
      </c>
      <c r="G4" s="37"/>
      <c r="H4" s="40"/>
      <c r="I4" s="38" t="s">
        <v>3</v>
      </c>
      <c r="K4" s="38" t="s">
        <v>2</v>
      </c>
      <c r="L4" s="37" t="s">
        <v>28</v>
      </c>
      <c r="M4" s="37"/>
      <c r="N4" s="40"/>
      <c r="O4" s="38" t="s">
        <v>3</v>
      </c>
      <c r="Q4" s="38" t="s">
        <v>2</v>
      </c>
      <c r="R4" s="37" t="s">
        <v>28</v>
      </c>
      <c r="S4" s="37"/>
      <c r="T4" s="40"/>
      <c r="U4" s="38" t="s">
        <v>3</v>
      </c>
    </row>
    <row r="5" spans="1:21" x14ac:dyDescent="0.25">
      <c r="A5">
        <v>6.5</v>
      </c>
      <c r="B5">
        <v>0</v>
      </c>
      <c r="C5">
        <v>0</v>
      </c>
      <c r="E5" s="39"/>
      <c r="F5" s="19">
        <v>1</v>
      </c>
      <c r="G5" s="19">
        <v>2</v>
      </c>
      <c r="H5" s="19">
        <v>3</v>
      </c>
      <c r="I5" s="39"/>
      <c r="K5" s="39"/>
      <c r="L5" s="10">
        <v>1</v>
      </c>
      <c r="M5" s="10">
        <v>2</v>
      </c>
      <c r="N5" s="10">
        <v>3</v>
      </c>
      <c r="O5" s="39"/>
      <c r="Q5" s="39"/>
      <c r="R5" s="10">
        <v>1</v>
      </c>
      <c r="S5" s="10">
        <v>2</v>
      </c>
      <c r="T5" s="10">
        <v>3</v>
      </c>
      <c r="U5" s="39"/>
    </row>
    <row r="6" spans="1:21" x14ac:dyDescent="0.25">
      <c r="A6">
        <v>7</v>
      </c>
      <c r="B6">
        <v>0</v>
      </c>
      <c r="C6">
        <v>0</v>
      </c>
      <c r="E6" s="16">
        <v>8</v>
      </c>
      <c r="I6" s="17"/>
      <c r="K6" s="16">
        <v>8</v>
      </c>
      <c r="O6" s="5"/>
      <c r="P6">
        <f>+Q6+0.25</f>
        <v>8.25</v>
      </c>
      <c r="Q6" s="16">
        <v>8</v>
      </c>
      <c r="U6" s="5"/>
    </row>
    <row r="7" spans="1:21" x14ac:dyDescent="0.25">
      <c r="A7">
        <v>7.5</v>
      </c>
      <c r="B7">
        <v>0</v>
      </c>
      <c r="C7">
        <v>0</v>
      </c>
      <c r="E7" s="5">
        <v>8.5</v>
      </c>
      <c r="I7" s="14"/>
      <c r="K7" s="5">
        <v>8.5</v>
      </c>
      <c r="O7" s="5"/>
      <c r="P7">
        <f t="shared" ref="P7:P25" si="0">+Q7+0.25</f>
        <v>8.75</v>
      </c>
      <c r="Q7" s="5">
        <v>8.5</v>
      </c>
      <c r="U7" s="5"/>
    </row>
    <row r="8" spans="1:21" x14ac:dyDescent="0.25">
      <c r="A8">
        <v>8</v>
      </c>
      <c r="B8">
        <v>0</v>
      </c>
      <c r="C8">
        <v>0</v>
      </c>
      <c r="E8" s="5">
        <v>9</v>
      </c>
      <c r="I8" s="14"/>
      <c r="K8" s="5">
        <v>9</v>
      </c>
      <c r="O8" s="5"/>
      <c r="P8">
        <f t="shared" si="0"/>
        <v>9.25</v>
      </c>
      <c r="Q8" s="5">
        <v>9</v>
      </c>
      <c r="U8" s="5"/>
    </row>
    <row r="9" spans="1:21" x14ac:dyDescent="0.25">
      <c r="A9">
        <v>8.5</v>
      </c>
      <c r="B9">
        <v>0</v>
      </c>
      <c r="C9">
        <v>0</v>
      </c>
      <c r="E9" s="5">
        <v>9.5</v>
      </c>
      <c r="I9" s="14"/>
      <c r="K9" s="5">
        <v>9.5</v>
      </c>
      <c r="O9" s="5"/>
      <c r="P9">
        <f t="shared" si="0"/>
        <v>9.75</v>
      </c>
      <c r="Q9" s="5">
        <v>9.5</v>
      </c>
      <c r="R9">
        <f>+L9*$B11</f>
        <v>0</v>
      </c>
      <c r="U9" s="5">
        <f>SUM(R9:T9)</f>
        <v>0</v>
      </c>
    </row>
    <row r="10" spans="1:21" x14ac:dyDescent="0.25">
      <c r="A10">
        <v>9</v>
      </c>
      <c r="B10">
        <v>0</v>
      </c>
      <c r="C10">
        <v>0</v>
      </c>
      <c r="E10" s="5">
        <v>10</v>
      </c>
      <c r="I10" s="14"/>
      <c r="K10" s="5">
        <v>10</v>
      </c>
      <c r="O10" s="5"/>
      <c r="P10">
        <f t="shared" si="0"/>
        <v>10.25</v>
      </c>
      <c r="Q10" s="5">
        <v>10</v>
      </c>
      <c r="R10">
        <f t="shared" ref="R10:R18" si="1">+L10*$B12</f>
        <v>0</v>
      </c>
      <c r="U10" s="5">
        <f t="shared" ref="U10:U18" si="2">SUM(R10:T10)</f>
        <v>0</v>
      </c>
    </row>
    <row r="11" spans="1:21" x14ac:dyDescent="0.25">
      <c r="A11">
        <v>9.5</v>
      </c>
      <c r="B11">
        <v>0</v>
      </c>
      <c r="C11">
        <v>0</v>
      </c>
      <c r="E11" s="5">
        <v>10.5</v>
      </c>
      <c r="F11">
        <v>1</v>
      </c>
      <c r="I11" s="14">
        <v>1</v>
      </c>
      <c r="K11" s="5">
        <v>10.5</v>
      </c>
      <c r="L11">
        <f t="shared" ref="L11:L18" si="3">+F11/$I11</f>
        <v>1</v>
      </c>
      <c r="O11" s="5">
        <f t="shared" ref="O11:O18" si="4">SUM(L11:N11)</f>
        <v>1</v>
      </c>
      <c r="P11">
        <f t="shared" si="0"/>
        <v>10.75</v>
      </c>
      <c r="Q11" s="5">
        <v>10.5</v>
      </c>
      <c r="R11">
        <f>+L11*$B13</f>
        <v>10697</v>
      </c>
      <c r="U11" s="5">
        <f t="shared" si="2"/>
        <v>10697</v>
      </c>
    </row>
    <row r="12" spans="1:21" x14ac:dyDescent="0.25">
      <c r="A12">
        <v>10</v>
      </c>
      <c r="B12">
        <v>0</v>
      </c>
      <c r="C12">
        <v>0</v>
      </c>
      <c r="E12" s="5">
        <v>11</v>
      </c>
      <c r="I12" s="14"/>
      <c r="K12" s="5">
        <v>11</v>
      </c>
      <c r="O12" s="5"/>
      <c r="P12">
        <f t="shared" si="0"/>
        <v>11.25</v>
      </c>
      <c r="Q12" s="5">
        <v>11</v>
      </c>
      <c r="R12">
        <f t="shared" si="1"/>
        <v>0</v>
      </c>
      <c r="U12" s="5">
        <f t="shared" si="2"/>
        <v>0</v>
      </c>
    </row>
    <row r="13" spans="1:21" x14ac:dyDescent="0.25">
      <c r="A13">
        <v>10.5</v>
      </c>
      <c r="B13">
        <v>10697</v>
      </c>
      <c r="C13">
        <v>79</v>
      </c>
      <c r="E13" s="5">
        <v>11.5</v>
      </c>
      <c r="F13">
        <v>3</v>
      </c>
      <c r="I13" s="14">
        <v>3</v>
      </c>
      <c r="K13" s="5">
        <v>11.5</v>
      </c>
      <c r="L13">
        <f t="shared" si="3"/>
        <v>1</v>
      </c>
      <c r="O13" s="5">
        <f t="shared" si="4"/>
        <v>1</v>
      </c>
      <c r="P13">
        <f t="shared" si="0"/>
        <v>11.75</v>
      </c>
      <c r="Q13" s="5">
        <v>11.5</v>
      </c>
      <c r="R13">
        <f t="shared" si="1"/>
        <v>32091</v>
      </c>
      <c r="U13" s="5">
        <f t="shared" si="2"/>
        <v>32091</v>
      </c>
    </row>
    <row r="14" spans="1:21" x14ac:dyDescent="0.25">
      <c r="A14">
        <v>11</v>
      </c>
      <c r="B14">
        <v>0</v>
      </c>
      <c r="C14">
        <v>0</v>
      </c>
      <c r="E14" s="5">
        <v>12</v>
      </c>
      <c r="F14">
        <v>3</v>
      </c>
      <c r="I14" s="14">
        <v>3</v>
      </c>
      <c r="K14" s="5">
        <v>12</v>
      </c>
      <c r="L14">
        <f t="shared" si="3"/>
        <v>1</v>
      </c>
      <c r="O14" s="5">
        <f t="shared" si="4"/>
        <v>1</v>
      </c>
      <c r="P14">
        <f t="shared" si="0"/>
        <v>12.25</v>
      </c>
      <c r="Q14" s="5">
        <v>12</v>
      </c>
      <c r="R14">
        <f t="shared" si="1"/>
        <v>32091</v>
      </c>
      <c r="U14" s="5">
        <f t="shared" si="2"/>
        <v>32091</v>
      </c>
    </row>
    <row r="15" spans="1:21" x14ac:dyDescent="0.25">
      <c r="A15">
        <v>11.5</v>
      </c>
      <c r="B15">
        <v>32091</v>
      </c>
      <c r="C15">
        <v>322</v>
      </c>
      <c r="E15" s="5">
        <v>12.5</v>
      </c>
      <c r="F15">
        <v>7</v>
      </c>
      <c r="I15" s="14">
        <v>7</v>
      </c>
      <c r="K15" s="5">
        <v>12.5</v>
      </c>
      <c r="L15">
        <f t="shared" si="3"/>
        <v>1</v>
      </c>
      <c r="O15" s="5">
        <f t="shared" si="4"/>
        <v>1</v>
      </c>
      <c r="P15">
        <f t="shared" si="0"/>
        <v>12.75</v>
      </c>
      <c r="Q15" s="5">
        <v>12.5</v>
      </c>
      <c r="R15">
        <f t="shared" si="1"/>
        <v>74908</v>
      </c>
      <c r="U15" s="5">
        <f t="shared" si="2"/>
        <v>74908</v>
      </c>
    </row>
    <row r="16" spans="1:21" x14ac:dyDescent="0.25">
      <c r="A16">
        <v>12</v>
      </c>
      <c r="B16">
        <v>32091</v>
      </c>
      <c r="C16">
        <v>372</v>
      </c>
      <c r="E16" s="5">
        <v>13</v>
      </c>
      <c r="F16">
        <v>3</v>
      </c>
      <c r="I16" s="14">
        <v>3</v>
      </c>
      <c r="K16" s="5">
        <v>13</v>
      </c>
      <c r="L16">
        <f t="shared" si="3"/>
        <v>1</v>
      </c>
      <c r="O16" s="5">
        <f t="shared" si="4"/>
        <v>1</v>
      </c>
      <c r="P16">
        <f t="shared" si="0"/>
        <v>13.25</v>
      </c>
      <c r="Q16" s="5">
        <v>13</v>
      </c>
      <c r="R16">
        <f t="shared" si="1"/>
        <v>32091</v>
      </c>
      <c r="U16" s="5">
        <f t="shared" si="2"/>
        <v>32091</v>
      </c>
    </row>
    <row r="17" spans="1:21" x14ac:dyDescent="0.25">
      <c r="A17">
        <v>12.5</v>
      </c>
      <c r="B17">
        <v>74908</v>
      </c>
      <c r="C17">
        <v>995</v>
      </c>
      <c r="E17" s="5">
        <v>13.5</v>
      </c>
      <c r="F17">
        <v>9</v>
      </c>
      <c r="I17" s="14">
        <v>9</v>
      </c>
      <c r="K17" s="5">
        <v>13.5</v>
      </c>
      <c r="L17">
        <f t="shared" si="3"/>
        <v>1</v>
      </c>
      <c r="O17" s="5">
        <f t="shared" si="4"/>
        <v>1</v>
      </c>
      <c r="P17">
        <f t="shared" si="0"/>
        <v>13.75</v>
      </c>
      <c r="Q17" s="5">
        <v>13.5</v>
      </c>
      <c r="R17">
        <f t="shared" si="1"/>
        <v>96302</v>
      </c>
      <c r="U17" s="5">
        <f t="shared" si="2"/>
        <v>96302</v>
      </c>
    </row>
    <row r="18" spans="1:21" x14ac:dyDescent="0.25">
      <c r="A18">
        <v>13</v>
      </c>
      <c r="B18">
        <v>32091</v>
      </c>
      <c r="C18">
        <v>486</v>
      </c>
      <c r="E18" s="5">
        <v>14</v>
      </c>
      <c r="F18">
        <v>2</v>
      </c>
      <c r="I18" s="14">
        <v>2</v>
      </c>
      <c r="K18" s="5">
        <v>14</v>
      </c>
      <c r="L18">
        <f t="shared" si="3"/>
        <v>1</v>
      </c>
      <c r="O18" s="5">
        <f t="shared" si="4"/>
        <v>1</v>
      </c>
      <c r="P18">
        <f t="shared" si="0"/>
        <v>14.25</v>
      </c>
      <c r="Q18" s="5">
        <v>14</v>
      </c>
      <c r="R18">
        <f t="shared" si="1"/>
        <v>21394</v>
      </c>
      <c r="U18" s="5">
        <f t="shared" si="2"/>
        <v>21394</v>
      </c>
    </row>
    <row r="19" spans="1:21" x14ac:dyDescent="0.25">
      <c r="A19">
        <v>13.5</v>
      </c>
      <c r="B19">
        <v>96302</v>
      </c>
      <c r="C19">
        <v>1658</v>
      </c>
      <c r="E19" s="5">
        <v>14.5</v>
      </c>
      <c r="I19" s="14"/>
      <c r="K19" s="5">
        <v>14.5</v>
      </c>
      <c r="O19" s="5"/>
      <c r="P19">
        <f t="shared" si="0"/>
        <v>14.75</v>
      </c>
      <c r="Q19" s="5">
        <v>14.5</v>
      </c>
      <c r="U19" s="5"/>
    </row>
    <row r="20" spans="1:21" x14ac:dyDescent="0.25">
      <c r="A20">
        <v>14</v>
      </c>
      <c r="B20">
        <v>21394</v>
      </c>
      <c r="C20">
        <v>416</v>
      </c>
      <c r="E20" s="5">
        <v>15</v>
      </c>
      <c r="I20" s="14"/>
      <c r="K20" s="5">
        <v>15</v>
      </c>
      <c r="O20" s="5"/>
      <c r="P20">
        <f t="shared" si="0"/>
        <v>15.25</v>
      </c>
      <c r="Q20" s="5">
        <v>15</v>
      </c>
      <c r="U20" s="5"/>
    </row>
    <row r="21" spans="1:21" x14ac:dyDescent="0.25">
      <c r="A21">
        <v>14.5</v>
      </c>
      <c r="B21">
        <v>0</v>
      </c>
      <c r="C21">
        <v>0</v>
      </c>
      <c r="E21" s="5">
        <v>15.5</v>
      </c>
      <c r="I21" s="14"/>
      <c r="K21" s="5">
        <v>15.5</v>
      </c>
      <c r="O21" s="5"/>
      <c r="P21">
        <f t="shared" si="0"/>
        <v>15.75</v>
      </c>
      <c r="Q21" s="5">
        <v>15.5</v>
      </c>
      <c r="U21" s="5"/>
    </row>
    <row r="22" spans="1:21" x14ac:dyDescent="0.25">
      <c r="A22">
        <v>15</v>
      </c>
      <c r="B22">
        <v>0</v>
      </c>
      <c r="C22">
        <v>0</v>
      </c>
      <c r="E22" s="5">
        <v>16</v>
      </c>
      <c r="I22" s="14"/>
      <c r="K22" s="5">
        <v>16</v>
      </c>
      <c r="O22" s="5"/>
      <c r="P22">
        <f t="shared" si="0"/>
        <v>16.25</v>
      </c>
      <c r="Q22" s="5">
        <v>16</v>
      </c>
      <c r="U22" s="5"/>
    </row>
    <row r="23" spans="1:21" x14ac:dyDescent="0.25">
      <c r="A23">
        <v>15.5</v>
      </c>
      <c r="B23">
        <v>0</v>
      </c>
      <c r="C23">
        <v>0</v>
      </c>
      <c r="E23" s="5">
        <v>16.5</v>
      </c>
      <c r="I23" s="14"/>
      <c r="K23" s="5">
        <v>16.5</v>
      </c>
      <c r="O23" s="5"/>
      <c r="P23">
        <f t="shared" si="0"/>
        <v>16.75</v>
      </c>
      <c r="Q23" s="5">
        <v>16.5</v>
      </c>
      <c r="U23" s="5"/>
    </row>
    <row r="24" spans="1:21" x14ac:dyDescent="0.25">
      <c r="A24">
        <v>16</v>
      </c>
      <c r="B24">
        <v>0</v>
      </c>
      <c r="C24">
        <v>0</v>
      </c>
      <c r="E24" s="5">
        <v>17</v>
      </c>
      <c r="I24" s="14"/>
      <c r="K24" s="5">
        <v>17</v>
      </c>
      <c r="O24" s="5"/>
      <c r="P24">
        <f t="shared" si="0"/>
        <v>17.25</v>
      </c>
      <c r="Q24" s="5">
        <v>17</v>
      </c>
      <c r="U24" s="5"/>
    </row>
    <row r="25" spans="1:21" x14ac:dyDescent="0.25">
      <c r="A25">
        <v>16.5</v>
      </c>
      <c r="B25">
        <v>0</v>
      </c>
      <c r="C25">
        <v>0</v>
      </c>
      <c r="E25" s="5">
        <v>17.5</v>
      </c>
      <c r="I25" s="14"/>
      <c r="K25" s="5">
        <v>17.5</v>
      </c>
      <c r="O25" s="5"/>
      <c r="P25">
        <f t="shared" si="0"/>
        <v>17.75</v>
      </c>
      <c r="Q25" s="5">
        <v>17.5</v>
      </c>
      <c r="U25" s="5"/>
    </row>
    <row r="26" spans="1:21" x14ac:dyDescent="0.25">
      <c r="A26">
        <v>17</v>
      </c>
      <c r="B26">
        <v>0</v>
      </c>
      <c r="C26">
        <v>0</v>
      </c>
      <c r="E26" s="9" t="s">
        <v>3</v>
      </c>
      <c r="F26" s="1">
        <v>28</v>
      </c>
      <c r="G26" s="1"/>
      <c r="H26" s="1"/>
      <c r="I26" s="15">
        <v>28</v>
      </c>
      <c r="K26" s="9" t="s">
        <v>3</v>
      </c>
      <c r="L26" s="7"/>
      <c r="M26" s="7"/>
      <c r="N26" s="7"/>
      <c r="O26" s="6"/>
      <c r="Q26" s="9" t="s">
        <v>3</v>
      </c>
      <c r="R26" s="21">
        <f>SUM(R6:R25)</f>
        <v>299574</v>
      </c>
      <c r="S26" s="7">
        <f t="shared" ref="S26" si="5">SUM(S6:S25)</f>
        <v>0</v>
      </c>
      <c r="T26" s="7">
        <f t="shared" ref="T26" si="6">SUM(T6:T25)</f>
        <v>0</v>
      </c>
      <c r="U26" s="6">
        <f>SUM(U6:U24)</f>
        <v>299574</v>
      </c>
    </row>
    <row r="27" spans="1:21" x14ac:dyDescent="0.25">
      <c r="A27">
        <v>17.5</v>
      </c>
      <c r="B27">
        <v>0</v>
      </c>
      <c r="C27">
        <v>0</v>
      </c>
      <c r="E27" s="32"/>
      <c r="F27" s="34"/>
      <c r="G27" s="34"/>
      <c r="H27" s="34"/>
      <c r="I27" s="35"/>
      <c r="K27" s="32"/>
      <c r="L27" s="33"/>
      <c r="M27" s="33"/>
      <c r="N27" s="33"/>
      <c r="O27" s="33"/>
      <c r="Q27" s="32" t="s">
        <v>12</v>
      </c>
      <c r="R27" s="33">
        <f>+R26/$U$26*100</f>
        <v>100</v>
      </c>
      <c r="S27" s="33">
        <f t="shared" ref="S27" si="7">+S26/$U$26*100</f>
        <v>0</v>
      </c>
      <c r="T27" s="33">
        <f t="shared" ref="T27" si="8">+T26/$U$26*100</f>
        <v>0</v>
      </c>
      <c r="U27" s="33">
        <f t="shared" ref="U27" si="9">+U26/$U$26*100</f>
        <v>100</v>
      </c>
    </row>
    <row r="28" spans="1:21" x14ac:dyDescent="0.25">
      <c r="A28">
        <v>18</v>
      </c>
      <c r="B28">
        <v>0</v>
      </c>
      <c r="C28">
        <v>0</v>
      </c>
      <c r="E28" s="32"/>
      <c r="F28" s="34"/>
      <c r="G28" s="34"/>
      <c r="H28" s="34"/>
      <c r="I28" s="35"/>
      <c r="K28" s="32"/>
      <c r="L28" s="33"/>
      <c r="M28" s="33"/>
      <c r="N28" s="33"/>
      <c r="O28" s="33"/>
      <c r="Q28" s="32" t="s">
        <v>18</v>
      </c>
      <c r="R28" s="36">
        <f>SUMPRODUCT(R6:R25,$P$6:$P$25)/R$26</f>
        <v>13.000048402064264</v>
      </c>
      <c r="S28" s="33" t="e">
        <f t="shared" ref="S28:U28" si="10">SUMPRODUCT(S6:S25,$P$6:$P$25)/S$26</f>
        <v>#DIV/0!</v>
      </c>
      <c r="T28" s="33" t="e">
        <f t="shared" si="10"/>
        <v>#DIV/0!</v>
      </c>
      <c r="U28" s="33">
        <f t="shared" si="10"/>
        <v>13.000048402064264</v>
      </c>
    </row>
    <row r="29" spans="1:21" x14ac:dyDescent="0.25">
      <c r="A29">
        <v>18.5</v>
      </c>
      <c r="B29">
        <v>0</v>
      </c>
      <c r="C29">
        <v>0</v>
      </c>
      <c r="E29" s="32"/>
      <c r="F29" s="34"/>
      <c r="G29" s="34"/>
      <c r="H29" s="34"/>
      <c r="I29" s="35"/>
      <c r="K29" s="32"/>
      <c r="L29" s="33"/>
      <c r="M29" s="33"/>
      <c r="N29" s="33"/>
      <c r="O29" s="33"/>
      <c r="Q29" s="32"/>
      <c r="R29" s="33"/>
      <c r="S29" s="33"/>
      <c r="T29" s="33"/>
      <c r="U29" s="33"/>
    </row>
    <row r="30" spans="1:21" x14ac:dyDescent="0.25">
      <c r="A30">
        <v>19</v>
      </c>
      <c r="B30">
        <v>0</v>
      </c>
      <c r="C30">
        <v>0</v>
      </c>
      <c r="E30" s="32"/>
      <c r="F30" s="34"/>
      <c r="G30" s="34"/>
      <c r="H30" s="34"/>
      <c r="I30" s="35"/>
      <c r="K30" s="32"/>
      <c r="L30" s="33"/>
      <c r="M30" s="33"/>
      <c r="N30" s="33"/>
      <c r="O30" s="33"/>
      <c r="Q30" s="32"/>
      <c r="R30" s="33"/>
      <c r="S30" s="33"/>
      <c r="T30" s="33"/>
      <c r="U30" s="33"/>
    </row>
    <row r="31" spans="1:21" x14ac:dyDescent="0.25">
      <c r="A31">
        <v>19.5</v>
      </c>
      <c r="B31">
        <v>0</v>
      </c>
      <c r="C31">
        <v>0</v>
      </c>
    </row>
    <row r="32" spans="1:21" x14ac:dyDescent="0.25">
      <c r="A32">
        <v>20</v>
      </c>
      <c r="B32">
        <v>0</v>
      </c>
      <c r="C32">
        <v>0</v>
      </c>
    </row>
    <row r="33" spans="1:21" x14ac:dyDescent="0.25">
      <c r="A33">
        <v>20.5</v>
      </c>
      <c r="B33">
        <v>0</v>
      </c>
      <c r="C33">
        <v>0</v>
      </c>
      <c r="E33" s="8" t="s">
        <v>23</v>
      </c>
      <c r="F33" s="8" t="s">
        <v>8</v>
      </c>
      <c r="K33" s="8" t="s">
        <v>23</v>
      </c>
      <c r="L33" s="8" t="s">
        <v>8</v>
      </c>
      <c r="Q33" s="8" t="s">
        <v>23</v>
      </c>
      <c r="R33" s="8" t="s">
        <v>8</v>
      </c>
    </row>
    <row r="34" spans="1:21" x14ac:dyDescent="0.25">
      <c r="A34">
        <v>21</v>
      </c>
      <c r="B34">
        <v>0</v>
      </c>
      <c r="C34">
        <v>0</v>
      </c>
      <c r="E34" s="8" t="s">
        <v>24</v>
      </c>
      <c r="F34" s="8" t="s">
        <v>1</v>
      </c>
      <c r="K34" s="8" t="s">
        <v>24</v>
      </c>
      <c r="L34" s="8" t="s">
        <v>1</v>
      </c>
      <c r="Q34" s="8" t="s">
        <v>24</v>
      </c>
      <c r="R34" s="8" t="s">
        <v>1</v>
      </c>
    </row>
    <row r="35" spans="1:21" x14ac:dyDescent="0.25">
      <c r="A35">
        <v>21.5</v>
      </c>
      <c r="B35">
        <v>0</v>
      </c>
      <c r="C35">
        <v>0</v>
      </c>
      <c r="E35" t="s">
        <v>25</v>
      </c>
      <c r="K35" s="8" t="s">
        <v>12</v>
      </c>
      <c r="L35" s="8"/>
      <c r="M35" s="8"/>
      <c r="N35" s="8"/>
      <c r="O35" s="8"/>
      <c r="P35" s="8"/>
      <c r="Q35" s="8" t="s">
        <v>29</v>
      </c>
      <c r="R35" s="8" t="s">
        <v>30</v>
      </c>
    </row>
    <row r="36" spans="1:21" x14ac:dyDescent="0.25">
      <c r="A36">
        <v>22</v>
      </c>
      <c r="B36">
        <v>0</v>
      </c>
      <c r="C36">
        <v>0</v>
      </c>
      <c r="E36" s="38" t="s">
        <v>2</v>
      </c>
      <c r="F36" s="37" t="s">
        <v>28</v>
      </c>
      <c r="G36" s="37"/>
      <c r="H36" s="40"/>
      <c r="I36" s="38" t="s">
        <v>3</v>
      </c>
      <c r="K36" s="38" t="s">
        <v>2</v>
      </c>
      <c r="L36" s="37" t="s">
        <v>28</v>
      </c>
      <c r="M36" s="37"/>
      <c r="N36" s="40"/>
      <c r="O36" s="38" t="s">
        <v>3</v>
      </c>
      <c r="Q36" s="38" t="s">
        <v>2</v>
      </c>
      <c r="R36" s="37" t="s">
        <v>28</v>
      </c>
      <c r="S36" s="37"/>
      <c r="T36" s="40"/>
      <c r="U36" s="38" t="s">
        <v>3</v>
      </c>
    </row>
    <row r="37" spans="1:21" x14ac:dyDescent="0.25">
      <c r="A37">
        <v>22.5</v>
      </c>
      <c r="B37">
        <v>0</v>
      </c>
      <c r="C37">
        <v>0</v>
      </c>
      <c r="E37" s="39"/>
      <c r="F37" s="19">
        <v>1</v>
      </c>
      <c r="G37" s="19">
        <v>2</v>
      </c>
      <c r="H37" s="19">
        <v>3</v>
      </c>
      <c r="I37" s="39"/>
      <c r="K37" s="39"/>
      <c r="L37" s="10">
        <v>1</v>
      </c>
      <c r="M37" s="10">
        <v>2</v>
      </c>
      <c r="N37" s="10">
        <v>3</v>
      </c>
      <c r="O37" s="39"/>
      <c r="Q37" s="39"/>
      <c r="R37" s="10">
        <v>1</v>
      </c>
      <c r="S37" s="10">
        <v>2</v>
      </c>
      <c r="T37" s="10">
        <v>3</v>
      </c>
      <c r="U37" s="39"/>
    </row>
    <row r="38" spans="1:21" x14ac:dyDescent="0.25">
      <c r="A38">
        <v>23</v>
      </c>
      <c r="B38">
        <v>0</v>
      </c>
      <c r="C38">
        <v>0</v>
      </c>
      <c r="E38" s="16">
        <v>8</v>
      </c>
      <c r="I38" s="17"/>
      <c r="K38" s="16">
        <v>8</v>
      </c>
      <c r="O38" s="5"/>
      <c r="P38">
        <f>+Q38+0.25</f>
        <v>8.25</v>
      </c>
      <c r="Q38" s="16">
        <v>8</v>
      </c>
      <c r="R38">
        <f t="shared" ref="R38:R56" si="11">+L38*$C8</f>
        <v>0</v>
      </c>
      <c r="U38" s="5"/>
    </row>
    <row r="39" spans="1:21" x14ac:dyDescent="0.25">
      <c r="A39">
        <v>23.5</v>
      </c>
      <c r="B39">
        <v>0</v>
      </c>
      <c r="C39">
        <v>0</v>
      </c>
      <c r="E39" s="5">
        <v>8.5</v>
      </c>
      <c r="I39" s="14"/>
      <c r="K39" s="5">
        <v>8.5</v>
      </c>
      <c r="O39" s="5"/>
      <c r="P39">
        <f t="shared" ref="P39:P57" si="12">+Q39+0.25</f>
        <v>8.75</v>
      </c>
      <c r="Q39" s="5">
        <v>8.5</v>
      </c>
      <c r="R39">
        <f t="shared" si="11"/>
        <v>0</v>
      </c>
      <c r="U39" s="5"/>
    </row>
    <row r="40" spans="1:21" x14ac:dyDescent="0.25">
      <c r="A40">
        <v>24</v>
      </c>
      <c r="B40">
        <v>0</v>
      </c>
      <c r="C40">
        <v>0</v>
      </c>
      <c r="E40" s="5">
        <v>9</v>
      </c>
      <c r="I40" s="14"/>
      <c r="K40" s="5">
        <v>9</v>
      </c>
      <c r="O40" s="5"/>
      <c r="P40">
        <f t="shared" si="12"/>
        <v>9.25</v>
      </c>
      <c r="Q40" s="5">
        <v>9</v>
      </c>
      <c r="R40">
        <f t="shared" si="11"/>
        <v>0</v>
      </c>
      <c r="U40" s="5"/>
    </row>
    <row r="41" spans="1:21" x14ac:dyDescent="0.25">
      <c r="A41">
        <v>24.5</v>
      </c>
      <c r="B41">
        <v>0</v>
      </c>
      <c r="C41">
        <v>0</v>
      </c>
      <c r="E41" s="5">
        <v>9.5</v>
      </c>
      <c r="I41" s="14"/>
      <c r="K41" s="5">
        <v>9.5</v>
      </c>
      <c r="O41" s="5"/>
      <c r="P41">
        <f t="shared" si="12"/>
        <v>9.75</v>
      </c>
      <c r="Q41" s="5">
        <v>9.5</v>
      </c>
      <c r="R41">
        <f t="shared" si="11"/>
        <v>0</v>
      </c>
      <c r="U41" s="5">
        <f>SUM(R41:T41)</f>
        <v>0</v>
      </c>
    </row>
    <row r="42" spans="1:21" x14ac:dyDescent="0.25">
      <c r="A42">
        <v>25</v>
      </c>
      <c r="B42">
        <v>0</v>
      </c>
      <c r="C42">
        <v>0</v>
      </c>
      <c r="E42" s="5">
        <v>10</v>
      </c>
      <c r="I42" s="14"/>
      <c r="K42" s="5">
        <v>10</v>
      </c>
      <c r="O42" s="5"/>
      <c r="P42">
        <f t="shared" si="12"/>
        <v>10.25</v>
      </c>
      <c r="Q42" s="5">
        <v>10</v>
      </c>
      <c r="R42">
        <f t="shared" si="11"/>
        <v>0</v>
      </c>
      <c r="U42" s="5">
        <f t="shared" ref="U42:U50" si="13">SUM(R42:T42)</f>
        <v>0</v>
      </c>
    </row>
    <row r="43" spans="1:21" x14ac:dyDescent="0.25">
      <c r="A43">
        <v>25.5</v>
      </c>
      <c r="B43">
        <v>0</v>
      </c>
      <c r="C43">
        <v>0</v>
      </c>
      <c r="E43" s="5">
        <v>10.5</v>
      </c>
      <c r="F43">
        <v>1</v>
      </c>
      <c r="I43" s="14">
        <v>1</v>
      </c>
      <c r="K43" s="5">
        <v>10.5</v>
      </c>
      <c r="L43">
        <f t="shared" ref="L43" si="14">+F43/$I43</f>
        <v>1</v>
      </c>
      <c r="O43" s="5">
        <f t="shared" ref="O43" si="15">SUM(L43:N43)</f>
        <v>1</v>
      </c>
      <c r="P43">
        <f t="shared" si="12"/>
        <v>10.75</v>
      </c>
      <c r="Q43" s="5">
        <v>10.5</v>
      </c>
      <c r="R43">
        <f t="shared" si="11"/>
        <v>79</v>
      </c>
      <c r="U43" s="5">
        <f t="shared" si="13"/>
        <v>79</v>
      </c>
    </row>
    <row r="44" spans="1:21" x14ac:dyDescent="0.25">
      <c r="B44">
        <f>SUM(B2:B43)</f>
        <v>299574</v>
      </c>
      <c r="C44">
        <f>SUM(C2:C43)</f>
        <v>4328</v>
      </c>
      <c r="E44" s="5">
        <v>11</v>
      </c>
      <c r="I44" s="14"/>
      <c r="K44" s="5">
        <v>11</v>
      </c>
      <c r="O44" s="5"/>
      <c r="P44">
        <f t="shared" si="12"/>
        <v>11.25</v>
      </c>
      <c r="Q44" s="5">
        <v>11</v>
      </c>
      <c r="R44">
        <f t="shared" si="11"/>
        <v>0</v>
      </c>
      <c r="U44" s="5">
        <f t="shared" si="13"/>
        <v>0</v>
      </c>
    </row>
    <row r="45" spans="1:21" x14ac:dyDescent="0.25">
      <c r="E45" s="5">
        <v>11.5</v>
      </c>
      <c r="F45">
        <v>3</v>
      </c>
      <c r="I45" s="14">
        <v>3</v>
      </c>
      <c r="K45" s="5">
        <v>11.5</v>
      </c>
      <c r="L45">
        <f t="shared" ref="L45:L50" si="16">+F45/$I45</f>
        <v>1</v>
      </c>
      <c r="O45" s="5">
        <f t="shared" ref="O45:O50" si="17">SUM(L45:N45)</f>
        <v>1</v>
      </c>
      <c r="P45">
        <f t="shared" si="12"/>
        <v>11.75</v>
      </c>
      <c r="Q45" s="5">
        <v>11.5</v>
      </c>
      <c r="R45">
        <f t="shared" si="11"/>
        <v>322</v>
      </c>
      <c r="U45" s="5">
        <f t="shared" si="13"/>
        <v>322</v>
      </c>
    </row>
    <row r="46" spans="1:21" x14ac:dyDescent="0.25">
      <c r="E46" s="5">
        <v>12</v>
      </c>
      <c r="F46">
        <v>3</v>
      </c>
      <c r="I46" s="14">
        <v>3</v>
      </c>
      <c r="K46" s="5">
        <v>12</v>
      </c>
      <c r="L46">
        <f t="shared" si="16"/>
        <v>1</v>
      </c>
      <c r="O46" s="5">
        <f t="shared" si="17"/>
        <v>1</v>
      </c>
      <c r="P46">
        <f t="shared" si="12"/>
        <v>12.25</v>
      </c>
      <c r="Q46" s="5">
        <v>12</v>
      </c>
      <c r="R46">
        <f t="shared" si="11"/>
        <v>372</v>
      </c>
      <c r="U46" s="5">
        <f t="shared" si="13"/>
        <v>372</v>
      </c>
    </row>
    <row r="47" spans="1:21" x14ac:dyDescent="0.25">
      <c r="E47" s="5">
        <v>12.5</v>
      </c>
      <c r="F47">
        <v>7</v>
      </c>
      <c r="I47" s="14">
        <v>7</v>
      </c>
      <c r="K47" s="5">
        <v>12.5</v>
      </c>
      <c r="L47">
        <f t="shared" si="16"/>
        <v>1</v>
      </c>
      <c r="O47" s="5">
        <f t="shared" si="17"/>
        <v>1</v>
      </c>
      <c r="P47">
        <f t="shared" si="12"/>
        <v>12.75</v>
      </c>
      <c r="Q47" s="5">
        <v>12.5</v>
      </c>
      <c r="R47">
        <f t="shared" si="11"/>
        <v>995</v>
      </c>
      <c r="U47" s="5">
        <f t="shared" si="13"/>
        <v>995</v>
      </c>
    </row>
    <row r="48" spans="1:21" x14ac:dyDescent="0.25">
      <c r="E48" s="5">
        <v>13</v>
      </c>
      <c r="F48">
        <v>3</v>
      </c>
      <c r="I48" s="14">
        <v>3</v>
      </c>
      <c r="K48" s="5">
        <v>13</v>
      </c>
      <c r="L48">
        <f t="shared" si="16"/>
        <v>1</v>
      </c>
      <c r="O48" s="5">
        <f t="shared" si="17"/>
        <v>1</v>
      </c>
      <c r="P48">
        <f t="shared" si="12"/>
        <v>13.25</v>
      </c>
      <c r="Q48" s="5">
        <v>13</v>
      </c>
      <c r="R48">
        <f t="shared" si="11"/>
        <v>486</v>
      </c>
      <c r="U48" s="5">
        <f t="shared" si="13"/>
        <v>486</v>
      </c>
    </row>
    <row r="49" spans="5:21" x14ac:dyDescent="0.25">
      <c r="E49" s="5">
        <v>13.5</v>
      </c>
      <c r="F49">
        <v>9</v>
      </c>
      <c r="I49" s="14">
        <v>9</v>
      </c>
      <c r="K49" s="5">
        <v>13.5</v>
      </c>
      <c r="L49">
        <f t="shared" si="16"/>
        <v>1</v>
      </c>
      <c r="O49" s="5">
        <f t="shared" si="17"/>
        <v>1</v>
      </c>
      <c r="P49">
        <f t="shared" si="12"/>
        <v>13.75</v>
      </c>
      <c r="Q49" s="5">
        <v>13.5</v>
      </c>
      <c r="R49">
        <f t="shared" si="11"/>
        <v>1658</v>
      </c>
      <c r="U49" s="5">
        <f t="shared" si="13"/>
        <v>1658</v>
      </c>
    </row>
    <row r="50" spans="5:21" x14ac:dyDescent="0.25">
      <c r="E50" s="5">
        <v>14</v>
      </c>
      <c r="F50">
        <v>2</v>
      </c>
      <c r="I50" s="14">
        <v>2</v>
      </c>
      <c r="K50" s="5">
        <v>14</v>
      </c>
      <c r="L50">
        <f t="shared" si="16"/>
        <v>1</v>
      </c>
      <c r="O50" s="5">
        <f t="shared" si="17"/>
        <v>1</v>
      </c>
      <c r="P50">
        <f t="shared" si="12"/>
        <v>14.25</v>
      </c>
      <c r="Q50" s="5">
        <v>14</v>
      </c>
      <c r="R50">
        <f t="shared" si="11"/>
        <v>416</v>
      </c>
      <c r="U50" s="5">
        <f t="shared" si="13"/>
        <v>416</v>
      </c>
    </row>
    <row r="51" spans="5:21" x14ac:dyDescent="0.25">
      <c r="E51" s="5">
        <v>14.5</v>
      </c>
      <c r="I51" s="14"/>
      <c r="K51" s="5">
        <v>14.5</v>
      </c>
      <c r="O51" s="5"/>
      <c r="P51">
        <f t="shared" si="12"/>
        <v>14.75</v>
      </c>
      <c r="Q51" s="5">
        <v>14.5</v>
      </c>
      <c r="R51">
        <f t="shared" si="11"/>
        <v>0</v>
      </c>
      <c r="U51" s="5"/>
    </row>
    <row r="52" spans="5:21" x14ac:dyDescent="0.25">
      <c r="E52" s="5">
        <v>15</v>
      </c>
      <c r="I52" s="14"/>
      <c r="K52" s="5">
        <v>15</v>
      </c>
      <c r="O52" s="5"/>
      <c r="P52">
        <f t="shared" si="12"/>
        <v>15.25</v>
      </c>
      <c r="Q52" s="5">
        <v>15</v>
      </c>
      <c r="R52">
        <f t="shared" si="11"/>
        <v>0</v>
      </c>
      <c r="U52" s="5"/>
    </row>
    <row r="53" spans="5:21" x14ac:dyDescent="0.25">
      <c r="E53" s="5">
        <v>15.5</v>
      </c>
      <c r="I53" s="14"/>
      <c r="K53" s="5">
        <v>15.5</v>
      </c>
      <c r="O53" s="5"/>
      <c r="P53">
        <f t="shared" si="12"/>
        <v>15.75</v>
      </c>
      <c r="Q53" s="5">
        <v>15.5</v>
      </c>
      <c r="R53">
        <f t="shared" si="11"/>
        <v>0</v>
      </c>
      <c r="U53" s="5"/>
    </row>
    <row r="54" spans="5:21" x14ac:dyDescent="0.25">
      <c r="E54" s="5">
        <v>16</v>
      </c>
      <c r="I54" s="14"/>
      <c r="K54" s="5">
        <v>16</v>
      </c>
      <c r="O54" s="5"/>
      <c r="P54">
        <f t="shared" si="12"/>
        <v>16.25</v>
      </c>
      <c r="Q54" s="5">
        <v>16</v>
      </c>
      <c r="R54">
        <f t="shared" si="11"/>
        <v>0</v>
      </c>
      <c r="U54" s="5"/>
    </row>
    <row r="55" spans="5:21" x14ac:dyDescent="0.25">
      <c r="E55" s="5">
        <v>16.5</v>
      </c>
      <c r="I55" s="14"/>
      <c r="K55" s="5">
        <v>16.5</v>
      </c>
      <c r="O55" s="5"/>
      <c r="P55">
        <f t="shared" si="12"/>
        <v>16.75</v>
      </c>
      <c r="Q55" s="5">
        <v>16.5</v>
      </c>
      <c r="R55">
        <f t="shared" si="11"/>
        <v>0</v>
      </c>
      <c r="U55" s="5"/>
    </row>
    <row r="56" spans="5:21" x14ac:dyDescent="0.25">
      <c r="E56" s="5">
        <v>17</v>
      </c>
      <c r="I56" s="14"/>
      <c r="K56" s="5">
        <v>17</v>
      </c>
      <c r="O56" s="5"/>
      <c r="P56">
        <f t="shared" si="12"/>
        <v>17.25</v>
      </c>
      <c r="Q56" s="5">
        <v>17</v>
      </c>
      <c r="R56">
        <f t="shared" si="11"/>
        <v>0</v>
      </c>
      <c r="U56" s="5"/>
    </row>
    <row r="57" spans="5:21" x14ac:dyDescent="0.25">
      <c r="E57" s="5">
        <v>17.5</v>
      </c>
      <c r="I57" s="14"/>
      <c r="K57" s="5">
        <v>17.5</v>
      </c>
      <c r="O57" s="5"/>
      <c r="P57">
        <f t="shared" si="12"/>
        <v>17.75</v>
      </c>
      <c r="Q57" s="5">
        <v>17.5</v>
      </c>
      <c r="U57" s="5"/>
    </row>
    <row r="58" spans="5:21" x14ac:dyDescent="0.25">
      <c r="E58" s="9" t="s">
        <v>3</v>
      </c>
      <c r="F58" s="1">
        <v>28</v>
      </c>
      <c r="G58" s="1"/>
      <c r="H58" s="1"/>
      <c r="I58" s="15">
        <v>28</v>
      </c>
      <c r="K58" s="9" t="s">
        <v>3</v>
      </c>
      <c r="L58" s="7"/>
      <c r="M58" s="7"/>
      <c r="N58" s="7"/>
      <c r="O58" s="6"/>
      <c r="Q58" s="9" t="s">
        <v>3</v>
      </c>
      <c r="R58" s="21">
        <f>SUM(R38:R57)</f>
        <v>4328</v>
      </c>
      <c r="S58" s="7">
        <f t="shared" ref="S58:T58" si="18">SUM(S38:S57)</f>
        <v>0</v>
      </c>
      <c r="T58" s="7">
        <f t="shared" si="18"/>
        <v>0</v>
      </c>
      <c r="U58" s="6">
        <f>SUM(U38:U56)</f>
        <v>4328</v>
      </c>
    </row>
    <row r="59" spans="5:21" x14ac:dyDescent="0.25">
      <c r="Q59" t="s">
        <v>12</v>
      </c>
      <c r="R59">
        <f>+R58/$U$26*100</f>
        <v>1.4447181664630442</v>
      </c>
      <c r="S59">
        <f t="shared" ref="S59:U59" si="19">+S58/$U$26*100</f>
        <v>0</v>
      </c>
      <c r="T59">
        <f t="shared" si="19"/>
        <v>0</v>
      </c>
      <c r="U59">
        <f t="shared" si="19"/>
        <v>1.4447181664630442</v>
      </c>
    </row>
    <row r="60" spans="5:21" x14ac:dyDescent="0.25">
      <c r="Q60" t="s">
        <v>19</v>
      </c>
      <c r="R60">
        <f>+R58/R26*1000</f>
        <v>14.447181664630442</v>
      </c>
      <c r="S60" t="e">
        <f t="shared" ref="S60:U60" si="20">+S58/S26*1000</f>
        <v>#DIV/0!</v>
      </c>
      <c r="T60" t="e">
        <f t="shared" si="20"/>
        <v>#DIV/0!</v>
      </c>
      <c r="U60">
        <f t="shared" si="20"/>
        <v>14.447181664630442</v>
      </c>
    </row>
  </sheetData>
  <mergeCells count="18">
    <mergeCell ref="R4:T4"/>
    <mergeCell ref="U4:U5"/>
    <mergeCell ref="O36:O37"/>
    <mergeCell ref="Q36:Q37"/>
    <mergeCell ref="R36:T36"/>
    <mergeCell ref="U36:U37"/>
    <mergeCell ref="L36:N36"/>
    <mergeCell ref="L4:N4"/>
    <mergeCell ref="O4:O5"/>
    <mergeCell ref="Q4:Q5"/>
    <mergeCell ref="E4:E5"/>
    <mergeCell ref="F4:H4"/>
    <mergeCell ref="I4:I5"/>
    <mergeCell ref="K4:K5"/>
    <mergeCell ref="E36:E37"/>
    <mergeCell ref="F36:H36"/>
    <mergeCell ref="I36:I37"/>
    <mergeCell ref="K36:K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selection activeCell="P66" sqref="P66"/>
    </sheetView>
  </sheetViews>
  <sheetFormatPr defaultRowHeight="15" x14ac:dyDescent="0.25"/>
  <sheetData>
    <row r="1" spans="1:21" x14ac:dyDescent="0.25">
      <c r="A1" s="8" t="s">
        <v>20</v>
      </c>
      <c r="B1" s="8" t="s">
        <v>21</v>
      </c>
      <c r="C1" s="8" t="s">
        <v>22</v>
      </c>
      <c r="E1" s="8" t="s">
        <v>23</v>
      </c>
      <c r="F1" s="8" t="s">
        <v>9</v>
      </c>
      <c r="K1" s="8" t="s">
        <v>23</v>
      </c>
      <c r="L1" s="8" t="s">
        <v>9</v>
      </c>
      <c r="Q1" s="8" t="s">
        <v>23</v>
      </c>
      <c r="R1" s="8"/>
    </row>
    <row r="2" spans="1:21" x14ac:dyDescent="0.25">
      <c r="A2">
        <v>5</v>
      </c>
      <c r="B2">
        <v>0</v>
      </c>
      <c r="C2">
        <v>0</v>
      </c>
      <c r="E2" s="8" t="s">
        <v>24</v>
      </c>
      <c r="F2" s="8" t="s">
        <v>1</v>
      </c>
      <c r="K2" s="8" t="s">
        <v>24</v>
      </c>
      <c r="L2" s="8" t="s">
        <v>1</v>
      </c>
      <c r="Q2" s="8" t="s">
        <v>24</v>
      </c>
      <c r="R2" s="8" t="s">
        <v>1</v>
      </c>
    </row>
    <row r="3" spans="1:21" x14ac:dyDescent="0.25">
      <c r="A3">
        <v>5.5</v>
      </c>
      <c r="B3">
        <v>0</v>
      </c>
      <c r="C3">
        <v>0</v>
      </c>
      <c r="K3" s="8" t="s">
        <v>12</v>
      </c>
      <c r="L3" s="8"/>
      <c r="M3" s="8"/>
      <c r="N3" s="8"/>
      <c r="O3" s="8"/>
      <c r="P3" s="8"/>
      <c r="Q3" s="8" t="s">
        <v>26</v>
      </c>
      <c r="R3" s="8" t="s">
        <v>27</v>
      </c>
    </row>
    <row r="4" spans="1:21" x14ac:dyDescent="0.25">
      <c r="A4">
        <v>6</v>
      </c>
      <c r="B4">
        <v>0</v>
      </c>
      <c r="C4">
        <v>0</v>
      </c>
      <c r="E4" s="38" t="s">
        <v>2</v>
      </c>
      <c r="F4" s="37" t="s">
        <v>28</v>
      </c>
      <c r="G4" s="37"/>
      <c r="H4" s="37"/>
      <c r="I4" s="38" t="s">
        <v>3</v>
      </c>
      <c r="K4" s="38" t="s">
        <v>2</v>
      </c>
      <c r="L4" s="37" t="s">
        <v>28</v>
      </c>
      <c r="M4" s="37"/>
      <c r="N4" s="37"/>
      <c r="O4" s="38" t="s">
        <v>3</v>
      </c>
      <c r="Q4" s="38" t="s">
        <v>2</v>
      </c>
      <c r="R4" s="37" t="s">
        <v>28</v>
      </c>
      <c r="S4" s="37"/>
      <c r="T4" s="37"/>
      <c r="U4" s="38" t="s">
        <v>3</v>
      </c>
    </row>
    <row r="5" spans="1:21" x14ac:dyDescent="0.25">
      <c r="A5">
        <v>6.5</v>
      </c>
      <c r="B5">
        <v>0</v>
      </c>
      <c r="C5">
        <v>0</v>
      </c>
      <c r="E5" s="39"/>
      <c r="F5" s="18">
        <v>1</v>
      </c>
      <c r="G5" s="19">
        <v>2</v>
      </c>
      <c r="H5" s="20">
        <v>3</v>
      </c>
      <c r="I5" s="39"/>
      <c r="K5" s="39"/>
      <c r="L5" s="10">
        <v>1</v>
      </c>
      <c r="M5" s="10">
        <v>2</v>
      </c>
      <c r="N5" s="10">
        <v>3</v>
      </c>
      <c r="O5" s="39"/>
      <c r="Q5" s="39"/>
      <c r="R5" s="10">
        <v>1</v>
      </c>
      <c r="S5" s="10">
        <v>2</v>
      </c>
      <c r="T5" s="10">
        <v>3</v>
      </c>
      <c r="U5" s="39"/>
    </row>
    <row r="6" spans="1:21" x14ac:dyDescent="0.25">
      <c r="A6">
        <v>7</v>
      </c>
      <c r="B6">
        <v>0</v>
      </c>
      <c r="C6">
        <v>0</v>
      </c>
      <c r="E6" s="16">
        <v>8</v>
      </c>
      <c r="F6">
        <v>2</v>
      </c>
      <c r="I6" s="16">
        <v>2</v>
      </c>
      <c r="K6" s="16">
        <v>8</v>
      </c>
      <c r="L6">
        <f>+F6/$I6</f>
        <v>1</v>
      </c>
      <c r="O6" s="5">
        <f t="shared" ref="O6:O10" si="0">SUM(L6:N6)</f>
        <v>1</v>
      </c>
      <c r="P6">
        <f>+Q6+0.25</f>
        <v>8.25</v>
      </c>
      <c r="Q6" s="16">
        <v>8</v>
      </c>
      <c r="R6">
        <f t="shared" ref="R6:R8" si="1">+L6*$B8</f>
        <v>4610</v>
      </c>
      <c r="S6">
        <f t="shared" ref="S6:S25" si="2">+M6*$B8</f>
        <v>0</v>
      </c>
      <c r="T6">
        <f t="shared" ref="T6:T25" si="3">+N6*$B8</f>
        <v>0</v>
      </c>
      <c r="U6" s="5">
        <f t="shared" ref="U6:U8" si="4">SUM(R6:T6)</f>
        <v>4610</v>
      </c>
    </row>
    <row r="7" spans="1:21" x14ac:dyDescent="0.25">
      <c r="A7">
        <v>7.5</v>
      </c>
      <c r="B7">
        <v>0</v>
      </c>
      <c r="C7">
        <v>0</v>
      </c>
      <c r="E7" s="5">
        <v>8.5</v>
      </c>
      <c r="F7">
        <v>10</v>
      </c>
      <c r="I7" s="5">
        <v>10</v>
      </c>
      <c r="K7" s="5">
        <v>8.5</v>
      </c>
      <c r="L7">
        <f t="shared" ref="L7:L10" si="5">+F7/$I7</f>
        <v>1</v>
      </c>
      <c r="O7" s="5">
        <f t="shared" si="0"/>
        <v>1</v>
      </c>
      <c r="P7">
        <f t="shared" ref="P7:P25" si="6">+Q7+0.25</f>
        <v>8.75</v>
      </c>
      <c r="Q7" s="5">
        <v>8.5</v>
      </c>
      <c r="R7">
        <f>+L7*$B9</f>
        <v>34692</v>
      </c>
      <c r="S7">
        <f t="shared" si="2"/>
        <v>0</v>
      </c>
      <c r="T7">
        <f t="shared" si="3"/>
        <v>0</v>
      </c>
      <c r="U7" s="5">
        <f t="shared" si="4"/>
        <v>34692</v>
      </c>
    </row>
    <row r="8" spans="1:21" x14ac:dyDescent="0.25">
      <c r="A8">
        <v>8</v>
      </c>
      <c r="B8">
        <v>4610</v>
      </c>
      <c r="C8">
        <v>14</v>
      </c>
      <c r="E8" s="5">
        <v>9</v>
      </c>
      <c r="F8">
        <v>10</v>
      </c>
      <c r="I8" s="5">
        <v>10</v>
      </c>
      <c r="K8" s="5">
        <v>9</v>
      </c>
      <c r="L8">
        <f t="shared" si="5"/>
        <v>1</v>
      </c>
      <c r="O8" s="5">
        <f t="shared" si="0"/>
        <v>1</v>
      </c>
      <c r="P8">
        <f t="shared" si="6"/>
        <v>9.25</v>
      </c>
      <c r="Q8" s="5">
        <v>9</v>
      </c>
      <c r="R8">
        <f t="shared" si="1"/>
        <v>85635</v>
      </c>
      <c r="S8">
        <f t="shared" si="2"/>
        <v>0</v>
      </c>
      <c r="T8">
        <f t="shared" si="3"/>
        <v>0</v>
      </c>
      <c r="U8" s="5">
        <f t="shared" si="4"/>
        <v>85635</v>
      </c>
    </row>
    <row r="9" spans="1:21" x14ac:dyDescent="0.25">
      <c r="A9">
        <v>8.5</v>
      </c>
      <c r="B9">
        <v>34692</v>
      </c>
      <c r="C9">
        <v>127</v>
      </c>
      <c r="E9" s="5">
        <v>9.5</v>
      </c>
      <c r="F9">
        <v>19</v>
      </c>
      <c r="I9" s="5">
        <v>19</v>
      </c>
      <c r="K9" s="5">
        <v>9.5</v>
      </c>
      <c r="L9">
        <f t="shared" si="5"/>
        <v>1</v>
      </c>
      <c r="O9" s="5">
        <f t="shared" si="0"/>
        <v>1</v>
      </c>
      <c r="P9">
        <f t="shared" si="6"/>
        <v>9.75</v>
      </c>
      <c r="Q9" s="5">
        <v>9.5</v>
      </c>
      <c r="R9">
        <f>+L9*$B11</f>
        <v>74638</v>
      </c>
      <c r="S9">
        <f t="shared" si="2"/>
        <v>0</v>
      </c>
      <c r="T9">
        <f t="shared" si="3"/>
        <v>0</v>
      </c>
      <c r="U9" s="5">
        <f>SUM(R9:T9)</f>
        <v>74638</v>
      </c>
    </row>
    <row r="10" spans="1:21" x14ac:dyDescent="0.25">
      <c r="A10">
        <v>9</v>
      </c>
      <c r="B10">
        <v>85635</v>
      </c>
      <c r="C10">
        <v>378</v>
      </c>
      <c r="E10" s="5">
        <v>10</v>
      </c>
      <c r="F10">
        <v>10</v>
      </c>
      <c r="I10" s="5">
        <v>10</v>
      </c>
      <c r="K10" s="5">
        <v>10</v>
      </c>
      <c r="L10">
        <f t="shared" si="5"/>
        <v>1</v>
      </c>
      <c r="O10" s="5">
        <f t="shared" si="0"/>
        <v>1</v>
      </c>
      <c r="P10">
        <f t="shared" si="6"/>
        <v>10.25</v>
      </c>
      <c r="Q10" s="5">
        <v>10</v>
      </c>
      <c r="R10">
        <f t="shared" ref="R10:R25" si="7">+L10*$B12</f>
        <v>82368</v>
      </c>
      <c r="S10">
        <f t="shared" si="2"/>
        <v>0</v>
      </c>
      <c r="T10">
        <f t="shared" si="3"/>
        <v>0</v>
      </c>
      <c r="U10" s="5">
        <f t="shared" ref="U10:U25" si="8">SUM(R10:T10)</f>
        <v>82368</v>
      </c>
    </row>
    <row r="11" spans="1:21" x14ac:dyDescent="0.25">
      <c r="A11">
        <v>9.5</v>
      </c>
      <c r="B11">
        <v>74638</v>
      </c>
      <c r="C11">
        <v>395</v>
      </c>
      <c r="E11" s="5">
        <v>10.5</v>
      </c>
      <c r="F11">
        <v>10</v>
      </c>
      <c r="I11" s="5">
        <v>10</v>
      </c>
      <c r="K11" s="5">
        <v>10.5</v>
      </c>
      <c r="L11">
        <f t="shared" ref="L11:L21" si="9">+F11/$I11</f>
        <v>1</v>
      </c>
      <c r="O11" s="5">
        <f t="shared" ref="O11:O22" si="10">SUM(L11:N11)</f>
        <v>1</v>
      </c>
      <c r="P11">
        <f t="shared" si="6"/>
        <v>10.75</v>
      </c>
      <c r="Q11" s="5">
        <v>10.5</v>
      </c>
      <c r="R11">
        <f t="shared" si="7"/>
        <v>207208</v>
      </c>
      <c r="S11">
        <f t="shared" si="2"/>
        <v>0</v>
      </c>
      <c r="T11">
        <f t="shared" si="3"/>
        <v>0</v>
      </c>
      <c r="U11" s="5">
        <f t="shared" si="8"/>
        <v>207208</v>
      </c>
    </row>
    <row r="12" spans="1:21" x14ac:dyDescent="0.25">
      <c r="A12">
        <v>10</v>
      </c>
      <c r="B12">
        <v>82368</v>
      </c>
      <c r="C12">
        <v>517</v>
      </c>
      <c r="E12" s="5">
        <v>11</v>
      </c>
      <c r="F12">
        <v>12</v>
      </c>
      <c r="I12" s="5">
        <v>12</v>
      </c>
      <c r="K12" s="5">
        <v>11</v>
      </c>
      <c r="L12">
        <f t="shared" si="9"/>
        <v>1</v>
      </c>
      <c r="O12" s="5">
        <f t="shared" si="10"/>
        <v>1</v>
      </c>
      <c r="P12">
        <f t="shared" si="6"/>
        <v>11.25</v>
      </c>
      <c r="Q12" s="5">
        <v>11</v>
      </c>
      <c r="R12">
        <f t="shared" si="7"/>
        <v>305365</v>
      </c>
      <c r="S12">
        <f t="shared" si="2"/>
        <v>0</v>
      </c>
      <c r="T12">
        <f t="shared" si="3"/>
        <v>0</v>
      </c>
      <c r="U12" s="5">
        <f t="shared" si="8"/>
        <v>305365</v>
      </c>
    </row>
    <row r="13" spans="1:21" x14ac:dyDescent="0.25">
      <c r="A13">
        <v>10.5</v>
      </c>
      <c r="B13">
        <v>207208</v>
      </c>
      <c r="C13">
        <v>1532</v>
      </c>
      <c r="E13" s="5">
        <v>11.5</v>
      </c>
      <c r="F13">
        <v>11</v>
      </c>
      <c r="I13" s="5">
        <v>11</v>
      </c>
      <c r="K13" s="5">
        <v>11.5</v>
      </c>
      <c r="L13">
        <f t="shared" si="9"/>
        <v>1</v>
      </c>
      <c r="O13" s="5">
        <f t="shared" si="10"/>
        <v>1</v>
      </c>
      <c r="P13">
        <f t="shared" si="6"/>
        <v>11.75</v>
      </c>
      <c r="Q13" s="5">
        <v>11.5</v>
      </c>
      <c r="R13">
        <f t="shared" si="7"/>
        <v>382865</v>
      </c>
      <c r="S13">
        <f t="shared" si="2"/>
        <v>0</v>
      </c>
      <c r="T13">
        <f t="shared" si="3"/>
        <v>0</v>
      </c>
      <c r="U13" s="5">
        <f t="shared" si="8"/>
        <v>382865</v>
      </c>
    </row>
    <row r="14" spans="1:21" x14ac:dyDescent="0.25">
      <c r="A14">
        <v>11</v>
      </c>
      <c r="B14">
        <v>305365</v>
      </c>
      <c r="C14">
        <v>2639</v>
      </c>
      <c r="E14" s="5">
        <v>12</v>
      </c>
      <c r="F14">
        <v>12</v>
      </c>
      <c r="I14" s="5">
        <v>12</v>
      </c>
      <c r="K14" s="5">
        <v>12</v>
      </c>
      <c r="L14">
        <f t="shared" si="9"/>
        <v>1</v>
      </c>
      <c r="O14" s="5">
        <f t="shared" si="10"/>
        <v>1</v>
      </c>
      <c r="P14">
        <f t="shared" si="6"/>
        <v>12.25</v>
      </c>
      <c r="Q14" s="5">
        <v>12</v>
      </c>
      <c r="R14">
        <f t="shared" si="7"/>
        <v>277012</v>
      </c>
      <c r="S14">
        <f t="shared" si="2"/>
        <v>0</v>
      </c>
      <c r="T14">
        <f t="shared" si="3"/>
        <v>0</v>
      </c>
      <c r="U14" s="5">
        <f t="shared" si="8"/>
        <v>277012</v>
      </c>
    </row>
    <row r="15" spans="1:21" x14ac:dyDescent="0.25">
      <c r="A15">
        <v>11.5</v>
      </c>
      <c r="B15">
        <v>382865</v>
      </c>
      <c r="C15">
        <v>3842</v>
      </c>
      <c r="E15" s="5">
        <v>12.5</v>
      </c>
      <c r="F15">
        <v>16</v>
      </c>
      <c r="I15" s="5">
        <v>16</v>
      </c>
      <c r="K15" s="5">
        <v>12.5</v>
      </c>
      <c r="L15">
        <f t="shared" si="9"/>
        <v>1</v>
      </c>
      <c r="O15" s="5">
        <f t="shared" si="10"/>
        <v>1</v>
      </c>
      <c r="P15">
        <f t="shared" si="6"/>
        <v>12.75</v>
      </c>
      <c r="Q15" s="5">
        <v>12.5</v>
      </c>
      <c r="R15">
        <f t="shared" si="7"/>
        <v>153647</v>
      </c>
      <c r="S15">
        <f t="shared" si="2"/>
        <v>0</v>
      </c>
      <c r="T15">
        <f t="shared" si="3"/>
        <v>0</v>
      </c>
      <c r="U15" s="5">
        <f t="shared" si="8"/>
        <v>153647</v>
      </c>
    </row>
    <row r="16" spans="1:21" x14ac:dyDescent="0.25">
      <c r="A16">
        <v>12</v>
      </c>
      <c r="B16">
        <v>277012</v>
      </c>
      <c r="C16">
        <v>3207</v>
      </c>
      <c r="E16" s="5">
        <v>13</v>
      </c>
      <c r="F16">
        <v>12</v>
      </c>
      <c r="G16">
        <v>1</v>
      </c>
      <c r="I16" s="5">
        <v>13</v>
      </c>
      <c r="K16" s="5">
        <v>13</v>
      </c>
      <c r="L16">
        <f t="shared" si="9"/>
        <v>0.92307692307692313</v>
      </c>
      <c r="M16">
        <f t="shared" ref="M16:M22" si="11">+G16/$I16</f>
        <v>7.6923076923076927E-2</v>
      </c>
      <c r="O16" s="5">
        <f t="shared" si="10"/>
        <v>1</v>
      </c>
      <c r="P16">
        <f t="shared" si="6"/>
        <v>13.25</v>
      </c>
      <c r="Q16" s="5">
        <v>13</v>
      </c>
      <c r="R16">
        <f t="shared" si="7"/>
        <v>98450.769230769234</v>
      </c>
      <c r="S16">
        <f t="shared" si="2"/>
        <v>8204.2307692307695</v>
      </c>
      <c r="T16">
        <f t="shared" si="3"/>
        <v>0</v>
      </c>
      <c r="U16" s="5">
        <f t="shared" si="8"/>
        <v>106655</v>
      </c>
    </row>
    <row r="17" spans="1:21" x14ac:dyDescent="0.25">
      <c r="A17">
        <v>12.5</v>
      </c>
      <c r="B17">
        <v>153647</v>
      </c>
      <c r="C17">
        <v>2041</v>
      </c>
      <c r="E17" s="5">
        <v>13.5</v>
      </c>
      <c r="F17">
        <v>13</v>
      </c>
      <c r="G17">
        <v>3</v>
      </c>
      <c r="I17" s="5">
        <v>16</v>
      </c>
      <c r="K17" s="5">
        <v>13.5</v>
      </c>
      <c r="L17">
        <f t="shared" si="9"/>
        <v>0.8125</v>
      </c>
      <c r="M17">
        <f t="shared" si="11"/>
        <v>0.1875</v>
      </c>
      <c r="O17" s="5">
        <f t="shared" si="10"/>
        <v>1</v>
      </c>
      <c r="P17">
        <f t="shared" si="6"/>
        <v>13.75</v>
      </c>
      <c r="Q17" s="5">
        <v>13.5</v>
      </c>
      <c r="R17">
        <f t="shared" si="7"/>
        <v>41961.5625</v>
      </c>
      <c r="S17">
        <f t="shared" si="2"/>
        <v>9683.4375</v>
      </c>
      <c r="T17">
        <f t="shared" si="3"/>
        <v>0</v>
      </c>
      <c r="U17" s="5">
        <f t="shared" si="8"/>
        <v>51645</v>
      </c>
    </row>
    <row r="18" spans="1:21" x14ac:dyDescent="0.25">
      <c r="A18">
        <v>13</v>
      </c>
      <c r="B18">
        <v>106655</v>
      </c>
      <c r="C18">
        <v>1617</v>
      </c>
      <c r="E18" s="5">
        <v>14</v>
      </c>
      <c r="F18">
        <v>11</v>
      </c>
      <c r="G18">
        <v>1</v>
      </c>
      <c r="I18" s="5">
        <v>12</v>
      </c>
      <c r="K18" s="5">
        <v>14</v>
      </c>
      <c r="L18">
        <f t="shared" si="9"/>
        <v>0.91666666666666663</v>
      </c>
      <c r="M18">
        <f t="shared" si="11"/>
        <v>8.3333333333333329E-2</v>
      </c>
      <c r="O18" s="5">
        <f t="shared" si="10"/>
        <v>1</v>
      </c>
      <c r="P18">
        <f t="shared" si="6"/>
        <v>14.25</v>
      </c>
      <c r="Q18" s="5">
        <v>14</v>
      </c>
      <c r="R18">
        <f t="shared" si="7"/>
        <v>44028.416666666664</v>
      </c>
      <c r="S18">
        <f t="shared" si="2"/>
        <v>4002.583333333333</v>
      </c>
      <c r="T18">
        <f t="shared" si="3"/>
        <v>0</v>
      </c>
      <c r="U18" s="5">
        <f t="shared" si="8"/>
        <v>48031</v>
      </c>
    </row>
    <row r="19" spans="1:21" x14ac:dyDescent="0.25">
      <c r="A19">
        <v>13.5</v>
      </c>
      <c r="B19">
        <v>51645</v>
      </c>
      <c r="C19">
        <v>889</v>
      </c>
      <c r="E19" s="5">
        <v>14.5</v>
      </c>
      <c r="F19">
        <v>10</v>
      </c>
      <c r="H19">
        <v>1</v>
      </c>
      <c r="I19" s="5">
        <v>11</v>
      </c>
      <c r="K19" s="5">
        <v>14.5</v>
      </c>
      <c r="L19">
        <f t="shared" si="9"/>
        <v>0.90909090909090906</v>
      </c>
      <c r="N19">
        <f t="shared" ref="N19" si="12">+H19/$I19</f>
        <v>9.0909090909090912E-2</v>
      </c>
      <c r="O19" s="5">
        <f t="shared" si="10"/>
        <v>1</v>
      </c>
      <c r="P19">
        <f t="shared" si="6"/>
        <v>14.75</v>
      </c>
      <c r="Q19" s="5">
        <v>14.5</v>
      </c>
      <c r="R19">
        <f t="shared" si="7"/>
        <v>27670</v>
      </c>
      <c r="S19">
        <f t="shared" si="2"/>
        <v>0</v>
      </c>
      <c r="T19">
        <f t="shared" si="3"/>
        <v>2767</v>
      </c>
      <c r="U19" s="5">
        <f t="shared" si="8"/>
        <v>30437</v>
      </c>
    </row>
    <row r="20" spans="1:21" x14ac:dyDescent="0.25">
      <c r="A20">
        <v>14</v>
      </c>
      <c r="B20">
        <v>48031</v>
      </c>
      <c r="C20">
        <v>935</v>
      </c>
      <c r="E20" s="5">
        <v>15</v>
      </c>
      <c r="F20">
        <v>8</v>
      </c>
      <c r="G20">
        <v>3</v>
      </c>
      <c r="I20" s="5">
        <v>11</v>
      </c>
      <c r="K20" s="5">
        <v>15</v>
      </c>
      <c r="L20">
        <f t="shared" si="9"/>
        <v>0.72727272727272729</v>
      </c>
      <c r="M20">
        <f t="shared" si="11"/>
        <v>0.27272727272727271</v>
      </c>
      <c r="O20" s="5">
        <f t="shared" si="10"/>
        <v>1</v>
      </c>
      <c r="P20">
        <f t="shared" si="6"/>
        <v>15.25</v>
      </c>
      <c r="Q20" s="5">
        <v>15</v>
      </c>
      <c r="R20">
        <f t="shared" si="7"/>
        <v>1640</v>
      </c>
      <c r="S20">
        <f t="shared" si="2"/>
        <v>615</v>
      </c>
      <c r="T20">
        <f t="shared" si="3"/>
        <v>0</v>
      </c>
      <c r="U20" s="5">
        <f t="shared" si="8"/>
        <v>2255</v>
      </c>
    </row>
    <row r="21" spans="1:21" x14ac:dyDescent="0.25">
      <c r="A21">
        <v>14.5</v>
      </c>
      <c r="B21">
        <v>30437</v>
      </c>
      <c r="C21">
        <v>667</v>
      </c>
      <c r="E21" s="5">
        <v>15.5</v>
      </c>
      <c r="F21">
        <v>2</v>
      </c>
      <c r="G21">
        <v>3</v>
      </c>
      <c r="I21" s="5">
        <v>5</v>
      </c>
      <c r="K21" s="5">
        <v>15.5</v>
      </c>
      <c r="L21">
        <f t="shared" si="9"/>
        <v>0.4</v>
      </c>
      <c r="M21">
        <f t="shared" si="11"/>
        <v>0.6</v>
      </c>
      <c r="O21" s="5">
        <f t="shared" si="10"/>
        <v>1</v>
      </c>
      <c r="P21">
        <f t="shared" si="6"/>
        <v>15.75</v>
      </c>
      <c r="Q21" s="5">
        <v>15.5</v>
      </c>
      <c r="R21">
        <f t="shared" si="7"/>
        <v>3022.8</v>
      </c>
      <c r="S21">
        <f t="shared" si="2"/>
        <v>4534.2</v>
      </c>
      <c r="T21">
        <f t="shared" si="3"/>
        <v>0</v>
      </c>
      <c r="U21" s="5">
        <f t="shared" si="8"/>
        <v>7557</v>
      </c>
    </row>
    <row r="22" spans="1:21" x14ac:dyDescent="0.25">
      <c r="A22">
        <v>15</v>
      </c>
      <c r="B22">
        <v>2255</v>
      </c>
      <c r="C22">
        <v>55</v>
      </c>
      <c r="E22" s="5">
        <v>16</v>
      </c>
      <c r="F22">
        <v>1</v>
      </c>
      <c r="G22">
        <v>2</v>
      </c>
      <c r="I22" s="5">
        <v>3</v>
      </c>
      <c r="K22" s="5">
        <v>16</v>
      </c>
      <c r="L22">
        <f>+F22/$I22</f>
        <v>0.33333333333333331</v>
      </c>
      <c r="M22">
        <f t="shared" si="11"/>
        <v>0.66666666666666663</v>
      </c>
      <c r="O22" s="5">
        <f t="shared" si="10"/>
        <v>1</v>
      </c>
      <c r="P22">
        <f t="shared" si="6"/>
        <v>16.25</v>
      </c>
      <c r="Q22" s="5">
        <v>16</v>
      </c>
      <c r="R22">
        <f t="shared" si="7"/>
        <v>399.33333333333331</v>
      </c>
      <c r="S22">
        <f t="shared" si="2"/>
        <v>798.66666666666663</v>
      </c>
      <c r="T22">
        <f t="shared" si="3"/>
        <v>0</v>
      </c>
      <c r="U22" s="5">
        <f t="shared" si="8"/>
        <v>1198</v>
      </c>
    </row>
    <row r="23" spans="1:21" x14ac:dyDescent="0.25">
      <c r="A23">
        <v>15.5</v>
      </c>
      <c r="B23">
        <v>7557</v>
      </c>
      <c r="C23">
        <v>208</v>
      </c>
      <c r="E23" s="5">
        <v>16.5</v>
      </c>
      <c r="I23" s="5"/>
      <c r="K23" s="5">
        <v>16.5</v>
      </c>
      <c r="O23" s="5"/>
      <c r="P23">
        <f t="shared" si="6"/>
        <v>16.75</v>
      </c>
      <c r="Q23" s="5">
        <v>16.5</v>
      </c>
      <c r="R23">
        <f t="shared" si="7"/>
        <v>0</v>
      </c>
      <c r="S23">
        <f t="shared" si="2"/>
        <v>0</v>
      </c>
      <c r="T23">
        <f t="shared" si="3"/>
        <v>0</v>
      </c>
      <c r="U23" s="5">
        <f t="shared" si="8"/>
        <v>0</v>
      </c>
    </row>
    <row r="24" spans="1:21" x14ac:dyDescent="0.25">
      <c r="A24">
        <v>16</v>
      </c>
      <c r="B24">
        <v>1198</v>
      </c>
      <c r="C24">
        <v>37</v>
      </c>
      <c r="E24" s="5">
        <v>17</v>
      </c>
      <c r="G24">
        <v>3</v>
      </c>
      <c r="I24" s="5">
        <v>3</v>
      </c>
      <c r="K24" s="5">
        <v>17</v>
      </c>
      <c r="L24">
        <f t="shared" ref="L24" si="13">+F24/$I24</f>
        <v>0</v>
      </c>
      <c r="M24">
        <f t="shared" ref="M24" si="14">+G24/$I24</f>
        <v>1</v>
      </c>
      <c r="O24" s="5">
        <f t="shared" ref="O24" si="15">SUM(L24:N24)</f>
        <v>1</v>
      </c>
      <c r="P24">
        <f t="shared" si="6"/>
        <v>17.25</v>
      </c>
      <c r="Q24" s="5">
        <v>17</v>
      </c>
      <c r="R24">
        <f t="shared" si="7"/>
        <v>0</v>
      </c>
      <c r="S24">
        <f t="shared" si="2"/>
        <v>1198</v>
      </c>
      <c r="T24">
        <f t="shared" si="3"/>
        <v>0</v>
      </c>
      <c r="U24" s="5">
        <f t="shared" si="8"/>
        <v>1198</v>
      </c>
    </row>
    <row r="25" spans="1:21" x14ac:dyDescent="0.25">
      <c r="A25">
        <v>16.5</v>
      </c>
      <c r="B25">
        <v>0</v>
      </c>
      <c r="C25">
        <v>0</v>
      </c>
      <c r="E25" s="5">
        <v>17.5</v>
      </c>
      <c r="I25" s="5"/>
      <c r="K25" s="5">
        <v>17.5</v>
      </c>
      <c r="O25" s="5"/>
      <c r="P25">
        <f t="shared" si="6"/>
        <v>17.75</v>
      </c>
      <c r="Q25" s="5">
        <v>17.5</v>
      </c>
      <c r="R25">
        <f t="shared" si="7"/>
        <v>0</v>
      </c>
      <c r="S25">
        <f t="shared" si="2"/>
        <v>0</v>
      </c>
      <c r="T25">
        <f t="shared" si="3"/>
        <v>0</v>
      </c>
      <c r="U25" s="5">
        <f t="shared" si="8"/>
        <v>0</v>
      </c>
    </row>
    <row r="26" spans="1:21" x14ac:dyDescent="0.25">
      <c r="A26">
        <v>17</v>
      </c>
      <c r="B26">
        <v>1198</v>
      </c>
      <c r="C26">
        <v>45</v>
      </c>
      <c r="E26" s="9" t="s">
        <v>3</v>
      </c>
      <c r="F26" s="7">
        <v>169</v>
      </c>
      <c r="G26" s="7">
        <v>16</v>
      </c>
      <c r="H26" s="7">
        <v>1</v>
      </c>
      <c r="I26" s="6">
        <v>186</v>
      </c>
      <c r="K26" s="9" t="s">
        <v>3</v>
      </c>
      <c r="L26" s="24">
        <f>+F26/$I26</f>
        <v>0.90860215053763438</v>
      </c>
      <c r="M26" s="1">
        <f t="shared" ref="M26:O26" si="16">+G26/$I26</f>
        <v>8.6021505376344093E-2</v>
      </c>
      <c r="N26" s="1">
        <f t="shared" si="16"/>
        <v>5.3763440860215058E-3</v>
      </c>
      <c r="O26" s="25">
        <f t="shared" si="16"/>
        <v>1</v>
      </c>
      <c r="Q26" s="9" t="s">
        <v>3</v>
      </c>
      <c r="R26" s="21">
        <f>SUM(R6:R25)</f>
        <v>1825212.8817307693</v>
      </c>
      <c r="S26" s="21">
        <f t="shared" ref="S26:T26" si="17">SUM(S6:S25)</f>
        <v>29036.11826923077</v>
      </c>
      <c r="T26" s="21">
        <f t="shared" si="17"/>
        <v>2767</v>
      </c>
      <c r="U26" s="6">
        <f>SUM(U6:U24)</f>
        <v>1857016</v>
      </c>
    </row>
    <row r="27" spans="1:21" x14ac:dyDescent="0.25">
      <c r="A27">
        <v>17.5</v>
      </c>
      <c r="B27">
        <v>0</v>
      </c>
      <c r="C27">
        <v>0</v>
      </c>
      <c r="E27" s="32"/>
      <c r="F27" s="33"/>
      <c r="G27" s="33"/>
      <c r="H27" s="33"/>
      <c r="I27" s="33"/>
      <c r="K27" s="32"/>
      <c r="L27" s="34"/>
      <c r="M27" s="34"/>
      <c r="N27" s="34"/>
      <c r="O27" s="34"/>
      <c r="Q27" s="28" t="s">
        <v>12</v>
      </c>
      <c r="R27" s="29">
        <f>+R26/$U$26*100</f>
        <v>98.287407417640409</v>
      </c>
      <c r="S27" s="29">
        <f t="shared" ref="S27:U27" si="18">+S26/$U$26*100</f>
        <v>1.5635900966513356</v>
      </c>
      <c r="T27" s="29">
        <f t="shared" si="18"/>
        <v>0.14900248570825453</v>
      </c>
      <c r="U27" s="29">
        <f t="shared" si="18"/>
        <v>100</v>
      </c>
    </row>
    <row r="28" spans="1:21" x14ac:dyDescent="0.25">
      <c r="A28">
        <v>18</v>
      </c>
      <c r="B28">
        <v>0</v>
      </c>
      <c r="C28">
        <v>0</v>
      </c>
      <c r="E28" s="32"/>
      <c r="F28" s="33"/>
      <c r="G28" s="33"/>
      <c r="H28" s="33"/>
      <c r="I28" s="33"/>
      <c r="K28" s="32"/>
      <c r="L28" s="34"/>
      <c r="M28" s="34"/>
      <c r="N28" s="34"/>
      <c r="O28" s="34"/>
      <c r="Q28" s="30" t="s">
        <v>18</v>
      </c>
      <c r="R28" s="31">
        <f>SUMPRODUCT(R6:R25,$P$6:$P$25)/R$26</f>
        <v>11.623682964987321</v>
      </c>
      <c r="S28" s="31">
        <f t="shared" ref="S28:U28" si="19">SUMPRODUCT(S6:S25,$P$6:$P$25)/S$26</f>
        <v>14.234904449629481</v>
      </c>
      <c r="T28" s="31">
        <f t="shared" si="19"/>
        <v>14.75</v>
      </c>
      <c r="U28" s="31">
        <f t="shared" si="19"/>
        <v>11.669170055616107</v>
      </c>
    </row>
    <row r="29" spans="1:21" x14ac:dyDescent="0.25">
      <c r="A29">
        <v>18.5</v>
      </c>
      <c r="B29">
        <v>0</v>
      </c>
      <c r="C29">
        <v>0</v>
      </c>
    </row>
    <row r="30" spans="1:21" x14ac:dyDescent="0.25">
      <c r="A30">
        <v>19</v>
      </c>
      <c r="B30">
        <v>0</v>
      </c>
      <c r="C30">
        <v>0</v>
      </c>
    </row>
    <row r="31" spans="1:21" x14ac:dyDescent="0.25">
      <c r="A31">
        <v>19.5</v>
      </c>
      <c r="B31">
        <v>0</v>
      </c>
      <c r="C31">
        <v>0</v>
      </c>
      <c r="E31" s="8" t="s">
        <v>23</v>
      </c>
      <c r="F31" s="8" t="s">
        <v>9</v>
      </c>
      <c r="K31" s="8" t="s">
        <v>23</v>
      </c>
      <c r="L31" s="8" t="s">
        <v>9</v>
      </c>
      <c r="Q31" s="8" t="s">
        <v>23</v>
      </c>
      <c r="R31" s="8" t="s">
        <v>9</v>
      </c>
    </row>
    <row r="32" spans="1:21" x14ac:dyDescent="0.25">
      <c r="A32">
        <v>20</v>
      </c>
      <c r="B32">
        <v>0</v>
      </c>
      <c r="C32">
        <v>0</v>
      </c>
      <c r="E32" s="8" t="s">
        <v>24</v>
      </c>
      <c r="F32" s="8" t="s">
        <v>1</v>
      </c>
      <c r="K32" s="8" t="s">
        <v>24</v>
      </c>
      <c r="L32" s="8" t="s">
        <v>1</v>
      </c>
      <c r="Q32" s="8" t="s">
        <v>24</v>
      </c>
      <c r="R32" s="8" t="s">
        <v>1</v>
      </c>
    </row>
    <row r="33" spans="1:21" x14ac:dyDescent="0.25">
      <c r="A33">
        <v>20.5</v>
      </c>
      <c r="B33">
        <v>0</v>
      </c>
      <c r="C33">
        <v>0</v>
      </c>
      <c r="E33" t="s">
        <v>25</v>
      </c>
      <c r="K33" s="8" t="s">
        <v>12</v>
      </c>
      <c r="L33" s="8"/>
      <c r="M33" s="8"/>
      <c r="N33" s="8"/>
      <c r="O33" s="8"/>
      <c r="P33" s="8"/>
      <c r="Q33" s="8" t="s">
        <v>29</v>
      </c>
      <c r="R33" s="8" t="s">
        <v>30</v>
      </c>
    </row>
    <row r="34" spans="1:21" x14ac:dyDescent="0.25">
      <c r="A34">
        <v>21</v>
      </c>
      <c r="B34">
        <v>0</v>
      </c>
      <c r="C34">
        <v>0</v>
      </c>
      <c r="E34" s="38" t="s">
        <v>2</v>
      </c>
      <c r="F34" s="37" t="s">
        <v>28</v>
      </c>
      <c r="G34" s="37"/>
      <c r="H34" s="37"/>
      <c r="I34" s="38" t="s">
        <v>3</v>
      </c>
      <c r="K34" s="38" t="s">
        <v>2</v>
      </c>
      <c r="L34" s="37" t="s">
        <v>28</v>
      </c>
      <c r="M34" s="37"/>
      <c r="N34" s="37"/>
      <c r="O34" s="38" t="s">
        <v>3</v>
      </c>
      <c r="Q34" s="38" t="s">
        <v>2</v>
      </c>
      <c r="R34" s="37" t="s">
        <v>28</v>
      </c>
      <c r="S34" s="37"/>
      <c r="T34" s="37"/>
      <c r="U34" s="38" t="s">
        <v>3</v>
      </c>
    </row>
    <row r="35" spans="1:21" x14ac:dyDescent="0.25">
      <c r="A35">
        <v>21.5</v>
      </c>
      <c r="B35">
        <v>0</v>
      </c>
      <c r="C35">
        <v>0</v>
      </c>
      <c r="E35" s="39"/>
      <c r="F35" s="18">
        <v>1</v>
      </c>
      <c r="G35" s="19">
        <v>2</v>
      </c>
      <c r="H35" s="20">
        <v>3</v>
      </c>
      <c r="I35" s="39"/>
      <c r="K35" s="39"/>
      <c r="L35" s="10">
        <v>1</v>
      </c>
      <c r="M35" s="10">
        <v>2</v>
      </c>
      <c r="N35" s="10">
        <v>3</v>
      </c>
      <c r="O35" s="39"/>
      <c r="Q35" s="39"/>
      <c r="R35" s="10">
        <v>1</v>
      </c>
      <c r="S35" s="10">
        <v>2</v>
      </c>
      <c r="T35" s="10">
        <v>3</v>
      </c>
      <c r="U35" s="39"/>
    </row>
    <row r="36" spans="1:21" x14ac:dyDescent="0.25">
      <c r="A36">
        <v>22</v>
      </c>
      <c r="B36">
        <v>0</v>
      </c>
      <c r="C36">
        <v>0</v>
      </c>
      <c r="E36" s="16">
        <v>8</v>
      </c>
      <c r="F36">
        <v>2</v>
      </c>
      <c r="I36" s="16">
        <v>2</v>
      </c>
      <c r="K36" s="16">
        <v>8</v>
      </c>
      <c r="L36">
        <f t="shared" ref="L36:L51" si="20">+F36/$I36</f>
        <v>1</v>
      </c>
      <c r="O36" s="5">
        <f t="shared" ref="O36:O52" si="21">SUM(L36:N36)</f>
        <v>1</v>
      </c>
      <c r="P36">
        <f>+Q36+0.25</f>
        <v>8.25</v>
      </c>
      <c r="Q36" s="16">
        <v>8</v>
      </c>
      <c r="R36">
        <f t="shared" ref="R36:R52" si="22">+L36*$C8</f>
        <v>14</v>
      </c>
      <c r="U36" s="5">
        <f t="shared" ref="U36:U38" si="23">SUM(R36:T36)</f>
        <v>14</v>
      </c>
    </row>
    <row r="37" spans="1:21" x14ac:dyDescent="0.25">
      <c r="A37">
        <v>22.5</v>
      </c>
      <c r="B37">
        <v>0</v>
      </c>
      <c r="C37">
        <v>0</v>
      </c>
      <c r="E37" s="5">
        <v>8.5</v>
      </c>
      <c r="F37">
        <v>10</v>
      </c>
      <c r="I37" s="5">
        <v>10</v>
      </c>
      <c r="K37" s="5">
        <v>8.5</v>
      </c>
      <c r="L37">
        <f t="shared" si="20"/>
        <v>1</v>
      </c>
      <c r="O37" s="5">
        <f t="shared" si="21"/>
        <v>1</v>
      </c>
      <c r="P37">
        <f t="shared" ref="P37:P55" si="24">+Q37+0.25</f>
        <v>8.75</v>
      </c>
      <c r="Q37" s="5">
        <v>8.5</v>
      </c>
      <c r="R37">
        <f t="shared" si="22"/>
        <v>127</v>
      </c>
      <c r="U37" s="5">
        <f t="shared" si="23"/>
        <v>127</v>
      </c>
    </row>
    <row r="38" spans="1:21" x14ac:dyDescent="0.25">
      <c r="A38">
        <v>23</v>
      </c>
      <c r="B38">
        <v>0</v>
      </c>
      <c r="C38">
        <v>0</v>
      </c>
      <c r="E38" s="5">
        <v>9</v>
      </c>
      <c r="F38">
        <v>10</v>
      </c>
      <c r="I38" s="5">
        <v>10</v>
      </c>
      <c r="K38" s="5">
        <v>9</v>
      </c>
      <c r="L38">
        <f t="shared" si="20"/>
        <v>1</v>
      </c>
      <c r="O38" s="5">
        <f t="shared" si="21"/>
        <v>1</v>
      </c>
      <c r="P38">
        <f t="shared" si="24"/>
        <v>9.25</v>
      </c>
      <c r="Q38" s="5">
        <v>9</v>
      </c>
      <c r="R38">
        <f t="shared" si="22"/>
        <v>378</v>
      </c>
      <c r="U38" s="5">
        <f t="shared" si="23"/>
        <v>378</v>
      </c>
    </row>
    <row r="39" spans="1:21" x14ac:dyDescent="0.25">
      <c r="A39">
        <v>23.5</v>
      </c>
      <c r="B39">
        <v>0</v>
      </c>
      <c r="C39">
        <v>0</v>
      </c>
      <c r="E39" s="5">
        <v>9.5</v>
      </c>
      <c r="F39">
        <v>19</v>
      </c>
      <c r="I39" s="5">
        <v>19</v>
      </c>
      <c r="K39" s="5">
        <v>9.5</v>
      </c>
      <c r="L39">
        <f t="shared" si="20"/>
        <v>1</v>
      </c>
      <c r="O39" s="5">
        <f t="shared" si="21"/>
        <v>1</v>
      </c>
      <c r="P39">
        <f t="shared" si="24"/>
        <v>9.75</v>
      </c>
      <c r="Q39" s="5">
        <v>9.5</v>
      </c>
      <c r="R39">
        <f t="shared" si="22"/>
        <v>395</v>
      </c>
      <c r="U39" s="5">
        <f>SUM(R39:T39)</f>
        <v>395</v>
      </c>
    </row>
    <row r="40" spans="1:21" x14ac:dyDescent="0.25">
      <c r="A40">
        <v>24</v>
      </c>
      <c r="B40">
        <v>0</v>
      </c>
      <c r="C40">
        <v>0</v>
      </c>
      <c r="E40" s="5">
        <v>10</v>
      </c>
      <c r="F40">
        <v>10</v>
      </c>
      <c r="I40" s="5">
        <v>10</v>
      </c>
      <c r="K40" s="5">
        <v>10</v>
      </c>
      <c r="L40">
        <f t="shared" si="20"/>
        <v>1</v>
      </c>
      <c r="O40" s="5">
        <f t="shared" si="21"/>
        <v>1</v>
      </c>
      <c r="P40">
        <f t="shared" si="24"/>
        <v>10.25</v>
      </c>
      <c r="Q40" s="5">
        <v>10</v>
      </c>
      <c r="R40">
        <f t="shared" si="22"/>
        <v>517</v>
      </c>
      <c r="U40" s="5">
        <f t="shared" ref="U40:U54" si="25">SUM(R40:T40)</f>
        <v>517</v>
      </c>
    </row>
    <row r="41" spans="1:21" x14ac:dyDescent="0.25">
      <c r="A41">
        <v>24.5</v>
      </c>
      <c r="B41">
        <v>0</v>
      </c>
      <c r="C41">
        <v>0</v>
      </c>
      <c r="E41" s="5">
        <v>10.5</v>
      </c>
      <c r="F41">
        <v>10</v>
      </c>
      <c r="I41" s="5">
        <v>10</v>
      </c>
      <c r="K41" s="5">
        <v>10.5</v>
      </c>
      <c r="L41">
        <f t="shared" si="20"/>
        <v>1</v>
      </c>
      <c r="O41" s="5">
        <f t="shared" si="21"/>
        <v>1</v>
      </c>
      <c r="P41">
        <f t="shared" si="24"/>
        <v>10.75</v>
      </c>
      <c r="Q41" s="5">
        <v>10.5</v>
      </c>
      <c r="R41">
        <f t="shared" si="22"/>
        <v>1532</v>
      </c>
      <c r="U41" s="5">
        <f t="shared" si="25"/>
        <v>1532</v>
      </c>
    </row>
    <row r="42" spans="1:21" x14ac:dyDescent="0.25">
      <c r="A42">
        <v>25</v>
      </c>
      <c r="B42">
        <v>0</v>
      </c>
      <c r="C42">
        <v>0</v>
      </c>
      <c r="E42" s="5">
        <v>11</v>
      </c>
      <c r="F42">
        <v>12</v>
      </c>
      <c r="I42" s="5">
        <v>12</v>
      </c>
      <c r="K42" s="5">
        <v>11</v>
      </c>
      <c r="L42">
        <f t="shared" si="20"/>
        <v>1</v>
      </c>
      <c r="O42" s="5">
        <f t="shared" si="21"/>
        <v>1</v>
      </c>
      <c r="P42">
        <f t="shared" si="24"/>
        <v>11.25</v>
      </c>
      <c r="Q42" s="5">
        <v>11</v>
      </c>
      <c r="R42">
        <f t="shared" si="22"/>
        <v>2639</v>
      </c>
      <c r="U42" s="5">
        <f t="shared" si="25"/>
        <v>2639</v>
      </c>
    </row>
    <row r="43" spans="1:21" x14ac:dyDescent="0.25">
      <c r="A43">
        <v>25.5</v>
      </c>
      <c r="B43">
        <v>0</v>
      </c>
      <c r="C43">
        <v>0</v>
      </c>
      <c r="E43" s="5">
        <v>11.5</v>
      </c>
      <c r="F43">
        <v>11</v>
      </c>
      <c r="I43" s="5">
        <v>11</v>
      </c>
      <c r="K43" s="5">
        <v>11.5</v>
      </c>
      <c r="L43">
        <f t="shared" si="20"/>
        <v>1</v>
      </c>
      <c r="O43" s="5">
        <f t="shared" si="21"/>
        <v>1</v>
      </c>
      <c r="P43">
        <f t="shared" si="24"/>
        <v>11.75</v>
      </c>
      <c r="Q43" s="5">
        <v>11.5</v>
      </c>
      <c r="R43">
        <f t="shared" si="22"/>
        <v>3842</v>
      </c>
      <c r="U43" s="5">
        <f t="shared" si="25"/>
        <v>3842</v>
      </c>
    </row>
    <row r="44" spans="1:21" x14ac:dyDescent="0.25">
      <c r="B44">
        <f>SUM(B2:B43)</f>
        <v>1857016</v>
      </c>
      <c r="C44">
        <f>SUM(C2:C43)</f>
        <v>19145</v>
      </c>
      <c r="E44" s="5">
        <v>12</v>
      </c>
      <c r="F44">
        <v>12</v>
      </c>
      <c r="I44" s="5">
        <v>12</v>
      </c>
      <c r="K44" s="5">
        <v>12</v>
      </c>
      <c r="L44">
        <f t="shared" si="20"/>
        <v>1</v>
      </c>
      <c r="O44" s="5">
        <f t="shared" si="21"/>
        <v>1</v>
      </c>
      <c r="P44">
        <f t="shared" si="24"/>
        <v>12.25</v>
      </c>
      <c r="Q44" s="5">
        <v>12</v>
      </c>
      <c r="R44">
        <f t="shared" si="22"/>
        <v>3207</v>
      </c>
      <c r="U44" s="5">
        <f t="shared" si="25"/>
        <v>3207</v>
      </c>
    </row>
    <row r="45" spans="1:21" x14ac:dyDescent="0.25">
      <c r="E45" s="5">
        <v>12.5</v>
      </c>
      <c r="F45">
        <v>16</v>
      </c>
      <c r="I45" s="5">
        <v>16</v>
      </c>
      <c r="K45" s="5">
        <v>12.5</v>
      </c>
      <c r="L45">
        <f t="shared" si="20"/>
        <v>1</v>
      </c>
      <c r="O45" s="5">
        <f t="shared" si="21"/>
        <v>1</v>
      </c>
      <c r="P45">
        <f t="shared" si="24"/>
        <v>12.75</v>
      </c>
      <c r="Q45" s="5">
        <v>12.5</v>
      </c>
      <c r="R45">
        <f t="shared" si="22"/>
        <v>2041</v>
      </c>
      <c r="U45" s="5">
        <f t="shared" si="25"/>
        <v>2041</v>
      </c>
    </row>
    <row r="46" spans="1:21" x14ac:dyDescent="0.25">
      <c r="E46" s="5">
        <v>13</v>
      </c>
      <c r="F46">
        <v>12</v>
      </c>
      <c r="G46">
        <v>1</v>
      </c>
      <c r="I46" s="5">
        <v>13</v>
      </c>
      <c r="K46" s="5">
        <v>13</v>
      </c>
      <c r="L46">
        <f t="shared" si="20"/>
        <v>0.92307692307692313</v>
      </c>
      <c r="M46">
        <f t="shared" ref="M46:M48" si="26">+G46/$I46</f>
        <v>7.6923076923076927E-2</v>
      </c>
      <c r="O46" s="5">
        <f t="shared" si="21"/>
        <v>1</v>
      </c>
      <c r="P46">
        <f t="shared" si="24"/>
        <v>13.25</v>
      </c>
      <c r="Q46" s="5">
        <v>13</v>
      </c>
      <c r="R46">
        <f t="shared" si="22"/>
        <v>1492.6153846153848</v>
      </c>
      <c r="S46">
        <f>+M46*$C18</f>
        <v>124.38461538461539</v>
      </c>
      <c r="U46" s="5">
        <f t="shared" si="25"/>
        <v>1617.0000000000002</v>
      </c>
    </row>
    <row r="47" spans="1:21" x14ac:dyDescent="0.25">
      <c r="E47" s="5">
        <v>13.5</v>
      </c>
      <c r="F47">
        <v>13</v>
      </c>
      <c r="G47">
        <v>3</v>
      </c>
      <c r="I47" s="5">
        <v>16</v>
      </c>
      <c r="K47" s="5">
        <v>13.5</v>
      </c>
      <c r="L47">
        <f t="shared" si="20"/>
        <v>0.8125</v>
      </c>
      <c r="M47">
        <f t="shared" si="26"/>
        <v>0.1875</v>
      </c>
      <c r="O47" s="5">
        <f t="shared" si="21"/>
        <v>1</v>
      </c>
      <c r="P47">
        <f t="shared" si="24"/>
        <v>13.75</v>
      </c>
      <c r="Q47" s="5">
        <v>13.5</v>
      </c>
      <c r="R47">
        <f t="shared" si="22"/>
        <v>722.3125</v>
      </c>
      <c r="S47">
        <f>+M47*$C19</f>
        <v>166.6875</v>
      </c>
      <c r="U47" s="5">
        <f t="shared" si="25"/>
        <v>889</v>
      </c>
    </row>
    <row r="48" spans="1:21" x14ac:dyDescent="0.25">
      <c r="E48" s="5">
        <v>14</v>
      </c>
      <c r="F48">
        <v>11</v>
      </c>
      <c r="G48">
        <v>1</v>
      </c>
      <c r="I48" s="5">
        <v>12</v>
      </c>
      <c r="K48" s="5">
        <v>14</v>
      </c>
      <c r="L48">
        <f t="shared" si="20"/>
        <v>0.91666666666666663</v>
      </c>
      <c r="M48">
        <f t="shared" si="26"/>
        <v>8.3333333333333329E-2</v>
      </c>
      <c r="O48" s="5">
        <f t="shared" si="21"/>
        <v>1</v>
      </c>
      <c r="P48">
        <f t="shared" si="24"/>
        <v>14.25</v>
      </c>
      <c r="Q48" s="5">
        <v>14</v>
      </c>
      <c r="R48">
        <f t="shared" si="22"/>
        <v>857.08333333333326</v>
      </c>
      <c r="S48">
        <f>+M48*$C20</f>
        <v>77.916666666666657</v>
      </c>
      <c r="U48" s="5">
        <f t="shared" si="25"/>
        <v>934.99999999999989</v>
      </c>
    </row>
    <row r="49" spans="5:21" x14ac:dyDescent="0.25">
      <c r="E49" s="5">
        <v>14.5</v>
      </c>
      <c r="F49">
        <v>10</v>
      </c>
      <c r="H49">
        <v>1</v>
      </c>
      <c r="I49" s="5">
        <v>11</v>
      </c>
      <c r="K49" s="5">
        <v>14.5</v>
      </c>
      <c r="L49">
        <f t="shared" si="20"/>
        <v>0.90909090909090906</v>
      </c>
      <c r="N49">
        <f t="shared" ref="N49" si="27">+H49/$I49</f>
        <v>9.0909090909090912E-2</v>
      </c>
      <c r="O49" s="5">
        <f t="shared" si="21"/>
        <v>1</v>
      </c>
      <c r="P49">
        <f t="shared" si="24"/>
        <v>14.75</v>
      </c>
      <c r="Q49" s="5">
        <v>14.5</v>
      </c>
      <c r="R49">
        <f t="shared" si="22"/>
        <v>606.36363636363637</v>
      </c>
      <c r="T49">
        <f>+N49*$C21</f>
        <v>60.63636363636364</v>
      </c>
      <c r="U49" s="5">
        <f t="shared" si="25"/>
        <v>667</v>
      </c>
    </row>
    <row r="50" spans="5:21" x14ac:dyDescent="0.25">
      <c r="E50" s="5">
        <v>15</v>
      </c>
      <c r="F50">
        <v>8</v>
      </c>
      <c r="G50">
        <v>3</v>
      </c>
      <c r="I50" s="5">
        <v>11</v>
      </c>
      <c r="K50" s="5">
        <v>15</v>
      </c>
      <c r="L50">
        <f t="shared" si="20"/>
        <v>0.72727272727272729</v>
      </c>
      <c r="M50">
        <f t="shared" ref="M50:M52" si="28">+G50/$I50</f>
        <v>0.27272727272727271</v>
      </c>
      <c r="O50" s="5">
        <f t="shared" si="21"/>
        <v>1</v>
      </c>
      <c r="P50">
        <f t="shared" si="24"/>
        <v>15.25</v>
      </c>
      <c r="Q50" s="5">
        <v>15</v>
      </c>
      <c r="R50">
        <f t="shared" si="22"/>
        <v>40</v>
      </c>
      <c r="S50">
        <f>+M50*$C22</f>
        <v>14.999999999999998</v>
      </c>
      <c r="U50" s="5">
        <f t="shared" si="25"/>
        <v>55</v>
      </c>
    </row>
    <row r="51" spans="5:21" x14ac:dyDescent="0.25">
      <c r="E51" s="5">
        <v>15.5</v>
      </c>
      <c r="F51">
        <v>2</v>
      </c>
      <c r="G51">
        <v>3</v>
      </c>
      <c r="I51" s="5">
        <v>5</v>
      </c>
      <c r="K51" s="5">
        <v>15.5</v>
      </c>
      <c r="L51">
        <f t="shared" si="20"/>
        <v>0.4</v>
      </c>
      <c r="M51">
        <f t="shared" si="28"/>
        <v>0.6</v>
      </c>
      <c r="O51" s="5">
        <f t="shared" si="21"/>
        <v>1</v>
      </c>
      <c r="P51">
        <f t="shared" si="24"/>
        <v>15.75</v>
      </c>
      <c r="Q51" s="5">
        <v>15.5</v>
      </c>
      <c r="R51">
        <f t="shared" si="22"/>
        <v>83.2</v>
      </c>
      <c r="S51">
        <f>+M51*$C23</f>
        <v>124.8</v>
      </c>
      <c r="U51" s="5">
        <f t="shared" si="25"/>
        <v>208</v>
      </c>
    </row>
    <row r="52" spans="5:21" x14ac:dyDescent="0.25">
      <c r="E52" s="5">
        <v>16</v>
      </c>
      <c r="F52">
        <v>1</v>
      </c>
      <c r="G52">
        <v>2</v>
      </c>
      <c r="I52" s="5">
        <v>3</v>
      </c>
      <c r="K52" s="5">
        <v>16</v>
      </c>
      <c r="L52">
        <f>+F52/$I52</f>
        <v>0.33333333333333331</v>
      </c>
      <c r="M52">
        <f t="shared" si="28"/>
        <v>0.66666666666666663</v>
      </c>
      <c r="O52" s="5">
        <f t="shared" si="21"/>
        <v>1</v>
      </c>
      <c r="P52">
        <f t="shared" si="24"/>
        <v>16.25</v>
      </c>
      <c r="Q52" s="5">
        <v>16</v>
      </c>
      <c r="R52">
        <f t="shared" si="22"/>
        <v>12.333333333333332</v>
      </c>
      <c r="S52">
        <f>+M52*$C24</f>
        <v>24.666666666666664</v>
      </c>
      <c r="U52" s="5">
        <f t="shared" si="25"/>
        <v>37</v>
      </c>
    </row>
    <row r="53" spans="5:21" x14ac:dyDescent="0.25">
      <c r="E53" s="5">
        <v>16.5</v>
      </c>
      <c r="I53" s="5"/>
      <c r="K53" s="5">
        <v>16.5</v>
      </c>
      <c r="O53" s="5"/>
      <c r="P53">
        <f t="shared" si="24"/>
        <v>16.75</v>
      </c>
      <c r="Q53" s="5">
        <v>16.5</v>
      </c>
      <c r="U53" s="5"/>
    </row>
    <row r="54" spans="5:21" x14ac:dyDescent="0.25">
      <c r="E54" s="5">
        <v>17</v>
      </c>
      <c r="G54">
        <v>3</v>
      </c>
      <c r="I54" s="5">
        <v>3</v>
      </c>
      <c r="K54" s="5">
        <v>17</v>
      </c>
      <c r="M54">
        <f t="shared" ref="M54" si="29">+G54/$I54</f>
        <v>1</v>
      </c>
      <c r="O54" s="5">
        <f t="shared" ref="O54" si="30">SUM(L54:N54)</f>
        <v>1</v>
      </c>
      <c r="P54">
        <f t="shared" si="24"/>
        <v>17.25</v>
      </c>
      <c r="Q54" s="5">
        <v>17</v>
      </c>
      <c r="S54">
        <f>+M54*$C26</f>
        <v>45</v>
      </c>
      <c r="U54" s="5">
        <f t="shared" si="25"/>
        <v>45</v>
      </c>
    </row>
    <row r="55" spans="5:21" x14ac:dyDescent="0.25">
      <c r="E55" s="5">
        <v>17.5</v>
      </c>
      <c r="I55" s="5"/>
      <c r="K55" s="5">
        <v>17.5</v>
      </c>
      <c r="O55" s="5"/>
      <c r="P55">
        <f t="shared" si="24"/>
        <v>17.75</v>
      </c>
      <c r="Q55" s="5">
        <v>17.5</v>
      </c>
      <c r="U55" s="5"/>
    </row>
    <row r="56" spans="5:21" x14ac:dyDescent="0.25">
      <c r="E56" s="9" t="s">
        <v>3</v>
      </c>
      <c r="F56" s="7">
        <v>169</v>
      </c>
      <c r="G56" s="7">
        <v>16</v>
      </c>
      <c r="H56" s="7">
        <v>1</v>
      </c>
      <c r="I56" s="6">
        <v>186</v>
      </c>
      <c r="K56" s="9" t="s">
        <v>3</v>
      </c>
      <c r="L56" s="24">
        <f>+F56/$I56</f>
        <v>0.90860215053763438</v>
      </c>
      <c r="M56" s="1">
        <f t="shared" ref="M56" si="31">+G56/$I56</f>
        <v>8.6021505376344093E-2</v>
      </c>
      <c r="N56" s="1">
        <f t="shared" ref="N56" si="32">+H56/$I56</f>
        <v>5.3763440860215058E-3</v>
      </c>
      <c r="O56" s="25">
        <f t="shared" ref="O56" si="33">+I56/$I56</f>
        <v>1</v>
      </c>
      <c r="Q56" s="9" t="s">
        <v>3</v>
      </c>
      <c r="R56" s="21">
        <f>SUM(R36:R55)</f>
        <v>18505.908187645684</v>
      </c>
      <c r="S56" s="21">
        <f t="shared" ref="S56" si="34">SUM(S36:S55)</f>
        <v>578.45544871794868</v>
      </c>
      <c r="T56" s="21">
        <f t="shared" ref="T56" si="35">SUM(T36:T55)</f>
        <v>60.63636363636364</v>
      </c>
      <c r="U56" s="6">
        <f>SUM(U36:U54)</f>
        <v>19145</v>
      </c>
    </row>
    <row r="57" spans="5:21" x14ac:dyDescent="0.25">
      <c r="Q57" s="28" t="s">
        <v>12</v>
      </c>
      <c r="R57" s="29">
        <f>+R56/$U$26*100</f>
        <v>0.99654005068592222</v>
      </c>
      <c r="S57" s="29">
        <f t="shared" ref="S57" si="36">+S56/$U$26*100</f>
        <v>3.1149728850906441E-2</v>
      </c>
      <c r="T57" s="29">
        <f t="shared" ref="T57" si="37">+T56/$U$26*100</f>
        <v>3.2652580072742312E-3</v>
      </c>
      <c r="U57" s="29">
        <f t="shared" ref="U57" si="38">+U56/$U$26*100</f>
        <v>1.030955037544103</v>
      </c>
    </row>
    <row r="58" spans="5:21" x14ac:dyDescent="0.25">
      <c r="Q58" s="30" t="s">
        <v>19</v>
      </c>
      <c r="R58" s="31">
        <f>+R56/R26*1000</f>
        <v>10.139040970441402</v>
      </c>
      <c r="S58" s="31">
        <f t="shared" ref="S58:U58" si="39">+S56/S26*1000</f>
        <v>19.92192769551194</v>
      </c>
      <c r="T58" s="31">
        <f t="shared" si="39"/>
        <v>21.914117685711471</v>
      </c>
      <c r="U58" s="31">
        <f t="shared" si="39"/>
        <v>10.309550375441029</v>
      </c>
    </row>
  </sheetData>
  <mergeCells count="18">
    <mergeCell ref="E4:E5"/>
    <mergeCell ref="I4:I5"/>
    <mergeCell ref="K4:K5"/>
    <mergeCell ref="E34:E35"/>
    <mergeCell ref="F34:H34"/>
    <mergeCell ref="I34:I35"/>
    <mergeCell ref="K34:K35"/>
    <mergeCell ref="F4:H4"/>
    <mergeCell ref="L34:N34"/>
    <mergeCell ref="O34:O35"/>
    <mergeCell ref="Q34:Q35"/>
    <mergeCell ref="R34:T34"/>
    <mergeCell ref="U34:U35"/>
    <mergeCell ref="L4:N4"/>
    <mergeCell ref="O4:O5"/>
    <mergeCell ref="Q4:Q5"/>
    <mergeCell ref="R4:T4"/>
    <mergeCell ref="U4:U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85" zoomScaleNormal="85" workbookViewId="0">
      <selection activeCell="H25" sqref="H25"/>
    </sheetView>
  </sheetViews>
  <sheetFormatPr defaultRowHeight="15" x14ac:dyDescent="0.25"/>
  <sheetData>
    <row r="1" spans="1:21" x14ac:dyDescent="0.25">
      <c r="A1" s="8" t="s">
        <v>20</v>
      </c>
      <c r="B1" s="8" t="s">
        <v>21</v>
      </c>
      <c r="C1" s="8" t="s">
        <v>22</v>
      </c>
      <c r="E1" s="8" t="s">
        <v>5</v>
      </c>
      <c r="F1" s="8" t="s">
        <v>0</v>
      </c>
      <c r="K1" s="8" t="s">
        <v>5</v>
      </c>
      <c r="L1" s="8" t="s">
        <v>0</v>
      </c>
      <c r="Q1" s="8" t="s">
        <v>5</v>
      </c>
      <c r="R1" s="8" t="s">
        <v>0</v>
      </c>
    </row>
    <row r="2" spans="1:21" x14ac:dyDescent="0.25">
      <c r="A2">
        <v>5</v>
      </c>
      <c r="B2">
        <v>0</v>
      </c>
      <c r="C2">
        <v>0</v>
      </c>
      <c r="E2" s="8" t="s">
        <v>6</v>
      </c>
      <c r="F2" s="8" t="s">
        <v>1</v>
      </c>
      <c r="K2" s="8" t="s">
        <v>6</v>
      </c>
      <c r="L2" s="8" t="s">
        <v>1</v>
      </c>
      <c r="Q2" s="8" t="s">
        <v>6</v>
      </c>
      <c r="R2" s="8" t="s">
        <v>1</v>
      </c>
    </row>
    <row r="3" spans="1:21" x14ac:dyDescent="0.25">
      <c r="A3">
        <v>5.5</v>
      </c>
      <c r="B3">
        <v>0</v>
      </c>
      <c r="C3">
        <v>0</v>
      </c>
      <c r="K3" s="8" t="s">
        <v>12</v>
      </c>
      <c r="L3" s="8"/>
      <c r="M3" s="8"/>
      <c r="N3" s="8"/>
      <c r="O3" s="8"/>
      <c r="P3" s="8"/>
      <c r="Q3" s="8" t="s">
        <v>13</v>
      </c>
      <c r="R3" s="8" t="s">
        <v>14</v>
      </c>
    </row>
    <row r="4" spans="1:21" x14ac:dyDescent="0.25">
      <c r="A4">
        <v>6</v>
      </c>
      <c r="B4">
        <v>0</v>
      </c>
      <c r="C4">
        <v>0</v>
      </c>
      <c r="E4" s="38" t="s">
        <v>2</v>
      </c>
      <c r="F4" s="41" t="s">
        <v>4</v>
      </c>
      <c r="G4" s="42"/>
      <c r="H4" s="43"/>
      <c r="I4" s="38" t="s">
        <v>3</v>
      </c>
      <c r="K4" s="38" t="s">
        <v>2</v>
      </c>
      <c r="L4" s="37" t="s">
        <v>4</v>
      </c>
      <c r="M4" s="37"/>
      <c r="N4" s="37"/>
      <c r="O4" s="38" t="s">
        <v>3</v>
      </c>
      <c r="Q4" s="38" t="s">
        <v>2</v>
      </c>
      <c r="R4" s="37" t="s">
        <v>4</v>
      </c>
      <c r="S4" s="37"/>
      <c r="T4" s="37"/>
      <c r="U4" s="38" t="s">
        <v>3</v>
      </c>
    </row>
    <row r="5" spans="1:21" x14ac:dyDescent="0.25">
      <c r="A5">
        <v>6.5</v>
      </c>
      <c r="B5">
        <v>0</v>
      </c>
      <c r="C5">
        <v>0</v>
      </c>
      <c r="E5" s="39"/>
      <c r="F5" s="2">
        <v>1</v>
      </c>
      <c r="G5" s="3">
        <v>2</v>
      </c>
      <c r="H5" s="4">
        <v>3</v>
      </c>
      <c r="I5" s="39"/>
      <c r="K5" s="39"/>
      <c r="L5" s="10">
        <v>1</v>
      </c>
      <c r="M5" s="10">
        <v>2</v>
      </c>
      <c r="N5" s="10">
        <v>3</v>
      </c>
      <c r="O5" s="39"/>
      <c r="Q5" s="39"/>
      <c r="R5" s="10">
        <v>1</v>
      </c>
      <c r="S5" s="10">
        <v>2</v>
      </c>
      <c r="T5" s="10">
        <v>3</v>
      </c>
      <c r="U5" s="39"/>
    </row>
    <row r="6" spans="1:21" x14ac:dyDescent="0.25">
      <c r="A6">
        <v>7</v>
      </c>
      <c r="B6">
        <v>0</v>
      </c>
      <c r="C6">
        <v>0</v>
      </c>
      <c r="E6" s="5">
        <v>8</v>
      </c>
      <c r="F6">
        <v>2</v>
      </c>
      <c r="I6" s="5">
        <v>2</v>
      </c>
      <c r="K6" s="16">
        <v>8</v>
      </c>
      <c r="L6">
        <f t="shared" ref="L6:M21" si="0">+F6/$I6</f>
        <v>1</v>
      </c>
      <c r="O6" s="5">
        <f t="shared" ref="O6:O22" si="1">SUM(L6:N6)</f>
        <v>1</v>
      </c>
      <c r="Q6" s="16">
        <v>8</v>
      </c>
      <c r="R6">
        <f t="shared" ref="R6:T21" si="2">+L6*$B8</f>
        <v>4610</v>
      </c>
      <c r="S6">
        <f t="shared" si="2"/>
        <v>0</v>
      </c>
      <c r="T6">
        <f t="shared" si="2"/>
        <v>0</v>
      </c>
      <c r="U6" s="5">
        <f t="shared" ref="U6:U8" si="3">SUM(R6:T6)</f>
        <v>4610</v>
      </c>
    </row>
    <row r="7" spans="1:21" x14ac:dyDescent="0.25">
      <c r="A7">
        <v>7.5</v>
      </c>
      <c r="B7">
        <v>0</v>
      </c>
      <c r="C7">
        <v>0</v>
      </c>
      <c r="E7" s="5">
        <v>8.5</v>
      </c>
      <c r="F7">
        <v>10</v>
      </c>
      <c r="I7" s="5">
        <v>10</v>
      </c>
      <c r="K7" s="5">
        <v>8.5</v>
      </c>
      <c r="L7">
        <f t="shared" si="0"/>
        <v>1</v>
      </c>
      <c r="O7" s="5">
        <f t="shared" si="1"/>
        <v>1</v>
      </c>
      <c r="Q7" s="5">
        <v>8.5</v>
      </c>
      <c r="R7">
        <f t="shared" si="2"/>
        <v>34692</v>
      </c>
      <c r="S7">
        <f t="shared" si="2"/>
        <v>0</v>
      </c>
      <c r="T7">
        <f t="shared" si="2"/>
        <v>0</v>
      </c>
      <c r="U7" s="5">
        <f t="shared" si="3"/>
        <v>34692</v>
      </c>
    </row>
    <row r="8" spans="1:21" x14ac:dyDescent="0.25">
      <c r="A8">
        <v>8</v>
      </c>
      <c r="B8">
        <v>4610</v>
      </c>
      <c r="C8">
        <v>14</v>
      </c>
      <c r="E8" s="5">
        <v>9</v>
      </c>
      <c r="F8">
        <v>10</v>
      </c>
      <c r="I8" s="5">
        <v>10</v>
      </c>
      <c r="K8" s="5">
        <v>9</v>
      </c>
      <c r="L8">
        <f t="shared" si="0"/>
        <v>1</v>
      </c>
      <c r="O8" s="5">
        <f t="shared" si="1"/>
        <v>1</v>
      </c>
      <c r="Q8" s="5">
        <v>9</v>
      </c>
      <c r="R8">
        <f t="shared" si="2"/>
        <v>85635</v>
      </c>
      <c r="S8">
        <f t="shared" si="2"/>
        <v>0</v>
      </c>
      <c r="T8">
        <f t="shared" si="2"/>
        <v>0</v>
      </c>
      <c r="U8" s="5">
        <f t="shared" si="3"/>
        <v>85635</v>
      </c>
    </row>
    <row r="9" spans="1:21" x14ac:dyDescent="0.25">
      <c r="A9">
        <v>8.5</v>
      </c>
      <c r="B9">
        <v>34692</v>
      </c>
      <c r="C9">
        <v>127</v>
      </c>
      <c r="E9" s="5">
        <v>9.5</v>
      </c>
      <c r="F9">
        <v>19</v>
      </c>
      <c r="I9" s="5">
        <v>19</v>
      </c>
      <c r="K9" s="5">
        <v>9.5</v>
      </c>
      <c r="L9">
        <f t="shared" si="0"/>
        <v>1</v>
      </c>
      <c r="O9" s="5">
        <f t="shared" si="1"/>
        <v>1</v>
      </c>
      <c r="Q9" s="5">
        <v>9.5</v>
      </c>
      <c r="R9">
        <f>+L9*$B11</f>
        <v>74638</v>
      </c>
      <c r="S9">
        <f t="shared" si="2"/>
        <v>0</v>
      </c>
      <c r="T9">
        <f t="shared" si="2"/>
        <v>0</v>
      </c>
      <c r="U9" s="5">
        <f>SUM(R9:T9)</f>
        <v>74638</v>
      </c>
    </row>
    <row r="10" spans="1:21" x14ac:dyDescent="0.25">
      <c r="A10">
        <v>9</v>
      </c>
      <c r="B10">
        <v>85635</v>
      </c>
      <c r="C10">
        <v>378</v>
      </c>
      <c r="E10" s="5">
        <v>10</v>
      </c>
      <c r="F10">
        <v>10</v>
      </c>
      <c r="I10" s="5">
        <v>10</v>
      </c>
      <c r="K10" s="5">
        <v>10</v>
      </c>
      <c r="L10">
        <f t="shared" si="0"/>
        <v>1</v>
      </c>
      <c r="O10" s="5">
        <f t="shared" si="1"/>
        <v>1</v>
      </c>
      <c r="Q10" s="5">
        <v>10</v>
      </c>
      <c r="R10">
        <f t="shared" ref="R10:T25" si="4">+L10*$B12</f>
        <v>82368</v>
      </c>
      <c r="S10">
        <f t="shared" si="2"/>
        <v>0</v>
      </c>
      <c r="T10">
        <f t="shared" si="2"/>
        <v>0</v>
      </c>
      <c r="U10" s="5">
        <f t="shared" ref="U10:U25" si="5">SUM(R10:T10)</f>
        <v>82368</v>
      </c>
    </row>
    <row r="11" spans="1:21" x14ac:dyDescent="0.25">
      <c r="A11">
        <v>9.5</v>
      </c>
      <c r="B11">
        <v>74638</v>
      </c>
      <c r="C11">
        <v>395</v>
      </c>
      <c r="E11" s="5">
        <v>10.5</v>
      </c>
      <c r="F11">
        <v>11</v>
      </c>
      <c r="I11" s="5">
        <v>11</v>
      </c>
      <c r="K11" s="5">
        <v>10.5</v>
      </c>
      <c r="L11">
        <f t="shared" si="0"/>
        <v>1</v>
      </c>
      <c r="O11" s="5">
        <f t="shared" si="1"/>
        <v>1</v>
      </c>
      <c r="Q11" s="5">
        <v>10.5</v>
      </c>
      <c r="R11">
        <f t="shared" si="4"/>
        <v>217905</v>
      </c>
      <c r="S11">
        <f t="shared" si="2"/>
        <v>0</v>
      </c>
      <c r="T11">
        <f t="shared" si="2"/>
        <v>0</v>
      </c>
      <c r="U11" s="5">
        <f t="shared" si="5"/>
        <v>217905</v>
      </c>
    </row>
    <row r="12" spans="1:21" x14ac:dyDescent="0.25">
      <c r="A12">
        <v>10</v>
      </c>
      <c r="B12">
        <v>82368</v>
      </c>
      <c r="C12">
        <v>517</v>
      </c>
      <c r="E12" s="5">
        <v>11</v>
      </c>
      <c r="F12">
        <v>12</v>
      </c>
      <c r="I12" s="5">
        <v>12</v>
      </c>
      <c r="K12" s="5">
        <v>11</v>
      </c>
      <c r="L12">
        <f t="shared" si="0"/>
        <v>1</v>
      </c>
      <c r="O12" s="5">
        <f t="shared" si="1"/>
        <v>1</v>
      </c>
      <c r="Q12" s="5">
        <v>11</v>
      </c>
      <c r="R12">
        <f t="shared" si="4"/>
        <v>305365</v>
      </c>
      <c r="S12">
        <f t="shared" si="2"/>
        <v>0</v>
      </c>
      <c r="T12">
        <f t="shared" si="2"/>
        <v>0</v>
      </c>
      <c r="U12" s="5">
        <f t="shared" si="5"/>
        <v>305365</v>
      </c>
    </row>
    <row r="13" spans="1:21" x14ac:dyDescent="0.25">
      <c r="A13">
        <v>10.5</v>
      </c>
      <c r="B13">
        <v>217905</v>
      </c>
      <c r="C13">
        <v>1611</v>
      </c>
      <c r="E13" s="5">
        <v>11.5</v>
      </c>
      <c r="F13">
        <v>14</v>
      </c>
      <c r="I13" s="5">
        <v>14</v>
      </c>
      <c r="K13" s="5">
        <v>11.5</v>
      </c>
      <c r="L13">
        <f t="shared" si="0"/>
        <v>1</v>
      </c>
      <c r="O13" s="5">
        <f t="shared" si="1"/>
        <v>1</v>
      </c>
      <c r="Q13" s="5">
        <v>11.5</v>
      </c>
      <c r="R13">
        <f t="shared" si="4"/>
        <v>414956</v>
      </c>
      <c r="S13">
        <f t="shared" si="2"/>
        <v>0</v>
      </c>
      <c r="T13">
        <f t="shared" si="2"/>
        <v>0</v>
      </c>
      <c r="U13" s="5">
        <f t="shared" si="5"/>
        <v>414956</v>
      </c>
    </row>
    <row r="14" spans="1:21" x14ac:dyDescent="0.25">
      <c r="A14">
        <v>11</v>
      </c>
      <c r="B14">
        <v>305365</v>
      </c>
      <c r="C14">
        <v>2639</v>
      </c>
      <c r="E14" s="5">
        <v>12</v>
      </c>
      <c r="F14">
        <v>15</v>
      </c>
      <c r="I14" s="5">
        <v>15</v>
      </c>
      <c r="K14" s="5">
        <v>12</v>
      </c>
      <c r="L14">
        <f t="shared" si="0"/>
        <v>1</v>
      </c>
      <c r="O14" s="5">
        <f t="shared" si="1"/>
        <v>1</v>
      </c>
      <c r="Q14" s="5">
        <v>12</v>
      </c>
      <c r="R14">
        <f t="shared" si="4"/>
        <v>309103</v>
      </c>
      <c r="S14">
        <f t="shared" si="2"/>
        <v>0</v>
      </c>
      <c r="T14">
        <f t="shared" si="2"/>
        <v>0</v>
      </c>
      <c r="U14" s="5">
        <f t="shared" si="5"/>
        <v>309103</v>
      </c>
    </row>
    <row r="15" spans="1:21" x14ac:dyDescent="0.25">
      <c r="A15">
        <v>11.5</v>
      </c>
      <c r="B15">
        <v>414956</v>
      </c>
      <c r="C15">
        <v>4164</v>
      </c>
      <c r="E15" s="5">
        <v>12.5</v>
      </c>
      <c r="F15">
        <v>23</v>
      </c>
      <c r="I15" s="5">
        <v>23</v>
      </c>
      <c r="K15" s="5">
        <v>12.5</v>
      </c>
      <c r="L15">
        <f t="shared" si="0"/>
        <v>1</v>
      </c>
      <c r="O15" s="5">
        <f t="shared" si="1"/>
        <v>1</v>
      </c>
      <c r="Q15" s="5">
        <v>12.5</v>
      </c>
      <c r="R15">
        <f t="shared" si="4"/>
        <v>228555</v>
      </c>
      <c r="S15">
        <f t="shared" si="2"/>
        <v>0</v>
      </c>
      <c r="T15">
        <f t="shared" si="2"/>
        <v>0</v>
      </c>
      <c r="U15" s="5">
        <f t="shared" si="5"/>
        <v>228555</v>
      </c>
    </row>
    <row r="16" spans="1:21" x14ac:dyDescent="0.25">
      <c r="A16">
        <v>12</v>
      </c>
      <c r="B16">
        <v>309103</v>
      </c>
      <c r="C16">
        <v>3579</v>
      </c>
      <c r="E16" s="5">
        <v>13</v>
      </c>
      <c r="F16">
        <v>15</v>
      </c>
      <c r="G16">
        <v>1</v>
      </c>
      <c r="I16" s="5">
        <v>16</v>
      </c>
      <c r="K16" s="5">
        <v>13</v>
      </c>
      <c r="L16">
        <f t="shared" si="0"/>
        <v>0.9375</v>
      </c>
      <c r="M16">
        <f t="shared" si="0"/>
        <v>6.25E-2</v>
      </c>
      <c r="O16" s="5">
        <f t="shared" si="1"/>
        <v>1</v>
      </c>
      <c r="Q16" s="5">
        <v>13</v>
      </c>
      <c r="R16">
        <f t="shared" si="4"/>
        <v>130074.375</v>
      </c>
      <c r="S16">
        <f t="shared" si="2"/>
        <v>8671.625</v>
      </c>
      <c r="T16">
        <f t="shared" si="2"/>
        <v>0</v>
      </c>
      <c r="U16" s="5">
        <f t="shared" si="5"/>
        <v>138746</v>
      </c>
    </row>
    <row r="17" spans="1:21" x14ac:dyDescent="0.25">
      <c r="A17">
        <v>12.5</v>
      </c>
      <c r="B17">
        <v>228555</v>
      </c>
      <c r="C17">
        <v>3036</v>
      </c>
      <c r="E17" s="5">
        <v>13.5</v>
      </c>
      <c r="F17">
        <v>22</v>
      </c>
      <c r="G17">
        <v>3</v>
      </c>
      <c r="I17" s="5">
        <v>25</v>
      </c>
      <c r="K17" s="5">
        <v>13.5</v>
      </c>
      <c r="L17">
        <f t="shared" si="0"/>
        <v>0.88</v>
      </c>
      <c r="M17">
        <f t="shared" si="0"/>
        <v>0.12</v>
      </c>
      <c r="O17" s="5">
        <f t="shared" si="1"/>
        <v>1</v>
      </c>
      <c r="Q17" s="5">
        <v>13.5</v>
      </c>
      <c r="R17">
        <f t="shared" si="4"/>
        <v>130193.36</v>
      </c>
      <c r="S17">
        <f t="shared" si="2"/>
        <v>17753.64</v>
      </c>
      <c r="T17">
        <f t="shared" si="2"/>
        <v>0</v>
      </c>
      <c r="U17" s="5">
        <f t="shared" si="5"/>
        <v>147947</v>
      </c>
    </row>
    <row r="18" spans="1:21" x14ac:dyDescent="0.25">
      <c r="A18">
        <v>13</v>
      </c>
      <c r="B18">
        <v>138746</v>
      </c>
      <c r="C18">
        <v>2103</v>
      </c>
      <c r="E18" s="5">
        <v>14</v>
      </c>
      <c r="F18">
        <v>13</v>
      </c>
      <c r="G18">
        <v>1</v>
      </c>
      <c r="I18" s="5">
        <v>14</v>
      </c>
      <c r="K18" s="5">
        <v>14</v>
      </c>
      <c r="L18">
        <f t="shared" si="0"/>
        <v>0.9285714285714286</v>
      </c>
      <c r="M18">
        <f t="shared" si="0"/>
        <v>7.1428571428571425E-2</v>
      </c>
      <c r="O18" s="5">
        <f t="shared" si="1"/>
        <v>1</v>
      </c>
      <c r="Q18" s="5">
        <v>14</v>
      </c>
      <c r="R18">
        <f t="shared" si="4"/>
        <v>64466.071428571428</v>
      </c>
      <c r="S18">
        <f t="shared" si="2"/>
        <v>4958.9285714285716</v>
      </c>
      <c r="T18">
        <f t="shared" si="2"/>
        <v>0</v>
      </c>
      <c r="U18" s="5">
        <f t="shared" si="5"/>
        <v>69425</v>
      </c>
    </row>
    <row r="19" spans="1:21" x14ac:dyDescent="0.25">
      <c r="A19">
        <v>13.5</v>
      </c>
      <c r="B19">
        <v>147947</v>
      </c>
      <c r="C19">
        <v>2547</v>
      </c>
      <c r="E19" s="5">
        <v>14.5</v>
      </c>
      <c r="F19">
        <v>10</v>
      </c>
      <c r="H19">
        <v>1</v>
      </c>
      <c r="I19" s="5">
        <v>11</v>
      </c>
      <c r="K19" s="5">
        <v>14.5</v>
      </c>
      <c r="L19">
        <f t="shared" si="0"/>
        <v>0.90909090909090906</v>
      </c>
      <c r="N19">
        <f t="shared" ref="N19" si="6">+H19/$I19</f>
        <v>9.0909090909090912E-2</v>
      </c>
      <c r="O19" s="5">
        <f t="shared" si="1"/>
        <v>1</v>
      </c>
      <c r="Q19" s="5">
        <v>14.5</v>
      </c>
      <c r="R19">
        <f t="shared" si="4"/>
        <v>27670</v>
      </c>
      <c r="S19">
        <f t="shared" si="2"/>
        <v>0</v>
      </c>
      <c r="T19">
        <f t="shared" si="2"/>
        <v>2767</v>
      </c>
      <c r="U19" s="5">
        <f t="shared" si="5"/>
        <v>30437</v>
      </c>
    </row>
    <row r="20" spans="1:21" x14ac:dyDescent="0.25">
      <c r="A20">
        <v>14</v>
      </c>
      <c r="B20">
        <v>69425</v>
      </c>
      <c r="C20">
        <v>1351</v>
      </c>
      <c r="E20" s="5">
        <v>15</v>
      </c>
      <c r="F20">
        <v>8</v>
      </c>
      <c r="G20">
        <v>3</v>
      </c>
      <c r="I20" s="5">
        <v>11</v>
      </c>
      <c r="K20" s="5">
        <v>15</v>
      </c>
      <c r="L20">
        <f t="shared" si="0"/>
        <v>0.72727272727272729</v>
      </c>
      <c r="M20">
        <f t="shared" si="0"/>
        <v>0.27272727272727271</v>
      </c>
      <c r="O20" s="5">
        <f t="shared" si="1"/>
        <v>1</v>
      </c>
      <c r="Q20" s="5">
        <v>15</v>
      </c>
      <c r="R20">
        <f t="shared" si="4"/>
        <v>1640</v>
      </c>
      <c r="S20">
        <f t="shared" si="2"/>
        <v>615</v>
      </c>
      <c r="T20">
        <f t="shared" si="2"/>
        <v>0</v>
      </c>
      <c r="U20" s="5">
        <f t="shared" si="5"/>
        <v>2255</v>
      </c>
    </row>
    <row r="21" spans="1:21" x14ac:dyDescent="0.25">
      <c r="A21">
        <v>14.5</v>
      </c>
      <c r="B21">
        <v>30437</v>
      </c>
      <c r="C21">
        <v>667</v>
      </c>
      <c r="E21" s="5">
        <v>15.5</v>
      </c>
      <c r="F21">
        <v>2</v>
      </c>
      <c r="G21">
        <v>3</v>
      </c>
      <c r="I21" s="5">
        <v>5</v>
      </c>
      <c r="K21" s="5">
        <v>15.5</v>
      </c>
      <c r="L21">
        <f t="shared" si="0"/>
        <v>0.4</v>
      </c>
      <c r="M21">
        <f t="shared" si="0"/>
        <v>0.6</v>
      </c>
      <c r="O21" s="5">
        <f t="shared" si="1"/>
        <v>1</v>
      </c>
      <c r="Q21" s="5">
        <v>15.5</v>
      </c>
      <c r="R21">
        <f t="shared" si="4"/>
        <v>3022.8</v>
      </c>
      <c r="S21">
        <f t="shared" si="2"/>
        <v>4534.2</v>
      </c>
      <c r="T21">
        <f t="shared" si="2"/>
        <v>0</v>
      </c>
      <c r="U21" s="5">
        <f t="shared" si="5"/>
        <v>7557</v>
      </c>
    </row>
    <row r="22" spans="1:21" x14ac:dyDescent="0.25">
      <c r="A22">
        <v>15</v>
      </c>
      <c r="B22">
        <v>2255</v>
      </c>
      <c r="C22">
        <v>55</v>
      </c>
      <c r="E22" s="5">
        <v>16</v>
      </c>
      <c r="F22">
        <v>1</v>
      </c>
      <c r="G22">
        <v>2</v>
      </c>
      <c r="I22" s="5">
        <v>3</v>
      </c>
      <c r="K22" s="5">
        <v>16</v>
      </c>
      <c r="L22">
        <f>+F22/$I22</f>
        <v>0.33333333333333331</v>
      </c>
      <c r="M22">
        <f t="shared" ref="M22" si="7">+G22/$I22</f>
        <v>0.66666666666666663</v>
      </c>
      <c r="O22" s="5">
        <f t="shared" si="1"/>
        <v>1</v>
      </c>
      <c r="Q22" s="5">
        <v>16</v>
      </c>
      <c r="R22">
        <f t="shared" si="4"/>
        <v>399.33333333333331</v>
      </c>
      <c r="S22">
        <f t="shared" si="4"/>
        <v>798.66666666666663</v>
      </c>
      <c r="T22">
        <f t="shared" si="4"/>
        <v>0</v>
      </c>
      <c r="U22" s="5">
        <f t="shared" si="5"/>
        <v>1198</v>
      </c>
    </row>
    <row r="23" spans="1:21" x14ac:dyDescent="0.25">
      <c r="A23">
        <v>15.5</v>
      </c>
      <c r="B23">
        <v>7557</v>
      </c>
      <c r="C23">
        <v>208</v>
      </c>
      <c r="E23" s="5">
        <v>16.5</v>
      </c>
      <c r="I23" s="5"/>
      <c r="K23" s="5">
        <v>16.5</v>
      </c>
      <c r="O23" s="5"/>
      <c r="Q23" s="5">
        <v>16.5</v>
      </c>
      <c r="R23">
        <f t="shared" si="4"/>
        <v>0</v>
      </c>
      <c r="S23">
        <f t="shared" si="4"/>
        <v>0</v>
      </c>
      <c r="T23">
        <f t="shared" si="4"/>
        <v>0</v>
      </c>
      <c r="U23" s="5">
        <f t="shared" si="5"/>
        <v>0</v>
      </c>
    </row>
    <row r="24" spans="1:21" x14ac:dyDescent="0.25">
      <c r="A24">
        <v>16</v>
      </c>
      <c r="B24">
        <v>1198</v>
      </c>
      <c r="C24">
        <v>37</v>
      </c>
      <c r="E24" s="5">
        <v>17</v>
      </c>
      <c r="G24">
        <v>3</v>
      </c>
      <c r="I24" s="5">
        <v>3</v>
      </c>
      <c r="K24" s="5">
        <v>17</v>
      </c>
      <c r="M24">
        <f t="shared" ref="M24" si="8">+G24/$I24</f>
        <v>1</v>
      </c>
      <c r="O24" s="5">
        <f t="shared" ref="O24" si="9">SUM(L24:N24)</f>
        <v>1</v>
      </c>
      <c r="Q24" s="5">
        <v>17</v>
      </c>
      <c r="R24">
        <f t="shared" si="4"/>
        <v>0</v>
      </c>
      <c r="S24">
        <f t="shared" si="4"/>
        <v>1198</v>
      </c>
      <c r="T24">
        <f t="shared" si="4"/>
        <v>0</v>
      </c>
      <c r="U24" s="5">
        <f t="shared" si="5"/>
        <v>1198</v>
      </c>
    </row>
    <row r="25" spans="1:21" x14ac:dyDescent="0.25">
      <c r="A25">
        <v>16.5</v>
      </c>
      <c r="B25">
        <v>0</v>
      </c>
      <c r="C25">
        <v>0</v>
      </c>
      <c r="E25" s="5">
        <v>17.5</v>
      </c>
      <c r="I25" s="5"/>
      <c r="K25" s="5">
        <v>17.5</v>
      </c>
      <c r="O25" s="5"/>
      <c r="Q25" s="5">
        <v>17.5</v>
      </c>
      <c r="R25">
        <f t="shared" si="4"/>
        <v>0</v>
      </c>
      <c r="S25">
        <f t="shared" si="4"/>
        <v>0</v>
      </c>
      <c r="T25">
        <f t="shared" si="4"/>
        <v>0</v>
      </c>
      <c r="U25" s="5">
        <f t="shared" si="5"/>
        <v>0</v>
      </c>
    </row>
    <row r="26" spans="1:21" x14ac:dyDescent="0.25">
      <c r="A26">
        <v>17</v>
      </c>
      <c r="B26">
        <v>1198</v>
      </c>
      <c r="C26">
        <v>45</v>
      </c>
      <c r="E26" s="9" t="s">
        <v>3</v>
      </c>
      <c r="F26" s="7">
        <v>197</v>
      </c>
      <c r="G26" s="7">
        <v>16</v>
      </c>
      <c r="H26" s="7">
        <v>1</v>
      </c>
      <c r="I26" s="6">
        <v>214</v>
      </c>
      <c r="K26" s="9" t="s">
        <v>3</v>
      </c>
      <c r="L26" s="24">
        <f>+F26/$I26</f>
        <v>0.92056074766355145</v>
      </c>
      <c r="M26" s="1">
        <f t="shared" ref="M26:O26" si="10">+G26/$I26</f>
        <v>7.476635514018691E-2</v>
      </c>
      <c r="N26" s="1">
        <f t="shared" si="10"/>
        <v>4.6728971962616819E-3</v>
      </c>
      <c r="O26" s="25">
        <f t="shared" si="10"/>
        <v>1</v>
      </c>
      <c r="Q26" s="9" t="s">
        <v>3</v>
      </c>
      <c r="R26" s="21">
        <f>SUM(R6:R24)</f>
        <v>2115292.9397619045</v>
      </c>
      <c r="S26" s="21">
        <f t="shared" ref="S26:T26" si="11">SUM(S6:S24)</f>
        <v>38530.060238095233</v>
      </c>
      <c r="T26" s="21">
        <f t="shared" si="11"/>
        <v>2767</v>
      </c>
      <c r="U26" s="6">
        <f>SUM(U6:U24)</f>
        <v>2156590</v>
      </c>
    </row>
    <row r="27" spans="1:21" x14ac:dyDescent="0.25">
      <c r="A27">
        <v>17.5</v>
      </c>
      <c r="B27">
        <v>0</v>
      </c>
      <c r="C27">
        <v>0</v>
      </c>
    </row>
    <row r="28" spans="1:21" x14ac:dyDescent="0.25">
      <c r="A28">
        <v>18</v>
      </c>
      <c r="B28">
        <v>0</v>
      </c>
      <c r="C28">
        <v>0</v>
      </c>
    </row>
    <row r="29" spans="1:21" x14ac:dyDescent="0.25">
      <c r="A29">
        <v>18.5</v>
      </c>
      <c r="B29">
        <v>0</v>
      </c>
      <c r="C29">
        <v>0</v>
      </c>
      <c r="E29" s="8" t="s">
        <v>5</v>
      </c>
      <c r="F29" s="8" t="s">
        <v>0</v>
      </c>
      <c r="K29" s="8" t="s">
        <v>5</v>
      </c>
      <c r="L29" s="8" t="s">
        <v>0</v>
      </c>
      <c r="Q29" s="8" t="s">
        <v>5</v>
      </c>
      <c r="R29" s="8" t="s">
        <v>0</v>
      </c>
    </row>
    <row r="30" spans="1:21" x14ac:dyDescent="0.25">
      <c r="A30">
        <v>19</v>
      </c>
      <c r="B30">
        <v>0</v>
      </c>
      <c r="C30">
        <v>0</v>
      </c>
      <c r="E30" s="8" t="s">
        <v>6</v>
      </c>
      <c r="F30" s="8" t="s">
        <v>1</v>
      </c>
      <c r="K30" s="8" t="s">
        <v>6</v>
      </c>
      <c r="L30" s="8" t="s">
        <v>1</v>
      </c>
      <c r="Q30" s="8" t="s">
        <v>6</v>
      </c>
      <c r="R30" s="8" t="s">
        <v>1</v>
      </c>
    </row>
    <row r="31" spans="1:21" x14ac:dyDescent="0.25">
      <c r="A31">
        <v>19.5</v>
      </c>
      <c r="B31">
        <v>0</v>
      </c>
      <c r="C31">
        <v>0</v>
      </c>
      <c r="K31" s="8" t="s">
        <v>12</v>
      </c>
      <c r="L31" s="8"/>
      <c r="M31" s="8"/>
      <c r="N31" s="8"/>
      <c r="O31" s="8"/>
      <c r="P31" s="8"/>
      <c r="Q31" s="8" t="s">
        <v>15</v>
      </c>
      <c r="R31" s="8" t="s">
        <v>16</v>
      </c>
    </row>
    <row r="32" spans="1:21" x14ac:dyDescent="0.25">
      <c r="A32">
        <v>20</v>
      </c>
      <c r="B32">
        <v>0</v>
      </c>
      <c r="C32">
        <v>0</v>
      </c>
      <c r="E32" s="38" t="s">
        <v>2</v>
      </c>
      <c r="F32" s="41" t="s">
        <v>4</v>
      </c>
      <c r="G32" s="42"/>
      <c r="H32" s="43"/>
      <c r="I32" s="38" t="s">
        <v>3</v>
      </c>
      <c r="K32" s="38" t="s">
        <v>2</v>
      </c>
      <c r="L32" s="37" t="s">
        <v>4</v>
      </c>
      <c r="M32" s="37"/>
      <c r="N32" s="37"/>
      <c r="O32" s="38" t="s">
        <v>3</v>
      </c>
      <c r="Q32" s="38" t="s">
        <v>2</v>
      </c>
      <c r="R32" s="37" t="s">
        <v>4</v>
      </c>
      <c r="S32" s="37"/>
      <c r="T32" s="37"/>
      <c r="U32" s="38" t="s">
        <v>3</v>
      </c>
    </row>
    <row r="33" spans="1:21" x14ac:dyDescent="0.25">
      <c r="A33">
        <v>20.5</v>
      </c>
      <c r="B33">
        <v>0</v>
      </c>
      <c r="C33">
        <v>0</v>
      </c>
      <c r="E33" s="39"/>
      <c r="F33" s="11">
        <v>1</v>
      </c>
      <c r="G33" s="12">
        <v>2</v>
      </c>
      <c r="H33" s="13">
        <v>3</v>
      </c>
      <c r="I33" s="39"/>
      <c r="K33" s="39"/>
      <c r="L33" s="10">
        <v>1</v>
      </c>
      <c r="M33" s="10">
        <v>2</v>
      </c>
      <c r="N33" s="10">
        <v>3</v>
      </c>
      <c r="O33" s="39"/>
      <c r="Q33" s="39"/>
      <c r="R33" s="10">
        <v>1</v>
      </c>
      <c r="S33" s="10">
        <v>2</v>
      </c>
      <c r="T33" s="10">
        <v>3</v>
      </c>
      <c r="U33" s="39"/>
    </row>
    <row r="34" spans="1:21" x14ac:dyDescent="0.25">
      <c r="A34">
        <v>21</v>
      </c>
      <c r="B34">
        <v>0</v>
      </c>
      <c r="C34">
        <v>0</v>
      </c>
      <c r="E34" s="5">
        <v>8</v>
      </c>
      <c r="F34">
        <v>2</v>
      </c>
      <c r="I34" s="5">
        <v>2</v>
      </c>
      <c r="K34" s="16">
        <v>8</v>
      </c>
      <c r="L34">
        <f t="shared" ref="L34:M49" si="12">+F34/$I34</f>
        <v>1</v>
      </c>
      <c r="O34" s="5">
        <f t="shared" ref="O34:O50" si="13">SUM(L34:N34)</f>
        <v>1</v>
      </c>
      <c r="Q34" s="16">
        <v>8</v>
      </c>
      <c r="R34">
        <f t="shared" ref="R34:R50" si="14">+L34*$C8</f>
        <v>14</v>
      </c>
      <c r="U34" s="5">
        <f t="shared" ref="U34:U36" si="15">SUM(R34:T34)</f>
        <v>14</v>
      </c>
    </row>
    <row r="35" spans="1:21" x14ac:dyDescent="0.25">
      <c r="A35">
        <v>21.5</v>
      </c>
      <c r="B35">
        <v>0</v>
      </c>
      <c r="C35">
        <v>0</v>
      </c>
      <c r="E35" s="5">
        <v>8.5</v>
      </c>
      <c r="F35">
        <v>10</v>
      </c>
      <c r="I35" s="5">
        <v>10</v>
      </c>
      <c r="K35" s="5">
        <v>8.5</v>
      </c>
      <c r="L35">
        <f t="shared" si="12"/>
        <v>1</v>
      </c>
      <c r="O35" s="5">
        <f t="shared" si="13"/>
        <v>1</v>
      </c>
      <c r="Q35" s="5">
        <v>8.5</v>
      </c>
      <c r="R35">
        <f t="shared" si="14"/>
        <v>127</v>
      </c>
      <c r="U35" s="5">
        <f t="shared" si="15"/>
        <v>127</v>
      </c>
    </row>
    <row r="36" spans="1:21" x14ac:dyDescent="0.25">
      <c r="A36">
        <v>22</v>
      </c>
      <c r="B36">
        <v>0</v>
      </c>
      <c r="C36">
        <v>0</v>
      </c>
      <c r="E36" s="5">
        <v>9</v>
      </c>
      <c r="F36">
        <v>10</v>
      </c>
      <c r="I36" s="5">
        <v>10</v>
      </c>
      <c r="K36" s="5">
        <v>9</v>
      </c>
      <c r="L36">
        <f t="shared" si="12"/>
        <v>1</v>
      </c>
      <c r="O36" s="5">
        <f t="shared" si="13"/>
        <v>1</v>
      </c>
      <c r="Q36" s="5">
        <v>9</v>
      </c>
      <c r="R36">
        <f t="shared" si="14"/>
        <v>378</v>
      </c>
      <c r="U36" s="5">
        <f t="shared" si="15"/>
        <v>378</v>
      </c>
    </row>
    <row r="37" spans="1:21" x14ac:dyDescent="0.25">
      <c r="A37">
        <v>22.5</v>
      </c>
      <c r="B37">
        <v>0</v>
      </c>
      <c r="C37">
        <v>0</v>
      </c>
      <c r="E37" s="5">
        <v>9.5</v>
      </c>
      <c r="F37">
        <v>19</v>
      </c>
      <c r="I37" s="5">
        <v>19</v>
      </c>
      <c r="K37" s="5">
        <v>9.5</v>
      </c>
      <c r="L37">
        <f t="shared" si="12"/>
        <v>1</v>
      </c>
      <c r="O37" s="5">
        <f t="shared" si="13"/>
        <v>1</v>
      </c>
      <c r="Q37" s="5">
        <v>9.5</v>
      </c>
      <c r="R37">
        <f t="shared" si="14"/>
        <v>395</v>
      </c>
      <c r="U37" s="5">
        <f>SUM(R37:T37)</f>
        <v>395</v>
      </c>
    </row>
    <row r="38" spans="1:21" x14ac:dyDescent="0.25">
      <c r="A38">
        <v>23</v>
      </c>
      <c r="B38">
        <v>0</v>
      </c>
      <c r="C38">
        <v>0</v>
      </c>
      <c r="E38" s="5">
        <v>10</v>
      </c>
      <c r="F38">
        <v>10</v>
      </c>
      <c r="I38" s="5">
        <v>10</v>
      </c>
      <c r="K38" s="5">
        <v>10</v>
      </c>
      <c r="L38">
        <f t="shared" si="12"/>
        <v>1</v>
      </c>
      <c r="O38" s="5">
        <f t="shared" si="13"/>
        <v>1</v>
      </c>
      <c r="Q38" s="5">
        <v>10</v>
      </c>
      <c r="R38">
        <f t="shared" si="14"/>
        <v>517</v>
      </c>
      <c r="U38" s="5">
        <f t="shared" ref="U38:U52" si="16">SUM(R38:T38)</f>
        <v>517</v>
      </c>
    </row>
    <row r="39" spans="1:21" x14ac:dyDescent="0.25">
      <c r="A39">
        <v>23.5</v>
      </c>
      <c r="B39">
        <v>0</v>
      </c>
      <c r="C39">
        <v>0</v>
      </c>
      <c r="E39" s="5">
        <v>10.5</v>
      </c>
      <c r="F39">
        <v>11</v>
      </c>
      <c r="I39" s="5">
        <v>11</v>
      </c>
      <c r="K39" s="5">
        <v>10.5</v>
      </c>
      <c r="L39">
        <f t="shared" si="12"/>
        <v>1</v>
      </c>
      <c r="O39" s="5">
        <f t="shared" si="13"/>
        <v>1</v>
      </c>
      <c r="Q39" s="5">
        <v>10.5</v>
      </c>
      <c r="R39">
        <f t="shared" si="14"/>
        <v>1611</v>
      </c>
      <c r="U39" s="5">
        <f t="shared" si="16"/>
        <v>1611</v>
      </c>
    </row>
    <row r="40" spans="1:21" x14ac:dyDescent="0.25">
      <c r="A40">
        <v>24</v>
      </c>
      <c r="B40">
        <v>0</v>
      </c>
      <c r="C40">
        <v>0</v>
      </c>
      <c r="E40" s="5">
        <v>11</v>
      </c>
      <c r="F40">
        <v>12</v>
      </c>
      <c r="I40" s="5">
        <v>12</v>
      </c>
      <c r="K40" s="5">
        <v>11</v>
      </c>
      <c r="L40">
        <f t="shared" si="12"/>
        <v>1</v>
      </c>
      <c r="O40" s="5">
        <f t="shared" si="13"/>
        <v>1</v>
      </c>
      <c r="Q40" s="5">
        <v>11</v>
      </c>
      <c r="R40">
        <f t="shared" si="14"/>
        <v>2639</v>
      </c>
      <c r="U40" s="5">
        <f t="shared" si="16"/>
        <v>2639</v>
      </c>
    </row>
    <row r="41" spans="1:21" x14ac:dyDescent="0.25">
      <c r="A41">
        <v>24.5</v>
      </c>
      <c r="B41">
        <v>0</v>
      </c>
      <c r="C41">
        <v>0</v>
      </c>
      <c r="E41" s="5">
        <v>11.5</v>
      </c>
      <c r="F41">
        <v>14</v>
      </c>
      <c r="I41" s="5">
        <v>14</v>
      </c>
      <c r="K41" s="5">
        <v>11.5</v>
      </c>
      <c r="L41">
        <f t="shared" si="12"/>
        <v>1</v>
      </c>
      <c r="O41" s="5">
        <f t="shared" si="13"/>
        <v>1</v>
      </c>
      <c r="Q41" s="5">
        <v>11.5</v>
      </c>
      <c r="R41">
        <f t="shared" si="14"/>
        <v>4164</v>
      </c>
      <c r="U41" s="5">
        <f t="shared" si="16"/>
        <v>4164</v>
      </c>
    </row>
    <row r="42" spans="1:21" x14ac:dyDescent="0.25">
      <c r="A42">
        <v>25</v>
      </c>
      <c r="B42">
        <v>0</v>
      </c>
      <c r="C42">
        <v>0</v>
      </c>
      <c r="E42" s="5">
        <v>12</v>
      </c>
      <c r="F42">
        <v>15</v>
      </c>
      <c r="I42" s="5">
        <v>15</v>
      </c>
      <c r="K42" s="5">
        <v>12</v>
      </c>
      <c r="L42">
        <f t="shared" si="12"/>
        <v>1</v>
      </c>
      <c r="O42" s="5">
        <f t="shared" si="13"/>
        <v>1</v>
      </c>
      <c r="Q42" s="5">
        <v>12</v>
      </c>
      <c r="R42">
        <f t="shared" si="14"/>
        <v>3579</v>
      </c>
      <c r="U42" s="5">
        <f t="shared" si="16"/>
        <v>3579</v>
      </c>
    </row>
    <row r="43" spans="1:21" x14ac:dyDescent="0.25">
      <c r="A43">
        <v>25.5</v>
      </c>
      <c r="B43">
        <v>0</v>
      </c>
      <c r="C43">
        <v>0</v>
      </c>
      <c r="E43" s="5">
        <v>12.5</v>
      </c>
      <c r="F43">
        <v>23</v>
      </c>
      <c r="I43" s="5">
        <v>23</v>
      </c>
      <c r="K43" s="5">
        <v>12.5</v>
      </c>
      <c r="L43">
        <f t="shared" si="12"/>
        <v>1</v>
      </c>
      <c r="O43" s="5">
        <f t="shared" si="13"/>
        <v>1</v>
      </c>
      <c r="Q43" s="5">
        <v>12.5</v>
      </c>
      <c r="R43">
        <f t="shared" si="14"/>
        <v>3036</v>
      </c>
      <c r="U43" s="5">
        <f t="shared" si="16"/>
        <v>3036</v>
      </c>
    </row>
    <row r="44" spans="1:21" x14ac:dyDescent="0.25">
      <c r="B44">
        <f>SUM(B2:B43)</f>
        <v>2156590</v>
      </c>
      <c r="C44">
        <f>SUM(C2:C43)</f>
        <v>23473</v>
      </c>
      <c r="E44" s="5">
        <v>13</v>
      </c>
      <c r="F44">
        <v>15</v>
      </c>
      <c r="G44">
        <v>1</v>
      </c>
      <c r="I44" s="5">
        <v>16</v>
      </c>
      <c r="K44" s="5">
        <v>13</v>
      </c>
      <c r="L44">
        <f t="shared" si="12"/>
        <v>0.9375</v>
      </c>
      <c r="M44">
        <f t="shared" si="12"/>
        <v>6.25E-2</v>
      </c>
      <c r="O44" s="5">
        <f t="shared" si="13"/>
        <v>1</v>
      </c>
      <c r="Q44" s="5">
        <v>13</v>
      </c>
      <c r="R44">
        <f t="shared" si="14"/>
        <v>1971.5625</v>
      </c>
      <c r="S44">
        <f t="shared" ref="S44:S46" si="17">+M44*$C18</f>
        <v>131.4375</v>
      </c>
      <c r="U44" s="5">
        <f t="shared" si="16"/>
        <v>2103</v>
      </c>
    </row>
    <row r="45" spans="1:21" x14ac:dyDescent="0.25">
      <c r="E45" s="5">
        <v>13.5</v>
      </c>
      <c r="F45">
        <v>22</v>
      </c>
      <c r="G45">
        <v>3</v>
      </c>
      <c r="I45" s="5">
        <v>25</v>
      </c>
      <c r="K45" s="5">
        <v>13.5</v>
      </c>
      <c r="L45">
        <f t="shared" si="12"/>
        <v>0.88</v>
      </c>
      <c r="M45">
        <f t="shared" si="12"/>
        <v>0.12</v>
      </c>
      <c r="O45" s="5">
        <f t="shared" si="13"/>
        <v>1</v>
      </c>
      <c r="Q45" s="5">
        <v>13.5</v>
      </c>
      <c r="R45">
        <f t="shared" si="14"/>
        <v>2241.36</v>
      </c>
      <c r="S45">
        <f t="shared" si="17"/>
        <v>305.64</v>
      </c>
      <c r="U45" s="5">
        <f t="shared" si="16"/>
        <v>2547</v>
      </c>
    </row>
    <row r="46" spans="1:21" x14ac:dyDescent="0.25">
      <c r="E46" s="5">
        <v>14</v>
      </c>
      <c r="F46">
        <v>13</v>
      </c>
      <c r="G46">
        <v>1</v>
      </c>
      <c r="I46" s="5">
        <v>14</v>
      </c>
      <c r="K46" s="5">
        <v>14</v>
      </c>
      <c r="L46">
        <f t="shared" si="12"/>
        <v>0.9285714285714286</v>
      </c>
      <c r="M46">
        <f t="shared" si="12"/>
        <v>7.1428571428571425E-2</v>
      </c>
      <c r="O46" s="5">
        <f t="shared" si="13"/>
        <v>1</v>
      </c>
      <c r="Q46" s="5">
        <v>14</v>
      </c>
      <c r="R46">
        <f t="shared" si="14"/>
        <v>1254.5</v>
      </c>
      <c r="S46">
        <f t="shared" si="17"/>
        <v>96.5</v>
      </c>
      <c r="U46" s="5">
        <f t="shared" si="16"/>
        <v>1351</v>
      </c>
    </row>
    <row r="47" spans="1:21" x14ac:dyDescent="0.25">
      <c r="E47" s="5">
        <v>14.5</v>
      </c>
      <c r="F47">
        <v>10</v>
      </c>
      <c r="H47">
        <v>1</v>
      </c>
      <c r="I47" s="5">
        <v>11</v>
      </c>
      <c r="K47" s="5">
        <v>14.5</v>
      </c>
      <c r="L47">
        <f t="shared" si="12"/>
        <v>0.90909090909090906</v>
      </c>
      <c r="N47">
        <f t="shared" ref="N47" si="18">+H47/$I47</f>
        <v>9.0909090909090912E-2</v>
      </c>
      <c r="O47" s="5">
        <f t="shared" si="13"/>
        <v>1</v>
      </c>
      <c r="Q47" s="5">
        <v>14.5</v>
      </c>
      <c r="R47">
        <f t="shared" si="14"/>
        <v>606.36363636363637</v>
      </c>
      <c r="T47">
        <f t="shared" ref="T47" si="19">+N47*$C21</f>
        <v>60.63636363636364</v>
      </c>
      <c r="U47" s="5">
        <f t="shared" si="16"/>
        <v>667</v>
      </c>
    </row>
    <row r="48" spans="1:21" x14ac:dyDescent="0.25">
      <c r="E48" s="5">
        <v>15</v>
      </c>
      <c r="F48">
        <v>8</v>
      </c>
      <c r="G48">
        <v>3</v>
      </c>
      <c r="I48" s="5">
        <v>11</v>
      </c>
      <c r="K48" s="5">
        <v>15</v>
      </c>
      <c r="L48">
        <f t="shared" si="12"/>
        <v>0.72727272727272729</v>
      </c>
      <c r="M48">
        <f t="shared" si="12"/>
        <v>0.27272727272727271</v>
      </c>
      <c r="O48" s="5">
        <f t="shared" si="13"/>
        <v>1</v>
      </c>
      <c r="Q48" s="5">
        <v>15</v>
      </c>
      <c r="R48">
        <f t="shared" si="14"/>
        <v>40</v>
      </c>
      <c r="S48">
        <f t="shared" ref="S48:S50" si="20">+M48*$C22</f>
        <v>14.999999999999998</v>
      </c>
      <c r="U48" s="5">
        <f t="shared" si="16"/>
        <v>55</v>
      </c>
    </row>
    <row r="49" spans="5:21" x14ac:dyDescent="0.25">
      <c r="E49" s="5">
        <v>15.5</v>
      </c>
      <c r="F49">
        <v>2</v>
      </c>
      <c r="G49">
        <v>3</v>
      </c>
      <c r="I49" s="5">
        <v>5</v>
      </c>
      <c r="K49" s="5">
        <v>15.5</v>
      </c>
      <c r="L49">
        <f t="shared" si="12"/>
        <v>0.4</v>
      </c>
      <c r="M49">
        <f t="shared" si="12"/>
        <v>0.6</v>
      </c>
      <c r="O49" s="5">
        <f t="shared" si="13"/>
        <v>1</v>
      </c>
      <c r="Q49" s="5">
        <v>15.5</v>
      </c>
      <c r="R49">
        <f t="shared" si="14"/>
        <v>83.2</v>
      </c>
      <c r="S49">
        <f t="shared" si="20"/>
        <v>124.8</v>
      </c>
      <c r="U49" s="5">
        <f t="shared" si="16"/>
        <v>208</v>
      </c>
    </row>
    <row r="50" spans="5:21" x14ac:dyDescent="0.25">
      <c r="E50" s="5">
        <v>16</v>
      </c>
      <c r="F50">
        <v>1</v>
      </c>
      <c r="G50">
        <v>2</v>
      </c>
      <c r="I50" s="5">
        <v>3</v>
      </c>
      <c r="K50" s="5">
        <v>16</v>
      </c>
      <c r="L50">
        <f>+F50/$I50</f>
        <v>0.33333333333333331</v>
      </c>
      <c r="M50">
        <f t="shared" ref="M50" si="21">+G50/$I50</f>
        <v>0.66666666666666663</v>
      </c>
      <c r="O50" s="5">
        <f t="shared" si="13"/>
        <v>1</v>
      </c>
      <c r="Q50" s="5">
        <v>16</v>
      </c>
      <c r="R50">
        <f t="shared" si="14"/>
        <v>12.333333333333332</v>
      </c>
      <c r="S50">
        <f t="shared" si="20"/>
        <v>24.666666666666664</v>
      </c>
      <c r="U50" s="5">
        <f t="shared" si="16"/>
        <v>37</v>
      </c>
    </row>
    <row r="51" spans="5:21" x14ac:dyDescent="0.25">
      <c r="E51" s="5">
        <v>16.5</v>
      </c>
      <c r="I51" s="5"/>
      <c r="K51" s="5">
        <v>16.5</v>
      </c>
      <c r="O51" s="5"/>
      <c r="Q51" s="5">
        <v>16.5</v>
      </c>
      <c r="U51" s="5"/>
    </row>
    <row r="52" spans="5:21" x14ac:dyDescent="0.25">
      <c r="E52" s="5">
        <v>17</v>
      </c>
      <c r="G52">
        <v>3</v>
      </c>
      <c r="I52" s="5">
        <v>3</v>
      </c>
      <c r="K52" s="5">
        <v>17</v>
      </c>
      <c r="M52">
        <f t="shared" ref="M52" si="22">+G52/$I52</f>
        <v>1</v>
      </c>
      <c r="O52" s="5">
        <f t="shared" ref="O52" si="23">SUM(L52:N52)</f>
        <v>1</v>
      </c>
      <c r="Q52" s="5">
        <v>17</v>
      </c>
      <c r="S52">
        <f t="shared" ref="S52" si="24">+M52*$C26</f>
        <v>45</v>
      </c>
      <c r="U52" s="5">
        <f t="shared" si="16"/>
        <v>45</v>
      </c>
    </row>
    <row r="53" spans="5:21" x14ac:dyDescent="0.25">
      <c r="E53" s="5">
        <v>17.5</v>
      </c>
      <c r="I53" s="5"/>
      <c r="K53" s="5">
        <v>17.5</v>
      </c>
      <c r="O53" s="5"/>
      <c r="Q53" s="5">
        <v>17.5</v>
      </c>
      <c r="U53" s="5"/>
    </row>
    <row r="54" spans="5:21" x14ac:dyDescent="0.25">
      <c r="E54" s="9" t="s">
        <v>3</v>
      </c>
      <c r="F54" s="7">
        <v>197</v>
      </c>
      <c r="G54" s="7">
        <v>16</v>
      </c>
      <c r="H54" s="7">
        <v>1</v>
      </c>
      <c r="I54" s="6">
        <v>214</v>
      </c>
      <c r="K54" s="9" t="s">
        <v>3</v>
      </c>
      <c r="L54" s="24">
        <f>+F54/$I54</f>
        <v>0.92056074766355145</v>
      </c>
      <c r="M54" s="1">
        <f t="shared" ref="M54:O54" si="25">+G54/$I54</f>
        <v>7.476635514018691E-2</v>
      </c>
      <c r="N54" s="1">
        <f t="shared" si="25"/>
        <v>4.6728971962616819E-3</v>
      </c>
      <c r="O54" s="25">
        <f t="shared" si="25"/>
        <v>1</v>
      </c>
      <c r="Q54" s="9" t="s">
        <v>3</v>
      </c>
      <c r="R54" s="21">
        <f>SUM(R34:R52)</f>
        <v>22669.319469696969</v>
      </c>
      <c r="S54" s="21">
        <f t="shared" ref="S54:T54" si="26">SUM(S34:S52)</f>
        <v>743.04416666666657</v>
      </c>
      <c r="T54" s="21">
        <f t="shared" si="26"/>
        <v>60.63636363636364</v>
      </c>
      <c r="U54" s="6">
        <f>SUM(U34:U52)</f>
        <v>23473</v>
      </c>
    </row>
  </sheetData>
  <mergeCells count="18">
    <mergeCell ref="E32:E33"/>
    <mergeCell ref="F32:H32"/>
    <mergeCell ref="I32:I33"/>
    <mergeCell ref="O4:O5"/>
    <mergeCell ref="Q4:Q5"/>
    <mergeCell ref="E4:E5"/>
    <mergeCell ref="F4:H4"/>
    <mergeCell ref="I4:I5"/>
    <mergeCell ref="R4:T4"/>
    <mergeCell ref="U4:U5"/>
    <mergeCell ref="K32:K33"/>
    <mergeCell ref="L32:N32"/>
    <mergeCell ref="O32:O33"/>
    <mergeCell ref="Q32:Q33"/>
    <mergeCell ref="R32:T32"/>
    <mergeCell ref="U32:U33"/>
    <mergeCell ref="K4:K5"/>
    <mergeCell ref="L4:N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sqref="A1:C1"/>
    </sheetView>
  </sheetViews>
  <sheetFormatPr defaultRowHeight="15" x14ac:dyDescent="0.25"/>
  <cols>
    <col min="21" max="21" width="11.42578125" bestFit="1" customWidth="1"/>
  </cols>
  <sheetData>
    <row r="1" spans="1:25" x14ac:dyDescent="0.25">
      <c r="A1" s="8" t="s">
        <v>20</v>
      </c>
      <c r="B1" s="8" t="s">
        <v>21</v>
      </c>
      <c r="C1" s="8" t="s">
        <v>22</v>
      </c>
      <c r="I1" s="8" t="s">
        <v>5</v>
      </c>
      <c r="J1" s="8" t="s">
        <v>17</v>
      </c>
      <c r="O1" s="8" t="s">
        <v>5</v>
      </c>
      <c r="P1" s="8" t="s">
        <v>17</v>
      </c>
      <c r="U1" s="8" t="s">
        <v>5</v>
      </c>
      <c r="V1" s="8" t="s">
        <v>17</v>
      </c>
    </row>
    <row r="2" spans="1:25" x14ac:dyDescent="0.25">
      <c r="A2">
        <v>5</v>
      </c>
      <c r="B2">
        <v>0</v>
      </c>
      <c r="C2">
        <v>0</v>
      </c>
      <c r="I2" s="8" t="s">
        <v>6</v>
      </c>
      <c r="J2" s="8" t="s">
        <v>1</v>
      </c>
      <c r="O2" s="8" t="s">
        <v>6</v>
      </c>
      <c r="P2" s="8" t="s">
        <v>1</v>
      </c>
      <c r="U2" s="8" t="s">
        <v>6</v>
      </c>
      <c r="V2" s="8" t="s">
        <v>1</v>
      </c>
    </row>
    <row r="3" spans="1:25" x14ac:dyDescent="0.25">
      <c r="A3">
        <v>5.5</v>
      </c>
      <c r="B3">
        <v>0</v>
      </c>
      <c r="C3">
        <v>0</v>
      </c>
      <c r="I3" s="8" t="s">
        <v>11</v>
      </c>
      <c r="J3" s="8"/>
      <c r="K3" s="8"/>
      <c r="L3" s="8"/>
      <c r="M3" s="8"/>
      <c r="N3" s="8"/>
      <c r="O3" s="8" t="s">
        <v>12</v>
      </c>
      <c r="P3" s="8"/>
      <c r="Q3" s="8"/>
      <c r="R3" s="8"/>
      <c r="S3" s="8"/>
      <c r="T3" s="8"/>
      <c r="U3" s="8" t="s">
        <v>13</v>
      </c>
      <c r="V3" s="8" t="s">
        <v>14</v>
      </c>
    </row>
    <row r="4" spans="1:25" x14ac:dyDescent="0.25">
      <c r="A4">
        <v>6</v>
      </c>
      <c r="B4">
        <v>0</v>
      </c>
      <c r="C4">
        <v>0</v>
      </c>
      <c r="I4" s="38" t="s">
        <v>2</v>
      </c>
      <c r="J4" s="37" t="s">
        <v>4</v>
      </c>
      <c r="K4" s="37"/>
      <c r="L4" s="37"/>
      <c r="M4" s="38" t="s">
        <v>3</v>
      </c>
      <c r="O4" s="38" t="s">
        <v>2</v>
      </c>
      <c r="P4" s="37" t="s">
        <v>4</v>
      </c>
      <c r="Q4" s="37"/>
      <c r="R4" s="37"/>
      <c r="S4" s="38" t="s">
        <v>3</v>
      </c>
      <c r="U4" s="38" t="s">
        <v>2</v>
      </c>
      <c r="V4" s="37" t="s">
        <v>4</v>
      </c>
      <c r="W4" s="37"/>
      <c r="X4" s="37"/>
      <c r="Y4" s="38" t="s">
        <v>3</v>
      </c>
    </row>
    <row r="5" spans="1:25" x14ac:dyDescent="0.25">
      <c r="A5">
        <v>6.5</v>
      </c>
      <c r="B5">
        <v>0</v>
      </c>
      <c r="C5">
        <v>0</v>
      </c>
      <c r="I5" s="39"/>
      <c r="J5" s="10">
        <v>1</v>
      </c>
      <c r="K5" s="10">
        <v>2</v>
      </c>
      <c r="L5" s="10">
        <v>3</v>
      </c>
      <c r="M5" s="39"/>
      <c r="O5" s="39"/>
      <c r="P5" s="10">
        <v>1</v>
      </c>
      <c r="Q5" s="10">
        <v>2</v>
      </c>
      <c r="R5" s="10">
        <v>3</v>
      </c>
      <c r="S5" s="39"/>
      <c r="U5" s="39"/>
      <c r="V5" s="10">
        <v>1</v>
      </c>
      <c r="W5" s="10">
        <v>2</v>
      </c>
      <c r="X5" s="10">
        <v>3</v>
      </c>
      <c r="Y5" s="39"/>
    </row>
    <row r="6" spans="1:25" x14ac:dyDescent="0.25">
      <c r="A6">
        <v>7</v>
      </c>
      <c r="B6">
        <v>0</v>
      </c>
      <c r="C6">
        <v>0</v>
      </c>
      <c r="I6" s="5">
        <v>8</v>
      </c>
      <c r="M6" s="17"/>
      <c r="O6" s="5">
        <v>8</v>
      </c>
      <c r="S6" s="5"/>
      <c r="U6" s="5">
        <v>8</v>
      </c>
      <c r="Y6" s="5"/>
    </row>
    <row r="7" spans="1:25" x14ac:dyDescent="0.25">
      <c r="A7">
        <v>7.5</v>
      </c>
      <c r="B7">
        <v>0</v>
      </c>
      <c r="C7">
        <v>0</v>
      </c>
      <c r="I7" s="5">
        <v>8.5</v>
      </c>
      <c r="J7">
        <v>1</v>
      </c>
      <c r="M7" s="14">
        <v>1</v>
      </c>
      <c r="O7" s="5">
        <v>8.5</v>
      </c>
      <c r="P7">
        <f>+J7/$M7</f>
        <v>1</v>
      </c>
      <c r="S7" s="5">
        <f>SUM(P7:R7)</f>
        <v>1</v>
      </c>
      <c r="U7" s="5">
        <v>8.5</v>
      </c>
      <c r="V7">
        <f t="shared" ref="V7:V8" si="0">+P7*$B9</f>
        <v>5435</v>
      </c>
      <c r="Y7" s="5">
        <f t="shared" ref="Y7:Y8" si="1">SUM(V7:X7)</f>
        <v>5435</v>
      </c>
    </row>
    <row r="8" spans="1:25" x14ac:dyDescent="0.25">
      <c r="A8">
        <v>8</v>
      </c>
      <c r="B8">
        <v>0</v>
      </c>
      <c r="C8">
        <v>0</v>
      </c>
      <c r="I8" s="5">
        <v>9</v>
      </c>
      <c r="J8">
        <v>1</v>
      </c>
      <c r="M8" s="14">
        <v>1</v>
      </c>
      <c r="O8" s="5">
        <v>9</v>
      </c>
      <c r="P8">
        <f t="shared" ref="P8" si="2">+J8/$M8</f>
        <v>1</v>
      </c>
      <c r="S8" s="5">
        <f t="shared" ref="S8" si="3">SUM(P8:R8)</f>
        <v>1</v>
      </c>
      <c r="U8" s="5">
        <v>9</v>
      </c>
      <c r="V8">
        <f t="shared" si="0"/>
        <v>25011</v>
      </c>
      <c r="Y8" s="5">
        <f t="shared" si="1"/>
        <v>25011</v>
      </c>
    </row>
    <row r="9" spans="1:25" x14ac:dyDescent="0.25">
      <c r="A9">
        <v>8.5</v>
      </c>
      <c r="B9">
        <v>5435</v>
      </c>
      <c r="C9">
        <v>20</v>
      </c>
      <c r="I9" s="5">
        <v>9.5</v>
      </c>
      <c r="J9">
        <v>10</v>
      </c>
      <c r="M9" s="14">
        <v>10</v>
      </c>
      <c r="O9" s="5">
        <v>9.5</v>
      </c>
      <c r="P9">
        <f>+J9/$M9</f>
        <v>1</v>
      </c>
      <c r="S9" s="5">
        <f>SUM(P9:R9)</f>
        <v>1</v>
      </c>
      <c r="U9" s="5">
        <v>9.5</v>
      </c>
      <c r="V9">
        <f>+P9*$B11</f>
        <v>195433</v>
      </c>
      <c r="Y9" s="5">
        <f>SUM(V9:X9)</f>
        <v>195433</v>
      </c>
    </row>
    <row r="10" spans="1:25" x14ac:dyDescent="0.25">
      <c r="A10">
        <v>9</v>
      </c>
      <c r="B10">
        <v>25011</v>
      </c>
      <c r="C10">
        <v>111</v>
      </c>
      <c r="I10" s="5">
        <v>10</v>
      </c>
      <c r="J10">
        <v>13</v>
      </c>
      <c r="M10" s="14">
        <v>13</v>
      </c>
      <c r="O10" s="5">
        <v>10</v>
      </c>
      <c r="P10">
        <f t="shared" ref="P10:P25" si="4">+J10/$M10</f>
        <v>1</v>
      </c>
      <c r="S10" s="5">
        <f t="shared" ref="S10:S25" si="5">SUM(P10:R10)</f>
        <v>1</v>
      </c>
      <c r="U10" s="5">
        <v>10</v>
      </c>
      <c r="V10">
        <f t="shared" ref="V10:V25" si="6">+P10*$B12</f>
        <v>739374</v>
      </c>
      <c r="Y10" s="5">
        <f t="shared" ref="Y10:Y25" si="7">SUM(V10:X10)</f>
        <v>739374</v>
      </c>
    </row>
    <row r="11" spans="1:25" x14ac:dyDescent="0.25">
      <c r="A11">
        <v>9.5</v>
      </c>
      <c r="B11">
        <v>195433</v>
      </c>
      <c r="C11">
        <v>1034</v>
      </c>
      <c r="I11" s="5">
        <v>10.5</v>
      </c>
      <c r="J11">
        <v>12</v>
      </c>
      <c r="M11" s="14">
        <v>12</v>
      </c>
      <c r="O11" s="5">
        <v>10.5</v>
      </c>
      <c r="P11">
        <f t="shared" si="4"/>
        <v>1</v>
      </c>
      <c r="S11" s="5">
        <f t="shared" si="5"/>
        <v>1</v>
      </c>
      <c r="U11" s="5">
        <v>10.5</v>
      </c>
      <c r="V11">
        <f t="shared" si="6"/>
        <v>926269</v>
      </c>
      <c r="Y11" s="5">
        <f t="shared" si="7"/>
        <v>926269</v>
      </c>
    </row>
    <row r="12" spans="1:25" x14ac:dyDescent="0.25">
      <c r="A12">
        <v>10</v>
      </c>
      <c r="B12">
        <v>739374</v>
      </c>
      <c r="C12">
        <v>4642</v>
      </c>
      <c r="I12" s="5">
        <v>11</v>
      </c>
      <c r="J12">
        <v>14</v>
      </c>
      <c r="M12" s="14">
        <v>14</v>
      </c>
      <c r="O12" s="5">
        <v>11</v>
      </c>
      <c r="P12">
        <f t="shared" si="4"/>
        <v>1</v>
      </c>
      <c r="S12" s="5">
        <f t="shared" si="5"/>
        <v>1</v>
      </c>
      <c r="U12" s="5">
        <v>11</v>
      </c>
      <c r="V12">
        <f t="shared" si="6"/>
        <v>580551</v>
      </c>
      <c r="Y12" s="5">
        <f t="shared" si="7"/>
        <v>580551</v>
      </c>
    </row>
    <row r="13" spans="1:25" x14ac:dyDescent="0.25">
      <c r="A13">
        <v>10.5</v>
      </c>
      <c r="B13">
        <v>926269</v>
      </c>
      <c r="C13">
        <v>6849</v>
      </c>
      <c r="I13" s="5">
        <v>11.5</v>
      </c>
      <c r="J13">
        <v>19</v>
      </c>
      <c r="M13" s="14">
        <v>19</v>
      </c>
      <c r="O13" s="5">
        <v>11.5</v>
      </c>
      <c r="P13">
        <f t="shared" si="4"/>
        <v>1</v>
      </c>
      <c r="S13" s="5">
        <f t="shared" si="5"/>
        <v>1</v>
      </c>
      <c r="U13" s="5">
        <v>11.5</v>
      </c>
      <c r="V13">
        <f t="shared" si="6"/>
        <v>612318</v>
      </c>
      <c r="Y13" s="5">
        <f t="shared" si="7"/>
        <v>612318</v>
      </c>
    </row>
    <row r="14" spans="1:25" x14ac:dyDescent="0.25">
      <c r="A14">
        <v>11</v>
      </c>
      <c r="B14">
        <v>580551</v>
      </c>
      <c r="C14">
        <v>5017</v>
      </c>
      <c r="I14" s="5">
        <v>12</v>
      </c>
      <c r="J14">
        <v>19</v>
      </c>
      <c r="M14" s="14">
        <v>19</v>
      </c>
      <c r="O14" s="5">
        <v>12</v>
      </c>
      <c r="P14">
        <f t="shared" si="4"/>
        <v>1</v>
      </c>
      <c r="S14" s="5">
        <f t="shared" si="5"/>
        <v>1</v>
      </c>
      <c r="U14" s="5">
        <v>12</v>
      </c>
      <c r="V14">
        <f t="shared" si="6"/>
        <v>491829</v>
      </c>
      <c r="Y14" s="5">
        <f t="shared" si="7"/>
        <v>491829</v>
      </c>
    </row>
    <row r="15" spans="1:25" x14ac:dyDescent="0.25">
      <c r="A15">
        <v>11.5</v>
      </c>
      <c r="B15">
        <v>612318</v>
      </c>
      <c r="C15">
        <v>6145</v>
      </c>
      <c r="I15" s="5">
        <v>12.5</v>
      </c>
      <c r="J15">
        <v>20</v>
      </c>
      <c r="M15" s="14">
        <v>20</v>
      </c>
      <c r="O15" s="5">
        <v>12.5</v>
      </c>
      <c r="P15">
        <f t="shared" si="4"/>
        <v>1</v>
      </c>
      <c r="S15" s="5">
        <f t="shared" si="5"/>
        <v>1</v>
      </c>
      <c r="U15" s="5">
        <v>12.5</v>
      </c>
      <c r="V15">
        <f t="shared" si="6"/>
        <v>419848</v>
      </c>
      <c r="Y15" s="5">
        <f t="shared" si="7"/>
        <v>419848</v>
      </c>
    </row>
    <row r="16" spans="1:25" x14ac:dyDescent="0.25">
      <c r="A16">
        <v>12</v>
      </c>
      <c r="B16">
        <v>491829</v>
      </c>
      <c r="C16">
        <v>5695</v>
      </c>
      <c r="I16" s="5">
        <v>13</v>
      </c>
      <c r="J16">
        <v>10</v>
      </c>
      <c r="M16" s="14">
        <v>10</v>
      </c>
      <c r="O16" s="5">
        <v>13</v>
      </c>
      <c r="P16">
        <f t="shared" si="4"/>
        <v>1</v>
      </c>
      <c r="S16" s="5">
        <f t="shared" si="5"/>
        <v>1</v>
      </c>
      <c r="U16" s="5">
        <v>13</v>
      </c>
      <c r="V16">
        <f t="shared" si="6"/>
        <v>335481</v>
      </c>
      <c r="Y16" s="5">
        <f t="shared" si="7"/>
        <v>335481</v>
      </c>
    </row>
    <row r="17" spans="1:25" x14ac:dyDescent="0.25">
      <c r="A17">
        <v>12.5</v>
      </c>
      <c r="B17">
        <v>419848</v>
      </c>
      <c r="C17">
        <v>5577</v>
      </c>
      <c r="I17" s="5">
        <v>13.5</v>
      </c>
      <c r="J17">
        <v>14</v>
      </c>
      <c r="M17" s="14">
        <v>14</v>
      </c>
      <c r="O17" s="5">
        <v>13.5</v>
      </c>
      <c r="P17">
        <f>+J17/$M17</f>
        <v>1</v>
      </c>
      <c r="S17" s="5">
        <f t="shared" si="5"/>
        <v>1</v>
      </c>
      <c r="U17" s="5">
        <v>13.5</v>
      </c>
      <c r="V17">
        <f t="shared" si="6"/>
        <v>267773</v>
      </c>
      <c r="Y17" s="5">
        <f t="shared" si="7"/>
        <v>267773</v>
      </c>
    </row>
    <row r="18" spans="1:25" x14ac:dyDescent="0.25">
      <c r="A18">
        <v>13</v>
      </c>
      <c r="B18">
        <v>335481</v>
      </c>
      <c r="C18">
        <v>5085</v>
      </c>
      <c r="I18" s="5">
        <v>14</v>
      </c>
      <c r="J18">
        <v>3</v>
      </c>
      <c r="M18" s="14">
        <v>3</v>
      </c>
      <c r="O18" s="5">
        <v>14</v>
      </c>
      <c r="P18">
        <f t="shared" si="4"/>
        <v>1</v>
      </c>
      <c r="S18" s="5">
        <f t="shared" si="5"/>
        <v>1</v>
      </c>
      <c r="U18" s="5">
        <v>14</v>
      </c>
      <c r="V18">
        <f t="shared" si="6"/>
        <v>164648</v>
      </c>
      <c r="Y18" s="5">
        <f t="shared" si="7"/>
        <v>164648</v>
      </c>
    </row>
    <row r="19" spans="1:25" x14ac:dyDescent="0.25">
      <c r="A19">
        <v>13.5</v>
      </c>
      <c r="B19">
        <v>267773</v>
      </c>
      <c r="C19">
        <v>4610</v>
      </c>
      <c r="I19" s="5">
        <v>14.5</v>
      </c>
      <c r="J19">
        <v>1</v>
      </c>
      <c r="M19" s="14">
        <v>1</v>
      </c>
      <c r="O19" s="5">
        <v>14.5</v>
      </c>
      <c r="P19">
        <f t="shared" si="4"/>
        <v>1</v>
      </c>
      <c r="S19" s="5">
        <f t="shared" si="5"/>
        <v>1</v>
      </c>
      <c r="U19" s="5">
        <v>14.5</v>
      </c>
      <c r="V19">
        <f t="shared" si="6"/>
        <v>88619</v>
      </c>
      <c r="Y19" s="5">
        <f t="shared" si="7"/>
        <v>88619</v>
      </c>
    </row>
    <row r="20" spans="1:25" x14ac:dyDescent="0.25">
      <c r="A20">
        <v>14</v>
      </c>
      <c r="B20">
        <v>164648</v>
      </c>
      <c r="C20">
        <v>3204</v>
      </c>
      <c r="I20" s="5">
        <v>15</v>
      </c>
      <c r="J20">
        <v>1</v>
      </c>
      <c r="M20" s="14">
        <v>1</v>
      </c>
      <c r="O20" s="5">
        <v>15</v>
      </c>
      <c r="P20">
        <f t="shared" si="4"/>
        <v>1</v>
      </c>
      <c r="S20" s="5">
        <f t="shared" si="5"/>
        <v>1</v>
      </c>
      <c r="U20" s="5">
        <v>15</v>
      </c>
      <c r="V20">
        <f t="shared" si="6"/>
        <v>48568</v>
      </c>
      <c r="Y20" s="5">
        <f t="shared" si="7"/>
        <v>48568</v>
      </c>
    </row>
    <row r="21" spans="1:25" x14ac:dyDescent="0.25">
      <c r="A21">
        <v>14.5</v>
      </c>
      <c r="B21">
        <v>88619</v>
      </c>
      <c r="C21">
        <v>1942</v>
      </c>
      <c r="I21" s="5">
        <v>15.5</v>
      </c>
      <c r="J21">
        <v>1</v>
      </c>
      <c r="M21" s="14">
        <v>1</v>
      </c>
      <c r="O21" s="5">
        <v>15.5</v>
      </c>
      <c r="P21">
        <f t="shared" si="4"/>
        <v>1</v>
      </c>
      <c r="S21" s="5">
        <f t="shared" si="5"/>
        <v>1</v>
      </c>
      <c r="U21" s="5">
        <v>15.5</v>
      </c>
      <c r="V21">
        <f t="shared" si="6"/>
        <v>51663</v>
      </c>
      <c r="Y21" s="5">
        <f t="shared" si="7"/>
        <v>51663</v>
      </c>
    </row>
    <row r="22" spans="1:25" x14ac:dyDescent="0.25">
      <c r="A22">
        <v>15</v>
      </c>
      <c r="B22">
        <v>48568</v>
      </c>
      <c r="C22">
        <v>1193</v>
      </c>
      <c r="I22" s="5">
        <v>16</v>
      </c>
      <c r="J22">
        <v>1</v>
      </c>
      <c r="M22" s="14">
        <v>1</v>
      </c>
      <c r="O22" s="5">
        <v>16</v>
      </c>
      <c r="P22">
        <f t="shared" si="4"/>
        <v>1</v>
      </c>
      <c r="S22" s="5">
        <f t="shared" si="5"/>
        <v>1</v>
      </c>
      <c r="U22" s="5">
        <v>16</v>
      </c>
      <c r="V22">
        <f t="shared" si="6"/>
        <v>130129</v>
      </c>
      <c r="Y22" s="5">
        <f t="shared" si="7"/>
        <v>130129</v>
      </c>
    </row>
    <row r="23" spans="1:25" x14ac:dyDescent="0.25">
      <c r="A23">
        <v>15.5</v>
      </c>
      <c r="B23">
        <v>51663</v>
      </c>
      <c r="C23">
        <v>1418</v>
      </c>
      <c r="I23" s="5">
        <v>16.5</v>
      </c>
      <c r="J23">
        <v>1</v>
      </c>
      <c r="M23" s="14">
        <v>1</v>
      </c>
      <c r="O23" s="5">
        <v>16.5</v>
      </c>
      <c r="P23">
        <f t="shared" si="4"/>
        <v>1</v>
      </c>
      <c r="S23" s="5">
        <f t="shared" si="5"/>
        <v>1</v>
      </c>
      <c r="U23" s="5">
        <v>16.5</v>
      </c>
      <c r="V23">
        <f t="shared" si="6"/>
        <v>30640</v>
      </c>
      <c r="Y23" s="5">
        <f t="shared" si="7"/>
        <v>30640</v>
      </c>
    </row>
    <row r="24" spans="1:25" x14ac:dyDescent="0.25">
      <c r="A24">
        <v>16</v>
      </c>
      <c r="B24">
        <v>130129</v>
      </c>
      <c r="C24">
        <v>3976</v>
      </c>
      <c r="I24" s="5">
        <v>17</v>
      </c>
      <c r="J24">
        <v>1</v>
      </c>
      <c r="M24" s="14">
        <v>1</v>
      </c>
      <c r="O24" s="5">
        <v>17</v>
      </c>
      <c r="P24">
        <f t="shared" si="4"/>
        <v>1</v>
      </c>
      <c r="S24" s="5">
        <f t="shared" si="5"/>
        <v>1</v>
      </c>
      <c r="U24" s="5">
        <v>17</v>
      </c>
      <c r="V24">
        <f t="shared" si="6"/>
        <v>15320</v>
      </c>
      <c r="Y24" s="5">
        <f t="shared" si="7"/>
        <v>15320</v>
      </c>
    </row>
    <row r="25" spans="1:25" x14ac:dyDescent="0.25">
      <c r="A25">
        <v>16.5</v>
      </c>
      <c r="B25">
        <v>30640</v>
      </c>
      <c r="C25">
        <v>1039</v>
      </c>
      <c r="I25" s="5">
        <v>17.5</v>
      </c>
      <c r="J25">
        <v>1</v>
      </c>
      <c r="M25" s="14">
        <v>1</v>
      </c>
      <c r="O25" s="5"/>
      <c r="P25">
        <f t="shared" si="4"/>
        <v>1</v>
      </c>
      <c r="S25" s="5">
        <f t="shared" si="5"/>
        <v>1</v>
      </c>
      <c r="U25" s="5">
        <v>17.5</v>
      </c>
      <c r="V25">
        <f t="shared" si="6"/>
        <v>15320</v>
      </c>
      <c r="Y25" s="5">
        <f t="shared" si="7"/>
        <v>15320</v>
      </c>
    </row>
    <row r="26" spans="1:25" x14ac:dyDescent="0.25">
      <c r="A26">
        <v>17</v>
      </c>
      <c r="B26">
        <v>15320</v>
      </c>
      <c r="C26">
        <v>574</v>
      </c>
      <c r="I26" s="9" t="s">
        <v>3</v>
      </c>
      <c r="J26" s="1">
        <f>SUM(J6:J25)</f>
        <v>143</v>
      </c>
      <c r="K26" s="1"/>
      <c r="L26" s="1"/>
      <c r="M26" s="15">
        <f>SUM(M6:M25)</f>
        <v>143</v>
      </c>
      <c r="O26" s="9"/>
      <c r="P26" s="7"/>
      <c r="Q26" s="7"/>
      <c r="R26" s="7"/>
      <c r="S26" s="6"/>
      <c r="U26" s="9" t="s">
        <v>3</v>
      </c>
      <c r="V26" s="21">
        <f>SUM(V6:V25)</f>
        <v>5144229</v>
      </c>
      <c r="W26" s="7"/>
      <c r="X26" s="7"/>
      <c r="Y26" s="6">
        <f>SUM(Y6:Y25)</f>
        <v>5144229</v>
      </c>
    </row>
    <row r="27" spans="1:25" x14ac:dyDescent="0.25">
      <c r="A27">
        <v>17.5</v>
      </c>
      <c r="B27">
        <v>15320</v>
      </c>
      <c r="C27">
        <v>634</v>
      </c>
      <c r="M27" s="27"/>
    </row>
    <row r="28" spans="1:25" x14ac:dyDescent="0.25">
      <c r="A28">
        <v>18</v>
      </c>
      <c r="B28">
        <v>0</v>
      </c>
      <c r="C28">
        <v>0</v>
      </c>
      <c r="I28" s="8" t="s">
        <v>5</v>
      </c>
      <c r="J28" s="8" t="s">
        <v>17</v>
      </c>
      <c r="O28" s="8" t="s">
        <v>5</v>
      </c>
      <c r="P28" s="8" t="s">
        <v>17</v>
      </c>
      <c r="U28" s="8" t="s">
        <v>5</v>
      </c>
      <c r="V28" s="8" t="s">
        <v>17</v>
      </c>
    </row>
    <row r="29" spans="1:25" x14ac:dyDescent="0.25">
      <c r="A29">
        <v>18.5</v>
      </c>
      <c r="B29">
        <v>0</v>
      </c>
      <c r="C29">
        <v>0</v>
      </c>
      <c r="I29" s="8" t="s">
        <v>6</v>
      </c>
      <c r="J29" s="8" t="s">
        <v>1</v>
      </c>
      <c r="O29" s="8" t="s">
        <v>6</v>
      </c>
      <c r="P29" s="8" t="s">
        <v>1</v>
      </c>
      <c r="U29" s="8" t="s">
        <v>6</v>
      </c>
      <c r="V29" s="8" t="s">
        <v>1</v>
      </c>
    </row>
    <row r="30" spans="1:25" x14ac:dyDescent="0.25">
      <c r="A30">
        <v>19</v>
      </c>
      <c r="B30">
        <v>0</v>
      </c>
      <c r="C30">
        <v>0</v>
      </c>
      <c r="I30" s="8" t="s">
        <v>11</v>
      </c>
      <c r="J30" s="8"/>
      <c r="K30" s="8"/>
      <c r="L30" s="8"/>
      <c r="M30" s="8"/>
      <c r="N30" s="8"/>
      <c r="O30" s="8" t="s">
        <v>12</v>
      </c>
      <c r="P30" s="8"/>
      <c r="Q30" s="8"/>
      <c r="R30" s="8"/>
      <c r="S30" s="8"/>
      <c r="T30" s="8"/>
      <c r="U30" s="8" t="s">
        <v>15</v>
      </c>
      <c r="V30" s="8" t="s">
        <v>16</v>
      </c>
    </row>
    <row r="31" spans="1:25" x14ac:dyDescent="0.25">
      <c r="A31">
        <v>19.5</v>
      </c>
      <c r="B31">
        <v>0</v>
      </c>
      <c r="C31">
        <v>0</v>
      </c>
      <c r="I31" s="38" t="s">
        <v>2</v>
      </c>
      <c r="J31" s="37" t="s">
        <v>4</v>
      </c>
      <c r="K31" s="37"/>
      <c r="L31" s="37"/>
      <c r="M31" s="38" t="s">
        <v>3</v>
      </c>
      <c r="O31" s="38" t="s">
        <v>2</v>
      </c>
      <c r="P31" s="37" t="s">
        <v>4</v>
      </c>
      <c r="Q31" s="37"/>
      <c r="R31" s="37"/>
      <c r="S31" s="38" t="s">
        <v>3</v>
      </c>
      <c r="U31" s="38" t="s">
        <v>2</v>
      </c>
      <c r="V31" s="37" t="s">
        <v>4</v>
      </c>
      <c r="W31" s="37"/>
      <c r="X31" s="37"/>
      <c r="Y31" s="38" t="s">
        <v>3</v>
      </c>
    </row>
    <row r="32" spans="1:25" x14ac:dyDescent="0.25">
      <c r="A32">
        <v>20</v>
      </c>
      <c r="B32">
        <v>0</v>
      </c>
      <c r="C32">
        <v>0</v>
      </c>
      <c r="I32" s="39"/>
      <c r="J32" s="10">
        <v>1</v>
      </c>
      <c r="K32" s="10">
        <v>2</v>
      </c>
      <c r="L32" s="10">
        <v>3</v>
      </c>
      <c r="M32" s="39"/>
      <c r="O32" s="39"/>
      <c r="P32" s="10">
        <v>1</v>
      </c>
      <c r="Q32" s="10">
        <v>2</v>
      </c>
      <c r="R32" s="10">
        <v>3</v>
      </c>
      <c r="S32" s="39"/>
      <c r="U32" s="39"/>
      <c r="V32" s="10">
        <v>1</v>
      </c>
      <c r="W32" s="10">
        <v>2</v>
      </c>
      <c r="X32" s="10">
        <v>3</v>
      </c>
      <c r="Y32" s="39"/>
    </row>
    <row r="33" spans="1:25" x14ac:dyDescent="0.25">
      <c r="A33">
        <v>20.5</v>
      </c>
      <c r="B33">
        <v>0</v>
      </c>
      <c r="C33">
        <v>0</v>
      </c>
      <c r="I33" s="5">
        <v>8</v>
      </c>
      <c r="M33" s="5"/>
      <c r="O33" s="5">
        <v>8</v>
      </c>
      <c r="S33" s="5"/>
      <c r="U33" s="5">
        <v>8</v>
      </c>
      <c r="Y33" s="5"/>
    </row>
    <row r="34" spans="1:25" x14ac:dyDescent="0.25">
      <c r="A34">
        <v>21</v>
      </c>
      <c r="B34">
        <v>0</v>
      </c>
      <c r="C34">
        <v>0</v>
      </c>
      <c r="I34" s="5">
        <v>8.5</v>
      </c>
      <c r="J34" s="22">
        <v>1</v>
      </c>
      <c r="M34" s="23">
        <v>1</v>
      </c>
      <c r="O34" s="5">
        <v>8.5</v>
      </c>
      <c r="P34">
        <f>+J34/$M34</f>
        <v>1</v>
      </c>
      <c r="S34" s="5">
        <f t="shared" ref="S34:S35" si="8">SUM(P34:R34)</f>
        <v>1</v>
      </c>
      <c r="U34" s="5">
        <v>8.5</v>
      </c>
      <c r="V34">
        <f>+P34*$C9</f>
        <v>20</v>
      </c>
      <c r="Y34" s="5">
        <f t="shared" ref="Y34:Y35" si="9">SUM(V34:X34)</f>
        <v>20</v>
      </c>
    </row>
    <row r="35" spans="1:25" x14ac:dyDescent="0.25">
      <c r="A35">
        <v>21.5</v>
      </c>
      <c r="B35">
        <v>0</v>
      </c>
      <c r="C35">
        <v>0</v>
      </c>
      <c r="I35" s="5">
        <v>9</v>
      </c>
      <c r="J35" s="22">
        <v>1</v>
      </c>
      <c r="M35" s="23">
        <v>1</v>
      </c>
      <c r="O35" s="5">
        <v>9</v>
      </c>
      <c r="P35">
        <f t="shared" ref="P35" si="10">+J35/$M35</f>
        <v>1</v>
      </c>
      <c r="S35" s="5">
        <f t="shared" si="8"/>
        <v>1</v>
      </c>
      <c r="U35" s="5">
        <v>9</v>
      </c>
      <c r="V35">
        <f t="shared" ref="V35:V52" si="11">+P35*$C10</f>
        <v>111</v>
      </c>
      <c r="Y35" s="5">
        <f t="shared" si="9"/>
        <v>111</v>
      </c>
    </row>
    <row r="36" spans="1:25" x14ac:dyDescent="0.25">
      <c r="A36">
        <v>22</v>
      </c>
      <c r="B36">
        <v>0</v>
      </c>
      <c r="C36">
        <v>0</v>
      </c>
      <c r="I36" s="5">
        <v>9.5</v>
      </c>
      <c r="J36">
        <v>10</v>
      </c>
      <c r="M36" s="5">
        <v>10</v>
      </c>
      <c r="O36" s="5">
        <v>9.5</v>
      </c>
      <c r="P36">
        <f>+J36/$M36</f>
        <v>1</v>
      </c>
      <c r="S36" s="5">
        <f>SUM(P36:R36)</f>
        <v>1</v>
      </c>
      <c r="U36" s="5">
        <v>9.5</v>
      </c>
      <c r="V36">
        <f t="shared" si="11"/>
        <v>1034</v>
      </c>
      <c r="Y36" s="5">
        <f>SUM(V36:X36)</f>
        <v>1034</v>
      </c>
    </row>
    <row r="37" spans="1:25" x14ac:dyDescent="0.25">
      <c r="A37">
        <v>22.5</v>
      </c>
      <c r="B37">
        <v>0</v>
      </c>
      <c r="C37">
        <v>0</v>
      </c>
      <c r="I37" s="5">
        <v>10</v>
      </c>
      <c r="J37">
        <v>13</v>
      </c>
      <c r="M37" s="5">
        <v>13</v>
      </c>
      <c r="O37" s="5">
        <v>10</v>
      </c>
      <c r="P37">
        <f t="shared" ref="P37:P52" si="12">+J37/$M37</f>
        <v>1</v>
      </c>
      <c r="S37" s="5">
        <f t="shared" ref="S37:S52" si="13">SUM(P37:R37)</f>
        <v>1</v>
      </c>
      <c r="U37" s="5">
        <v>10</v>
      </c>
      <c r="V37">
        <f t="shared" si="11"/>
        <v>4642</v>
      </c>
      <c r="Y37" s="5">
        <f t="shared" ref="Y37:Y52" si="14">SUM(V37:X37)</f>
        <v>4642</v>
      </c>
    </row>
    <row r="38" spans="1:25" x14ac:dyDescent="0.25">
      <c r="A38">
        <v>23</v>
      </c>
      <c r="B38">
        <v>0</v>
      </c>
      <c r="C38">
        <v>0</v>
      </c>
      <c r="I38" s="5">
        <v>10.5</v>
      </c>
      <c r="J38">
        <v>12</v>
      </c>
      <c r="M38" s="5">
        <v>12</v>
      </c>
      <c r="O38" s="5">
        <v>10.5</v>
      </c>
      <c r="P38">
        <f t="shared" si="12"/>
        <v>1</v>
      </c>
      <c r="S38" s="5">
        <f t="shared" si="13"/>
        <v>1</v>
      </c>
      <c r="U38" s="5">
        <v>10.5</v>
      </c>
      <c r="V38">
        <f t="shared" si="11"/>
        <v>6849</v>
      </c>
      <c r="Y38" s="5">
        <f t="shared" si="14"/>
        <v>6849</v>
      </c>
    </row>
    <row r="39" spans="1:25" x14ac:dyDescent="0.25">
      <c r="A39">
        <v>23.5</v>
      </c>
      <c r="B39">
        <v>0</v>
      </c>
      <c r="C39">
        <v>0</v>
      </c>
      <c r="I39" s="5">
        <v>11</v>
      </c>
      <c r="J39">
        <v>14</v>
      </c>
      <c r="M39" s="5">
        <v>14</v>
      </c>
      <c r="O39" s="5">
        <v>11</v>
      </c>
      <c r="P39">
        <f t="shared" si="12"/>
        <v>1</v>
      </c>
      <c r="S39" s="5">
        <f t="shared" si="13"/>
        <v>1</v>
      </c>
      <c r="U39" s="5">
        <v>11</v>
      </c>
      <c r="V39">
        <f t="shared" si="11"/>
        <v>5017</v>
      </c>
      <c r="Y39" s="5">
        <f t="shared" si="14"/>
        <v>5017</v>
      </c>
    </row>
    <row r="40" spans="1:25" x14ac:dyDescent="0.25">
      <c r="A40">
        <v>24</v>
      </c>
      <c r="B40">
        <v>0</v>
      </c>
      <c r="C40">
        <v>0</v>
      </c>
      <c r="I40" s="5">
        <v>11.5</v>
      </c>
      <c r="J40">
        <v>19</v>
      </c>
      <c r="M40" s="5">
        <v>19</v>
      </c>
      <c r="O40" s="5">
        <v>11.5</v>
      </c>
      <c r="P40">
        <f t="shared" si="12"/>
        <v>1</v>
      </c>
      <c r="S40" s="5">
        <f t="shared" si="13"/>
        <v>1</v>
      </c>
      <c r="U40" s="5">
        <v>11.5</v>
      </c>
      <c r="V40">
        <f t="shared" si="11"/>
        <v>6145</v>
      </c>
      <c r="Y40" s="5">
        <f t="shared" si="14"/>
        <v>6145</v>
      </c>
    </row>
    <row r="41" spans="1:25" x14ac:dyDescent="0.25">
      <c r="A41">
        <v>24.5</v>
      </c>
      <c r="B41">
        <v>0</v>
      </c>
      <c r="C41">
        <v>0</v>
      </c>
      <c r="I41" s="5">
        <v>12</v>
      </c>
      <c r="J41">
        <v>19</v>
      </c>
      <c r="M41" s="5">
        <v>19</v>
      </c>
      <c r="O41" s="5">
        <v>12</v>
      </c>
      <c r="P41">
        <f t="shared" si="12"/>
        <v>1</v>
      </c>
      <c r="S41" s="5">
        <f t="shared" si="13"/>
        <v>1</v>
      </c>
      <c r="U41" s="5">
        <v>12</v>
      </c>
      <c r="V41">
        <f t="shared" si="11"/>
        <v>5695</v>
      </c>
      <c r="Y41" s="5">
        <f t="shared" si="14"/>
        <v>5695</v>
      </c>
    </row>
    <row r="42" spans="1:25" x14ac:dyDescent="0.25">
      <c r="A42">
        <v>25</v>
      </c>
      <c r="B42">
        <v>0</v>
      </c>
      <c r="C42">
        <v>0</v>
      </c>
      <c r="I42" s="5">
        <v>12.5</v>
      </c>
      <c r="J42">
        <v>20</v>
      </c>
      <c r="M42" s="5">
        <v>20</v>
      </c>
      <c r="O42" s="5">
        <v>12.5</v>
      </c>
      <c r="P42">
        <f t="shared" si="12"/>
        <v>1</v>
      </c>
      <c r="S42" s="5">
        <f t="shared" si="13"/>
        <v>1</v>
      </c>
      <c r="U42" s="5">
        <v>12.5</v>
      </c>
      <c r="V42">
        <f>+P42*$C17</f>
        <v>5577</v>
      </c>
      <c r="Y42" s="5">
        <f t="shared" si="14"/>
        <v>5577</v>
      </c>
    </row>
    <row r="43" spans="1:25" x14ac:dyDescent="0.25">
      <c r="A43">
        <v>25.5</v>
      </c>
      <c r="B43">
        <v>0</v>
      </c>
      <c r="C43">
        <v>0</v>
      </c>
      <c r="I43" s="5">
        <v>13</v>
      </c>
      <c r="J43">
        <v>10</v>
      </c>
      <c r="M43" s="5">
        <v>10</v>
      </c>
      <c r="O43" s="5">
        <v>13</v>
      </c>
      <c r="P43">
        <f t="shared" si="12"/>
        <v>1</v>
      </c>
      <c r="S43" s="5">
        <f t="shared" si="13"/>
        <v>1</v>
      </c>
      <c r="U43" s="5">
        <v>13</v>
      </c>
      <c r="V43">
        <f t="shared" si="11"/>
        <v>5085</v>
      </c>
      <c r="Y43" s="5">
        <f t="shared" si="14"/>
        <v>5085</v>
      </c>
    </row>
    <row r="44" spans="1:25" x14ac:dyDescent="0.25">
      <c r="B44">
        <f>SUM(B2:B43)</f>
        <v>5144229</v>
      </c>
      <c r="C44">
        <f>SUM(C2:C43)</f>
        <v>58765</v>
      </c>
      <c r="I44" s="5">
        <v>13.5</v>
      </c>
      <c r="J44">
        <v>14</v>
      </c>
      <c r="M44" s="5">
        <v>14</v>
      </c>
      <c r="O44" s="5">
        <v>13.5</v>
      </c>
      <c r="P44">
        <f t="shared" si="12"/>
        <v>1</v>
      </c>
      <c r="S44" s="5">
        <f t="shared" si="13"/>
        <v>1</v>
      </c>
      <c r="U44" s="5">
        <v>13.5</v>
      </c>
      <c r="V44">
        <f t="shared" si="11"/>
        <v>4610</v>
      </c>
      <c r="Y44" s="5">
        <f t="shared" si="14"/>
        <v>4610</v>
      </c>
    </row>
    <row r="45" spans="1:25" x14ac:dyDescent="0.25">
      <c r="I45" s="5">
        <v>14</v>
      </c>
      <c r="J45">
        <v>3</v>
      </c>
      <c r="M45" s="5">
        <v>3</v>
      </c>
      <c r="O45" s="5">
        <v>14</v>
      </c>
      <c r="P45">
        <f t="shared" si="12"/>
        <v>1</v>
      </c>
      <c r="S45" s="5">
        <f t="shared" si="13"/>
        <v>1</v>
      </c>
      <c r="U45" s="5">
        <v>14</v>
      </c>
      <c r="V45">
        <f t="shared" si="11"/>
        <v>3204</v>
      </c>
      <c r="Y45" s="5">
        <f t="shared" si="14"/>
        <v>3204</v>
      </c>
    </row>
    <row r="46" spans="1:25" x14ac:dyDescent="0.25">
      <c r="I46" s="5">
        <v>14.5</v>
      </c>
      <c r="J46" s="22">
        <v>1</v>
      </c>
      <c r="M46" s="23">
        <v>1</v>
      </c>
      <c r="O46" s="5">
        <v>14.5</v>
      </c>
      <c r="P46" s="22">
        <f t="shared" si="12"/>
        <v>1</v>
      </c>
      <c r="Q46" s="22"/>
      <c r="R46" s="22"/>
      <c r="S46" s="23">
        <f t="shared" si="13"/>
        <v>1</v>
      </c>
      <c r="U46" s="5">
        <v>14.5</v>
      </c>
      <c r="V46">
        <f t="shared" si="11"/>
        <v>1942</v>
      </c>
      <c r="Y46" s="5">
        <f t="shared" si="14"/>
        <v>1942</v>
      </c>
    </row>
    <row r="47" spans="1:25" x14ac:dyDescent="0.25">
      <c r="I47" s="5">
        <v>15</v>
      </c>
      <c r="J47" s="22">
        <v>1</v>
      </c>
      <c r="M47" s="23">
        <v>1</v>
      </c>
      <c r="O47" s="5">
        <v>15</v>
      </c>
      <c r="P47" s="22">
        <f t="shared" si="12"/>
        <v>1</v>
      </c>
      <c r="Q47" s="22"/>
      <c r="R47" s="22"/>
      <c r="S47" s="23">
        <f t="shared" si="13"/>
        <v>1</v>
      </c>
      <c r="U47" s="5">
        <v>15</v>
      </c>
      <c r="V47">
        <f t="shared" si="11"/>
        <v>1193</v>
      </c>
      <c r="Y47" s="5">
        <f t="shared" si="14"/>
        <v>1193</v>
      </c>
    </row>
    <row r="48" spans="1:25" x14ac:dyDescent="0.25">
      <c r="I48" s="5">
        <v>15.5</v>
      </c>
      <c r="J48" s="22">
        <v>1</v>
      </c>
      <c r="M48" s="23">
        <v>1</v>
      </c>
      <c r="O48" s="5">
        <v>15.5</v>
      </c>
      <c r="P48" s="22">
        <f t="shared" si="12"/>
        <v>1</v>
      </c>
      <c r="Q48" s="22"/>
      <c r="R48" s="22"/>
      <c r="S48" s="23">
        <f t="shared" si="13"/>
        <v>1</v>
      </c>
      <c r="U48" s="5">
        <v>15.5</v>
      </c>
      <c r="V48">
        <f t="shared" si="11"/>
        <v>1418</v>
      </c>
      <c r="Y48" s="5">
        <f t="shared" si="14"/>
        <v>1418</v>
      </c>
    </row>
    <row r="49" spans="9:25" x14ac:dyDescent="0.25">
      <c r="I49" s="5">
        <v>16</v>
      </c>
      <c r="J49" s="22">
        <v>1</v>
      </c>
      <c r="M49" s="23">
        <v>1</v>
      </c>
      <c r="O49" s="5">
        <v>16</v>
      </c>
      <c r="P49" s="22">
        <f t="shared" si="12"/>
        <v>1</v>
      </c>
      <c r="Q49" s="22"/>
      <c r="R49" s="22"/>
      <c r="S49" s="23">
        <f t="shared" si="13"/>
        <v>1</v>
      </c>
      <c r="U49" s="5">
        <v>16</v>
      </c>
      <c r="V49">
        <f t="shared" si="11"/>
        <v>3976</v>
      </c>
      <c r="Y49" s="5">
        <f t="shared" si="14"/>
        <v>3976</v>
      </c>
    </row>
    <row r="50" spans="9:25" x14ac:dyDescent="0.25">
      <c r="I50" s="5">
        <v>16.5</v>
      </c>
      <c r="J50" s="22">
        <v>1</v>
      </c>
      <c r="M50" s="23">
        <v>1</v>
      </c>
      <c r="O50" s="5">
        <v>16.5</v>
      </c>
      <c r="P50" s="22">
        <f t="shared" si="12"/>
        <v>1</v>
      </c>
      <c r="Q50" s="22"/>
      <c r="R50" s="22"/>
      <c r="S50" s="23">
        <f t="shared" si="13"/>
        <v>1</v>
      </c>
      <c r="U50" s="5">
        <v>16.5</v>
      </c>
      <c r="V50">
        <f t="shared" si="11"/>
        <v>1039</v>
      </c>
      <c r="Y50" s="5">
        <f t="shared" si="14"/>
        <v>1039</v>
      </c>
    </row>
    <row r="51" spans="9:25" x14ac:dyDescent="0.25">
      <c r="I51" s="5">
        <v>17</v>
      </c>
      <c r="J51" s="22">
        <v>1</v>
      </c>
      <c r="M51" s="23">
        <v>1</v>
      </c>
      <c r="O51" s="5">
        <v>17</v>
      </c>
      <c r="P51" s="22">
        <f t="shared" si="12"/>
        <v>1</v>
      </c>
      <c r="Q51" s="22"/>
      <c r="R51" s="22"/>
      <c r="S51" s="23">
        <f t="shared" si="13"/>
        <v>1</v>
      </c>
      <c r="U51" s="5">
        <v>17</v>
      </c>
      <c r="V51">
        <f t="shared" si="11"/>
        <v>574</v>
      </c>
      <c r="Y51" s="5">
        <f t="shared" si="14"/>
        <v>574</v>
      </c>
    </row>
    <row r="52" spans="9:25" x14ac:dyDescent="0.25">
      <c r="I52" s="5">
        <v>17.5</v>
      </c>
      <c r="J52" s="22">
        <v>1</v>
      </c>
      <c r="M52" s="23">
        <v>1</v>
      </c>
      <c r="O52" s="5">
        <v>17.5</v>
      </c>
      <c r="P52" s="22">
        <f t="shared" si="12"/>
        <v>1</v>
      </c>
      <c r="Q52" s="22"/>
      <c r="R52" s="22"/>
      <c r="S52" s="23">
        <f t="shared" si="13"/>
        <v>1</v>
      </c>
      <c r="U52" s="5">
        <v>17.5</v>
      </c>
      <c r="V52">
        <f t="shared" si="11"/>
        <v>634</v>
      </c>
      <c r="Y52" s="5">
        <f t="shared" si="14"/>
        <v>634</v>
      </c>
    </row>
    <row r="53" spans="9:25" x14ac:dyDescent="0.25">
      <c r="I53" s="9" t="s">
        <v>3</v>
      </c>
      <c r="J53" s="7">
        <v>143</v>
      </c>
      <c r="K53" s="7"/>
      <c r="L53" s="7"/>
      <c r="M53" s="6">
        <v>143</v>
      </c>
      <c r="O53" s="9"/>
      <c r="P53" s="7"/>
      <c r="Q53" s="7"/>
      <c r="R53" s="7"/>
      <c r="S53" s="6"/>
      <c r="U53" s="9" t="s">
        <v>3</v>
      </c>
      <c r="V53" s="21">
        <f>SUM(V33:V52)</f>
        <v>58765</v>
      </c>
      <c r="W53" s="7"/>
      <c r="X53" s="7"/>
      <c r="Y53" s="6">
        <f>SUM(Y33:Y52)</f>
        <v>58765</v>
      </c>
    </row>
  </sheetData>
  <mergeCells count="18">
    <mergeCell ref="S31:S32"/>
    <mergeCell ref="U31:U32"/>
    <mergeCell ref="I4:I5"/>
    <mergeCell ref="J4:L4"/>
    <mergeCell ref="M4:M5"/>
    <mergeCell ref="O4:O5"/>
    <mergeCell ref="P4:R4"/>
    <mergeCell ref="S4:S5"/>
    <mergeCell ref="I31:I32"/>
    <mergeCell ref="J31:L31"/>
    <mergeCell ref="M31:M32"/>
    <mergeCell ref="O31:O32"/>
    <mergeCell ref="P31:R31"/>
    <mergeCell ref="V31:X31"/>
    <mergeCell ref="Y31:Y32"/>
    <mergeCell ref="U4:U5"/>
    <mergeCell ref="V4:X4"/>
    <mergeCell ref="Y4:Y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sqref="A1:C1"/>
    </sheetView>
  </sheetViews>
  <sheetFormatPr defaultRowHeight="15" x14ac:dyDescent="0.25"/>
  <cols>
    <col min="9" max="9" width="9.5703125" bestFit="1" customWidth="1"/>
    <col min="15" max="15" width="9.5703125" bestFit="1" customWidth="1"/>
    <col min="21" max="21" width="11.42578125" bestFit="1" customWidth="1"/>
  </cols>
  <sheetData>
    <row r="1" spans="1:25" x14ac:dyDescent="0.25">
      <c r="A1" s="8" t="s">
        <v>20</v>
      </c>
      <c r="B1" s="8" t="s">
        <v>21</v>
      </c>
      <c r="C1" s="8" t="s">
        <v>22</v>
      </c>
      <c r="I1" s="8" t="s">
        <v>5</v>
      </c>
      <c r="J1" s="8" t="s">
        <v>10</v>
      </c>
      <c r="O1" s="8" t="s">
        <v>5</v>
      </c>
      <c r="P1" s="8" t="s">
        <v>10</v>
      </c>
      <c r="U1" s="8" t="s">
        <v>5</v>
      </c>
      <c r="V1" s="8" t="s">
        <v>10</v>
      </c>
    </row>
    <row r="2" spans="1:25" x14ac:dyDescent="0.25">
      <c r="A2">
        <v>5</v>
      </c>
      <c r="B2">
        <v>0</v>
      </c>
      <c r="C2">
        <v>0</v>
      </c>
      <c r="I2" s="8" t="s">
        <v>6</v>
      </c>
      <c r="J2" s="8" t="s">
        <v>1</v>
      </c>
      <c r="O2" s="8" t="s">
        <v>6</v>
      </c>
      <c r="P2" s="8" t="s">
        <v>1</v>
      </c>
      <c r="U2" s="8" t="s">
        <v>6</v>
      </c>
      <c r="V2" s="8" t="s">
        <v>1</v>
      </c>
    </row>
    <row r="3" spans="1:25" x14ac:dyDescent="0.25">
      <c r="A3">
        <v>5.5</v>
      </c>
      <c r="B3">
        <v>0</v>
      </c>
      <c r="C3">
        <v>0</v>
      </c>
      <c r="O3" s="8" t="s">
        <v>12</v>
      </c>
      <c r="P3" s="8"/>
      <c r="Q3" s="8"/>
      <c r="R3" s="8"/>
      <c r="S3" s="8"/>
      <c r="T3" s="8"/>
      <c r="U3" s="8" t="s">
        <v>13</v>
      </c>
      <c r="V3" s="8" t="s">
        <v>14</v>
      </c>
    </row>
    <row r="4" spans="1:25" x14ac:dyDescent="0.25">
      <c r="A4">
        <v>6</v>
      </c>
      <c r="B4">
        <v>0</v>
      </c>
      <c r="C4">
        <v>0</v>
      </c>
      <c r="I4" s="38" t="s">
        <v>2</v>
      </c>
      <c r="J4" s="44" t="s">
        <v>4</v>
      </c>
      <c r="K4" s="37"/>
      <c r="L4" s="40"/>
      <c r="M4" s="38" t="s">
        <v>3</v>
      </c>
      <c r="O4" s="38" t="s">
        <v>2</v>
      </c>
      <c r="P4" s="37" t="s">
        <v>4</v>
      </c>
      <c r="Q4" s="37"/>
      <c r="R4" s="37"/>
      <c r="S4" s="38" t="s">
        <v>3</v>
      </c>
      <c r="U4" s="38" t="s">
        <v>2</v>
      </c>
      <c r="V4" s="37" t="s">
        <v>4</v>
      </c>
      <c r="W4" s="37"/>
      <c r="X4" s="37"/>
      <c r="Y4" s="38" t="s">
        <v>3</v>
      </c>
    </row>
    <row r="5" spans="1:25" x14ac:dyDescent="0.25">
      <c r="A5">
        <v>6.5</v>
      </c>
      <c r="B5">
        <v>0</v>
      </c>
      <c r="C5">
        <v>0</v>
      </c>
      <c r="I5" s="39"/>
      <c r="J5" s="2">
        <v>1</v>
      </c>
      <c r="K5" s="3">
        <v>2</v>
      </c>
      <c r="L5" s="4">
        <v>3</v>
      </c>
      <c r="M5" s="45"/>
      <c r="O5" s="39"/>
      <c r="P5" s="10">
        <v>1</v>
      </c>
      <c r="Q5" s="10">
        <v>2</v>
      </c>
      <c r="R5" s="10">
        <v>3</v>
      </c>
      <c r="S5" s="39"/>
      <c r="U5" s="39"/>
      <c r="V5" s="10">
        <v>1</v>
      </c>
      <c r="W5" s="10">
        <v>2</v>
      </c>
      <c r="X5" s="10">
        <v>3</v>
      </c>
      <c r="Y5" s="39"/>
    </row>
    <row r="6" spans="1:25" x14ac:dyDescent="0.25">
      <c r="A6">
        <v>7</v>
      </c>
      <c r="B6">
        <v>0</v>
      </c>
      <c r="C6">
        <v>0</v>
      </c>
      <c r="I6" s="16">
        <v>8</v>
      </c>
      <c r="J6">
        <v>2</v>
      </c>
      <c r="M6" s="16">
        <f>SUM(J6:L6)</f>
        <v>2</v>
      </c>
      <c r="O6" s="16">
        <v>8</v>
      </c>
      <c r="P6">
        <f t="shared" ref="P6:Q21" si="0">+J6/$M6</f>
        <v>1</v>
      </c>
      <c r="S6" s="5">
        <f t="shared" ref="S6:S25" si="1">SUM(P6:R6)</f>
        <v>1</v>
      </c>
      <c r="U6" s="16">
        <v>8</v>
      </c>
      <c r="V6">
        <f>+P6*$B8</f>
        <v>4610</v>
      </c>
      <c r="W6">
        <f t="shared" ref="V6:X21" si="2">+Q6*$B8</f>
        <v>0</v>
      </c>
      <c r="X6">
        <f t="shared" si="2"/>
        <v>0</v>
      </c>
      <c r="Y6" s="5">
        <f t="shared" ref="Y6:Y8" si="3">SUM(V6:X6)</f>
        <v>4610</v>
      </c>
    </row>
    <row r="7" spans="1:25" x14ac:dyDescent="0.25">
      <c r="A7">
        <v>7.5</v>
      </c>
      <c r="B7">
        <v>0</v>
      </c>
      <c r="C7">
        <v>0</v>
      </c>
      <c r="I7" s="5">
        <v>8.5</v>
      </c>
      <c r="J7">
        <v>10</v>
      </c>
      <c r="M7" s="5">
        <f t="shared" ref="M7:M26" si="4">SUM(J7:L7)</f>
        <v>10</v>
      </c>
      <c r="O7" s="5">
        <v>8.5</v>
      </c>
      <c r="P7">
        <f t="shared" si="0"/>
        <v>1</v>
      </c>
      <c r="S7" s="5">
        <f t="shared" si="1"/>
        <v>1</v>
      </c>
      <c r="U7" s="5">
        <v>8.5</v>
      </c>
      <c r="V7">
        <f t="shared" si="2"/>
        <v>40127</v>
      </c>
      <c r="W7">
        <f t="shared" si="2"/>
        <v>0</v>
      </c>
      <c r="X7">
        <f t="shared" si="2"/>
        <v>0</v>
      </c>
      <c r="Y7" s="5">
        <f t="shared" si="3"/>
        <v>40127</v>
      </c>
    </row>
    <row r="8" spans="1:25" x14ac:dyDescent="0.25">
      <c r="A8">
        <v>8</v>
      </c>
      <c r="B8">
        <v>4610</v>
      </c>
      <c r="C8">
        <v>14</v>
      </c>
      <c r="I8" s="5">
        <v>9</v>
      </c>
      <c r="J8">
        <v>10</v>
      </c>
      <c r="M8" s="5">
        <f t="shared" si="4"/>
        <v>10</v>
      </c>
      <c r="O8" s="5">
        <v>9</v>
      </c>
      <c r="P8">
        <f t="shared" si="0"/>
        <v>1</v>
      </c>
      <c r="S8" s="5">
        <f t="shared" si="1"/>
        <v>1</v>
      </c>
      <c r="U8" s="5">
        <v>9</v>
      </c>
      <c r="V8">
        <f t="shared" si="2"/>
        <v>110646</v>
      </c>
      <c r="W8">
        <f t="shared" si="2"/>
        <v>0</v>
      </c>
      <c r="X8">
        <f t="shared" si="2"/>
        <v>0</v>
      </c>
      <c r="Y8" s="5">
        <f t="shared" si="3"/>
        <v>110646</v>
      </c>
    </row>
    <row r="9" spans="1:25" x14ac:dyDescent="0.25">
      <c r="A9">
        <v>8.5</v>
      </c>
      <c r="B9">
        <v>40127</v>
      </c>
      <c r="C9">
        <v>147</v>
      </c>
      <c r="I9" s="5">
        <v>9.5</v>
      </c>
      <c r="J9">
        <v>29</v>
      </c>
      <c r="M9" s="5">
        <f t="shared" si="4"/>
        <v>29</v>
      </c>
      <c r="O9" s="5">
        <v>9.5</v>
      </c>
      <c r="P9">
        <f t="shared" si="0"/>
        <v>1</v>
      </c>
      <c r="S9" s="5">
        <f t="shared" si="1"/>
        <v>1</v>
      </c>
      <c r="U9" s="5">
        <v>9.5</v>
      </c>
      <c r="V9">
        <f>+P9*$B11</f>
        <v>270071</v>
      </c>
      <c r="W9">
        <f t="shared" si="2"/>
        <v>0</v>
      </c>
      <c r="X9">
        <f t="shared" si="2"/>
        <v>0</v>
      </c>
      <c r="Y9" s="5">
        <f>SUM(V9:X9)</f>
        <v>270071</v>
      </c>
    </row>
    <row r="10" spans="1:25" x14ac:dyDescent="0.25">
      <c r="A10">
        <v>9</v>
      </c>
      <c r="B10">
        <v>110646</v>
      </c>
      <c r="C10">
        <v>489</v>
      </c>
      <c r="I10" s="5">
        <v>10</v>
      </c>
      <c r="J10">
        <v>23</v>
      </c>
      <c r="M10" s="5">
        <f t="shared" si="4"/>
        <v>23</v>
      </c>
      <c r="O10" s="5">
        <v>10</v>
      </c>
      <c r="P10">
        <f t="shared" si="0"/>
        <v>1</v>
      </c>
      <c r="S10" s="5">
        <f t="shared" si="1"/>
        <v>1</v>
      </c>
      <c r="U10" s="5">
        <v>10</v>
      </c>
      <c r="V10">
        <f t="shared" ref="V10:X25" si="5">+P10*$B12</f>
        <v>821742</v>
      </c>
      <c r="W10">
        <f t="shared" si="2"/>
        <v>0</v>
      </c>
      <c r="X10">
        <f t="shared" si="2"/>
        <v>0</v>
      </c>
      <c r="Y10" s="5">
        <f t="shared" ref="Y10:Y25" si="6">SUM(V10:X10)</f>
        <v>821742</v>
      </c>
    </row>
    <row r="11" spans="1:25" x14ac:dyDescent="0.25">
      <c r="A11">
        <v>9.5</v>
      </c>
      <c r="B11">
        <v>270071</v>
      </c>
      <c r="C11">
        <v>1429</v>
      </c>
      <c r="I11" s="5">
        <v>10.5</v>
      </c>
      <c r="J11">
        <v>22</v>
      </c>
      <c r="M11" s="5">
        <f t="shared" si="4"/>
        <v>22</v>
      </c>
      <c r="O11" s="5">
        <v>10.5</v>
      </c>
      <c r="P11">
        <f t="shared" si="0"/>
        <v>1</v>
      </c>
      <c r="S11" s="5">
        <f t="shared" si="1"/>
        <v>1</v>
      </c>
      <c r="U11" s="5">
        <v>10.5</v>
      </c>
      <c r="V11">
        <f t="shared" si="5"/>
        <v>1133477</v>
      </c>
      <c r="W11">
        <f t="shared" si="2"/>
        <v>0</v>
      </c>
      <c r="X11">
        <f t="shared" si="2"/>
        <v>0</v>
      </c>
      <c r="Y11" s="5">
        <f t="shared" si="6"/>
        <v>1133477</v>
      </c>
    </row>
    <row r="12" spans="1:25" x14ac:dyDescent="0.25">
      <c r="A12">
        <v>10</v>
      </c>
      <c r="B12">
        <v>821742</v>
      </c>
      <c r="C12">
        <v>5159</v>
      </c>
      <c r="I12" s="5">
        <v>11</v>
      </c>
      <c r="J12">
        <v>26</v>
      </c>
      <c r="M12" s="5">
        <f t="shared" si="4"/>
        <v>26</v>
      </c>
      <c r="O12" s="5">
        <v>11</v>
      </c>
      <c r="P12">
        <f t="shared" si="0"/>
        <v>1</v>
      </c>
      <c r="S12" s="5">
        <f t="shared" si="1"/>
        <v>1</v>
      </c>
      <c r="U12" s="5">
        <v>11</v>
      </c>
      <c r="V12">
        <f t="shared" si="5"/>
        <v>885916</v>
      </c>
      <c r="W12">
        <f t="shared" si="2"/>
        <v>0</v>
      </c>
      <c r="X12">
        <f t="shared" si="2"/>
        <v>0</v>
      </c>
      <c r="Y12" s="5">
        <f t="shared" si="6"/>
        <v>885916</v>
      </c>
    </row>
    <row r="13" spans="1:25" x14ac:dyDescent="0.25">
      <c r="A13">
        <v>10.5</v>
      </c>
      <c r="B13">
        <v>1133477</v>
      </c>
      <c r="C13">
        <v>8381</v>
      </c>
      <c r="I13" s="5">
        <v>11.5</v>
      </c>
      <c r="J13">
        <v>30</v>
      </c>
      <c r="M13" s="5">
        <f t="shared" si="4"/>
        <v>30</v>
      </c>
      <c r="O13" s="5">
        <v>11.5</v>
      </c>
      <c r="P13">
        <f t="shared" si="0"/>
        <v>1</v>
      </c>
      <c r="S13" s="5">
        <f t="shared" si="1"/>
        <v>1</v>
      </c>
      <c r="U13" s="5">
        <v>11.5</v>
      </c>
      <c r="V13">
        <f t="shared" si="5"/>
        <v>995183</v>
      </c>
      <c r="W13">
        <f t="shared" si="2"/>
        <v>0</v>
      </c>
      <c r="X13">
        <f t="shared" si="2"/>
        <v>0</v>
      </c>
      <c r="Y13" s="5">
        <f t="shared" si="6"/>
        <v>995183</v>
      </c>
    </row>
    <row r="14" spans="1:25" x14ac:dyDescent="0.25">
      <c r="A14">
        <v>11</v>
      </c>
      <c r="B14">
        <v>885916</v>
      </c>
      <c r="C14">
        <v>7656</v>
      </c>
      <c r="I14" s="5">
        <v>12</v>
      </c>
      <c r="J14">
        <v>31</v>
      </c>
      <c r="M14" s="5">
        <f t="shared" si="4"/>
        <v>31</v>
      </c>
      <c r="O14" s="5">
        <v>12</v>
      </c>
      <c r="P14">
        <f t="shared" si="0"/>
        <v>1</v>
      </c>
      <c r="S14" s="5">
        <f t="shared" si="1"/>
        <v>1</v>
      </c>
      <c r="U14" s="5">
        <v>12</v>
      </c>
      <c r="V14">
        <f t="shared" si="5"/>
        <v>768841</v>
      </c>
      <c r="W14">
        <f t="shared" si="2"/>
        <v>0</v>
      </c>
      <c r="X14">
        <f t="shared" si="2"/>
        <v>0</v>
      </c>
      <c r="Y14" s="5">
        <f t="shared" si="6"/>
        <v>768841</v>
      </c>
    </row>
    <row r="15" spans="1:25" x14ac:dyDescent="0.25">
      <c r="A15">
        <v>11.5</v>
      </c>
      <c r="B15">
        <v>995183</v>
      </c>
      <c r="C15">
        <v>9987</v>
      </c>
      <c r="I15" s="5">
        <v>12.5</v>
      </c>
      <c r="J15">
        <v>36</v>
      </c>
      <c r="M15" s="5">
        <f t="shared" si="4"/>
        <v>36</v>
      </c>
      <c r="O15" s="5">
        <v>12.5</v>
      </c>
      <c r="P15">
        <f t="shared" si="0"/>
        <v>1</v>
      </c>
      <c r="S15" s="5">
        <f t="shared" si="1"/>
        <v>1</v>
      </c>
      <c r="U15" s="5">
        <v>12.5</v>
      </c>
      <c r="V15">
        <f t="shared" si="5"/>
        <v>573495</v>
      </c>
      <c r="W15">
        <f t="shared" si="2"/>
        <v>0</v>
      </c>
      <c r="X15">
        <f t="shared" si="2"/>
        <v>0</v>
      </c>
      <c r="Y15" s="5">
        <f t="shared" si="6"/>
        <v>573495</v>
      </c>
    </row>
    <row r="16" spans="1:25" x14ac:dyDescent="0.25">
      <c r="A16">
        <v>12</v>
      </c>
      <c r="B16">
        <v>768841</v>
      </c>
      <c r="C16">
        <v>8902</v>
      </c>
      <c r="I16" s="5">
        <v>13</v>
      </c>
      <c r="J16">
        <v>22</v>
      </c>
      <c r="K16">
        <v>1</v>
      </c>
      <c r="M16" s="5">
        <f t="shared" si="4"/>
        <v>23</v>
      </c>
      <c r="O16" s="5">
        <v>13</v>
      </c>
      <c r="P16">
        <f t="shared" si="0"/>
        <v>0.95652173913043481</v>
      </c>
      <c r="Q16">
        <f t="shared" si="0"/>
        <v>4.3478260869565216E-2</v>
      </c>
      <c r="S16" s="5">
        <f t="shared" si="1"/>
        <v>1</v>
      </c>
      <c r="U16" s="5">
        <v>13</v>
      </c>
      <c r="V16">
        <f t="shared" si="5"/>
        <v>422912.69565217395</v>
      </c>
      <c r="W16">
        <f t="shared" si="2"/>
        <v>19223.304347826088</v>
      </c>
      <c r="X16">
        <f t="shared" si="2"/>
        <v>0</v>
      </c>
      <c r="Y16" s="5">
        <f t="shared" si="6"/>
        <v>442136.00000000006</v>
      </c>
    </row>
    <row r="17" spans="1:25" x14ac:dyDescent="0.25">
      <c r="A17">
        <v>12.5</v>
      </c>
      <c r="B17">
        <v>573495</v>
      </c>
      <c r="C17">
        <v>7618</v>
      </c>
      <c r="I17" s="5">
        <v>13.5</v>
      </c>
      <c r="J17">
        <v>27</v>
      </c>
      <c r="K17">
        <v>3</v>
      </c>
      <c r="M17" s="5">
        <f t="shared" si="4"/>
        <v>30</v>
      </c>
      <c r="O17" s="5">
        <v>13.5</v>
      </c>
      <c r="P17">
        <f t="shared" si="0"/>
        <v>0.9</v>
      </c>
      <c r="Q17">
        <f t="shared" si="0"/>
        <v>0.1</v>
      </c>
      <c r="S17" s="5">
        <f t="shared" si="1"/>
        <v>1</v>
      </c>
      <c r="U17" s="5">
        <v>13.5</v>
      </c>
      <c r="V17">
        <f t="shared" si="5"/>
        <v>287476.2</v>
      </c>
      <c r="W17">
        <f t="shared" si="2"/>
        <v>31941.800000000003</v>
      </c>
      <c r="X17">
        <f t="shared" si="2"/>
        <v>0</v>
      </c>
      <c r="Y17" s="5">
        <f t="shared" si="6"/>
        <v>319418</v>
      </c>
    </row>
    <row r="18" spans="1:25" x14ac:dyDescent="0.25">
      <c r="A18">
        <v>13</v>
      </c>
      <c r="B18">
        <v>442136</v>
      </c>
      <c r="C18">
        <v>6702</v>
      </c>
      <c r="I18" s="5">
        <v>14</v>
      </c>
      <c r="J18">
        <v>14</v>
      </c>
      <c r="K18">
        <v>1</v>
      </c>
      <c r="M18" s="5">
        <f t="shared" si="4"/>
        <v>15</v>
      </c>
      <c r="O18" s="5">
        <v>14</v>
      </c>
      <c r="P18">
        <f t="shared" si="0"/>
        <v>0.93333333333333335</v>
      </c>
      <c r="Q18">
        <f t="shared" si="0"/>
        <v>6.6666666666666666E-2</v>
      </c>
      <c r="S18" s="5">
        <f t="shared" si="1"/>
        <v>1</v>
      </c>
      <c r="U18" s="5">
        <v>14</v>
      </c>
      <c r="V18">
        <f t="shared" si="5"/>
        <v>198500.4</v>
      </c>
      <c r="W18">
        <f t="shared" si="2"/>
        <v>14178.6</v>
      </c>
      <c r="X18">
        <f t="shared" si="2"/>
        <v>0</v>
      </c>
      <c r="Y18" s="5">
        <f t="shared" si="6"/>
        <v>212679</v>
      </c>
    </row>
    <row r="19" spans="1:25" x14ac:dyDescent="0.25">
      <c r="A19">
        <v>13.5</v>
      </c>
      <c r="B19">
        <v>319418</v>
      </c>
      <c r="C19">
        <v>5499</v>
      </c>
      <c r="I19" s="5">
        <v>14.5</v>
      </c>
      <c r="J19">
        <v>10</v>
      </c>
      <c r="L19">
        <v>1</v>
      </c>
      <c r="M19" s="5">
        <f t="shared" si="4"/>
        <v>11</v>
      </c>
      <c r="O19" s="5">
        <v>14.5</v>
      </c>
      <c r="P19">
        <f t="shared" si="0"/>
        <v>0.90909090909090906</v>
      </c>
      <c r="R19">
        <f t="shared" ref="R19" si="7">+L19/$M19</f>
        <v>9.0909090909090912E-2</v>
      </c>
      <c r="S19" s="5">
        <f t="shared" si="1"/>
        <v>1</v>
      </c>
      <c r="U19" s="5">
        <v>14.5</v>
      </c>
      <c r="V19">
        <f t="shared" si="5"/>
        <v>108232.72727272726</v>
      </c>
      <c r="W19">
        <f t="shared" si="2"/>
        <v>0</v>
      </c>
      <c r="X19">
        <f t="shared" si="2"/>
        <v>10823.272727272728</v>
      </c>
      <c r="Y19" s="5">
        <f t="shared" si="6"/>
        <v>119056</v>
      </c>
    </row>
    <row r="20" spans="1:25" x14ac:dyDescent="0.25">
      <c r="A20">
        <v>14</v>
      </c>
      <c r="B20">
        <v>212679</v>
      </c>
      <c r="C20">
        <v>4139</v>
      </c>
      <c r="I20" s="5">
        <v>15</v>
      </c>
      <c r="J20">
        <v>8</v>
      </c>
      <c r="K20">
        <v>3</v>
      </c>
      <c r="M20" s="5">
        <f t="shared" si="4"/>
        <v>11</v>
      </c>
      <c r="O20" s="5">
        <v>15</v>
      </c>
      <c r="P20">
        <f t="shared" ref="P20:Q25" si="8">+J20/$M20</f>
        <v>0.72727272727272729</v>
      </c>
      <c r="Q20">
        <f t="shared" si="0"/>
        <v>0.27272727272727271</v>
      </c>
      <c r="S20" s="5">
        <f t="shared" si="1"/>
        <v>1</v>
      </c>
      <c r="U20" s="5">
        <v>15</v>
      </c>
      <c r="V20">
        <f t="shared" si="5"/>
        <v>36962.181818181816</v>
      </c>
      <c r="W20">
        <f t="shared" si="2"/>
        <v>13860.81818181818</v>
      </c>
      <c r="X20">
        <f t="shared" si="2"/>
        <v>0</v>
      </c>
      <c r="Y20" s="5">
        <f t="shared" si="6"/>
        <v>50823</v>
      </c>
    </row>
    <row r="21" spans="1:25" x14ac:dyDescent="0.25">
      <c r="A21">
        <v>14.5</v>
      </c>
      <c r="B21">
        <v>119056</v>
      </c>
      <c r="C21">
        <v>2609</v>
      </c>
      <c r="I21" s="5">
        <v>15.5</v>
      </c>
      <c r="J21">
        <v>2</v>
      </c>
      <c r="K21">
        <v>3</v>
      </c>
      <c r="M21" s="5">
        <f t="shared" si="4"/>
        <v>5</v>
      </c>
      <c r="O21" s="5">
        <v>15.5</v>
      </c>
      <c r="P21">
        <f t="shared" si="8"/>
        <v>0.4</v>
      </c>
      <c r="Q21">
        <f t="shared" si="0"/>
        <v>0.6</v>
      </c>
      <c r="S21" s="5">
        <f t="shared" si="1"/>
        <v>1</v>
      </c>
      <c r="U21" s="5">
        <v>15.5</v>
      </c>
      <c r="V21">
        <f t="shared" si="5"/>
        <v>23688</v>
      </c>
      <c r="W21">
        <f t="shared" si="2"/>
        <v>35532</v>
      </c>
      <c r="X21">
        <f t="shared" si="2"/>
        <v>0</v>
      </c>
      <c r="Y21" s="5">
        <f t="shared" si="6"/>
        <v>59220</v>
      </c>
    </row>
    <row r="22" spans="1:25" x14ac:dyDescent="0.25">
      <c r="A22">
        <v>15</v>
      </c>
      <c r="B22">
        <v>50823</v>
      </c>
      <c r="C22">
        <v>1248</v>
      </c>
      <c r="I22" s="5">
        <v>16</v>
      </c>
      <c r="J22">
        <v>1</v>
      </c>
      <c r="K22">
        <v>2</v>
      </c>
      <c r="M22" s="5">
        <f t="shared" si="4"/>
        <v>3</v>
      </c>
      <c r="O22" s="5">
        <v>16</v>
      </c>
      <c r="P22">
        <f t="shared" si="8"/>
        <v>0.33333333333333331</v>
      </c>
      <c r="Q22">
        <f t="shared" si="8"/>
        <v>0.66666666666666663</v>
      </c>
      <c r="S22" s="5">
        <f t="shared" si="1"/>
        <v>1</v>
      </c>
      <c r="U22" s="5">
        <v>16</v>
      </c>
      <c r="V22">
        <f t="shared" si="5"/>
        <v>43775.666666666664</v>
      </c>
      <c r="W22">
        <f t="shared" si="5"/>
        <v>87551.333333333328</v>
      </c>
      <c r="X22">
        <f t="shared" si="5"/>
        <v>0</v>
      </c>
      <c r="Y22" s="5">
        <f t="shared" si="6"/>
        <v>131327</v>
      </c>
    </row>
    <row r="23" spans="1:25" x14ac:dyDescent="0.25">
      <c r="A23">
        <v>15.5</v>
      </c>
      <c r="B23">
        <v>59220</v>
      </c>
      <c r="C23">
        <v>1626</v>
      </c>
      <c r="I23" s="5">
        <v>16.5</v>
      </c>
      <c r="J23" s="22"/>
      <c r="K23" s="22">
        <v>1</v>
      </c>
      <c r="M23" s="5">
        <f t="shared" si="4"/>
        <v>1</v>
      </c>
      <c r="O23" s="5">
        <v>16.5</v>
      </c>
      <c r="Q23" s="22">
        <f>+K23/$M23</f>
        <v>1</v>
      </c>
      <c r="S23" s="5">
        <f t="shared" si="1"/>
        <v>1</v>
      </c>
      <c r="U23" s="5">
        <v>16.5</v>
      </c>
      <c r="V23">
        <f t="shared" si="5"/>
        <v>0</v>
      </c>
      <c r="W23">
        <f t="shared" si="5"/>
        <v>30640</v>
      </c>
      <c r="X23">
        <f t="shared" si="5"/>
        <v>0</v>
      </c>
      <c r="Y23" s="5">
        <f t="shared" si="6"/>
        <v>30640</v>
      </c>
    </row>
    <row r="24" spans="1:25" x14ac:dyDescent="0.25">
      <c r="A24">
        <v>16</v>
      </c>
      <c r="B24">
        <v>131327</v>
      </c>
      <c r="C24">
        <v>4013</v>
      </c>
      <c r="I24" s="5">
        <v>17</v>
      </c>
      <c r="J24" s="22"/>
      <c r="K24">
        <v>3</v>
      </c>
      <c r="M24" s="5">
        <f t="shared" si="4"/>
        <v>3</v>
      </c>
      <c r="O24" s="5">
        <v>17</v>
      </c>
      <c r="Q24">
        <f t="shared" si="8"/>
        <v>1</v>
      </c>
      <c r="S24" s="5">
        <f t="shared" si="1"/>
        <v>1</v>
      </c>
      <c r="U24" s="5">
        <v>17</v>
      </c>
      <c r="V24">
        <f t="shared" si="5"/>
        <v>0</v>
      </c>
      <c r="W24">
        <f t="shared" si="5"/>
        <v>16518</v>
      </c>
      <c r="X24">
        <f t="shared" si="5"/>
        <v>0</v>
      </c>
      <c r="Y24" s="5">
        <f t="shared" si="6"/>
        <v>16518</v>
      </c>
    </row>
    <row r="25" spans="1:25" x14ac:dyDescent="0.25">
      <c r="A25">
        <v>16.5</v>
      </c>
      <c r="B25">
        <v>30640</v>
      </c>
      <c r="C25">
        <v>1039</v>
      </c>
      <c r="I25" s="5">
        <v>17.5</v>
      </c>
      <c r="J25" s="22"/>
      <c r="K25" s="22">
        <v>1</v>
      </c>
      <c r="M25" s="5">
        <f t="shared" si="4"/>
        <v>1</v>
      </c>
      <c r="O25" s="5">
        <v>17.5</v>
      </c>
      <c r="Q25" s="22">
        <f t="shared" si="8"/>
        <v>1</v>
      </c>
      <c r="S25" s="5">
        <f t="shared" si="1"/>
        <v>1</v>
      </c>
      <c r="U25" s="5">
        <v>17.5</v>
      </c>
      <c r="V25">
        <f t="shared" si="5"/>
        <v>0</v>
      </c>
      <c r="W25">
        <f t="shared" si="5"/>
        <v>15320</v>
      </c>
      <c r="X25">
        <f t="shared" si="5"/>
        <v>0</v>
      </c>
      <c r="Y25" s="5">
        <f t="shared" si="6"/>
        <v>15320</v>
      </c>
    </row>
    <row r="26" spans="1:25" x14ac:dyDescent="0.25">
      <c r="A26">
        <v>17</v>
      </c>
      <c r="B26">
        <v>16518</v>
      </c>
      <c r="C26">
        <v>619</v>
      </c>
      <c r="I26" s="9" t="s">
        <v>3</v>
      </c>
      <c r="J26" s="21">
        <v>303</v>
      </c>
      <c r="K26" s="7">
        <v>16</v>
      </c>
      <c r="L26" s="7">
        <v>1</v>
      </c>
      <c r="M26" s="6">
        <f t="shared" si="4"/>
        <v>320</v>
      </c>
      <c r="O26" s="9" t="s">
        <v>3</v>
      </c>
      <c r="P26" s="24">
        <f>+J26/$M26</f>
        <v>0.94687500000000002</v>
      </c>
      <c r="Q26" s="1">
        <f>+K26/$M26</f>
        <v>0.05</v>
      </c>
      <c r="R26" s="1">
        <f>+L26/$M26</f>
        <v>3.1250000000000002E-3</v>
      </c>
      <c r="S26" s="25">
        <f t="shared" ref="S26" si="9">+M26/$M26</f>
        <v>1</v>
      </c>
      <c r="U26" s="9" t="s">
        <v>3</v>
      </c>
      <c r="V26" s="21">
        <f>SUM(V6:V24)</f>
        <v>6725655.8714097505</v>
      </c>
      <c r="W26" s="21">
        <f t="shared" ref="W26:X26" si="10">SUM(W6:W24)</f>
        <v>249445.85586297759</v>
      </c>
      <c r="X26" s="21">
        <f t="shared" si="10"/>
        <v>10823.272727272728</v>
      </c>
      <c r="Y26" s="6">
        <f>SUM(Y6:Y25)</f>
        <v>7001245</v>
      </c>
    </row>
    <row r="27" spans="1:25" x14ac:dyDescent="0.25">
      <c r="A27">
        <v>17.5</v>
      </c>
      <c r="B27">
        <v>15320</v>
      </c>
      <c r="C27">
        <v>634</v>
      </c>
    </row>
    <row r="28" spans="1:25" x14ac:dyDescent="0.25">
      <c r="A28">
        <v>18</v>
      </c>
      <c r="B28">
        <v>0</v>
      </c>
      <c r="C28">
        <v>0</v>
      </c>
    </row>
    <row r="29" spans="1:25" x14ac:dyDescent="0.25">
      <c r="A29">
        <v>18.5</v>
      </c>
      <c r="B29">
        <v>0</v>
      </c>
      <c r="C29">
        <v>0</v>
      </c>
      <c r="I29" s="8" t="s">
        <v>5</v>
      </c>
      <c r="J29" s="8" t="s">
        <v>10</v>
      </c>
      <c r="O29" s="8" t="s">
        <v>5</v>
      </c>
      <c r="P29" s="8" t="s">
        <v>10</v>
      </c>
      <c r="U29" s="8" t="s">
        <v>5</v>
      </c>
      <c r="V29" s="8" t="s">
        <v>10</v>
      </c>
    </row>
    <row r="30" spans="1:25" x14ac:dyDescent="0.25">
      <c r="A30">
        <v>19</v>
      </c>
      <c r="B30">
        <v>0</v>
      </c>
      <c r="C30">
        <v>0</v>
      </c>
      <c r="I30" s="8" t="s">
        <v>6</v>
      </c>
      <c r="J30" s="8" t="s">
        <v>1</v>
      </c>
      <c r="O30" s="8" t="s">
        <v>6</v>
      </c>
      <c r="P30" s="8" t="s">
        <v>1</v>
      </c>
      <c r="U30" s="8" t="s">
        <v>6</v>
      </c>
      <c r="V30" s="8" t="s">
        <v>1</v>
      </c>
    </row>
    <row r="31" spans="1:25" x14ac:dyDescent="0.25">
      <c r="A31">
        <v>19.5</v>
      </c>
      <c r="B31">
        <v>0</v>
      </c>
      <c r="C31">
        <v>0</v>
      </c>
      <c r="O31" s="8" t="s">
        <v>12</v>
      </c>
      <c r="P31" s="8"/>
      <c r="Q31" s="8"/>
      <c r="R31" s="8"/>
      <c r="S31" s="8"/>
      <c r="T31" s="8"/>
      <c r="U31" s="8" t="s">
        <v>15</v>
      </c>
      <c r="V31" s="8" t="s">
        <v>16</v>
      </c>
    </row>
    <row r="32" spans="1:25" x14ac:dyDescent="0.25">
      <c r="A32">
        <v>20</v>
      </c>
      <c r="B32">
        <v>0</v>
      </c>
      <c r="C32">
        <v>0</v>
      </c>
      <c r="I32" s="38" t="s">
        <v>2</v>
      </c>
      <c r="J32" s="44" t="s">
        <v>4</v>
      </c>
      <c r="K32" s="37"/>
      <c r="L32" s="40"/>
      <c r="M32" s="38" t="s">
        <v>3</v>
      </c>
      <c r="O32" s="38" t="s">
        <v>2</v>
      </c>
      <c r="P32" s="37" t="s">
        <v>4</v>
      </c>
      <c r="Q32" s="37"/>
      <c r="R32" s="37"/>
      <c r="S32" s="38" t="s">
        <v>3</v>
      </c>
      <c r="U32" s="38" t="s">
        <v>2</v>
      </c>
      <c r="V32" s="37" t="s">
        <v>4</v>
      </c>
      <c r="W32" s="37"/>
      <c r="X32" s="37"/>
      <c r="Y32" s="38" t="s">
        <v>3</v>
      </c>
    </row>
    <row r="33" spans="1:25" x14ac:dyDescent="0.25">
      <c r="A33">
        <v>20.5</v>
      </c>
      <c r="B33">
        <v>0</v>
      </c>
      <c r="C33">
        <v>0</v>
      </c>
      <c r="I33" s="39"/>
      <c r="J33" s="11">
        <v>1</v>
      </c>
      <c r="K33" s="12">
        <v>2</v>
      </c>
      <c r="L33" s="13">
        <v>3</v>
      </c>
      <c r="M33" s="39"/>
      <c r="O33" s="39"/>
      <c r="P33" s="10">
        <v>1</v>
      </c>
      <c r="Q33" s="10">
        <v>2</v>
      </c>
      <c r="R33" s="10">
        <v>3</v>
      </c>
      <c r="S33" s="39"/>
      <c r="U33" s="39"/>
      <c r="V33" s="10">
        <v>1</v>
      </c>
      <c r="W33" s="10">
        <v>2</v>
      </c>
      <c r="X33" s="10">
        <v>3</v>
      </c>
      <c r="Y33" s="39"/>
    </row>
    <row r="34" spans="1:25" x14ac:dyDescent="0.25">
      <c r="A34">
        <v>21</v>
      </c>
      <c r="B34">
        <v>0</v>
      </c>
      <c r="C34">
        <v>0</v>
      </c>
      <c r="I34" s="16">
        <v>8</v>
      </c>
      <c r="J34">
        <v>2</v>
      </c>
      <c r="M34" s="16">
        <f>SUM(J34:L34)</f>
        <v>2</v>
      </c>
      <c r="O34" s="16">
        <v>8</v>
      </c>
      <c r="P34">
        <f t="shared" ref="P34:P47" si="11">+J34/$M34</f>
        <v>1</v>
      </c>
      <c r="Q34">
        <f t="shared" ref="Q34:Q47" si="12">+K34/$M34</f>
        <v>0</v>
      </c>
      <c r="R34">
        <f t="shared" ref="R34:R47" si="13">+L34/$M34</f>
        <v>0</v>
      </c>
      <c r="S34" s="5">
        <f t="shared" ref="S34:S53" si="14">SUM(P34:R34)</f>
        <v>1</v>
      </c>
      <c r="U34" s="16">
        <v>8</v>
      </c>
      <c r="V34">
        <f>+P34*$C8</f>
        <v>14</v>
      </c>
      <c r="W34">
        <f t="shared" ref="W34:X49" si="15">+Q34*$C8</f>
        <v>0</v>
      </c>
      <c r="X34">
        <f t="shared" si="15"/>
        <v>0</v>
      </c>
      <c r="Y34" s="5">
        <f t="shared" ref="Y34:Y53" si="16">SUM(V34:X34)</f>
        <v>14</v>
      </c>
    </row>
    <row r="35" spans="1:25" x14ac:dyDescent="0.25">
      <c r="A35">
        <v>21.5</v>
      </c>
      <c r="B35">
        <v>0</v>
      </c>
      <c r="C35">
        <v>0</v>
      </c>
      <c r="I35" s="5">
        <v>8.5</v>
      </c>
      <c r="J35">
        <v>10</v>
      </c>
      <c r="M35" s="5">
        <f t="shared" ref="M35:M54" si="17">SUM(J35:L35)</f>
        <v>10</v>
      </c>
      <c r="O35" s="5">
        <v>8.5</v>
      </c>
      <c r="P35">
        <f t="shared" si="11"/>
        <v>1</v>
      </c>
      <c r="Q35">
        <f t="shared" si="12"/>
        <v>0</v>
      </c>
      <c r="R35">
        <f t="shared" si="13"/>
        <v>0</v>
      </c>
      <c r="S35" s="5">
        <f t="shared" si="14"/>
        <v>1</v>
      </c>
      <c r="U35" s="5">
        <v>8.5</v>
      </c>
      <c r="V35">
        <f t="shared" ref="V35:V53" si="18">+P35*$C9</f>
        <v>147</v>
      </c>
      <c r="W35">
        <f t="shared" si="15"/>
        <v>0</v>
      </c>
      <c r="X35">
        <f t="shared" si="15"/>
        <v>0</v>
      </c>
      <c r="Y35" s="5">
        <f t="shared" si="16"/>
        <v>147</v>
      </c>
    </row>
    <row r="36" spans="1:25" x14ac:dyDescent="0.25">
      <c r="A36">
        <v>22</v>
      </c>
      <c r="B36">
        <v>0</v>
      </c>
      <c r="C36">
        <v>0</v>
      </c>
      <c r="I36" s="5">
        <v>9</v>
      </c>
      <c r="J36">
        <v>10</v>
      </c>
      <c r="M36" s="5">
        <f t="shared" si="17"/>
        <v>10</v>
      </c>
      <c r="O36" s="5">
        <v>9</v>
      </c>
      <c r="P36">
        <f t="shared" si="11"/>
        <v>1</v>
      </c>
      <c r="Q36">
        <f t="shared" si="12"/>
        <v>0</v>
      </c>
      <c r="R36">
        <f t="shared" si="13"/>
        <v>0</v>
      </c>
      <c r="S36" s="5">
        <f t="shared" si="14"/>
        <v>1</v>
      </c>
      <c r="U36" s="5">
        <v>9</v>
      </c>
      <c r="V36">
        <f t="shared" si="18"/>
        <v>489</v>
      </c>
      <c r="W36">
        <f t="shared" si="15"/>
        <v>0</v>
      </c>
      <c r="X36">
        <f t="shared" si="15"/>
        <v>0</v>
      </c>
      <c r="Y36" s="5">
        <f t="shared" si="16"/>
        <v>489</v>
      </c>
    </row>
    <row r="37" spans="1:25" x14ac:dyDescent="0.25">
      <c r="A37">
        <v>22.5</v>
      </c>
      <c r="B37">
        <v>0</v>
      </c>
      <c r="C37">
        <v>0</v>
      </c>
      <c r="I37" s="5">
        <v>9.5</v>
      </c>
      <c r="J37">
        <v>29</v>
      </c>
      <c r="M37" s="5">
        <f t="shared" si="17"/>
        <v>29</v>
      </c>
      <c r="O37" s="5">
        <v>9.5</v>
      </c>
      <c r="P37">
        <f t="shared" si="11"/>
        <v>1</v>
      </c>
      <c r="Q37">
        <f t="shared" si="12"/>
        <v>0</v>
      </c>
      <c r="R37">
        <f t="shared" si="13"/>
        <v>0</v>
      </c>
      <c r="S37" s="5">
        <f t="shared" si="14"/>
        <v>1</v>
      </c>
      <c r="U37" s="5">
        <v>9.5</v>
      </c>
      <c r="V37">
        <f t="shared" si="18"/>
        <v>1429</v>
      </c>
      <c r="W37">
        <f t="shared" si="15"/>
        <v>0</v>
      </c>
      <c r="X37">
        <f t="shared" si="15"/>
        <v>0</v>
      </c>
      <c r="Y37" s="5">
        <f t="shared" si="16"/>
        <v>1429</v>
      </c>
    </row>
    <row r="38" spans="1:25" x14ac:dyDescent="0.25">
      <c r="A38">
        <v>23</v>
      </c>
      <c r="B38">
        <v>0</v>
      </c>
      <c r="C38">
        <v>0</v>
      </c>
      <c r="I38" s="5">
        <v>10</v>
      </c>
      <c r="J38">
        <v>23</v>
      </c>
      <c r="M38" s="5">
        <f t="shared" si="17"/>
        <v>23</v>
      </c>
      <c r="O38" s="5">
        <v>10</v>
      </c>
      <c r="P38">
        <f t="shared" si="11"/>
        <v>1</v>
      </c>
      <c r="Q38">
        <f t="shared" si="12"/>
        <v>0</v>
      </c>
      <c r="R38">
        <f t="shared" si="13"/>
        <v>0</v>
      </c>
      <c r="S38" s="5">
        <f t="shared" si="14"/>
        <v>1</v>
      </c>
      <c r="U38" s="5">
        <v>10</v>
      </c>
      <c r="V38">
        <f t="shared" si="18"/>
        <v>5159</v>
      </c>
      <c r="W38">
        <f t="shared" si="15"/>
        <v>0</v>
      </c>
      <c r="X38">
        <f t="shared" si="15"/>
        <v>0</v>
      </c>
      <c r="Y38" s="5">
        <f t="shared" si="16"/>
        <v>5159</v>
      </c>
    </row>
    <row r="39" spans="1:25" x14ac:dyDescent="0.25">
      <c r="A39">
        <v>23.5</v>
      </c>
      <c r="B39">
        <v>0</v>
      </c>
      <c r="C39">
        <v>0</v>
      </c>
      <c r="I39" s="5">
        <v>10.5</v>
      </c>
      <c r="J39">
        <v>22</v>
      </c>
      <c r="M39" s="5">
        <f t="shared" si="17"/>
        <v>22</v>
      </c>
      <c r="O39" s="5">
        <v>10.5</v>
      </c>
      <c r="P39">
        <f t="shared" si="11"/>
        <v>1</v>
      </c>
      <c r="Q39">
        <f t="shared" si="12"/>
        <v>0</v>
      </c>
      <c r="R39">
        <f t="shared" si="13"/>
        <v>0</v>
      </c>
      <c r="S39" s="5">
        <f t="shared" si="14"/>
        <v>1</v>
      </c>
      <c r="U39" s="5">
        <v>10.5</v>
      </c>
      <c r="V39">
        <f t="shared" si="18"/>
        <v>8381</v>
      </c>
      <c r="W39">
        <f t="shared" si="15"/>
        <v>0</v>
      </c>
      <c r="X39">
        <f t="shared" si="15"/>
        <v>0</v>
      </c>
      <c r="Y39" s="5">
        <f t="shared" si="16"/>
        <v>8381</v>
      </c>
    </row>
    <row r="40" spans="1:25" x14ac:dyDescent="0.25">
      <c r="A40">
        <v>24</v>
      </c>
      <c r="B40">
        <v>0</v>
      </c>
      <c r="C40">
        <v>0</v>
      </c>
      <c r="I40" s="5">
        <v>11</v>
      </c>
      <c r="J40">
        <v>26</v>
      </c>
      <c r="M40" s="5">
        <f t="shared" si="17"/>
        <v>26</v>
      </c>
      <c r="O40" s="5">
        <v>11</v>
      </c>
      <c r="P40">
        <f t="shared" si="11"/>
        <v>1</v>
      </c>
      <c r="Q40">
        <f t="shared" si="12"/>
        <v>0</v>
      </c>
      <c r="R40">
        <f t="shared" si="13"/>
        <v>0</v>
      </c>
      <c r="S40" s="5">
        <f t="shared" si="14"/>
        <v>1</v>
      </c>
      <c r="U40" s="5">
        <v>11</v>
      </c>
      <c r="V40">
        <f t="shared" si="18"/>
        <v>7656</v>
      </c>
      <c r="W40">
        <f t="shared" si="15"/>
        <v>0</v>
      </c>
      <c r="X40">
        <f t="shared" si="15"/>
        <v>0</v>
      </c>
      <c r="Y40" s="5">
        <f t="shared" si="16"/>
        <v>7656</v>
      </c>
    </row>
    <row r="41" spans="1:25" x14ac:dyDescent="0.25">
      <c r="A41">
        <v>24.5</v>
      </c>
      <c r="B41">
        <v>0</v>
      </c>
      <c r="C41">
        <v>0</v>
      </c>
      <c r="I41" s="5">
        <v>11.5</v>
      </c>
      <c r="J41">
        <v>30</v>
      </c>
      <c r="M41" s="5">
        <f t="shared" si="17"/>
        <v>30</v>
      </c>
      <c r="O41" s="5">
        <v>11.5</v>
      </c>
      <c r="P41">
        <f t="shared" si="11"/>
        <v>1</v>
      </c>
      <c r="Q41">
        <f t="shared" si="12"/>
        <v>0</v>
      </c>
      <c r="R41">
        <f t="shared" si="13"/>
        <v>0</v>
      </c>
      <c r="S41" s="5">
        <f t="shared" si="14"/>
        <v>1</v>
      </c>
      <c r="U41" s="5">
        <v>11.5</v>
      </c>
      <c r="V41">
        <f t="shared" si="18"/>
        <v>9987</v>
      </c>
      <c r="W41">
        <f t="shared" si="15"/>
        <v>0</v>
      </c>
      <c r="X41">
        <f t="shared" si="15"/>
        <v>0</v>
      </c>
      <c r="Y41" s="5">
        <f t="shared" si="16"/>
        <v>9987</v>
      </c>
    </row>
    <row r="42" spans="1:25" x14ac:dyDescent="0.25">
      <c r="A42">
        <v>25</v>
      </c>
      <c r="B42">
        <v>0</v>
      </c>
      <c r="C42">
        <v>0</v>
      </c>
      <c r="I42" s="5">
        <v>12</v>
      </c>
      <c r="J42">
        <v>31</v>
      </c>
      <c r="M42" s="5">
        <f t="shared" si="17"/>
        <v>31</v>
      </c>
      <c r="O42" s="5">
        <v>12</v>
      </c>
      <c r="P42">
        <f t="shared" si="11"/>
        <v>1</v>
      </c>
      <c r="Q42">
        <f t="shared" si="12"/>
        <v>0</v>
      </c>
      <c r="R42">
        <f t="shared" si="13"/>
        <v>0</v>
      </c>
      <c r="S42" s="5">
        <f t="shared" si="14"/>
        <v>1</v>
      </c>
      <c r="U42" s="5">
        <v>12</v>
      </c>
      <c r="V42">
        <f t="shared" si="18"/>
        <v>8902</v>
      </c>
      <c r="W42">
        <f t="shared" si="15"/>
        <v>0</v>
      </c>
      <c r="X42">
        <f t="shared" si="15"/>
        <v>0</v>
      </c>
      <c r="Y42" s="5">
        <f t="shared" si="16"/>
        <v>8902</v>
      </c>
    </row>
    <row r="43" spans="1:25" x14ac:dyDescent="0.25">
      <c r="A43">
        <v>25.5</v>
      </c>
      <c r="B43">
        <v>0</v>
      </c>
      <c r="C43">
        <v>0</v>
      </c>
      <c r="I43" s="5">
        <v>12.5</v>
      </c>
      <c r="J43">
        <v>36</v>
      </c>
      <c r="M43" s="5">
        <f t="shared" si="17"/>
        <v>36</v>
      </c>
      <c r="O43" s="5">
        <v>12.5</v>
      </c>
      <c r="P43">
        <f t="shared" si="11"/>
        <v>1</v>
      </c>
      <c r="Q43">
        <f t="shared" si="12"/>
        <v>0</v>
      </c>
      <c r="R43">
        <f t="shared" si="13"/>
        <v>0</v>
      </c>
      <c r="S43" s="5">
        <f t="shared" si="14"/>
        <v>1</v>
      </c>
      <c r="U43" s="5">
        <v>12.5</v>
      </c>
      <c r="V43">
        <f t="shared" si="18"/>
        <v>7618</v>
      </c>
      <c r="W43">
        <f t="shared" si="15"/>
        <v>0</v>
      </c>
      <c r="X43">
        <f t="shared" si="15"/>
        <v>0</v>
      </c>
      <c r="Y43" s="5">
        <f t="shared" si="16"/>
        <v>7618</v>
      </c>
    </row>
    <row r="44" spans="1:25" x14ac:dyDescent="0.25">
      <c r="B44">
        <f>SUM(B2:B43)</f>
        <v>7001245</v>
      </c>
      <c r="C44">
        <f>SUM(C2:C43)</f>
        <v>77910</v>
      </c>
      <c r="I44" s="5">
        <v>13</v>
      </c>
      <c r="J44">
        <v>22</v>
      </c>
      <c r="K44">
        <v>1</v>
      </c>
      <c r="M44" s="5">
        <f t="shared" si="17"/>
        <v>23</v>
      </c>
      <c r="O44" s="5">
        <v>13</v>
      </c>
      <c r="P44">
        <f t="shared" si="11"/>
        <v>0.95652173913043481</v>
      </c>
      <c r="Q44">
        <f t="shared" si="12"/>
        <v>4.3478260869565216E-2</v>
      </c>
      <c r="R44">
        <f t="shared" si="13"/>
        <v>0</v>
      </c>
      <c r="S44" s="5">
        <f t="shared" si="14"/>
        <v>1</v>
      </c>
      <c r="U44" s="5">
        <v>13</v>
      </c>
      <c r="V44">
        <f t="shared" si="18"/>
        <v>6410.608695652174</v>
      </c>
      <c r="W44">
        <f t="shared" si="15"/>
        <v>291.39130434782606</v>
      </c>
      <c r="X44">
        <f t="shared" si="15"/>
        <v>0</v>
      </c>
      <c r="Y44" s="5">
        <f t="shared" si="16"/>
        <v>6702</v>
      </c>
    </row>
    <row r="45" spans="1:25" x14ac:dyDescent="0.25">
      <c r="I45" s="5">
        <v>13.5</v>
      </c>
      <c r="J45">
        <v>27</v>
      </c>
      <c r="K45">
        <v>3</v>
      </c>
      <c r="M45" s="5">
        <f t="shared" si="17"/>
        <v>30</v>
      </c>
      <c r="O45" s="5">
        <v>13.5</v>
      </c>
      <c r="P45">
        <f t="shared" si="11"/>
        <v>0.9</v>
      </c>
      <c r="Q45">
        <f t="shared" si="12"/>
        <v>0.1</v>
      </c>
      <c r="R45">
        <f t="shared" si="13"/>
        <v>0</v>
      </c>
      <c r="S45" s="5">
        <f t="shared" si="14"/>
        <v>1</v>
      </c>
      <c r="U45" s="5">
        <v>13.5</v>
      </c>
      <c r="V45">
        <f t="shared" si="18"/>
        <v>4949.1000000000004</v>
      </c>
      <c r="W45">
        <f t="shared" si="15"/>
        <v>549.9</v>
      </c>
      <c r="X45">
        <f t="shared" si="15"/>
        <v>0</v>
      </c>
      <c r="Y45" s="5">
        <f t="shared" si="16"/>
        <v>5499</v>
      </c>
    </row>
    <row r="46" spans="1:25" x14ac:dyDescent="0.25">
      <c r="I46" s="5">
        <v>14</v>
      </c>
      <c r="J46">
        <v>14</v>
      </c>
      <c r="K46">
        <v>1</v>
      </c>
      <c r="M46" s="5">
        <f t="shared" si="17"/>
        <v>15</v>
      </c>
      <c r="O46" s="5">
        <v>14</v>
      </c>
      <c r="P46">
        <f t="shared" si="11"/>
        <v>0.93333333333333335</v>
      </c>
      <c r="Q46">
        <f t="shared" si="12"/>
        <v>6.6666666666666666E-2</v>
      </c>
      <c r="R46">
        <f t="shared" si="13"/>
        <v>0</v>
      </c>
      <c r="S46" s="5">
        <f t="shared" si="14"/>
        <v>1</v>
      </c>
      <c r="U46" s="5">
        <v>14</v>
      </c>
      <c r="V46">
        <f t="shared" si="18"/>
        <v>3863.0666666666666</v>
      </c>
      <c r="W46">
        <f t="shared" si="15"/>
        <v>275.93333333333334</v>
      </c>
      <c r="X46">
        <f t="shared" si="15"/>
        <v>0</v>
      </c>
      <c r="Y46" s="5">
        <f t="shared" si="16"/>
        <v>4139</v>
      </c>
    </row>
    <row r="47" spans="1:25" x14ac:dyDescent="0.25">
      <c r="I47" s="5">
        <v>14.5</v>
      </c>
      <c r="J47">
        <v>10</v>
      </c>
      <c r="L47">
        <v>1</v>
      </c>
      <c r="M47" s="5">
        <f t="shared" si="17"/>
        <v>11</v>
      </c>
      <c r="O47" s="5">
        <v>14.5</v>
      </c>
      <c r="P47">
        <f t="shared" si="11"/>
        <v>0.90909090909090906</v>
      </c>
      <c r="Q47">
        <f t="shared" si="12"/>
        <v>0</v>
      </c>
      <c r="R47">
        <f t="shared" si="13"/>
        <v>9.0909090909090912E-2</v>
      </c>
      <c r="S47" s="5">
        <f t="shared" si="14"/>
        <v>1</v>
      </c>
      <c r="U47" s="5">
        <v>14.5</v>
      </c>
      <c r="V47">
        <f t="shared" si="18"/>
        <v>2371.8181818181815</v>
      </c>
      <c r="W47">
        <f t="shared" si="15"/>
        <v>0</v>
      </c>
      <c r="X47">
        <f t="shared" si="15"/>
        <v>237.18181818181819</v>
      </c>
      <c r="Y47" s="5">
        <f t="shared" si="16"/>
        <v>2608.9999999999995</v>
      </c>
    </row>
    <row r="48" spans="1:25" x14ac:dyDescent="0.25">
      <c r="I48" s="5">
        <v>15</v>
      </c>
      <c r="J48">
        <v>8</v>
      </c>
      <c r="K48">
        <v>3</v>
      </c>
      <c r="M48" s="5">
        <f t="shared" si="17"/>
        <v>11</v>
      </c>
      <c r="O48" s="5">
        <v>15</v>
      </c>
      <c r="P48">
        <f t="shared" ref="P48:P53" si="19">+J48/$M48</f>
        <v>0.72727272727272729</v>
      </c>
      <c r="Q48">
        <f t="shared" ref="Q48:Q53" si="20">+K48/$M48</f>
        <v>0.27272727272727271</v>
      </c>
      <c r="R48">
        <f t="shared" ref="R48:R53" si="21">+L48/$M48</f>
        <v>0</v>
      </c>
      <c r="S48" s="5">
        <f t="shared" si="14"/>
        <v>1</v>
      </c>
      <c r="U48" s="5">
        <v>15</v>
      </c>
      <c r="V48">
        <f t="shared" si="18"/>
        <v>907.63636363636363</v>
      </c>
      <c r="W48">
        <f t="shared" si="15"/>
        <v>340.36363636363632</v>
      </c>
      <c r="X48">
        <f t="shared" si="15"/>
        <v>0</v>
      </c>
      <c r="Y48" s="5">
        <f t="shared" si="16"/>
        <v>1248</v>
      </c>
    </row>
    <row r="49" spans="9:25" x14ac:dyDescent="0.25">
      <c r="I49" s="5">
        <v>15.5</v>
      </c>
      <c r="J49">
        <v>2</v>
      </c>
      <c r="K49">
        <v>3</v>
      </c>
      <c r="M49" s="5">
        <f t="shared" si="17"/>
        <v>5</v>
      </c>
      <c r="O49" s="5">
        <v>15.5</v>
      </c>
      <c r="P49">
        <f t="shared" si="19"/>
        <v>0.4</v>
      </c>
      <c r="Q49">
        <f t="shared" si="20"/>
        <v>0.6</v>
      </c>
      <c r="R49">
        <f t="shared" si="21"/>
        <v>0</v>
      </c>
      <c r="S49" s="5">
        <f t="shared" si="14"/>
        <v>1</v>
      </c>
      <c r="U49" s="5">
        <v>15.5</v>
      </c>
      <c r="V49">
        <f t="shared" si="18"/>
        <v>650.40000000000009</v>
      </c>
      <c r="W49">
        <f t="shared" si="15"/>
        <v>975.59999999999991</v>
      </c>
      <c r="X49">
        <f t="shared" si="15"/>
        <v>0</v>
      </c>
      <c r="Y49" s="5">
        <f t="shared" si="16"/>
        <v>1626</v>
      </c>
    </row>
    <row r="50" spans="9:25" x14ac:dyDescent="0.25">
      <c r="I50" s="5">
        <v>16</v>
      </c>
      <c r="J50">
        <v>1</v>
      </c>
      <c r="K50">
        <v>2</v>
      </c>
      <c r="M50" s="5">
        <f t="shared" si="17"/>
        <v>3</v>
      </c>
      <c r="O50" s="5">
        <v>16</v>
      </c>
      <c r="P50">
        <f t="shared" si="19"/>
        <v>0.33333333333333331</v>
      </c>
      <c r="Q50">
        <f t="shared" si="20"/>
        <v>0.66666666666666663</v>
      </c>
      <c r="R50">
        <f t="shared" si="21"/>
        <v>0</v>
      </c>
      <c r="S50" s="5">
        <f t="shared" si="14"/>
        <v>1</v>
      </c>
      <c r="U50" s="5">
        <v>16</v>
      </c>
      <c r="V50">
        <f t="shared" si="18"/>
        <v>1337.6666666666665</v>
      </c>
      <c r="W50">
        <f t="shared" ref="W50:W53" si="22">+Q50*$C24</f>
        <v>2675.333333333333</v>
      </c>
      <c r="X50">
        <f t="shared" ref="X50:X53" si="23">+R50*$C24</f>
        <v>0</v>
      </c>
      <c r="Y50" s="5">
        <f t="shared" si="16"/>
        <v>4012.9999999999995</v>
      </c>
    </row>
    <row r="51" spans="9:25" x14ac:dyDescent="0.25">
      <c r="I51" s="5">
        <v>16.5</v>
      </c>
      <c r="J51" s="22"/>
      <c r="K51" s="22">
        <v>1</v>
      </c>
      <c r="M51" s="5">
        <f t="shared" si="17"/>
        <v>1</v>
      </c>
      <c r="O51" s="5">
        <v>16.5</v>
      </c>
      <c r="P51">
        <f t="shared" si="19"/>
        <v>0</v>
      </c>
      <c r="Q51">
        <f t="shared" si="20"/>
        <v>1</v>
      </c>
      <c r="R51">
        <f t="shared" si="21"/>
        <v>0</v>
      </c>
      <c r="S51" s="5">
        <f t="shared" si="14"/>
        <v>1</v>
      </c>
      <c r="U51" s="5">
        <v>16.5</v>
      </c>
      <c r="V51">
        <f t="shared" si="18"/>
        <v>0</v>
      </c>
      <c r="W51">
        <f t="shared" si="22"/>
        <v>1039</v>
      </c>
      <c r="X51">
        <f t="shared" si="23"/>
        <v>0</v>
      </c>
      <c r="Y51" s="5">
        <f t="shared" si="16"/>
        <v>1039</v>
      </c>
    </row>
    <row r="52" spans="9:25" x14ac:dyDescent="0.25">
      <c r="I52" s="5">
        <v>17</v>
      </c>
      <c r="J52" s="22"/>
      <c r="K52">
        <v>3</v>
      </c>
      <c r="M52" s="5">
        <f t="shared" si="17"/>
        <v>3</v>
      </c>
      <c r="O52" s="5">
        <v>17</v>
      </c>
      <c r="P52">
        <f t="shared" si="19"/>
        <v>0</v>
      </c>
      <c r="Q52">
        <f t="shared" si="20"/>
        <v>1</v>
      </c>
      <c r="R52">
        <f t="shared" si="21"/>
        <v>0</v>
      </c>
      <c r="S52" s="5">
        <f t="shared" si="14"/>
        <v>1</v>
      </c>
      <c r="U52" s="5">
        <v>17</v>
      </c>
      <c r="V52">
        <f t="shared" si="18"/>
        <v>0</v>
      </c>
      <c r="W52">
        <f t="shared" si="22"/>
        <v>619</v>
      </c>
      <c r="X52">
        <f t="shared" si="23"/>
        <v>0</v>
      </c>
      <c r="Y52" s="5">
        <f t="shared" si="16"/>
        <v>619</v>
      </c>
    </row>
    <row r="53" spans="9:25" x14ac:dyDescent="0.25">
      <c r="I53" s="5">
        <v>17.5</v>
      </c>
      <c r="J53" s="22"/>
      <c r="K53" s="22">
        <v>1</v>
      </c>
      <c r="M53" s="5">
        <f t="shared" si="17"/>
        <v>1</v>
      </c>
      <c r="O53" s="5">
        <v>17.5</v>
      </c>
      <c r="P53">
        <f t="shared" si="19"/>
        <v>0</v>
      </c>
      <c r="Q53">
        <f t="shared" si="20"/>
        <v>1</v>
      </c>
      <c r="R53">
        <f t="shared" si="21"/>
        <v>0</v>
      </c>
      <c r="S53" s="5">
        <f t="shared" si="14"/>
        <v>1</v>
      </c>
      <c r="U53" s="5">
        <v>17.5</v>
      </c>
      <c r="V53">
        <f t="shared" si="18"/>
        <v>0</v>
      </c>
      <c r="W53">
        <f t="shared" si="22"/>
        <v>634</v>
      </c>
      <c r="X53">
        <f t="shared" si="23"/>
        <v>0</v>
      </c>
      <c r="Y53" s="5">
        <f t="shared" si="16"/>
        <v>634</v>
      </c>
    </row>
    <row r="54" spans="9:25" x14ac:dyDescent="0.25">
      <c r="I54" s="9" t="s">
        <v>3</v>
      </c>
      <c r="J54" s="21">
        <v>303</v>
      </c>
      <c r="K54" s="7">
        <v>16</v>
      </c>
      <c r="L54" s="7">
        <v>1</v>
      </c>
      <c r="M54" s="6">
        <f t="shared" si="17"/>
        <v>320</v>
      </c>
      <c r="O54" s="9" t="s">
        <v>3</v>
      </c>
      <c r="P54" s="24">
        <f>+J54/$M54</f>
        <v>0.94687500000000002</v>
      </c>
      <c r="Q54" s="1">
        <f t="shared" ref="Q54:S54" si="24">+K54/$M54</f>
        <v>0.05</v>
      </c>
      <c r="R54" s="1">
        <f t="shared" si="24"/>
        <v>3.1250000000000002E-3</v>
      </c>
      <c r="S54" s="25">
        <f t="shared" si="24"/>
        <v>1</v>
      </c>
      <c r="U54" s="11" t="s">
        <v>3</v>
      </c>
      <c r="V54" s="21">
        <f>SUM(V34:V53)</f>
        <v>70272.296574440057</v>
      </c>
      <c r="W54" s="7">
        <f>SUM(W34:W53)</f>
        <v>7400.5216073781285</v>
      </c>
      <c r="X54" s="7">
        <f>SUM(X34:X53)</f>
        <v>237.18181818181819</v>
      </c>
      <c r="Y54" s="6">
        <f>SUM(Y34:Y53)</f>
        <v>77910</v>
      </c>
    </row>
  </sheetData>
  <mergeCells count="18">
    <mergeCell ref="I32:I33"/>
    <mergeCell ref="J32:L32"/>
    <mergeCell ref="M32:M33"/>
    <mergeCell ref="S4:S5"/>
    <mergeCell ref="U4:U5"/>
    <mergeCell ref="J4:L4"/>
    <mergeCell ref="I4:I5"/>
    <mergeCell ref="M4:M5"/>
    <mergeCell ref="V4:X4"/>
    <mergeCell ref="Y4:Y5"/>
    <mergeCell ref="O32:O33"/>
    <mergeCell ref="P32:R32"/>
    <mergeCell ref="S32:S33"/>
    <mergeCell ref="U32:U33"/>
    <mergeCell ref="V32:X32"/>
    <mergeCell ref="Y32:Y33"/>
    <mergeCell ref="O4:O5"/>
    <mergeCell ref="P4:R4"/>
  </mergeCells>
  <pageMargins left="0.7" right="0.7" top="0.75" bottom="0.75" header="0.3" footer="0.3"/>
  <ignoredErrors>
    <ignoredError sqref="M6:M25 M34:M5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9aCN</vt:lpstr>
      <vt:lpstr>9aS_alg</vt:lpstr>
      <vt:lpstr>9aS_cad</vt:lpstr>
      <vt:lpstr>extra_9aS</vt:lpstr>
      <vt:lpstr>extra_Portugal</vt:lpstr>
      <vt:lpstr>extra_TOTAL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Susana Garrido</cp:lastModifiedBy>
  <dcterms:created xsi:type="dcterms:W3CDTF">2018-06-19T09:10:16Z</dcterms:created>
  <dcterms:modified xsi:type="dcterms:W3CDTF">2024-02-06T13:39:14Z</dcterms:modified>
</cp:coreProperties>
</file>