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E2AE27E0-B853-6344-ADD0-F64CCCAA92AA}" xr6:coauthVersionLast="47" xr6:coauthVersionMax="47" xr10:uidLastSave="{00000000-0000-0000-0000-000000000000}"/>
  <bookViews>
    <workbookView xWindow="0" yWindow="500" windowWidth="51200" windowHeight="27300" tabRatio="383" activeTab="3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2" i="5"/>
  <c r="F3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6" i="5"/>
  <c r="D7" i="5"/>
  <c r="D8" i="5"/>
  <c r="D36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H26" i="5" s="1"/>
  <c r="D27" i="5"/>
  <c r="D28" i="5"/>
  <c r="D29" i="5"/>
  <c r="D30" i="5"/>
  <c r="D31" i="5"/>
  <c r="D32" i="5"/>
  <c r="H32" i="5" s="1"/>
  <c r="D33" i="5"/>
  <c r="D34" i="5"/>
  <c r="D35" i="5"/>
  <c r="D6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7" i="5"/>
  <c r="C8" i="5"/>
  <c r="C9" i="5"/>
  <c r="C10" i="5"/>
  <c r="C11" i="5"/>
  <c r="C12" i="5"/>
  <c r="C13" i="5"/>
  <c r="C6" i="5"/>
  <c r="B7" i="5"/>
  <c r="B8" i="5"/>
  <c r="B9" i="5"/>
  <c r="B10" i="5"/>
  <c r="B11" i="5"/>
  <c r="B12" i="5"/>
  <c r="B13" i="5"/>
  <c r="B14" i="5"/>
  <c r="H14" i="5" s="1"/>
  <c r="B15" i="5"/>
  <c r="B16" i="5"/>
  <c r="B17" i="5"/>
  <c r="B18" i="5"/>
  <c r="B19" i="5"/>
  <c r="H19" i="5" s="1"/>
  <c r="B20" i="5"/>
  <c r="B21" i="5"/>
  <c r="B22" i="5"/>
  <c r="B23" i="5"/>
  <c r="H23" i="5"/>
  <c r="B24" i="5"/>
  <c r="B25" i="5"/>
  <c r="B26" i="5"/>
  <c r="B27" i="5"/>
  <c r="B28" i="5"/>
  <c r="B29" i="5"/>
  <c r="B30" i="5"/>
  <c r="B31" i="5"/>
  <c r="H31" i="5" s="1"/>
  <c r="B32" i="5"/>
  <c r="B33" i="5"/>
  <c r="B34" i="5"/>
  <c r="H34" i="5" s="1"/>
  <c r="B35" i="5"/>
  <c r="H35" i="5" s="1"/>
  <c r="B6" i="5"/>
  <c r="J74" i="5"/>
  <c r="O74" i="5" s="1"/>
  <c r="G74" i="5"/>
  <c r="F74" i="5"/>
  <c r="E74" i="5"/>
  <c r="D74" i="5"/>
  <c r="C74" i="5"/>
  <c r="B74" i="5"/>
  <c r="H74" i="5" s="1"/>
  <c r="J73" i="5"/>
  <c r="P73" i="5" s="1"/>
  <c r="G73" i="5"/>
  <c r="F73" i="5"/>
  <c r="E73" i="5"/>
  <c r="D73" i="5"/>
  <c r="C73" i="5"/>
  <c r="B73" i="5"/>
  <c r="H73" i="5" s="1"/>
  <c r="J72" i="5"/>
  <c r="G72" i="5"/>
  <c r="F72" i="5"/>
  <c r="E72" i="5"/>
  <c r="D72" i="5"/>
  <c r="C72" i="5"/>
  <c r="H72" i="5" s="1"/>
  <c r="B72" i="5"/>
  <c r="J71" i="5"/>
  <c r="P71" i="5"/>
  <c r="G71" i="5"/>
  <c r="F71" i="5"/>
  <c r="E71" i="5"/>
  <c r="D71" i="5"/>
  <c r="C71" i="5"/>
  <c r="B71" i="5"/>
  <c r="M70" i="5"/>
  <c r="J70" i="5"/>
  <c r="O70" i="5" s="1"/>
  <c r="F70" i="5"/>
  <c r="E70" i="5"/>
  <c r="D70" i="5"/>
  <c r="C70" i="5"/>
  <c r="B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L52" i="5"/>
  <c r="K52" i="5"/>
  <c r="J52" i="5"/>
  <c r="P52" i="5" s="1"/>
  <c r="G52" i="5"/>
  <c r="F52" i="5"/>
  <c r="E52" i="5"/>
  <c r="D52" i="5"/>
  <c r="C52" i="5"/>
  <c r="B52" i="5"/>
  <c r="J51" i="5"/>
  <c r="P51" i="5" s="1"/>
  <c r="G51" i="5"/>
  <c r="F51" i="5"/>
  <c r="E51" i="5"/>
  <c r="D51" i="5"/>
  <c r="C51" i="5"/>
  <c r="B51" i="5"/>
  <c r="H51" i="5"/>
  <c r="J50" i="5"/>
  <c r="O50" i="5" s="1"/>
  <c r="G50" i="5"/>
  <c r="F50" i="5"/>
  <c r="E50" i="5"/>
  <c r="D50" i="5"/>
  <c r="C50" i="5"/>
  <c r="B50" i="5"/>
  <c r="H50" i="5" s="1"/>
  <c r="P49" i="5"/>
  <c r="M49" i="5"/>
  <c r="L49" i="5"/>
  <c r="J49" i="5"/>
  <c r="N49" i="5" s="1"/>
  <c r="G49" i="5"/>
  <c r="F49" i="5"/>
  <c r="E49" i="5"/>
  <c r="D49" i="5"/>
  <c r="C49" i="5"/>
  <c r="B49" i="5"/>
  <c r="H49" i="5" s="1"/>
  <c r="M48" i="5"/>
  <c r="J48" i="5"/>
  <c r="L48" i="5" s="1"/>
  <c r="G48" i="5"/>
  <c r="F48" i="5"/>
  <c r="E48" i="5"/>
  <c r="D48" i="5"/>
  <c r="C48" i="5"/>
  <c r="B48" i="5"/>
  <c r="H48" i="5"/>
  <c r="J47" i="5"/>
  <c r="P47" i="5" s="1"/>
  <c r="G47" i="5"/>
  <c r="F47" i="5"/>
  <c r="E47" i="5"/>
  <c r="D47" i="5"/>
  <c r="C47" i="5"/>
  <c r="H47" i="5" s="1"/>
  <c r="B47" i="5"/>
  <c r="J46" i="5"/>
  <c r="O46" i="5" s="1"/>
  <c r="G46" i="5"/>
  <c r="F46" i="5"/>
  <c r="E46" i="5"/>
  <c r="D46" i="5"/>
  <c r="C46" i="5"/>
  <c r="B46" i="5"/>
  <c r="J45" i="5"/>
  <c r="P45" i="5" s="1"/>
  <c r="G45" i="5"/>
  <c r="F45" i="5"/>
  <c r="E45" i="5"/>
  <c r="D45" i="5"/>
  <c r="C45" i="5"/>
  <c r="B45" i="5"/>
  <c r="T35" i="5"/>
  <c r="T34" i="5"/>
  <c r="T33" i="5"/>
  <c r="T32" i="5"/>
  <c r="H30" i="5"/>
  <c r="H22" i="5"/>
  <c r="H18" i="5"/>
  <c r="G36" i="5"/>
  <c r="T13" i="5"/>
  <c r="T12" i="5"/>
  <c r="T11" i="5"/>
  <c r="T10" i="5"/>
  <c r="T9" i="5"/>
  <c r="T8" i="5"/>
  <c r="T7" i="5"/>
  <c r="T6" i="5"/>
  <c r="B95" i="5"/>
  <c r="F6" i="1"/>
  <c r="O6" i="1" s="1"/>
  <c r="N6" i="1"/>
  <c r="F7" i="1"/>
  <c r="L7" i="1" s="1"/>
  <c r="O7" i="1"/>
  <c r="F8" i="1"/>
  <c r="M8" i="1" s="1"/>
  <c r="N8" i="1"/>
  <c r="F9" i="1"/>
  <c r="L9" i="1"/>
  <c r="O9" i="1"/>
  <c r="L50" i="1" s="1"/>
  <c r="F10" i="1"/>
  <c r="F11" i="1"/>
  <c r="L11" i="1" s="1"/>
  <c r="O11" i="1"/>
  <c r="F12" i="1"/>
  <c r="N12" i="1"/>
  <c r="M12" i="1"/>
  <c r="O12" i="1"/>
  <c r="L53" i="1" s="1"/>
  <c r="F13" i="1"/>
  <c r="O13" i="1" s="1"/>
  <c r="E54" i="1" s="1"/>
  <c r="L13" i="1"/>
  <c r="F14" i="1"/>
  <c r="N14" i="1" s="1"/>
  <c r="M14" i="1"/>
  <c r="C55" i="1" s="1"/>
  <c r="O14" i="1"/>
  <c r="E55" i="1" s="1"/>
  <c r="F15" i="1"/>
  <c r="F16" i="1"/>
  <c r="N16" i="1"/>
  <c r="M16" i="1"/>
  <c r="C57" i="1" s="1"/>
  <c r="O16" i="1"/>
  <c r="F17" i="1"/>
  <c r="L17" i="1"/>
  <c r="O17" i="1"/>
  <c r="F18" i="1"/>
  <c r="O18" i="1" s="1"/>
  <c r="L59" i="1" s="1"/>
  <c r="M18" i="1"/>
  <c r="F19" i="1"/>
  <c r="L19" i="1" s="1"/>
  <c r="O19" i="1"/>
  <c r="F20" i="1"/>
  <c r="M20" i="1" s="1"/>
  <c r="N20" i="1"/>
  <c r="F21" i="1"/>
  <c r="L21" i="1"/>
  <c r="O21" i="1"/>
  <c r="L62" i="1" s="1"/>
  <c r="F22" i="1"/>
  <c r="F23" i="1"/>
  <c r="L23" i="1" s="1"/>
  <c r="O23" i="1"/>
  <c r="F24" i="1"/>
  <c r="N24" i="1"/>
  <c r="M24" i="1"/>
  <c r="O24" i="1"/>
  <c r="L65" i="1" s="1"/>
  <c r="F25" i="1"/>
  <c r="O25" i="1" s="1"/>
  <c r="E66" i="1" s="1"/>
  <c r="L25" i="1"/>
  <c r="F26" i="1"/>
  <c r="N26" i="1"/>
  <c r="M26" i="1"/>
  <c r="C67" i="1" s="1"/>
  <c r="O26" i="1"/>
  <c r="E67" i="1" s="1"/>
  <c r="F27" i="1"/>
  <c r="F28" i="1"/>
  <c r="N28" i="1"/>
  <c r="M28" i="1"/>
  <c r="C69" i="1" s="1"/>
  <c r="O28" i="1"/>
  <c r="F29" i="1"/>
  <c r="L29" i="1"/>
  <c r="O29" i="1"/>
  <c r="F30" i="1"/>
  <c r="O30" i="1" s="1"/>
  <c r="L71" i="1" s="1"/>
  <c r="M30" i="1"/>
  <c r="F31" i="1"/>
  <c r="L31" i="1"/>
  <c r="O31" i="1"/>
  <c r="F32" i="1"/>
  <c r="M32" i="1" s="1"/>
  <c r="N32" i="1"/>
  <c r="F33" i="1"/>
  <c r="L33" i="1"/>
  <c r="O33" i="1"/>
  <c r="E74" i="1" s="1"/>
  <c r="F34" i="1"/>
  <c r="F35" i="1"/>
  <c r="L35" i="1" s="1"/>
  <c r="O35" i="1"/>
  <c r="F36" i="1"/>
  <c r="N36" i="1"/>
  <c r="M36" i="1"/>
  <c r="O36" i="1"/>
  <c r="E77" i="1" s="1"/>
  <c r="F37" i="1"/>
  <c r="O37" i="1" s="1"/>
  <c r="L37" i="1"/>
  <c r="B38" i="1"/>
  <c r="C38" i="1"/>
  <c r="D38" i="1"/>
  <c r="E38" i="1"/>
  <c r="I38" i="1"/>
  <c r="J38" i="1" s="1"/>
  <c r="H47" i="1"/>
  <c r="E48" i="1"/>
  <c r="H48" i="1"/>
  <c r="L48" i="1"/>
  <c r="H49" i="1"/>
  <c r="E50" i="1"/>
  <c r="H50" i="1"/>
  <c r="H51" i="1"/>
  <c r="H52" i="1"/>
  <c r="C53" i="1"/>
  <c r="E53" i="1"/>
  <c r="H53" i="1"/>
  <c r="J53" i="1"/>
  <c r="H54" i="1"/>
  <c r="L54" i="1"/>
  <c r="H55" i="1"/>
  <c r="J55" i="1"/>
  <c r="L55" i="1"/>
  <c r="H56" i="1"/>
  <c r="H57" i="1"/>
  <c r="J57" i="1"/>
  <c r="E58" i="1"/>
  <c r="H58" i="1"/>
  <c r="L58" i="1"/>
  <c r="E59" i="1"/>
  <c r="H59" i="1"/>
  <c r="E60" i="1"/>
  <c r="H60" i="1"/>
  <c r="L60" i="1"/>
  <c r="H61" i="1"/>
  <c r="E62" i="1"/>
  <c r="H62" i="1"/>
  <c r="H63" i="1"/>
  <c r="H64" i="1"/>
  <c r="C65" i="1"/>
  <c r="E65" i="1"/>
  <c r="H65" i="1"/>
  <c r="J65" i="1"/>
  <c r="H66" i="1"/>
  <c r="L66" i="1"/>
  <c r="H67" i="1"/>
  <c r="J67" i="1"/>
  <c r="L67" i="1"/>
  <c r="H68" i="1"/>
  <c r="H69" i="1"/>
  <c r="J69" i="1"/>
  <c r="E70" i="1"/>
  <c r="H70" i="1"/>
  <c r="L70" i="1"/>
  <c r="H71" i="1"/>
  <c r="E72" i="1"/>
  <c r="H72" i="1"/>
  <c r="H73" i="1"/>
  <c r="H74" i="1"/>
  <c r="H75" i="1"/>
  <c r="H76" i="1"/>
  <c r="C77" i="1"/>
  <c r="H77" i="1"/>
  <c r="J77" i="1"/>
  <c r="L77" i="1"/>
  <c r="H78" i="1"/>
  <c r="B97" i="1"/>
  <c r="F6" i="2"/>
  <c r="N6" i="2" s="1"/>
  <c r="L6" i="2"/>
  <c r="I47" i="2" s="1"/>
  <c r="M6" i="2"/>
  <c r="F7" i="2"/>
  <c r="N7" i="2" s="1"/>
  <c r="D48" i="2" s="1"/>
  <c r="M7" i="2"/>
  <c r="J48" i="2" s="1"/>
  <c r="L7" i="2"/>
  <c r="B48" i="2" s="1"/>
  <c r="F8" i="2"/>
  <c r="O8" i="2" s="1"/>
  <c r="E49" i="2" s="1"/>
  <c r="L8" i="2"/>
  <c r="M8" i="2"/>
  <c r="J49" i="2" s="1"/>
  <c r="N8" i="2"/>
  <c r="K49" i="2" s="1"/>
  <c r="F9" i="2"/>
  <c r="O9" i="2" s="1"/>
  <c r="M9" i="2"/>
  <c r="L9" i="2"/>
  <c r="N9" i="2"/>
  <c r="D50" i="2" s="1"/>
  <c r="F10" i="2"/>
  <c r="O10" i="2" s="1"/>
  <c r="L10" i="2"/>
  <c r="M10" i="2"/>
  <c r="C51" i="2" s="1"/>
  <c r="N10" i="2"/>
  <c r="F11" i="2"/>
  <c r="M11" i="2"/>
  <c r="L11" i="2"/>
  <c r="I52" i="2" s="1"/>
  <c r="N11" i="2"/>
  <c r="O11" i="2"/>
  <c r="L52" i="2" s="1"/>
  <c r="F12" i="2"/>
  <c r="L12" i="2"/>
  <c r="M12" i="2"/>
  <c r="N12" i="2"/>
  <c r="D53" i="2" s="1"/>
  <c r="O12" i="2"/>
  <c r="P12" i="2"/>
  <c r="F13" i="2"/>
  <c r="M13" i="2"/>
  <c r="L13" i="2"/>
  <c r="N13" i="2"/>
  <c r="O13" i="2"/>
  <c r="F14" i="2"/>
  <c r="F15" i="2"/>
  <c r="F16" i="2"/>
  <c r="M16" i="2" s="1"/>
  <c r="L16" i="2"/>
  <c r="F17" i="2"/>
  <c r="L17" i="2" s="1"/>
  <c r="M17" i="2"/>
  <c r="F18" i="2"/>
  <c r="N18" i="2" s="1"/>
  <c r="M18" i="2"/>
  <c r="F19" i="2"/>
  <c r="F20" i="2"/>
  <c r="O20" i="2" s="1"/>
  <c r="L20" i="2"/>
  <c r="M20" i="2"/>
  <c r="C61" i="2" s="1"/>
  <c r="N20" i="2"/>
  <c r="K61" i="2" s="1"/>
  <c r="F21" i="2"/>
  <c r="O21" i="2" s="1"/>
  <c r="M21" i="2"/>
  <c r="L21" i="2"/>
  <c r="N21" i="2"/>
  <c r="F22" i="2"/>
  <c r="O22" i="2" s="1"/>
  <c r="L22" i="2"/>
  <c r="M22" i="2"/>
  <c r="N22" i="2"/>
  <c r="F23" i="2"/>
  <c r="M23" i="2"/>
  <c r="L23" i="2"/>
  <c r="N23" i="2"/>
  <c r="O23" i="2"/>
  <c r="F24" i="2"/>
  <c r="L24" i="2"/>
  <c r="M24" i="2"/>
  <c r="N24" i="2"/>
  <c r="O24" i="2"/>
  <c r="E65" i="2" s="1"/>
  <c r="F25" i="2"/>
  <c r="M25" i="2"/>
  <c r="C66" i="2" s="1"/>
  <c r="L25" i="2"/>
  <c r="B66" i="2" s="1"/>
  <c r="F26" i="2"/>
  <c r="N26" i="2" s="1"/>
  <c r="D67" i="2" s="1"/>
  <c r="L26" i="2"/>
  <c r="M26" i="2"/>
  <c r="F27" i="2"/>
  <c r="O27" i="2" s="1"/>
  <c r="M27" i="2"/>
  <c r="J68" i="2" s="1"/>
  <c r="L27" i="2"/>
  <c r="N27" i="2"/>
  <c r="F28" i="2"/>
  <c r="L28" i="2"/>
  <c r="M28" i="2"/>
  <c r="C69" i="2" s="1"/>
  <c r="N28" i="2"/>
  <c r="O28" i="2"/>
  <c r="F29" i="2"/>
  <c r="M29" i="2"/>
  <c r="L29" i="2"/>
  <c r="N29" i="2"/>
  <c r="O29" i="2"/>
  <c r="E70" i="2" s="1"/>
  <c r="F70" i="2" s="1"/>
  <c r="F30" i="2"/>
  <c r="L30" i="2"/>
  <c r="M30" i="2"/>
  <c r="N30" i="2"/>
  <c r="O30" i="2"/>
  <c r="E71" i="2" s="1"/>
  <c r="F71" i="2" s="1"/>
  <c r="F31" i="2"/>
  <c r="M31" i="2"/>
  <c r="C72" i="2"/>
  <c r="N31" i="2"/>
  <c r="O31" i="2"/>
  <c r="E72" i="2" s="1"/>
  <c r="F32" i="2"/>
  <c r="N32" i="2"/>
  <c r="F33" i="2"/>
  <c r="O33" i="2" s="1"/>
  <c r="F34" i="2"/>
  <c r="L34" i="2"/>
  <c r="B75" i="2" s="1"/>
  <c r="O34" i="2"/>
  <c r="F35" i="2"/>
  <c r="O35" i="2" s="1"/>
  <c r="F36" i="2"/>
  <c r="L36" i="2"/>
  <c r="O36" i="2"/>
  <c r="E77" i="2" s="1"/>
  <c r="F37" i="2"/>
  <c r="B38" i="2"/>
  <c r="C38" i="2"/>
  <c r="D38" i="2"/>
  <c r="E38" i="2"/>
  <c r="I38" i="2"/>
  <c r="J38" i="2" s="1"/>
  <c r="C47" i="2"/>
  <c r="H47" i="2"/>
  <c r="J47" i="2"/>
  <c r="H48" i="2"/>
  <c r="I48" i="2"/>
  <c r="K48" i="2"/>
  <c r="C49" i="2"/>
  <c r="H49" i="2"/>
  <c r="B50" i="2"/>
  <c r="C50" i="2"/>
  <c r="H50" i="2"/>
  <c r="B51" i="2"/>
  <c r="H51" i="2"/>
  <c r="J51" i="2" s="1"/>
  <c r="I51" i="2"/>
  <c r="B52" i="2"/>
  <c r="D52" i="2"/>
  <c r="E52" i="2"/>
  <c r="H52" i="2"/>
  <c r="K52" i="2"/>
  <c r="B53" i="2"/>
  <c r="C53" i="2"/>
  <c r="E53" i="2"/>
  <c r="H53" i="2"/>
  <c r="K53" i="2" s="1"/>
  <c r="B54" i="2"/>
  <c r="C54" i="2"/>
  <c r="D54" i="2"/>
  <c r="E54" i="2"/>
  <c r="H54" i="2"/>
  <c r="J54" i="2" s="1"/>
  <c r="H55" i="2"/>
  <c r="H56" i="2"/>
  <c r="H57" i="2"/>
  <c r="B58" i="2"/>
  <c r="C58" i="2"/>
  <c r="H58" i="2"/>
  <c r="H59" i="2"/>
  <c r="H60" i="2"/>
  <c r="B61" i="2"/>
  <c r="D61" i="2"/>
  <c r="E61" i="2"/>
  <c r="H61" i="2"/>
  <c r="J61" i="2"/>
  <c r="B62" i="2"/>
  <c r="C62" i="2"/>
  <c r="D62" i="2"/>
  <c r="H62" i="2"/>
  <c r="B63" i="2"/>
  <c r="D63" i="2"/>
  <c r="E63" i="2"/>
  <c r="H63" i="2"/>
  <c r="I63" i="2"/>
  <c r="K63" i="2"/>
  <c r="L63" i="2"/>
  <c r="E64" i="2"/>
  <c r="H64" i="2"/>
  <c r="J64" i="2"/>
  <c r="B65" i="2"/>
  <c r="C65" i="2"/>
  <c r="H65" i="2"/>
  <c r="J65" i="2"/>
  <c r="K65" i="2"/>
  <c r="L65" i="2"/>
  <c r="H66" i="2"/>
  <c r="B67" i="2"/>
  <c r="C67" i="2"/>
  <c r="H67" i="2"/>
  <c r="I67" i="2"/>
  <c r="J67" i="2"/>
  <c r="K67" i="2"/>
  <c r="D68" i="2"/>
  <c r="E68" i="2"/>
  <c r="H68" i="2"/>
  <c r="L68" i="2" s="1"/>
  <c r="K68" i="2"/>
  <c r="B69" i="2"/>
  <c r="H69" i="2"/>
  <c r="J69" i="2"/>
  <c r="B70" i="2"/>
  <c r="C70" i="2"/>
  <c r="D70" i="2"/>
  <c r="H70" i="2"/>
  <c r="B71" i="2"/>
  <c r="C71" i="2"/>
  <c r="D71" i="2"/>
  <c r="H71" i="2"/>
  <c r="K71" i="2"/>
  <c r="L71" i="2"/>
  <c r="D72" i="2"/>
  <c r="H72" i="2"/>
  <c r="J72" i="2"/>
  <c r="K72" i="2"/>
  <c r="L72" i="2"/>
  <c r="H73" i="2"/>
  <c r="E74" i="2"/>
  <c r="H74" i="2"/>
  <c r="L74" i="2"/>
  <c r="H75" i="2"/>
  <c r="E76" i="2"/>
  <c r="H76" i="2"/>
  <c r="H77" i="2"/>
  <c r="L77" i="2"/>
  <c r="H78" i="2"/>
  <c r="B97" i="2"/>
  <c r="F6" i="3"/>
  <c r="O6" i="3"/>
  <c r="L47" i="3" s="1"/>
  <c r="F7" i="3"/>
  <c r="O7" i="3"/>
  <c r="E48" i="3" s="1"/>
  <c r="F8" i="3"/>
  <c r="F9" i="3"/>
  <c r="L9" i="3" s="1"/>
  <c r="B50" i="3"/>
  <c r="M9" i="3"/>
  <c r="N9" i="3"/>
  <c r="K50" i="3" s="1"/>
  <c r="O9" i="3"/>
  <c r="F10" i="3"/>
  <c r="O10" i="3" s="1"/>
  <c r="F11" i="3"/>
  <c r="N11" i="3" s="1"/>
  <c r="D52" i="3" s="1"/>
  <c r="L11" i="3"/>
  <c r="M11" i="3"/>
  <c r="C52" i="3" s="1"/>
  <c r="F12" i="3"/>
  <c r="F13" i="3"/>
  <c r="N13" i="3"/>
  <c r="D54" i="3" s="1"/>
  <c r="F14" i="3"/>
  <c r="O14" i="3" s="1"/>
  <c r="L55" i="3"/>
  <c r="F15" i="3"/>
  <c r="N15" i="3" s="1"/>
  <c r="D56" i="3" s="1"/>
  <c r="L15" i="3"/>
  <c r="B56" i="3" s="1"/>
  <c r="F16" i="3"/>
  <c r="N16" i="3" s="1"/>
  <c r="F17" i="3"/>
  <c r="N17" i="3" s="1"/>
  <c r="K58" i="3" s="1"/>
  <c r="M17" i="3"/>
  <c r="O17" i="3"/>
  <c r="L58" i="3" s="1"/>
  <c r="F18" i="3"/>
  <c r="O18" i="3"/>
  <c r="E59" i="3" s="1"/>
  <c r="F19" i="3"/>
  <c r="M19" i="3" s="1"/>
  <c r="N19" i="3"/>
  <c r="D60" i="3" s="1"/>
  <c r="C60" i="3"/>
  <c r="O19" i="3"/>
  <c r="F20" i="3"/>
  <c r="O20" i="3" s="1"/>
  <c r="F21" i="3"/>
  <c r="N21" i="3"/>
  <c r="D62" i="3"/>
  <c r="M21" i="3"/>
  <c r="C62" i="3" s="1"/>
  <c r="O21" i="3"/>
  <c r="F22" i="3"/>
  <c r="F23" i="3"/>
  <c r="O23" i="3" s="1"/>
  <c r="N23" i="3"/>
  <c r="D64" i="3"/>
  <c r="M23" i="3"/>
  <c r="C64" i="3" s="1"/>
  <c r="F24" i="3"/>
  <c r="F25" i="3"/>
  <c r="O25" i="3" s="1"/>
  <c r="L66" i="3" s="1"/>
  <c r="M25" i="3"/>
  <c r="J66" i="3" s="1"/>
  <c r="F26" i="3"/>
  <c r="O26" i="3"/>
  <c r="L67" i="3" s="1"/>
  <c r="F27" i="3"/>
  <c r="O27" i="3"/>
  <c r="L68" i="3" s="1"/>
  <c r="F28" i="3"/>
  <c r="L28" i="3" s="1"/>
  <c r="O28" i="3"/>
  <c r="E69" i="3" s="1"/>
  <c r="F29" i="3"/>
  <c r="N29" i="3"/>
  <c r="D70" i="3"/>
  <c r="M29" i="3"/>
  <c r="J70" i="3" s="1"/>
  <c r="O29" i="3"/>
  <c r="L70" i="3" s="1"/>
  <c r="F30" i="3"/>
  <c r="L30" i="3" s="1"/>
  <c r="F31" i="3"/>
  <c r="N31" i="3"/>
  <c r="D72" i="3"/>
  <c r="M31" i="3"/>
  <c r="O31" i="3"/>
  <c r="F32" i="3"/>
  <c r="N32" i="3" s="1"/>
  <c r="F33" i="3"/>
  <c r="N33" i="3"/>
  <c r="M33" i="3"/>
  <c r="J74" i="3" s="1"/>
  <c r="O33" i="3"/>
  <c r="E74" i="3" s="1"/>
  <c r="F34" i="3"/>
  <c r="O34" i="3"/>
  <c r="L75" i="3" s="1"/>
  <c r="F35" i="3"/>
  <c r="N35" i="3"/>
  <c r="M35" i="3"/>
  <c r="C76" i="3" s="1"/>
  <c r="O35" i="3"/>
  <c r="F36" i="3"/>
  <c r="L36" i="3" s="1"/>
  <c r="O36" i="3"/>
  <c r="E77" i="3" s="1"/>
  <c r="F37" i="3"/>
  <c r="N37" i="3"/>
  <c r="M37" i="3"/>
  <c r="O37" i="3"/>
  <c r="E78" i="3" s="1"/>
  <c r="B38" i="3"/>
  <c r="C38" i="3"/>
  <c r="D38" i="3"/>
  <c r="E38" i="3"/>
  <c r="I38" i="3"/>
  <c r="J38" i="3" s="1"/>
  <c r="H47" i="3"/>
  <c r="H48" i="3"/>
  <c r="H49" i="3"/>
  <c r="E50" i="3"/>
  <c r="H50" i="3"/>
  <c r="L50" i="3"/>
  <c r="E51" i="3"/>
  <c r="H51" i="3"/>
  <c r="L51" i="3"/>
  <c r="H52" i="3"/>
  <c r="J52" i="3"/>
  <c r="H53" i="3"/>
  <c r="H54" i="3"/>
  <c r="E55" i="3"/>
  <c r="H55" i="3"/>
  <c r="H56" i="3"/>
  <c r="H57" i="3"/>
  <c r="C58" i="3"/>
  <c r="H58" i="3"/>
  <c r="J58" i="3" s="1"/>
  <c r="H59" i="3"/>
  <c r="H60" i="3"/>
  <c r="J60" i="3" s="1"/>
  <c r="K60" i="3"/>
  <c r="H61" i="3"/>
  <c r="H62" i="3"/>
  <c r="J62" i="3"/>
  <c r="H63" i="3"/>
  <c r="E64" i="3"/>
  <c r="H64" i="3"/>
  <c r="H65" i="3"/>
  <c r="C66" i="3"/>
  <c r="E66" i="3"/>
  <c r="H66" i="3"/>
  <c r="H67" i="3"/>
  <c r="E68" i="3"/>
  <c r="H68" i="3"/>
  <c r="H69" i="3"/>
  <c r="C70" i="3"/>
  <c r="E70" i="3"/>
  <c r="H70" i="3"/>
  <c r="H71" i="3"/>
  <c r="H72" i="3"/>
  <c r="K72" i="3" s="1"/>
  <c r="H73" i="3"/>
  <c r="C74" i="3"/>
  <c r="D74" i="3"/>
  <c r="H74" i="3"/>
  <c r="L74" i="3"/>
  <c r="E75" i="3"/>
  <c r="H75" i="3"/>
  <c r="D76" i="3"/>
  <c r="E76" i="3"/>
  <c r="H76" i="3"/>
  <c r="K76" i="3" s="1"/>
  <c r="J76" i="3"/>
  <c r="H77" i="3"/>
  <c r="C78" i="3"/>
  <c r="D78" i="3"/>
  <c r="H78" i="3"/>
  <c r="J78" i="3"/>
  <c r="B97" i="3"/>
  <c r="F6" i="4"/>
  <c r="F7" i="4"/>
  <c r="N7" i="4" s="1"/>
  <c r="K48" i="4" s="1"/>
  <c r="F8" i="4"/>
  <c r="M8" i="4"/>
  <c r="C49" i="4" s="1"/>
  <c r="O8" i="4"/>
  <c r="E49" i="4" s="1"/>
  <c r="F9" i="4"/>
  <c r="L9" i="4"/>
  <c r="M9" i="4"/>
  <c r="J50" i="4" s="1"/>
  <c r="N9" i="4"/>
  <c r="P9" i="4" s="1"/>
  <c r="O9" i="4"/>
  <c r="E50" i="4" s="1"/>
  <c r="F10" i="4"/>
  <c r="F11" i="4"/>
  <c r="L11" i="4" s="1"/>
  <c r="M11" i="4"/>
  <c r="C52" i="4"/>
  <c r="F12" i="4"/>
  <c r="O12" i="4" s="1"/>
  <c r="M12" i="4"/>
  <c r="C53" i="4" s="1"/>
  <c r="F13" i="4"/>
  <c r="N13" i="4"/>
  <c r="K54" i="4" s="1"/>
  <c r="O13" i="4"/>
  <c r="E54" i="4" s="1"/>
  <c r="F14" i="4"/>
  <c r="O14" i="4" s="1"/>
  <c r="L55" i="4" s="1"/>
  <c r="M14" i="4"/>
  <c r="J55" i="4" s="1"/>
  <c r="F15" i="4"/>
  <c r="O15" i="4" s="1"/>
  <c r="E56" i="4" s="1"/>
  <c r="L15" i="4"/>
  <c r="M15" i="4"/>
  <c r="C56" i="4"/>
  <c r="N15" i="4"/>
  <c r="D56" i="4" s="1"/>
  <c r="F16" i="4"/>
  <c r="M16" i="4"/>
  <c r="O16" i="4"/>
  <c r="E57" i="4" s="1"/>
  <c r="F17" i="4"/>
  <c r="L17" i="4"/>
  <c r="B58" i="4" s="1"/>
  <c r="O17" i="4"/>
  <c r="E58" i="4" s="1"/>
  <c r="F18" i="4"/>
  <c r="M18" i="4" s="1"/>
  <c r="C59" i="4" s="1"/>
  <c r="F19" i="4"/>
  <c r="L19" i="4"/>
  <c r="M19" i="4"/>
  <c r="P19" i="4" s="1"/>
  <c r="C60" i="4"/>
  <c r="N19" i="4"/>
  <c r="O19" i="4"/>
  <c r="E60" i="4" s="1"/>
  <c r="F20" i="4"/>
  <c r="M20" i="4"/>
  <c r="O20" i="4"/>
  <c r="L61" i="4" s="1"/>
  <c r="F21" i="4"/>
  <c r="F22" i="4"/>
  <c r="M22" i="4"/>
  <c r="J63" i="4" s="1"/>
  <c r="O22" i="4"/>
  <c r="E63" i="4" s="1"/>
  <c r="F23" i="4"/>
  <c r="F24" i="4"/>
  <c r="F25" i="4"/>
  <c r="O25" i="4" s="1"/>
  <c r="L25" i="4"/>
  <c r="F26" i="4"/>
  <c r="M26" i="4"/>
  <c r="C67" i="4" s="1"/>
  <c r="O26" i="4"/>
  <c r="E67" i="4" s="1"/>
  <c r="F27" i="4"/>
  <c r="M27" i="4" s="1"/>
  <c r="C68" i="4" s="1"/>
  <c r="F28" i="4"/>
  <c r="O28" i="4" s="1"/>
  <c r="E69" i="4" s="1"/>
  <c r="M28" i="4"/>
  <c r="F29" i="4"/>
  <c r="L29" i="4"/>
  <c r="M29" i="4"/>
  <c r="C70" i="4" s="1"/>
  <c r="N29" i="4"/>
  <c r="O29" i="4"/>
  <c r="F30" i="4"/>
  <c r="M30" i="4"/>
  <c r="O30" i="4"/>
  <c r="F31" i="4"/>
  <c r="N31" i="4" s="1"/>
  <c r="L31" i="4"/>
  <c r="M31" i="4"/>
  <c r="C72" i="4" s="1"/>
  <c r="F72" i="4" s="1"/>
  <c r="O31" i="4"/>
  <c r="L72" i="4" s="1"/>
  <c r="F32" i="4"/>
  <c r="M32" i="4" s="1"/>
  <c r="F33" i="4"/>
  <c r="L33" i="4"/>
  <c r="M33" i="4"/>
  <c r="C74" i="4" s="1"/>
  <c r="N33" i="4"/>
  <c r="O33" i="4"/>
  <c r="F34" i="4"/>
  <c r="F35" i="4"/>
  <c r="N35" i="4" s="1"/>
  <c r="K76" i="4" s="1"/>
  <c r="L35" i="4"/>
  <c r="B76" i="4" s="1"/>
  <c r="M35" i="4"/>
  <c r="C76" i="4" s="1"/>
  <c r="F36" i="4"/>
  <c r="O36" i="4" s="1"/>
  <c r="M36" i="4"/>
  <c r="C77" i="4"/>
  <c r="F37" i="4"/>
  <c r="L37" i="4"/>
  <c r="B78" i="4" s="1"/>
  <c r="M37" i="4"/>
  <c r="C78" i="4" s="1"/>
  <c r="N37" i="4"/>
  <c r="O37" i="4"/>
  <c r="E78" i="4" s="1"/>
  <c r="B38" i="4"/>
  <c r="C38" i="4"/>
  <c r="D38" i="4"/>
  <c r="E38" i="4"/>
  <c r="I38" i="4"/>
  <c r="J38" i="4" s="1"/>
  <c r="H47" i="4"/>
  <c r="H48" i="4"/>
  <c r="H49" i="4"/>
  <c r="C50" i="4"/>
  <c r="D50" i="4"/>
  <c r="H50" i="4"/>
  <c r="H51" i="4"/>
  <c r="H52" i="4"/>
  <c r="H53" i="4"/>
  <c r="D54" i="4"/>
  <c r="H54" i="4"/>
  <c r="L54" i="4"/>
  <c r="E55" i="4"/>
  <c r="H55" i="4"/>
  <c r="H56" i="4"/>
  <c r="L56" i="4"/>
  <c r="J56" i="4"/>
  <c r="K56" i="4"/>
  <c r="H57" i="4"/>
  <c r="L57" i="4"/>
  <c r="H58" i="4"/>
  <c r="H59" i="4"/>
  <c r="D60" i="4"/>
  <c r="H60" i="4"/>
  <c r="L60" i="4"/>
  <c r="E61" i="4"/>
  <c r="H61" i="4"/>
  <c r="H62" i="4"/>
  <c r="H63" i="4"/>
  <c r="H64" i="4"/>
  <c r="H65" i="4"/>
  <c r="E66" i="4"/>
  <c r="H66" i="4"/>
  <c r="H67" i="4"/>
  <c r="H68" i="4"/>
  <c r="H69" i="4"/>
  <c r="E70" i="4"/>
  <c r="H70" i="4"/>
  <c r="J70" i="4" s="1"/>
  <c r="H71" i="4"/>
  <c r="J71" i="4"/>
  <c r="D72" i="4"/>
  <c r="E72" i="4"/>
  <c r="H72" i="4"/>
  <c r="H73" i="4"/>
  <c r="E74" i="4"/>
  <c r="H74" i="4"/>
  <c r="H75" i="4"/>
  <c r="K75" i="4"/>
  <c r="D76" i="4"/>
  <c r="H76" i="4"/>
  <c r="E77" i="4"/>
  <c r="H77" i="4"/>
  <c r="J77" i="4" s="1"/>
  <c r="L77" i="4"/>
  <c r="D78" i="4"/>
  <c r="H78" i="4"/>
  <c r="K78" i="4" s="1"/>
  <c r="J78" i="4"/>
  <c r="L78" i="4"/>
  <c r="B97" i="4"/>
  <c r="K64" i="3"/>
  <c r="E58" i="3"/>
  <c r="I50" i="3"/>
  <c r="K52" i="3"/>
  <c r="F54" i="2"/>
  <c r="B72" i="4"/>
  <c r="C69" i="4"/>
  <c r="J69" i="4"/>
  <c r="C61" i="4"/>
  <c r="J61" i="4"/>
  <c r="B60" i="4"/>
  <c r="F60" i="4" s="1"/>
  <c r="C57" i="4"/>
  <c r="J57" i="4"/>
  <c r="B56" i="4"/>
  <c r="F56" i="4" s="1"/>
  <c r="I56" i="4"/>
  <c r="C71" i="4"/>
  <c r="B66" i="4"/>
  <c r="B50" i="4"/>
  <c r="B74" i="4"/>
  <c r="P33" i="4"/>
  <c r="I74" i="4"/>
  <c r="B70" i="4"/>
  <c r="P29" i="4"/>
  <c r="J67" i="4"/>
  <c r="N36" i="3"/>
  <c r="M36" i="3"/>
  <c r="N20" i="3"/>
  <c r="M20" i="3"/>
  <c r="L14" i="3"/>
  <c r="N14" i="3"/>
  <c r="M14" i="3"/>
  <c r="L10" i="3"/>
  <c r="N10" i="3"/>
  <c r="M10" i="3"/>
  <c r="L6" i="3"/>
  <c r="N6" i="3"/>
  <c r="M6" i="3"/>
  <c r="I62" i="2"/>
  <c r="K62" i="2"/>
  <c r="P29" i="2"/>
  <c r="J70" i="2"/>
  <c r="J66" i="2"/>
  <c r="P21" i="2"/>
  <c r="J62" i="2"/>
  <c r="J58" i="2"/>
  <c r="P13" i="2"/>
  <c r="P9" i="2"/>
  <c r="J50" i="2"/>
  <c r="B76" i="1"/>
  <c r="I76" i="1"/>
  <c r="D73" i="1"/>
  <c r="K73" i="1"/>
  <c r="D65" i="1"/>
  <c r="K65" i="1"/>
  <c r="B60" i="1"/>
  <c r="I60" i="1"/>
  <c r="D57" i="1"/>
  <c r="K57" i="1"/>
  <c r="B52" i="1"/>
  <c r="I52" i="1"/>
  <c r="D49" i="1"/>
  <c r="K49" i="1"/>
  <c r="K47" i="1"/>
  <c r="D47" i="1"/>
  <c r="E71" i="4"/>
  <c r="N36" i="4"/>
  <c r="N34" i="4"/>
  <c r="N30" i="4"/>
  <c r="N28" i="4"/>
  <c r="N26" i="4"/>
  <c r="N22" i="4"/>
  <c r="N20" i="4"/>
  <c r="N18" i="4"/>
  <c r="K59" i="4" s="1"/>
  <c r="N16" i="4"/>
  <c r="N8" i="4"/>
  <c r="N6" i="4"/>
  <c r="K78" i="3"/>
  <c r="K74" i="3"/>
  <c r="K70" i="3"/>
  <c r="K62" i="3"/>
  <c r="I56" i="3"/>
  <c r="I52" i="3"/>
  <c r="P9" i="3"/>
  <c r="N30" i="3"/>
  <c r="M30" i="3"/>
  <c r="L22" i="3"/>
  <c r="N22" i="3"/>
  <c r="M22" i="3"/>
  <c r="C50" i="3"/>
  <c r="J50" i="3"/>
  <c r="M50" i="3" s="1"/>
  <c r="E47" i="3"/>
  <c r="I58" i="2"/>
  <c r="I78" i="1"/>
  <c r="B78" i="1"/>
  <c r="I70" i="1"/>
  <c r="B70" i="1"/>
  <c r="K67" i="1"/>
  <c r="D67" i="1"/>
  <c r="I62" i="1"/>
  <c r="B62" i="1"/>
  <c r="I54" i="1"/>
  <c r="B54" i="1"/>
  <c r="L32" i="3"/>
  <c r="I73" i="3" s="1"/>
  <c r="L24" i="3"/>
  <c r="N24" i="3"/>
  <c r="M24" i="3"/>
  <c r="L16" i="3"/>
  <c r="M16" i="3"/>
  <c r="L12" i="3"/>
  <c r="N12" i="3"/>
  <c r="M12" i="3"/>
  <c r="L8" i="3"/>
  <c r="I49" i="3" s="1"/>
  <c r="M49" i="3" s="1"/>
  <c r="N8" i="3"/>
  <c r="M8" i="3"/>
  <c r="I70" i="2"/>
  <c r="K70" i="2"/>
  <c r="I54" i="2"/>
  <c r="K54" i="2"/>
  <c r="P27" i="2"/>
  <c r="C68" i="2"/>
  <c r="P23" i="2"/>
  <c r="C64" i="2"/>
  <c r="P11" i="2"/>
  <c r="C52" i="2"/>
  <c r="F52" i="2" s="1"/>
  <c r="C48" i="2"/>
  <c r="D77" i="1"/>
  <c r="K77" i="1"/>
  <c r="B72" i="1"/>
  <c r="I72" i="1"/>
  <c r="D69" i="1"/>
  <c r="K69" i="1"/>
  <c r="B64" i="1"/>
  <c r="I64" i="1"/>
  <c r="D61" i="1"/>
  <c r="K61" i="1"/>
  <c r="D53" i="1"/>
  <c r="K53" i="1"/>
  <c r="B48" i="1"/>
  <c r="I48" i="1"/>
  <c r="L36" i="4"/>
  <c r="L34" i="4"/>
  <c r="L32" i="4"/>
  <c r="L30" i="4"/>
  <c r="L28" i="4"/>
  <c r="L26" i="4"/>
  <c r="I67" i="4" s="1"/>
  <c r="L24" i="4"/>
  <c r="L22" i="4"/>
  <c r="L20" i="4"/>
  <c r="L18" i="4"/>
  <c r="L16" i="4"/>
  <c r="L14" i="4"/>
  <c r="L10" i="4"/>
  <c r="L8" i="4"/>
  <c r="L6" i="4"/>
  <c r="O30" i="3"/>
  <c r="O22" i="3"/>
  <c r="L34" i="3"/>
  <c r="P34" i="3" s="1"/>
  <c r="N34" i="3"/>
  <c r="M34" i="3"/>
  <c r="L26" i="3"/>
  <c r="N26" i="3"/>
  <c r="M26" i="3"/>
  <c r="L18" i="3"/>
  <c r="B59" i="3" s="1"/>
  <c r="N18" i="3"/>
  <c r="M18" i="3"/>
  <c r="I66" i="2"/>
  <c r="I50" i="2"/>
  <c r="K50" i="2"/>
  <c r="I74" i="1"/>
  <c r="B74" i="1"/>
  <c r="I66" i="1"/>
  <c r="B66" i="1"/>
  <c r="I58" i="1"/>
  <c r="B58" i="1"/>
  <c r="K55" i="1"/>
  <c r="D55" i="1"/>
  <c r="I50" i="1"/>
  <c r="B50" i="1"/>
  <c r="B52" i="3"/>
  <c r="O24" i="3"/>
  <c r="O16" i="3"/>
  <c r="O12" i="3"/>
  <c r="L53" i="3" s="1"/>
  <c r="O8" i="3"/>
  <c r="L70" i="2"/>
  <c r="M70" i="2" s="1"/>
  <c r="L54" i="2"/>
  <c r="J52" i="2"/>
  <c r="M52" i="2" s="1"/>
  <c r="I69" i="2"/>
  <c r="I65" i="2"/>
  <c r="M65" i="2" s="1"/>
  <c r="I61" i="2"/>
  <c r="I57" i="2"/>
  <c r="I53" i="2"/>
  <c r="I49" i="2"/>
  <c r="L37" i="2"/>
  <c r="L35" i="2"/>
  <c r="B76" i="2" s="1"/>
  <c r="L33" i="2"/>
  <c r="L31" i="2"/>
  <c r="F38" i="1"/>
  <c r="M37" i="1"/>
  <c r="P37" i="1" s="1"/>
  <c r="M35" i="1"/>
  <c r="C76" i="1" s="1"/>
  <c r="M33" i="1"/>
  <c r="M31" i="1"/>
  <c r="M29" i="1"/>
  <c r="M27" i="1"/>
  <c r="C68" i="1" s="1"/>
  <c r="M25" i="1"/>
  <c r="M23" i="1"/>
  <c r="C64" i="1" s="1"/>
  <c r="M21" i="1"/>
  <c r="J62" i="1" s="1"/>
  <c r="M62" i="1" s="1"/>
  <c r="M19" i="1"/>
  <c r="M17" i="1"/>
  <c r="M15" i="1"/>
  <c r="M13" i="1"/>
  <c r="C54" i="1" s="1"/>
  <c r="F54" i="1" s="1"/>
  <c r="M11" i="1"/>
  <c r="C52" i="1" s="1"/>
  <c r="M9" i="1"/>
  <c r="C50" i="1" s="1"/>
  <c r="M7" i="1"/>
  <c r="L37" i="3"/>
  <c r="P37" i="3" s="1"/>
  <c r="L35" i="3"/>
  <c r="P35" i="3" s="1"/>
  <c r="L33" i="3"/>
  <c r="B74" i="3" s="1"/>
  <c r="F74" i="3" s="1"/>
  <c r="L31" i="3"/>
  <c r="L29" i="3"/>
  <c r="I70" i="3" s="1"/>
  <c r="M70" i="3" s="1"/>
  <c r="L27" i="3"/>
  <c r="L25" i="3"/>
  <c r="B66" i="3" s="1"/>
  <c r="L23" i="3"/>
  <c r="L21" i="3"/>
  <c r="L19" i="3"/>
  <c r="I60" i="3" s="1"/>
  <c r="L17" i="3"/>
  <c r="P17" i="3" s="1"/>
  <c r="F38" i="2"/>
  <c r="N37" i="1"/>
  <c r="D78" i="1" s="1"/>
  <c r="L36" i="1"/>
  <c r="N35" i="1"/>
  <c r="D76" i="1" s="1"/>
  <c r="L34" i="1"/>
  <c r="N33" i="1"/>
  <c r="L32" i="1"/>
  <c r="N31" i="1"/>
  <c r="P31" i="1" s="1"/>
  <c r="L30" i="1"/>
  <c r="I71" i="1" s="1"/>
  <c r="N29" i="1"/>
  <c r="L28" i="1"/>
  <c r="N27" i="1"/>
  <c r="L26" i="1"/>
  <c r="N25" i="1"/>
  <c r="K66" i="1" s="1"/>
  <c r="L24" i="1"/>
  <c r="N23" i="1"/>
  <c r="L22" i="1"/>
  <c r="N21" i="1"/>
  <c r="L20" i="1"/>
  <c r="N19" i="1"/>
  <c r="K60" i="1" s="1"/>
  <c r="L18" i="1"/>
  <c r="B59" i="1" s="1"/>
  <c r="N17" i="1"/>
  <c r="L16" i="1"/>
  <c r="B57" i="1" s="1"/>
  <c r="N15" i="1"/>
  <c r="L14" i="1"/>
  <c r="N13" i="1"/>
  <c r="L12" i="1"/>
  <c r="P12" i="1" s="1"/>
  <c r="N11" i="1"/>
  <c r="L10" i="1"/>
  <c r="N9" i="1"/>
  <c r="L8" i="1"/>
  <c r="N7" i="1"/>
  <c r="P7" i="1" s="1"/>
  <c r="L6" i="1"/>
  <c r="P6" i="1" s="1"/>
  <c r="M6" i="1"/>
  <c r="P25" i="1"/>
  <c r="D50" i="1"/>
  <c r="K50" i="1"/>
  <c r="D74" i="1"/>
  <c r="F74" i="1" s="1"/>
  <c r="K74" i="1"/>
  <c r="I53" i="1"/>
  <c r="M53" i="1" s="1"/>
  <c r="I57" i="1"/>
  <c r="P16" i="1"/>
  <c r="I69" i="1"/>
  <c r="P28" i="1"/>
  <c r="B69" i="1"/>
  <c r="I58" i="3"/>
  <c r="M58" i="3" s="1"/>
  <c r="B58" i="3"/>
  <c r="J50" i="1"/>
  <c r="B47" i="1"/>
  <c r="B51" i="1"/>
  <c r="I51" i="1"/>
  <c r="B55" i="1"/>
  <c r="F55" i="1"/>
  <c r="P14" i="1"/>
  <c r="I55" i="1"/>
  <c r="M55" i="1" s="1"/>
  <c r="I59" i="1"/>
  <c r="B63" i="1"/>
  <c r="I63" i="1"/>
  <c r="B67" i="1"/>
  <c r="F67" i="1" s="1"/>
  <c r="P26" i="1"/>
  <c r="I67" i="1"/>
  <c r="M67" i="1"/>
  <c r="B71" i="1"/>
  <c r="B75" i="1"/>
  <c r="I75" i="1"/>
  <c r="B62" i="3"/>
  <c r="P29" i="3"/>
  <c r="B70" i="3"/>
  <c r="F70" i="3"/>
  <c r="B78" i="3"/>
  <c r="F78" i="3" s="1"/>
  <c r="J54" i="1"/>
  <c r="M54" i="1" s="1"/>
  <c r="J70" i="1"/>
  <c r="C70" i="1"/>
  <c r="J78" i="1"/>
  <c r="C78" i="1"/>
  <c r="I76" i="2"/>
  <c r="J59" i="3"/>
  <c r="C59" i="3"/>
  <c r="K67" i="3"/>
  <c r="D67" i="3"/>
  <c r="E71" i="3"/>
  <c r="L71" i="3"/>
  <c r="P20" i="4"/>
  <c r="B61" i="4"/>
  <c r="I61" i="4"/>
  <c r="P28" i="4"/>
  <c r="B69" i="4"/>
  <c r="I69" i="4"/>
  <c r="P36" i="4"/>
  <c r="I77" i="4"/>
  <c r="M77" i="4" s="1"/>
  <c r="B77" i="4"/>
  <c r="P8" i="3"/>
  <c r="B49" i="3"/>
  <c r="C57" i="3"/>
  <c r="J57" i="3"/>
  <c r="D65" i="3"/>
  <c r="K65" i="3"/>
  <c r="K63" i="3"/>
  <c r="D63" i="3"/>
  <c r="P30" i="3"/>
  <c r="B71" i="3"/>
  <c r="I71" i="3"/>
  <c r="D47" i="4"/>
  <c r="K47" i="4"/>
  <c r="K63" i="4"/>
  <c r="D63" i="4"/>
  <c r="D71" i="4"/>
  <c r="K71" i="4"/>
  <c r="M71" i="4" s="1"/>
  <c r="P6" i="3"/>
  <c r="I47" i="3"/>
  <c r="B47" i="3"/>
  <c r="J55" i="3"/>
  <c r="C55" i="3"/>
  <c r="D61" i="3"/>
  <c r="K61" i="3"/>
  <c r="I69" i="3"/>
  <c r="B69" i="3"/>
  <c r="F50" i="1"/>
  <c r="D62" i="1"/>
  <c r="K62" i="1"/>
  <c r="K78" i="1"/>
  <c r="P19" i="3"/>
  <c r="B60" i="3"/>
  <c r="B68" i="3"/>
  <c r="I68" i="3"/>
  <c r="B76" i="3"/>
  <c r="F76" i="3" s="1"/>
  <c r="I76" i="3"/>
  <c r="J52" i="1"/>
  <c r="C60" i="1"/>
  <c r="J60" i="1"/>
  <c r="M60" i="1" s="1"/>
  <c r="J76" i="1"/>
  <c r="I74" i="2"/>
  <c r="B74" i="2"/>
  <c r="E49" i="3"/>
  <c r="L49" i="3"/>
  <c r="J67" i="3"/>
  <c r="C67" i="3"/>
  <c r="K75" i="3"/>
  <c r="D75" i="3"/>
  <c r="E63" i="3"/>
  <c r="L63" i="3"/>
  <c r="I51" i="4"/>
  <c r="B51" i="4"/>
  <c r="B59" i="4"/>
  <c r="I59" i="4"/>
  <c r="P26" i="4"/>
  <c r="B67" i="4"/>
  <c r="I75" i="4"/>
  <c r="B75" i="4"/>
  <c r="K49" i="3"/>
  <c r="D49" i="3"/>
  <c r="I53" i="3"/>
  <c r="B53" i="3"/>
  <c r="C65" i="3"/>
  <c r="J65" i="3"/>
  <c r="D73" i="3"/>
  <c r="K73" i="3"/>
  <c r="J63" i="3"/>
  <c r="M63" i="3" s="1"/>
  <c r="C63" i="3"/>
  <c r="K71" i="3"/>
  <c r="M71" i="3" s="1"/>
  <c r="D71" i="3"/>
  <c r="D61" i="4"/>
  <c r="K61" i="4"/>
  <c r="D69" i="4"/>
  <c r="F69" i="4" s="1"/>
  <c r="K69" i="4"/>
  <c r="K77" i="4"/>
  <c r="D77" i="4"/>
  <c r="D47" i="3"/>
  <c r="K47" i="3"/>
  <c r="P10" i="3"/>
  <c r="B51" i="3"/>
  <c r="I51" i="3"/>
  <c r="C61" i="3"/>
  <c r="J61" i="3"/>
  <c r="P36" i="3"/>
  <c r="I77" i="3"/>
  <c r="B77" i="3"/>
  <c r="F77" i="3" s="1"/>
  <c r="P35" i="1"/>
  <c r="D54" i="1"/>
  <c r="K54" i="1"/>
  <c r="I65" i="1"/>
  <c r="M65" i="1" s="1"/>
  <c r="P24" i="1"/>
  <c r="B65" i="1"/>
  <c r="F65" i="1"/>
  <c r="I66" i="3"/>
  <c r="J66" i="1"/>
  <c r="C66" i="1"/>
  <c r="B72" i="2"/>
  <c r="F72" i="2" s="1"/>
  <c r="I72" i="2"/>
  <c r="M72" i="2" s="1"/>
  <c r="P31" i="2"/>
  <c r="L65" i="3"/>
  <c r="E65" i="3"/>
  <c r="P18" i="3"/>
  <c r="I59" i="3"/>
  <c r="J75" i="3"/>
  <c r="C75" i="3"/>
  <c r="P8" i="4"/>
  <c r="B49" i="4"/>
  <c r="I49" i="4"/>
  <c r="B57" i="4"/>
  <c r="P16" i="4"/>
  <c r="I57" i="4"/>
  <c r="B65" i="4"/>
  <c r="I65" i="4"/>
  <c r="B73" i="4"/>
  <c r="I73" i="4"/>
  <c r="C49" i="3"/>
  <c r="F49" i="3" s="1"/>
  <c r="J49" i="3"/>
  <c r="D53" i="3"/>
  <c r="K53" i="3"/>
  <c r="P16" i="3"/>
  <c r="I57" i="3"/>
  <c r="B57" i="3"/>
  <c r="J71" i="3"/>
  <c r="C71" i="3"/>
  <c r="D59" i="4"/>
  <c r="K67" i="4"/>
  <c r="D67" i="4"/>
  <c r="D75" i="4"/>
  <c r="J47" i="3"/>
  <c r="C47" i="3"/>
  <c r="K51" i="3"/>
  <c r="D51" i="3"/>
  <c r="P14" i="3"/>
  <c r="B55" i="3"/>
  <c r="I55" i="3"/>
  <c r="M55" i="3" s="1"/>
  <c r="D77" i="3"/>
  <c r="K77" i="3"/>
  <c r="P9" i="1"/>
  <c r="P21" i="1"/>
  <c r="K58" i="1"/>
  <c r="D66" i="1"/>
  <c r="I49" i="1"/>
  <c r="B49" i="1"/>
  <c r="I61" i="1"/>
  <c r="B61" i="1"/>
  <c r="I73" i="1"/>
  <c r="B73" i="1"/>
  <c r="I77" i="1"/>
  <c r="M77" i="1" s="1"/>
  <c r="P36" i="1"/>
  <c r="B77" i="1"/>
  <c r="F77" i="1"/>
  <c r="P33" i="3"/>
  <c r="I74" i="3"/>
  <c r="M74" i="3" s="1"/>
  <c r="J58" i="1"/>
  <c r="C58" i="1"/>
  <c r="J74" i="1"/>
  <c r="C74" i="1"/>
  <c r="K48" i="1"/>
  <c r="D48" i="1"/>
  <c r="K56" i="1"/>
  <c r="D56" i="1"/>
  <c r="D60" i="1"/>
  <c r="F60" i="1"/>
  <c r="K64" i="1"/>
  <c r="K68" i="1"/>
  <c r="D68" i="1"/>
  <c r="K72" i="1"/>
  <c r="D72" i="1"/>
  <c r="F72" i="1" s="1"/>
  <c r="K76" i="1"/>
  <c r="P23" i="3"/>
  <c r="B64" i="3"/>
  <c r="F64" i="3"/>
  <c r="I64" i="3"/>
  <c r="P31" i="3"/>
  <c r="B72" i="3"/>
  <c r="I72" i="3"/>
  <c r="C48" i="1"/>
  <c r="J48" i="1"/>
  <c r="C56" i="1"/>
  <c r="J56" i="1"/>
  <c r="J64" i="1"/>
  <c r="C72" i="1"/>
  <c r="J72" i="1"/>
  <c r="I78" i="2"/>
  <c r="B78" i="2"/>
  <c r="L57" i="3"/>
  <c r="E57" i="3"/>
  <c r="K59" i="3"/>
  <c r="D59" i="3"/>
  <c r="P26" i="3"/>
  <c r="B67" i="3"/>
  <c r="I67" i="3"/>
  <c r="M67" i="3"/>
  <c r="I47" i="4"/>
  <c r="B47" i="4"/>
  <c r="B55" i="4"/>
  <c r="I55" i="4"/>
  <c r="I63" i="4"/>
  <c r="P22" i="4"/>
  <c r="B63" i="4"/>
  <c r="P30" i="4"/>
  <c r="B71" i="4"/>
  <c r="F71" i="4"/>
  <c r="C53" i="3"/>
  <c r="J53" i="3"/>
  <c r="D57" i="3"/>
  <c r="K57" i="3"/>
  <c r="P24" i="3"/>
  <c r="I65" i="3"/>
  <c r="B65" i="3"/>
  <c r="P22" i="3"/>
  <c r="B63" i="3"/>
  <c r="I63" i="3"/>
  <c r="K49" i="4"/>
  <c r="D49" i="4"/>
  <c r="K57" i="4"/>
  <c r="D57" i="4"/>
  <c r="F57" i="4" s="1"/>
  <c r="C51" i="3"/>
  <c r="F51" i="3" s="1"/>
  <c r="J51" i="3"/>
  <c r="M51" i="3" s="1"/>
  <c r="K55" i="3"/>
  <c r="D55" i="3"/>
  <c r="C77" i="3"/>
  <c r="J77" i="3"/>
  <c r="M50" i="1"/>
  <c r="P33" i="1"/>
  <c r="M54" i="2"/>
  <c r="P13" i="1"/>
  <c r="P19" i="1"/>
  <c r="F48" i="1"/>
  <c r="F61" i="4"/>
  <c r="F71" i="3"/>
  <c r="M53" i="3"/>
  <c r="F67" i="4"/>
  <c r="F57" i="3"/>
  <c r="F49" i="4"/>
  <c r="F77" i="4"/>
  <c r="H27" i="5"/>
  <c r="H29" i="5"/>
  <c r="H25" i="5"/>
  <c r="S25" i="5" s="1"/>
  <c r="H21" i="5"/>
  <c r="H17" i="5"/>
  <c r="H33" i="5"/>
  <c r="C36" i="5"/>
  <c r="R19" i="5"/>
  <c r="F58" i="5" s="1"/>
  <c r="R23" i="5"/>
  <c r="R27" i="5"/>
  <c r="R29" i="5"/>
  <c r="O68" i="5" s="1"/>
  <c r="S14" i="5"/>
  <c r="G53" i="5" s="1"/>
  <c r="S18" i="5"/>
  <c r="G57" i="5" s="1"/>
  <c r="S22" i="5"/>
  <c r="P61" i="5" s="1"/>
  <c r="S26" i="5"/>
  <c r="S30" i="5"/>
  <c r="P69" i="5" s="1"/>
  <c r="P19" i="5"/>
  <c r="P23" i="5"/>
  <c r="O19" i="5"/>
  <c r="S19" i="5"/>
  <c r="O23" i="5"/>
  <c r="S23" i="5"/>
  <c r="P62" i="5" s="1"/>
  <c r="S31" i="5"/>
  <c r="N14" i="5"/>
  <c r="B53" i="5" s="1"/>
  <c r="H53" i="5" s="1"/>
  <c r="R14" i="5"/>
  <c r="F53" i="5" s="1"/>
  <c r="H16" i="5"/>
  <c r="N18" i="5"/>
  <c r="R18" i="5"/>
  <c r="H20" i="5"/>
  <c r="R20" i="5" s="1"/>
  <c r="Q21" i="5"/>
  <c r="E60" i="5" s="1"/>
  <c r="N22" i="5"/>
  <c r="B61" i="5" s="1"/>
  <c r="R22" i="5"/>
  <c r="O61" i="5" s="1"/>
  <c r="H24" i="5"/>
  <c r="Q24" i="5"/>
  <c r="E63" i="5" s="1"/>
  <c r="N26" i="5"/>
  <c r="R26" i="5"/>
  <c r="O65" i="5" s="1"/>
  <c r="H28" i="5"/>
  <c r="Q28" i="5" s="1"/>
  <c r="E67" i="5" s="1"/>
  <c r="Q29" i="5"/>
  <c r="E68" i="5" s="1"/>
  <c r="N30" i="5"/>
  <c r="R30" i="5"/>
  <c r="B36" i="5"/>
  <c r="H45" i="5"/>
  <c r="N46" i="5"/>
  <c r="K47" i="5"/>
  <c r="O47" i="5"/>
  <c r="N50" i="5"/>
  <c r="K51" i="5"/>
  <c r="O51" i="5"/>
  <c r="N70" i="5"/>
  <c r="K71" i="5"/>
  <c r="O71" i="5"/>
  <c r="N74" i="5"/>
  <c r="Q14" i="5"/>
  <c r="Q18" i="5"/>
  <c r="N57" i="5" s="1"/>
  <c r="N19" i="5"/>
  <c r="Q22" i="5"/>
  <c r="N23" i="5"/>
  <c r="Q26" i="5"/>
  <c r="N65" i="5" s="1"/>
  <c r="P29" i="5"/>
  <c r="D68" i="5" s="1"/>
  <c r="Q30" i="5"/>
  <c r="E69" i="5" s="1"/>
  <c r="M46" i="5"/>
  <c r="N47" i="5"/>
  <c r="M50" i="5"/>
  <c r="N51" i="5"/>
  <c r="N71" i="5"/>
  <c r="M74" i="5"/>
  <c r="P14" i="5"/>
  <c r="M53" i="5" s="1"/>
  <c r="P18" i="5"/>
  <c r="Q19" i="5"/>
  <c r="N20" i="5"/>
  <c r="K59" i="5" s="1"/>
  <c r="P22" i="5"/>
  <c r="M61" i="5" s="1"/>
  <c r="Q23" i="5"/>
  <c r="P26" i="5"/>
  <c r="O29" i="5"/>
  <c r="S29" i="5"/>
  <c r="P30" i="5"/>
  <c r="D69" i="5" s="1"/>
  <c r="K45" i="5"/>
  <c r="O45" i="5"/>
  <c r="L46" i="5"/>
  <c r="P46" i="5"/>
  <c r="M47" i="5"/>
  <c r="K49" i="5"/>
  <c r="O49" i="5"/>
  <c r="L50" i="5"/>
  <c r="P50" i="5"/>
  <c r="M51" i="5"/>
  <c r="L70" i="5"/>
  <c r="M71" i="5"/>
  <c r="K73" i="5"/>
  <c r="O73" i="5"/>
  <c r="L74" i="5"/>
  <c r="Q74" i="5" s="1"/>
  <c r="P74" i="5"/>
  <c r="O14" i="5"/>
  <c r="O18" i="5"/>
  <c r="O22" i="5"/>
  <c r="O26" i="5"/>
  <c r="N29" i="5"/>
  <c r="B68" i="5" s="1"/>
  <c r="O30" i="5"/>
  <c r="L69" i="5" s="1"/>
  <c r="K46" i="5"/>
  <c r="L47" i="5"/>
  <c r="K50" i="5"/>
  <c r="Q50" i="5" s="1"/>
  <c r="L51" i="5"/>
  <c r="Q51" i="5" s="1"/>
  <c r="K70" i="5"/>
  <c r="L71" i="5"/>
  <c r="K74" i="5"/>
  <c r="M56" i="4"/>
  <c r="I58" i="4"/>
  <c r="J59" i="4"/>
  <c r="I52" i="4"/>
  <c r="I76" i="4"/>
  <c r="J72" i="4"/>
  <c r="L71" i="4"/>
  <c r="J68" i="4"/>
  <c r="L67" i="4"/>
  <c r="M67" i="4"/>
  <c r="L66" i="4"/>
  <c r="J60" i="4"/>
  <c r="L58" i="4"/>
  <c r="J52" i="4"/>
  <c r="K50" i="4"/>
  <c r="I72" i="4"/>
  <c r="J76" i="4"/>
  <c r="K72" i="4"/>
  <c r="K60" i="4"/>
  <c r="L50" i="4"/>
  <c r="I71" i="4"/>
  <c r="I50" i="4"/>
  <c r="M50" i="4" s="1"/>
  <c r="I66" i="4"/>
  <c r="I60" i="4"/>
  <c r="M60" i="4"/>
  <c r="S27" i="5"/>
  <c r="N28" i="5"/>
  <c r="O28" i="5"/>
  <c r="O24" i="5"/>
  <c r="L63" i="5" s="1"/>
  <c r="N67" i="5"/>
  <c r="N63" i="5"/>
  <c r="T29" i="5"/>
  <c r="M69" i="5"/>
  <c r="D61" i="5"/>
  <c r="D53" i="5"/>
  <c r="M68" i="5"/>
  <c r="F65" i="5"/>
  <c r="O53" i="5"/>
  <c r="G62" i="5"/>
  <c r="M62" i="5"/>
  <c r="D62" i="5"/>
  <c r="G61" i="5"/>
  <c r="L65" i="5"/>
  <c r="C65" i="5"/>
  <c r="P68" i="5"/>
  <c r="G68" i="5"/>
  <c r="N58" i="5"/>
  <c r="E58" i="5"/>
  <c r="K69" i="5"/>
  <c r="B69" i="5"/>
  <c r="K61" i="5"/>
  <c r="K57" i="5"/>
  <c r="B57" i="5"/>
  <c r="P70" i="5"/>
  <c r="G70" i="5"/>
  <c r="H70" i="5"/>
  <c r="T31" i="5"/>
  <c r="L58" i="5"/>
  <c r="C58" i="5"/>
  <c r="P57" i="5"/>
  <c r="O66" i="5"/>
  <c r="F66" i="5"/>
  <c r="O62" i="5"/>
  <c r="F62" i="5"/>
  <c r="O58" i="5"/>
  <c r="R24" i="5"/>
  <c r="F61" i="5"/>
  <c r="P66" i="5"/>
  <c r="L61" i="5"/>
  <c r="C61" i="5"/>
  <c r="L53" i="5"/>
  <c r="C53" i="5"/>
  <c r="N62" i="5"/>
  <c r="E62" i="5"/>
  <c r="N69" i="5"/>
  <c r="K58" i="5"/>
  <c r="B58" i="5"/>
  <c r="N53" i="5"/>
  <c r="E53" i="5"/>
  <c r="P65" i="5"/>
  <c r="G65" i="5"/>
  <c r="P28" i="5"/>
  <c r="M67" i="5" s="1"/>
  <c r="P24" i="5"/>
  <c r="P16" i="5"/>
  <c r="D55" i="5" s="1"/>
  <c r="S28" i="5"/>
  <c r="G67" i="5" s="1"/>
  <c r="S24" i="5"/>
  <c r="P63" i="5" s="1"/>
  <c r="K67" i="5"/>
  <c r="B67" i="5"/>
  <c r="K62" i="5"/>
  <c r="B62" i="5"/>
  <c r="T23" i="5"/>
  <c r="O57" i="5"/>
  <c r="F57" i="5"/>
  <c r="P58" i="5"/>
  <c r="G58" i="5"/>
  <c r="L68" i="5"/>
  <c r="C68" i="5"/>
  <c r="M65" i="5"/>
  <c r="D65" i="5"/>
  <c r="M57" i="5"/>
  <c r="D57" i="5"/>
  <c r="N68" i="5"/>
  <c r="N60" i="5"/>
  <c r="G69" i="5"/>
  <c r="P53" i="5"/>
  <c r="F68" i="5"/>
  <c r="Q46" i="5"/>
  <c r="Q49" i="5"/>
  <c r="N24" i="5"/>
  <c r="Q16" i="5"/>
  <c r="E55" i="5" s="1"/>
  <c r="G66" i="5"/>
  <c r="M55" i="5"/>
  <c r="O63" i="5"/>
  <c r="F63" i="5"/>
  <c r="P67" i="5"/>
  <c r="D67" i="5"/>
  <c r="N55" i="5"/>
  <c r="B63" i="5"/>
  <c r="G63" i="5"/>
  <c r="M63" i="5"/>
  <c r="D63" i="5"/>
  <c r="F59" i="5" l="1"/>
  <c r="O59" i="5"/>
  <c r="Q69" i="5"/>
  <c r="P64" i="5"/>
  <c r="G64" i="5"/>
  <c r="S16" i="5"/>
  <c r="N16" i="5"/>
  <c r="R16" i="5"/>
  <c r="O16" i="5"/>
  <c r="N17" i="5"/>
  <c r="O17" i="5"/>
  <c r="P17" i="5"/>
  <c r="K53" i="5"/>
  <c r="Q53" i="5" s="1"/>
  <c r="T30" i="5"/>
  <c r="Q70" i="5"/>
  <c r="H68" i="5"/>
  <c r="R21" i="5"/>
  <c r="O21" i="5"/>
  <c r="N21" i="5"/>
  <c r="S21" i="5"/>
  <c r="M57" i="3"/>
  <c r="H57" i="5"/>
  <c r="B65" i="5"/>
  <c r="T26" i="5"/>
  <c r="T24" i="5"/>
  <c r="C69" i="5"/>
  <c r="E57" i="5"/>
  <c r="K68" i="5"/>
  <c r="Q68" i="5" s="1"/>
  <c r="N25" i="5"/>
  <c r="O69" i="5"/>
  <c r="F69" i="5"/>
  <c r="R17" i="5"/>
  <c r="F63" i="3"/>
  <c r="F47" i="3"/>
  <c r="F66" i="1"/>
  <c r="L67" i="5"/>
  <c r="C67" i="5"/>
  <c r="B59" i="5"/>
  <c r="O20" i="5"/>
  <c r="P20" i="5"/>
  <c r="Q20" i="5"/>
  <c r="P25" i="5"/>
  <c r="R25" i="5"/>
  <c r="Q25" i="5"/>
  <c r="K63" i="5"/>
  <c r="Q63" i="5" s="1"/>
  <c r="T19" i="5"/>
  <c r="T22" i="5"/>
  <c r="S17" i="5"/>
  <c r="M72" i="4"/>
  <c r="O25" i="5"/>
  <c r="N61" i="5"/>
  <c r="Q61" i="5" s="1"/>
  <c r="E61" i="5"/>
  <c r="H61" i="5" s="1"/>
  <c r="T18" i="5"/>
  <c r="M58" i="5"/>
  <c r="Q58" i="5" s="1"/>
  <c r="D58" i="5"/>
  <c r="H58" i="5" s="1"/>
  <c r="P27" i="5"/>
  <c r="N27" i="5"/>
  <c r="Q27" i="5"/>
  <c r="O27" i="5"/>
  <c r="M58" i="1"/>
  <c r="M66" i="1"/>
  <c r="E65" i="5"/>
  <c r="S20" i="5"/>
  <c r="L57" i="5"/>
  <c r="Q57" i="5" s="1"/>
  <c r="C57" i="5"/>
  <c r="P21" i="5"/>
  <c r="Q71" i="5"/>
  <c r="Q47" i="5"/>
  <c r="Q17" i="5"/>
  <c r="L62" i="5"/>
  <c r="Q62" i="5" s="1"/>
  <c r="C62" i="5"/>
  <c r="H62" i="5" s="1"/>
  <c r="M47" i="3"/>
  <c r="F55" i="3"/>
  <c r="F59" i="3"/>
  <c r="T14" i="5"/>
  <c r="K65" i="5"/>
  <c r="Q65" i="5" s="1"/>
  <c r="M65" i="3"/>
  <c r="M57" i="4"/>
  <c r="F65" i="3"/>
  <c r="J47" i="1"/>
  <c r="C47" i="1"/>
  <c r="K52" i="1"/>
  <c r="M52" i="1" s="1"/>
  <c r="D52" i="1"/>
  <c r="F52" i="1" s="1"/>
  <c r="P17" i="1"/>
  <c r="D58" i="1"/>
  <c r="F58" i="1" s="1"/>
  <c r="D64" i="1"/>
  <c r="P23" i="1"/>
  <c r="D70" i="1"/>
  <c r="F70" i="1" s="1"/>
  <c r="K70" i="1"/>
  <c r="M70" i="1" s="1"/>
  <c r="P29" i="1"/>
  <c r="P21" i="3"/>
  <c r="I62" i="3"/>
  <c r="M62" i="3" s="1"/>
  <c r="E61" i="3"/>
  <c r="L61" i="3"/>
  <c r="F62" i="2"/>
  <c r="M61" i="4"/>
  <c r="C73" i="4"/>
  <c r="J73" i="4"/>
  <c r="E53" i="4"/>
  <c r="L53" i="4"/>
  <c r="M48" i="1"/>
  <c r="P12" i="3"/>
  <c r="B73" i="3"/>
  <c r="I75" i="3"/>
  <c r="M75" i="3" s="1"/>
  <c r="C62" i="1"/>
  <c r="F62" i="1" s="1"/>
  <c r="I47" i="1"/>
  <c r="B53" i="1"/>
  <c r="P11" i="1"/>
  <c r="C63" i="5"/>
  <c r="H63" i="5" s="1"/>
  <c r="R28" i="5"/>
  <c r="J68" i="1"/>
  <c r="B75" i="3"/>
  <c r="F75" i="3" s="1"/>
  <c r="E53" i="3"/>
  <c r="F53" i="3" s="1"/>
  <c r="I78" i="3"/>
  <c r="M78" i="3" s="1"/>
  <c r="B52" i="4"/>
  <c r="F50" i="4"/>
  <c r="F78" i="4"/>
  <c r="K74" i="4"/>
  <c r="D74" i="4"/>
  <c r="F74" i="4" s="1"/>
  <c r="L23" i="4"/>
  <c r="M23" i="4"/>
  <c r="N21" i="4"/>
  <c r="O21" i="4"/>
  <c r="M10" i="4"/>
  <c r="O10" i="4"/>
  <c r="E62" i="3"/>
  <c r="F62" i="3" s="1"/>
  <c r="L62" i="3"/>
  <c r="K73" i="2"/>
  <c r="D73" i="2"/>
  <c r="K69" i="2"/>
  <c r="M69" i="2" s="1"/>
  <c r="D69" i="2"/>
  <c r="F69" i="2" s="1"/>
  <c r="N19" i="2"/>
  <c r="O19" i="2"/>
  <c r="M19" i="2"/>
  <c r="L19" i="2"/>
  <c r="J57" i="2"/>
  <c r="C57" i="2"/>
  <c r="D47" i="2"/>
  <c r="E36" i="5"/>
  <c r="C55" i="4"/>
  <c r="J53" i="4"/>
  <c r="D48" i="4"/>
  <c r="L72" i="3"/>
  <c r="L60" i="3"/>
  <c r="M60" i="3" s="1"/>
  <c r="L7" i="3"/>
  <c r="M7" i="3"/>
  <c r="N7" i="3"/>
  <c r="L75" i="2"/>
  <c r="E75" i="2"/>
  <c r="L32" i="2"/>
  <c r="M32" i="2"/>
  <c r="P22" i="2"/>
  <c r="J63" i="2"/>
  <c r="M63" i="2" s="1"/>
  <c r="L62" i="2"/>
  <c r="M62" i="2" s="1"/>
  <c r="E62" i="2"/>
  <c r="C59" i="2"/>
  <c r="J59" i="2"/>
  <c r="M15" i="2"/>
  <c r="L15" i="2"/>
  <c r="N15" i="2"/>
  <c r="O15" i="2"/>
  <c r="D51" i="2"/>
  <c r="K51" i="2"/>
  <c r="M51" i="2" s="1"/>
  <c r="N22" i="1"/>
  <c r="M22" i="1"/>
  <c r="P22" i="1" s="1"/>
  <c r="O22" i="1"/>
  <c r="N32" i="4"/>
  <c r="L20" i="3"/>
  <c r="J49" i="4"/>
  <c r="M49" i="4" s="1"/>
  <c r="P31" i="4"/>
  <c r="L49" i="4"/>
  <c r="L70" i="4"/>
  <c r="M24" i="4"/>
  <c r="O24" i="4"/>
  <c r="M6" i="4"/>
  <c r="O6" i="4"/>
  <c r="E72" i="3"/>
  <c r="L69" i="3"/>
  <c r="J64" i="3"/>
  <c r="M64" i="3" s="1"/>
  <c r="E60" i="3"/>
  <c r="F60" i="3" s="1"/>
  <c r="K56" i="3"/>
  <c r="D50" i="3"/>
  <c r="F50" i="3" s="1"/>
  <c r="L76" i="3"/>
  <c r="M76" i="3" s="1"/>
  <c r="J72" i="3"/>
  <c r="L13" i="3"/>
  <c r="M13" i="3"/>
  <c r="F61" i="2"/>
  <c r="F50" i="2"/>
  <c r="P30" i="2"/>
  <c r="K64" i="2"/>
  <c r="D64" i="2"/>
  <c r="D59" i="2"/>
  <c r="K59" i="2"/>
  <c r="L14" i="2"/>
  <c r="M14" i="2"/>
  <c r="N14" i="2"/>
  <c r="O14" i="2"/>
  <c r="E50" i="2"/>
  <c r="L50" i="2"/>
  <c r="M50" i="2" s="1"/>
  <c r="L69" i="1"/>
  <c r="M69" i="1" s="1"/>
  <c r="E69" i="1"/>
  <c r="F69" i="1" s="1"/>
  <c r="O32" i="3"/>
  <c r="L12" i="4"/>
  <c r="N10" i="4"/>
  <c r="M28" i="3"/>
  <c r="C63" i="4"/>
  <c r="F63" i="4" s="1"/>
  <c r="P15" i="4"/>
  <c r="L69" i="4"/>
  <c r="M69" i="4" s="1"/>
  <c r="K70" i="4"/>
  <c r="D70" i="4"/>
  <c r="F70" i="4" s="1"/>
  <c r="O27" i="4"/>
  <c r="O23" i="4"/>
  <c r="M17" i="4"/>
  <c r="N17" i="4"/>
  <c r="O7" i="4"/>
  <c r="L77" i="3"/>
  <c r="M77" i="3" s="1"/>
  <c r="C72" i="3"/>
  <c r="F72" i="3" s="1"/>
  <c r="L59" i="3"/>
  <c r="M59" i="3" s="1"/>
  <c r="F38" i="3"/>
  <c r="I71" i="2"/>
  <c r="J71" i="2"/>
  <c r="L49" i="2"/>
  <c r="M49" i="2" s="1"/>
  <c r="K47" i="2"/>
  <c r="I77" i="2"/>
  <c r="B77" i="2"/>
  <c r="P24" i="2"/>
  <c r="D65" i="2"/>
  <c r="B64" i="2"/>
  <c r="I64" i="2"/>
  <c r="J71" i="1"/>
  <c r="C71" i="1"/>
  <c r="J59" i="1"/>
  <c r="C59" i="1"/>
  <c r="M32" i="3"/>
  <c r="N12" i="4"/>
  <c r="N24" i="4"/>
  <c r="N28" i="3"/>
  <c r="I70" i="4"/>
  <c r="I78" i="4"/>
  <c r="M78" i="4" s="1"/>
  <c r="L48" i="3"/>
  <c r="E67" i="3"/>
  <c r="F67" i="3" s="1"/>
  <c r="J74" i="4"/>
  <c r="M74" i="4" s="1"/>
  <c r="L63" i="4"/>
  <c r="M63" i="4" s="1"/>
  <c r="F38" i="4"/>
  <c r="M34" i="4"/>
  <c r="O34" i="4"/>
  <c r="O32" i="4"/>
  <c r="N27" i="4"/>
  <c r="N25" i="4"/>
  <c r="N23" i="4"/>
  <c r="M21" i="4"/>
  <c r="O18" i="4"/>
  <c r="L13" i="4"/>
  <c r="M13" i="4"/>
  <c r="M7" i="4"/>
  <c r="L78" i="3"/>
  <c r="N27" i="3"/>
  <c r="M27" i="3"/>
  <c r="N25" i="3"/>
  <c r="L64" i="3"/>
  <c r="O15" i="3"/>
  <c r="O11" i="3"/>
  <c r="O38" i="3" s="1"/>
  <c r="C63" i="2"/>
  <c r="F63" i="2" s="1"/>
  <c r="K54" i="3"/>
  <c r="N14" i="4"/>
  <c r="P37" i="4"/>
  <c r="O35" i="4"/>
  <c r="P35" i="4" s="1"/>
  <c r="L74" i="4"/>
  <c r="L27" i="4"/>
  <c r="M25" i="4"/>
  <c r="P25" i="4" s="1"/>
  <c r="L21" i="4"/>
  <c r="N11" i="4"/>
  <c r="O11" i="4"/>
  <c r="L7" i="4"/>
  <c r="D58" i="3"/>
  <c r="F58" i="3" s="1"/>
  <c r="M15" i="3"/>
  <c r="O13" i="3"/>
  <c r="I75" i="2"/>
  <c r="F65" i="2"/>
  <c r="J53" i="2"/>
  <c r="M53" i="2" s="1"/>
  <c r="L76" i="2"/>
  <c r="O32" i="2"/>
  <c r="L69" i="2"/>
  <c r="E69" i="2"/>
  <c r="I68" i="2"/>
  <c r="M68" i="2" s="1"/>
  <c r="B68" i="2"/>
  <c r="F68" i="2" s="1"/>
  <c r="L57" i="1"/>
  <c r="M57" i="1" s="1"/>
  <c r="E57" i="1"/>
  <c r="F57" i="1" s="1"/>
  <c r="E47" i="1"/>
  <c r="L47" i="1"/>
  <c r="H71" i="5"/>
  <c r="M36" i="2"/>
  <c r="N36" i="2"/>
  <c r="M34" i="2"/>
  <c r="N34" i="2"/>
  <c r="P20" i="2"/>
  <c r="L53" i="2"/>
  <c r="E76" i="1"/>
  <c r="F76" i="1" s="1"/>
  <c r="L76" i="1"/>
  <c r="M76" i="1" s="1"/>
  <c r="E52" i="1"/>
  <c r="L52" i="1"/>
  <c r="F53" i="2"/>
  <c r="D49" i="2"/>
  <c r="P28" i="2"/>
  <c r="N25" i="2"/>
  <c r="O25" i="2"/>
  <c r="L61" i="2"/>
  <c r="M61" i="2" s="1"/>
  <c r="E51" i="2"/>
  <c r="L51" i="2"/>
  <c r="E71" i="1"/>
  <c r="L78" i="1"/>
  <c r="M78" i="1" s="1"/>
  <c r="E78" i="1"/>
  <c r="F78" i="1" s="1"/>
  <c r="C73" i="1"/>
  <c r="J73" i="1"/>
  <c r="E64" i="1"/>
  <c r="L64" i="1"/>
  <c r="M64" i="1" s="1"/>
  <c r="C49" i="1"/>
  <c r="J49" i="1"/>
  <c r="H46" i="5"/>
  <c r="P72" i="5"/>
  <c r="N72" i="5"/>
  <c r="O72" i="5"/>
  <c r="M72" i="5"/>
  <c r="L72" i="5"/>
  <c r="K72" i="5"/>
  <c r="K36" i="5"/>
  <c r="M37" i="2"/>
  <c r="N37" i="2"/>
  <c r="O37" i="2"/>
  <c r="M35" i="2"/>
  <c r="N35" i="2"/>
  <c r="M33" i="2"/>
  <c r="N33" i="2"/>
  <c r="L64" i="2"/>
  <c r="B57" i="2"/>
  <c r="P8" i="2"/>
  <c r="N34" i="1"/>
  <c r="M34" i="1"/>
  <c r="O34" i="1"/>
  <c r="L72" i="1"/>
  <c r="M72" i="1" s="1"/>
  <c r="L27" i="1"/>
  <c r="O27" i="1"/>
  <c r="C61" i="1"/>
  <c r="J61" i="1"/>
  <c r="L15" i="1"/>
  <c r="O15" i="1"/>
  <c r="N10" i="1"/>
  <c r="N38" i="1" s="1"/>
  <c r="M10" i="1"/>
  <c r="O10" i="1"/>
  <c r="H52" i="5"/>
  <c r="H15" i="5"/>
  <c r="L18" i="2"/>
  <c r="P10" i="2"/>
  <c r="N30" i="1"/>
  <c r="N18" i="1"/>
  <c r="N45" i="5"/>
  <c r="N48" i="5"/>
  <c r="O48" i="5"/>
  <c r="N73" i="5"/>
  <c r="P48" i="5"/>
  <c r="B47" i="2"/>
  <c r="O18" i="2"/>
  <c r="O17" i="2"/>
  <c r="O16" i="2"/>
  <c r="L74" i="1"/>
  <c r="M74" i="1" s="1"/>
  <c r="L45" i="5"/>
  <c r="M52" i="5"/>
  <c r="Q52" i="5" s="1"/>
  <c r="L73" i="5"/>
  <c r="Q73" i="5" s="1"/>
  <c r="B49" i="2"/>
  <c r="F49" i="2" s="1"/>
  <c r="O26" i="2"/>
  <c r="P26" i="2" s="1"/>
  <c r="N17" i="2"/>
  <c r="N16" i="2"/>
  <c r="N38" i="2" s="1"/>
  <c r="O7" i="2"/>
  <c r="O6" i="2"/>
  <c r="O32" i="1"/>
  <c r="O20" i="1"/>
  <c r="O8" i="1"/>
  <c r="M45" i="5"/>
  <c r="K48" i="5"/>
  <c r="Q48" i="5" s="1"/>
  <c r="N52" i="5"/>
  <c r="O52" i="5"/>
  <c r="M73" i="5"/>
  <c r="B94" i="2" l="1"/>
  <c r="K80" i="2"/>
  <c r="D94" i="2" s="1"/>
  <c r="D80" i="2"/>
  <c r="C94" i="2" s="1"/>
  <c r="B94" i="1"/>
  <c r="F49" i="1"/>
  <c r="B95" i="3"/>
  <c r="L80" i="3"/>
  <c r="D95" i="3" s="1"/>
  <c r="E80" i="3"/>
  <c r="C95" i="3" s="1"/>
  <c r="E56" i="3"/>
  <c r="L56" i="3"/>
  <c r="C48" i="4"/>
  <c r="J48" i="4"/>
  <c r="D66" i="4"/>
  <c r="K66" i="4"/>
  <c r="K69" i="3"/>
  <c r="D69" i="3"/>
  <c r="E48" i="4"/>
  <c r="L48" i="4"/>
  <c r="J54" i="3"/>
  <c r="C54" i="3"/>
  <c r="L65" i="4"/>
  <c r="E65" i="4"/>
  <c r="C73" i="2"/>
  <c r="J73" i="2"/>
  <c r="J48" i="3"/>
  <c r="C48" i="3"/>
  <c r="M38" i="3"/>
  <c r="I64" i="4"/>
  <c r="P23" i="4"/>
  <c r="B64" i="4"/>
  <c r="E66" i="5"/>
  <c r="N66" i="5"/>
  <c r="L59" i="5"/>
  <c r="C59" i="5"/>
  <c r="F60" i="5"/>
  <c r="O60" i="5"/>
  <c r="K55" i="5"/>
  <c r="B55" i="5"/>
  <c r="T16" i="5"/>
  <c r="L48" i="2"/>
  <c r="M48" i="2" s="1"/>
  <c r="E48" i="2"/>
  <c r="F48" i="2" s="1"/>
  <c r="P7" i="2"/>
  <c r="E52" i="4"/>
  <c r="L52" i="4"/>
  <c r="K57" i="2"/>
  <c r="D57" i="2"/>
  <c r="Q45" i="5"/>
  <c r="D71" i="1"/>
  <c r="F71" i="1" s="1"/>
  <c r="P30" i="1"/>
  <c r="K71" i="1"/>
  <c r="M71" i="1" s="1"/>
  <c r="C51" i="1"/>
  <c r="F51" i="1" s="1"/>
  <c r="J51" i="1"/>
  <c r="P10" i="1"/>
  <c r="L68" i="1"/>
  <c r="E68" i="1"/>
  <c r="K76" i="2"/>
  <c r="D76" i="2"/>
  <c r="Q72" i="5"/>
  <c r="K75" i="2"/>
  <c r="D75" i="2"/>
  <c r="D52" i="4"/>
  <c r="F52" i="4" s="1"/>
  <c r="K52" i="4"/>
  <c r="C54" i="4"/>
  <c r="J54" i="4"/>
  <c r="D68" i="4"/>
  <c r="K68" i="4"/>
  <c r="D65" i="4"/>
  <c r="K65" i="4"/>
  <c r="M71" i="2"/>
  <c r="D58" i="4"/>
  <c r="K58" i="4"/>
  <c r="I53" i="4"/>
  <c r="M53" i="4" s="1"/>
  <c r="B53" i="4"/>
  <c r="P12" i="4"/>
  <c r="E55" i="2"/>
  <c r="L55" i="2"/>
  <c r="B54" i="3"/>
  <c r="I54" i="3"/>
  <c r="P13" i="3"/>
  <c r="C65" i="4"/>
  <c r="J65" i="4"/>
  <c r="P24" i="4"/>
  <c r="P20" i="3"/>
  <c r="I61" i="3"/>
  <c r="M61" i="3" s="1"/>
  <c r="B61" i="3"/>
  <c r="F61" i="3" s="1"/>
  <c r="F51" i="2"/>
  <c r="P32" i="2"/>
  <c r="B73" i="2"/>
  <c r="F73" i="2" s="1"/>
  <c r="I73" i="2"/>
  <c r="I48" i="3"/>
  <c r="P7" i="3"/>
  <c r="B48" i="3"/>
  <c r="L38" i="3"/>
  <c r="E51" i="4"/>
  <c r="L51" i="4"/>
  <c r="M60" i="5"/>
  <c r="D60" i="5"/>
  <c r="K66" i="5"/>
  <c r="B66" i="5"/>
  <c r="T27" i="5"/>
  <c r="G56" i="5"/>
  <c r="P56" i="5"/>
  <c r="N64" i="5"/>
  <c r="E64" i="5"/>
  <c r="T20" i="5"/>
  <c r="B64" i="5"/>
  <c r="K64" i="5"/>
  <c r="T25" i="5"/>
  <c r="D56" i="5"/>
  <c r="M56" i="5"/>
  <c r="P55" i="5"/>
  <c r="G55" i="5"/>
  <c r="K59" i="1"/>
  <c r="P18" i="1"/>
  <c r="D59" i="1"/>
  <c r="F59" i="1" s="1"/>
  <c r="L51" i="1"/>
  <c r="E51" i="1"/>
  <c r="K75" i="1"/>
  <c r="D75" i="1"/>
  <c r="C74" i="2"/>
  <c r="J74" i="2"/>
  <c r="P33" i="2"/>
  <c r="E76" i="4"/>
  <c r="F76" i="4" s="1"/>
  <c r="L76" i="4"/>
  <c r="M76" i="4" s="1"/>
  <c r="E49" i="1"/>
  <c r="L49" i="1"/>
  <c r="L79" i="1" s="1"/>
  <c r="O38" i="1"/>
  <c r="P8" i="1"/>
  <c r="D58" i="2"/>
  <c r="K58" i="2"/>
  <c r="M58" i="2" s="1"/>
  <c r="P17" i="2"/>
  <c r="K51" i="1"/>
  <c r="D51" i="1"/>
  <c r="B68" i="1"/>
  <c r="F68" i="1" s="1"/>
  <c r="I68" i="1"/>
  <c r="M68" i="1" s="1"/>
  <c r="P27" i="1"/>
  <c r="P16" i="2"/>
  <c r="C76" i="2"/>
  <c r="F76" i="2" s="1"/>
  <c r="J76" i="2"/>
  <c r="P35" i="2"/>
  <c r="E66" i="2"/>
  <c r="L66" i="2"/>
  <c r="C75" i="2"/>
  <c r="F75" i="2" s="1"/>
  <c r="J75" i="2"/>
  <c r="M75" i="2" s="1"/>
  <c r="P34" i="2"/>
  <c r="E54" i="3"/>
  <c r="L54" i="3"/>
  <c r="P21" i="4"/>
  <c r="I62" i="4"/>
  <c r="B62" i="4"/>
  <c r="K55" i="4"/>
  <c r="M55" i="4" s="1"/>
  <c r="D55" i="4"/>
  <c r="F55" i="4" s="1"/>
  <c r="P14" i="4"/>
  <c r="D66" i="3"/>
  <c r="F66" i="3" s="1"/>
  <c r="K66" i="3"/>
  <c r="M66" i="3" s="1"/>
  <c r="P25" i="3"/>
  <c r="B54" i="4"/>
  <c r="F54" i="4" s="1"/>
  <c r="P13" i="4"/>
  <c r="I54" i="4"/>
  <c r="M54" i="4" s="1"/>
  <c r="E73" i="4"/>
  <c r="L73" i="4"/>
  <c r="M73" i="4" s="1"/>
  <c r="D53" i="4"/>
  <c r="K53" i="4"/>
  <c r="M64" i="2"/>
  <c r="M77" i="2"/>
  <c r="J58" i="4"/>
  <c r="M58" i="4" s="1"/>
  <c r="C58" i="4"/>
  <c r="F58" i="4" s="1"/>
  <c r="P17" i="4"/>
  <c r="E73" i="3"/>
  <c r="L73" i="3"/>
  <c r="D55" i="2"/>
  <c r="D79" i="2" s="1"/>
  <c r="K55" i="2"/>
  <c r="M72" i="3"/>
  <c r="K73" i="4"/>
  <c r="P32" i="4"/>
  <c r="D73" i="4"/>
  <c r="F73" i="4" s="1"/>
  <c r="L56" i="2"/>
  <c r="E56" i="2"/>
  <c r="P11" i="3"/>
  <c r="I60" i="2"/>
  <c r="B60" i="2"/>
  <c r="P19" i="2"/>
  <c r="C51" i="4"/>
  <c r="F51" i="4" s="1"/>
  <c r="P10" i="4"/>
  <c r="J51" i="4"/>
  <c r="M66" i="5"/>
  <c r="D66" i="5"/>
  <c r="L64" i="5"/>
  <c r="C64" i="5"/>
  <c r="F64" i="5"/>
  <c r="O64" i="5"/>
  <c r="H65" i="5"/>
  <c r="L56" i="5"/>
  <c r="C56" i="5"/>
  <c r="E61" i="1"/>
  <c r="F61" i="1" s="1"/>
  <c r="L61" i="1"/>
  <c r="P20" i="1"/>
  <c r="L67" i="2"/>
  <c r="M67" i="2" s="1"/>
  <c r="E67" i="2"/>
  <c r="F67" i="2" s="1"/>
  <c r="E57" i="2"/>
  <c r="L57" i="2"/>
  <c r="M57" i="2" s="1"/>
  <c r="P18" i="2"/>
  <c r="I59" i="2"/>
  <c r="B59" i="2"/>
  <c r="L56" i="1"/>
  <c r="E56" i="1"/>
  <c r="F57" i="2"/>
  <c r="L78" i="2"/>
  <c r="E78" i="2"/>
  <c r="D66" i="2"/>
  <c r="P25" i="2"/>
  <c r="K66" i="2"/>
  <c r="M66" i="2" s="1"/>
  <c r="K77" i="2"/>
  <c r="D77" i="2"/>
  <c r="L73" i="2"/>
  <c r="E73" i="2"/>
  <c r="C56" i="3"/>
  <c r="F56" i="3" s="1"/>
  <c r="J56" i="3"/>
  <c r="M56" i="3" s="1"/>
  <c r="J66" i="4"/>
  <c r="M66" i="4" s="1"/>
  <c r="C66" i="4"/>
  <c r="F66" i="4" s="1"/>
  <c r="C68" i="3"/>
  <c r="F68" i="3" s="1"/>
  <c r="J68" i="3"/>
  <c r="P27" i="3"/>
  <c r="E59" i="4"/>
  <c r="F59" i="4" s="1"/>
  <c r="P18" i="4"/>
  <c r="L59" i="4"/>
  <c r="M59" i="4" s="1"/>
  <c r="E75" i="4"/>
  <c r="L75" i="4"/>
  <c r="P32" i="3"/>
  <c r="C73" i="3"/>
  <c r="F73" i="3" s="1"/>
  <c r="J73" i="3"/>
  <c r="M73" i="3" s="1"/>
  <c r="F64" i="2"/>
  <c r="E64" i="4"/>
  <c r="L64" i="4"/>
  <c r="C55" i="2"/>
  <c r="J55" i="2"/>
  <c r="M38" i="2"/>
  <c r="L63" i="1"/>
  <c r="E63" i="1"/>
  <c r="E79" i="1" s="1"/>
  <c r="D56" i="2"/>
  <c r="K56" i="2"/>
  <c r="K79" i="2" s="1"/>
  <c r="J60" i="2"/>
  <c r="C60" i="2"/>
  <c r="E62" i="4"/>
  <c r="L62" i="4"/>
  <c r="P11" i="4"/>
  <c r="F67" i="5"/>
  <c r="O67" i="5"/>
  <c r="Q67" i="5" s="1"/>
  <c r="F53" i="1"/>
  <c r="F64" i="1"/>
  <c r="T28" i="5"/>
  <c r="M64" i="5"/>
  <c r="D64" i="5"/>
  <c r="H67" i="5"/>
  <c r="O56" i="5"/>
  <c r="F56" i="5"/>
  <c r="F47" i="1"/>
  <c r="P60" i="5"/>
  <c r="G60" i="5"/>
  <c r="K56" i="5"/>
  <c r="Q56" i="5" s="1"/>
  <c r="T17" i="5"/>
  <c r="B56" i="5"/>
  <c r="E73" i="1"/>
  <c r="F73" i="1" s="1"/>
  <c r="L73" i="1"/>
  <c r="M73" i="1" s="1"/>
  <c r="P32" i="1"/>
  <c r="E58" i="2"/>
  <c r="L58" i="2"/>
  <c r="Q15" i="5"/>
  <c r="O15" i="5"/>
  <c r="N15" i="5"/>
  <c r="R15" i="5"/>
  <c r="P15" i="5"/>
  <c r="H36" i="5"/>
  <c r="S15" i="5"/>
  <c r="B56" i="1"/>
  <c r="F56" i="1" s="1"/>
  <c r="I56" i="1"/>
  <c r="M56" i="1" s="1"/>
  <c r="P15" i="1"/>
  <c r="L38" i="1"/>
  <c r="L75" i="1"/>
  <c r="E75" i="1"/>
  <c r="D78" i="2"/>
  <c r="K78" i="2"/>
  <c r="J77" i="2"/>
  <c r="C77" i="2"/>
  <c r="F77" i="2" s="1"/>
  <c r="P36" i="2"/>
  <c r="B68" i="4"/>
  <c r="P27" i="4"/>
  <c r="I68" i="4"/>
  <c r="M68" i="4" s="1"/>
  <c r="D68" i="3"/>
  <c r="K68" i="3"/>
  <c r="C62" i="4"/>
  <c r="J62" i="4"/>
  <c r="J75" i="4"/>
  <c r="M75" i="4" s="1"/>
  <c r="C75" i="4"/>
  <c r="F75" i="4" s="1"/>
  <c r="P34" i="4"/>
  <c r="L68" i="4"/>
  <c r="E68" i="4"/>
  <c r="J69" i="3"/>
  <c r="M69" i="3" s="1"/>
  <c r="C69" i="3"/>
  <c r="F69" i="3" s="1"/>
  <c r="B55" i="2"/>
  <c r="F55" i="2" s="1"/>
  <c r="I55" i="2"/>
  <c r="P14" i="2"/>
  <c r="L38" i="2"/>
  <c r="L47" i="4"/>
  <c r="O38" i="4"/>
  <c r="E47" i="4"/>
  <c r="E79" i="4" s="1"/>
  <c r="P15" i="3"/>
  <c r="C63" i="1"/>
  <c r="F63" i="1" s="1"/>
  <c r="J63" i="1"/>
  <c r="I56" i="2"/>
  <c r="P15" i="2"/>
  <c r="B56" i="2"/>
  <c r="F56" i="2" s="1"/>
  <c r="E60" i="2"/>
  <c r="L60" i="2"/>
  <c r="K62" i="4"/>
  <c r="D62" i="4"/>
  <c r="D79" i="4" s="1"/>
  <c r="I79" i="1"/>
  <c r="M47" i="1"/>
  <c r="M38" i="1"/>
  <c r="E56" i="5"/>
  <c r="N56" i="5"/>
  <c r="P59" i="5"/>
  <c r="G59" i="5"/>
  <c r="N59" i="5"/>
  <c r="E59" i="5"/>
  <c r="H69" i="5"/>
  <c r="K60" i="5"/>
  <c r="B60" i="5"/>
  <c r="T21" i="5"/>
  <c r="L55" i="5"/>
  <c r="C55" i="5"/>
  <c r="O38" i="2"/>
  <c r="L47" i="2"/>
  <c r="E47" i="2"/>
  <c r="L59" i="2"/>
  <c r="E59" i="2"/>
  <c r="M61" i="1"/>
  <c r="J75" i="1"/>
  <c r="M75" i="1" s="1"/>
  <c r="C75" i="1"/>
  <c r="F75" i="1" s="1"/>
  <c r="P34" i="1"/>
  <c r="D74" i="2"/>
  <c r="K74" i="2"/>
  <c r="C78" i="2"/>
  <c r="F78" i="2" s="1"/>
  <c r="P37" i="2"/>
  <c r="J78" i="2"/>
  <c r="J79" i="2"/>
  <c r="I48" i="4"/>
  <c r="P7" i="4"/>
  <c r="B48" i="4"/>
  <c r="L38" i="4"/>
  <c r="E52" i="3"/>
  <c r="L52" i="3"/>
  <c r="M52" i="3" s="1"/>
  <c r="K64" i="4"/>
  <c r="D64" i="4"/>
  <c r="M70" i="4"/>
  <c r="M59" i="1"/>
  <c r="K51" i="4"/>
  <c r="K79" i="4" s="1"/>
  <c r="N38" i="4"/>
  <c r="D51" i="4"/>
  <c r="J47" i="4"/>
  <c r="C47" i="4"/>
  <c r="M38" i="4"/>
  <c r="P6" i="4"/>
  <c r="P38" i="4" s="1"/>
  <c r="K63" i="1"/>
  <c r="D63" i="1"/>
  <c r="J56" i="2"/>
  <c r="C56" i="2"/>
  <c r="K48" i="3"/>
  <c r="K79" i="3" s="1"/>
  <c r="D48" i="3"/>
  <c r="D79" i="3" s="1"/>
  <c r="N38" i="3"/>
  <c r="P6" i="2"/>
  <c r="P38" i="2" s="1"/>
  <c r="K60" i="2"/>
  <c r="D60" i="2"/>
  <c r="C64" i="4"/>
  <c r="J64" i="4"/>
  <c r="C66" i="5"/>
  <c r="L66" i="5"/>
  <c r="M59" i="5"/>
  <c r="D59" i="5"/>
  <c r="H59" i="5" s="1"/>
  <c r="P28" i="3"/>
  <c r="L60" i="5"/>
  <c r="C60" i="5"/>
  <c r="O55" i="5"/>
  <c r="F55" i="5"/>
  <c r="B94" i="3" l="1"/>
  <c r="K80" i="3"/>
  <c r="D94" i="3" s="1"/>
  <c r="D80" i="3"/>
  <c r="C94" i="3" s="1"/>
  <c r="K80" i="4"/>
  <c r="D94" i="4" s="1"/>
  <c r="D80" i="4"/>
  <c r="C94" i="4" s="1"/>
  <c r="B94" i="4"/>
  <c r="E94" i="4" s="1"/>
  <c r="F94" i="4" s="1"/>
  <c r="K54" i="5"/>
  <c r="B54" i="5"/>
  <c r="T15" i="5"/>
  <c r="T36" i="5" s="1"/>
  <c r="N36" i="5"/>
  <c r="B88" i="5" s="1"/>
  <c r="J80" i="2"/>
  <c r="D93" i="2" s="1"/>
  <c r="B93" i="2"/>
  <c r="M59" i="2"/>
  <c r="Q55" i="5"/>
  <c r="J79" i="3"/>
  <c r="E79" i="3"/>
  <c r="F52" i="3"/>
  <c r="M78" i="2"/>
  <c r="E79" i="2"/>
  <c r="H60" i="5"/>
  <c r="L80" i="4"/>
  <c r="D95" i="4" s="1"/>
  <c r="E80" i="4"/>
  <c r="C95" i="4" s="1"/>
  <c r="B95" i="4"/>
  <c r="C54" i="5"/>
  <c r="C75" i="5" s="1"/>
  <c r="L54" i="5"/>
  <c r="L75" i="5" s="1"/>
  <c r="O36" i="5"/>
  <c r="B89" i="5" s="1"/>
  <c r="F79" i="1"/>
  <c r="M49" i="1"/>
  <c r="M79" i="1" s="1"/>
  <c r="F58" i="2"/>
  <c r="B79" i="2"/>
  <c r="B92" i="3"/>
  <c r="M65" i="4"/>
  <c r="F64" i="4"/>
  <c r="E95" i="3"/>
  <c r="F95" i="3" s="1"/>
  <c r="B93" i="4"/>
  <c r="J80" i="4"/>
  <c r="D93" i="4" s="1"/>
  <c r="C80" i="4"/>
  <c r="C93" i="4" s="1"/>
  <c r="B92" i="4"/>
  <c r="L79" i="2"/>
  <c r="M47" i="2"/>
  <c r="M79" i="2" s="1"/>
  <c r="M80" i="2" s="1"/>
  <c r="D96" i="2" s="1"/>
  <c r="Q60" i="5"/>
  <c r="M56" i="2"/>
  <c r="L79" i="4"/>
  <c r="F68" i="4"/>
  <c r="P54" i="5"/>
  <c r="P75" i="5" s="1"/>
  <c r="P76" i="5" s="1"/>
  <c r="G54" i="5"/>
  <c r="G75" i="5" s="1"/>
  <c r="G76" i="5" s="1"/>
  <c r="S36" i="5"/>
  <c r="B93" i="5" s="1"/>
  <c r="E93" i="5" s="1"/>
  <c r="N54" i="5"/>
  <c r="N75" i="5" s="1"/>
  <c r="N76" i="5" s="1"/>
  <c r="E54" i="5"/>
  <c r="E75" i="5" s="1"/>
  <c r="E76" i="5" s="1"/>
  <c r="Q36" i="5"/>
  <c r="B91" i="5" s="1"/>
  <c r="E91" i="5" s="1"/>
  <c r="H56" i="5"/>
  <c r="C79" i="2"/>
  <c r="C80" i="2" s="1"/>
  <c r="C93" i="2" s="1"/>
  <c r="C79" i="1"/>
  <c r="C80" i="1" s="1"/>
  <c r="C93" i="1" s="1"/>
  <c r="F60" i="2"/>
  <c r="P38" i="1"/>
  <c r="F47" i="2"/>
  <c r="Q64" i="5"/>
  <c r="F48" i="3"/>
  <c r="F79" i="3" s="1"/>
  <c r="B79" i="3"/>
  <c r="B80" i="3" s="1"/>
  <c r="C92" i="3" s="1"/>
  <c r="F65" i="4"/>
  <c r="C79" i="4"/>
  <c r="F47" i="4"/>
  <c r="F48" i="4"/>
  <c r="B79" i="4"/>
  <c r="B80" i="4" s="1"/>
  <c r="C92" i="4" s="1"/>
  <c r="L80" i="2"/>
  <c r="D95" i="2" s="1"/>
  <c r="B95" i="2"/>
  <c r="E80" i="2"/>
  <c r="C95" i="2" s="1"/>
  <c r="M63" i="1"/>
  <c r="B80" i="2"/>
  <c r="C92" i="2" s="1"/>
  <c r="I80" i="2"/>
  <c r="D92" i="2" s="1"/>
  <c r="B92" i="2"/>
  <c r="J79" i="1"/>
  <c r="M60" i="2"/>
  <c r="F62" i="4"/>
  <c r="M76" i="2"/>
  <c r="D79" i="1"/>
  <c r="D80" i="1" s="1"/>
  <c r="C94" i="1" s="1"/>
  <c r="L80" i="1"/>
  <c r="D95" i="1" s="1"/>
  <c r="B95" i="1"/>
  <c r="E80" i="1"/>
  <c r="C95" i="1" s="1"/>
  <c r="H64" i="5"/>
  <c r="P38" i="3"/>
  <c r="F53" i="4"/>
  <c r="M52" i="4"/>
  <c r="M64" i="4"/>
  <c r="M47" i="4"/>
  <c r="J79" i="4"/>
  <c r="J80" i="1"/>
  <c r="D93" i="1" s="1"/>
  <c r="B93" i="1"/>
  <c r="E93" i="1" s="1"/>
  <c r="F93" i="1" s="1"/>
  <c r="B92" i="1"/>
  <c r="I80" i="1"/>
  <c r="D92" i="1" s="1"/>
  <c r="B80" i="1"/>
  <c r="C92" i="1" s="1"/>
  <c r="M54" i="5"/>
  <c r="M75" i="5" s="1"/>
  <c r="D54" i="5"/>
  <c r="D75" i="5" s="1"/>
  <c r="P36" i="5"/>
  <c r="B90" i="5" s="1"/>
  <c r="L79" i="3"/>
  <c r="M51" i="4"/>
  <c r="M62" i="4"/>
  <c r="K79" i="1"/>
  <c r="K80" i="1" s="1"/>
  <c r="D94" i="1" s="1"/>
  <c r="E94" i="1" s="1"/>
  <c r="F94" i="1" s="1"/>
  <c r="M74" i="2"/>
  <c r="H66" i="5"/>
  <c r="M48" i="3"/>
  <c r="M79" i="3" s="1"/>
  <c r="I79" i="3"/>
  <c r="I80" i="3" s="1"/>
  <c r="D92" i="3" s="1"/>
  <c r="M54" i="3"/>
  <c r="Q59" i="5"/>
  <c r="B93" i="3"/>
  <c r="J80" i="3"/>
  <c r="D93" i="3" s="1"/>
  <c r="M48" i="4"/>
  <c r="I79" i="4"/>
  <c r="I80" i="4" s="1"/>
  <c r="D92" i="4" s="1"/>
  <c r="M55" i="2"/>
  <c r="I79" i="2"/>
  <c r="F54" i="5"/>
  <c r="F75" i="5" s="1"/>
  <c r="R36" i="5"/>
  <c r="B92" i="5" s="1"/>
  <c r="E92" i="5" s="1"/>
  <c r="O54" i="5"/>
  <c r="O75" i="5" s="1"/>
  <c r="B79" i="1"/>
  <c r="M68" i="3"/>
  <c r="F66" i="2"/>
  <c r="F59" i="2"/>
  <c r="F74" i="2"/>
  <c r="Q66" i="5"/>
  <c r="M73" i="2"/>
  <c r="F54" i="3"/>
  <c r="M51" i="1"/>
  <c r="H55" i="5"/>
  <c r="C79" i="3"/>
  <c r="C80" i="3" s="1"/>
  <c r="C93" i="3" s="1"/>
  <c r="E94" i="2"/>
  <c r="F94" i="2" s="1"/>
  <c r="E93" i="2" l="1"/>
  <c r="F93" i="2" s="1"/>
  <c r="E92" i="1"/>
  <c r="B96" i="1"/>
  <c r="F76" i="5"/>
  <c r="E93" i="3"/>
  <c r="F93" i="3" s="1"/>
  <c r="F80" i="3"/>
  <c r="C96" i="3" s="1"/>
  <c r="M80" i="3"/>
  <c r="D96" i="3" s="1"/>
  <c r="E93" i="4"/>
  <c r="F93" i="4" s="1"/>
  <c r="B94" i="5"/>
  <c r="M79" i="4"/>
  <c r="M80" i="4" s="1"/>
  <c r="D96" i="4" s="1"/>
  <c r="D76" i="5"/>
  <c r="C90" i="5" s="1"/>
  <c r="F79" i="4"/>
  <c r="F80" i="4" s="1"/>
  <c r="C96" i="4" s="1"/>
  <c r="F79" i="2"/>
  <c r="F80" i="2" s="1"/>
  <c r="C96" i="2" s="1"/>
  <c r="B96" i="3"/>
  <c r="E92" i="3"/>
  <c r="L76" i="5"/>
  <c r="D89" i="5" s="1"/>
  <c r="E89" i="5" s="1"/>
  <c r="B96" i="2"/>
  <c r="E92" i="2"/>
  <c r="M76" i="5"/>
  <c r="D90" i="5" s="1"/>
  <c r="E90" i="5" s="1"/>
  <c r="M80" i="1"/>
  <c r="D96" i="1" s="1"/>
  <c r="F80" i="1"/>
  <c r="C96" i="1" s="1"/>
  <c r="C76" i="5"/>
  <c r="C89" i="5" s="1"/>
  <c r="H54" i="5"/>
  <c r="H75" i="5" s="1"/>
  <c r="H76" i="5" s="1"/>
  <c r="C94" i="5" s="1"/>
  <c r="B75" i="5"/>
  <c r="B76" i="5" s="1"/>
  <c r="C88" i="5" s="1"/>
  <c r="O76" i="5"/>
  <c r="E95" i="1"/>
  <c r="F95" i="1" s="1"/>
  <c r="E95" i="2"/>
  <c r="F95" i="2" s="1"/>
  <c r="B96" i="4"/>
  <c r="E92" i="4"/>
  <c r="E95" i="4"/>
  <c r="F95" i="4" s="1"/>
  <c r="Q54" i="5"/>
  <c r="Q75" i="5" s="1"/>
  <c r="Q76" i="5" s="1"/>
  <c r="D94" i="5" s="1"/>
  <c r="K75" i="5"/>
  <c r="K76" i="5" s="1"/>
  <c r="D88" i="5" s="1"/>
  <c r="E88" i="5" s="1"/>
  <c r="E94" i="3"/>
  <c r="F94" i="3" s="1"/>
  <c r="E94" i="5" l="1"/>
  <c r="B96" i="5" s="1"/>
  <c r="B97" i="5" s="1"/>
  <c r="E96" i="3"/>
  <c r="F92" i="3"/>
  <c r="F92" i="4"/>
  <c r="E96" i="4"/>
  <c r="F92" i="2"/>
  <c r="E96" i="2"/>
  <c r="E96" i="1"/>
  <c r="F92" i="1"/>
  <c r="F96" i="1" l="1"/>
  <c r="B98" i="1"/>
  <c r="B98" i="3"/>
  <c r="F96" i="3"/>
  <c r="F96" i="4"/>
  <c r="B98" i="4"/>
  <c r="B98" i="2"/>
  <c r="F96" i="2"/>
</calcChain>
</file>

<file path=xl/sharedStrings.xml><?xml version="1.0" encoding="utf-8"?>
<sst xmlns="http://schemas.openxmlformats.org/spreadsheetml/2006/main" count="210" uniqueCount="35">
  <si>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</si>
  <si>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</si>
  <si>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</si>
  <si>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</si>
  <si>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</si>
  <si>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</si>
  <si>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</si>
  <si>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</si>
  <si>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</si>
  <si>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</si>
  <si>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</si>
  <si>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</si>
  <si>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</si>
  <si>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</si>
  <si>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</si>
  <si>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</si>
  <si>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</si>
  <si>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</si>
  <si>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</si>
  <si>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</si>
  <si>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</si>
  <si>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</si>
  <si>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</si>
  <si>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</si>
  <si>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</si>
  <si>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ANCHOA 1995</t>
  </si>
  <si>
    <t>5+</t>
  </si>
  <si>
    <t>CAPTURAS POR EDAD</t>
  </si>
  <si>
    <t>C (N)</t>
  </si>
  <si>
    <t>L</t>
  </si>
  <si>
    <t>W</t>
  </si>
  <si>
    <t>('000)</t>
  </si>
  <si>
    <t>(g)</t>
  </si>
  <si>
    <t>%</t>
  </si>
  <si>
    <t>BOQUERÓN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</si>
</sst>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00"/>
    <numFmt numFmtId="173" formatCode="0.0"/>
    <numFmt numFmtId="174" formatCode="0.000"/>
  </numFmts>
  <fonts count="16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"/>
    </font>
    <font>
      <b/>
      <sz val="10"/>
      <name val="MS Sans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16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3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center"/>
    </xf>
    <xf numFmtId="1" fontId="0" fillId="0" borderId="0" xfId="0" applyNumberFormat="1" applyAlignment="1">
      <alignment horizont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10" applyNumberFormat="1" applyFont="1" applyFill="1" applyBorder="1" applyAlignment="1" applyProtection="1">
      <alignment horizontal="center"/>
    </xf>
    <xf numFmtId="0" fontId="11" fillId="0" borderId="0" xfId="13" applyNumberFormat="1" applyFont="1" applyFill="1" applyBorder="1" applyAlignment="1" applyProtection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1" fontId="0" fillId="0" borderId="0" xfId="0" applyNumberFormat="1"/>
    <xf numFmtId="0" fontId="0" fillId="0" borderId="0" xfId="0" quotePrefix="1" applyAlignment="1">
      <alignment horizontal="left"/>
    </xf>
    <xf numFmtId="1" fontId="13" fillId="0" borderId="0" xfId="5" applyNumberForma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1" xfId="0" applyBorder="1" applyAlignment="1" applyProtection="1">
      <alignment horizontal="center"/>
    </xf>
    <xf numFmtId="0" fontId="0" fillId="0" borderId="10" xfId="0" applyBorder="1"/>
    <xf numFmtId="0" fontId="0" fillId="0" borderId="14" xfId="0" applyBorder="1"/>
    <xf numFmtId="1" fontId="0" fillId="0" borderId="0" xfId="0" applyNumberFormat="1" applyProtection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14" fillId="0" borderId="0" xfId="0" applyFont="1"/>
    <xf numFmtId="0" fontId="14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3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Normal_DT9a" xfId="5"/>
    <cellStyle name="Piloto de Datos Ángulo" xfId="6"/>
    <cellStyle name="Piloto de Datos Campo" xfId="7"/>
    <cellStyle name="Piloto de Datos Resultado" xfId="8"/>
    <cellStyle name="Piloto de Datos Título" xfId="9"/>
    <cellStyle name="Piloto de Datos Valor" xfId="10"/>
    <cellStyle name="Resultado de la tabla dinámica" xfId="11"/>
    <cellStyle name="Título de la tabla dinámica" xfId="12"/>
    <cellStyle name="Valor de la tabla dinámica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72" t="s">
        <v>0</v>
      </c>
      <c r="B1" s="72"/>
      <c r="C1" s="72"/>
      <c r="D1" s="72"/>
      <c r="E1" s="72"/>
      <c r="F1" s="72"/>
      <c r="G1" s="1"/>
      <c r="H1" s="73" t="s">
        <v>1</v>
      </c>
      <c r="I1" s="7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185366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74" t="s">
        <v>4</v>
      </c>
      <c r="C4" s="74"/>
      <c r="D4" s="74"/>
      <c r="E4" s="74"/>
      <c r="F4" s="74"/>
      <c r="G4" s="1"/>
      <c r="H4" s="5" t="s">
        <v>3</v>
      </c>
      <c r="J4" s="1"/>
      <c r="K4" s="5" t="s">
        <v>3</v>
      </c>
      <c r="L4" s="73" t="s">
        <v>5</v>
      </c>
      <c r="M4" s="73"/>
      <c r="N4" s="73"/>
      <c r="O4" s="73"/>
      <c r="P4" s="7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19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1"/>
      <c r="H7" s="13">
        <v>4.25</v>
      </c>
      <c r="I7" s="19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1"/>
      <c r="H8" s="13">
        <v>4.75</v>
      </c>
      <c r="I8" s="19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19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1"/>
      <c r="H10" s="13">
        <v>5.75</v>
      </c>
      <c r="I10" s="19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1"/>
      <c r="H11" s="13">
        <v>6.25</v>
      </c>
      <c r="I11" s="19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 s="17"/>
      <c r="D12" s="11"/>
      <c r="E12" s="11"/>
      <c r="F12" s="12">
        <f t="shared" si="0"/>
        <v>0</v>
      </c>
      <c r="G12" s="1"/>
      <c r="H12" s="13">
        <v>6.75</v>
      </c>
      <c r="I12" s="45"/>
      <c r="J12" s="1">
        <f t="shared" si="1"/>
        <v>0</v>
      </c>
      <c r="K12" s="13">
        <v>6.75</v>
      </c>
      <c r="L12" s="14">
        <f t="shared" si="2"/>
        <v>0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0</v>
      </c>
      <c r="Q12" s="3"/>
      <c r="R12" s="3"/>
    </row>
    <row r="13" spans="1:18">
      <c r="A13" s="13">
        <v>7.25</v>
      </c>
      <c r="B13" s="17"/>
      <c r="C13" s="17"/>
      <c r="D13" s="11"/>
      <c r="E13" s="11"/>
      <c r="F13" s="12">
        <f t="shared" si="0"/>
        <v>0</v>
      </c>
      <c r="G13" s="1"/>
      <c r="H13" s="13">
        <v>7.25</v>
      </c>
      <c r="I13" s="45"/>
      <c r="J13" s="1">
        <f t="shared" si="1"/>
        <v>0</v>
      </c>
      <c r="K13" s="13">
        <v>7.25</v>
      </c>
      <c r="L13" s="14">
        <f t="shared" si="2"/>
        <v>0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0</v>
      </c>
      <c r="Q13" s="3"/>
      <c r="R13" s="3"/>
    </row>
    <row r="14" spans="1:18">
      <c r="A14" s="10">
        <v>7.75</v>
      </c>
      <c r="C14">
        <v>5</v>
      </c>
      <c r="D14" s="18"/>
      <c r="E14" s="11"/>
      <c r="F14" s="12">
        <f t="shared" si="0"/>
        <v>5</v>
      </c>
      <c r="G14" s="1"/>
      <c r="H14" s="13">
        <v>7.75</v>
      </c>
      <c r="I14" s="46">
        <v>87429</v>
      </c>
      <c r="J14" s="1">
        <f t="shared" si="1"/>
        <v>87.429000000000002</v>
      </c>
      <c r="K14" s="13">
        <v>7.75</v>
      </c>
      <c r="L14" s="14">
        <f t="shared" si="2"/>
        <v>0</v>
      </c>
      <c r="M14" s="14">
        <f t="shared" si="3"/>
        <v>87.429000000000002</v>
      </c>
      <c r="N14" s="14">
        <f t="shared" si="4"/>
        <v>0</v>
      </c>
      <c r="O14" s="14">
        <f t="shared" si="5"/>
        <v>0</v>
      </c>
      <c r="P14" s="15">
        <f t="shared" si="6"/>
        <v>87.429000000000002</v>
      </c>
      <c r="Q14" s="3"/>
      <c r="R14" s="3"/>
    </row>
    <row r="15" spans="1:18">
      <c r="A15" s="13">
        <v>8.25</v>
      </c>
      <c r="C15">
        <v>5</v>
      </c>
      <c r="D15" s="19"/>
      <c r="E15" s="11"/>
      <c r="F15" s="12">
        <f t="shared" si="0"/>
        <v>5</v>
      </c>
      <c r="G15" s="1"/>
      <c r="H15" s="13">
        <v>8.25</v>
      </c>
      <c r="I15" s="46">
        <v>87429</v>
      </c>
      <c r="J15" s="1">
        <f t="shared" si="1"/>
        <v>87.429000000000002</v>
      </c>
      <c r="K15" s="13">
        <v>8.25</v>
      </c>
      <c r="L15" s="14">
        <f t="shared" si="2"/>
        <v>0</v>
      </c>
      <c r="M15" s="14">
        <f t="shared" si="3"/>
        <v>87.429000000000002</v>
      </c>
      <c r="N15" s="14">
        <f t="shared" si="4"/>
        <v>0</v>
      </c>
      <c r="O15" s="14">
        <f t="shared" si="5"/>
        <v>0</v>
      </c>
      <c r="P15" s="15">
        <f t="shared" si="6"/>
        <v>87.429000000000002</v>
      </c>
      <c r="Q15" s="3"/>
      <c r="R15" s="3"/>
    </row>
    <row r="16" spans="1:18">
      <c r="A16" s="10">
        <v>8.75</v>
      </c>
      <c r="C16">
        <v>5</v>
      </c>
      <c r="D16" s="19"/>
      <c r="E16" s="11"/>
      <c r="F16" s="12">
        <f t="shared" si="0"/>
        <v>5</v>
      </c>
      <c r="G16" s="1"/>
      <c r="H16" s="13">
        <v>8.75</v>
      </c>
      <c r="I16" s="46">
        <v>87429</v>
      </c>
      <c r="J16" s="1">
        <f t="shared" si="1"/>
        <v>87.429000000000002</v>
      </c>
      <c r="K16" s="13">
        <v>8.75</v>
      </c>
      <c r="L16" s="14">
        <f t="shared" si="2"/>
        <v>0</v>
      </c>
      <c r="M16" s="14">
        <f t="shared" si="3"/>
        <v>87.429000000000002</v>
      </c>
      <c r="N16" s="14">
        <f t="shared" si="4"/>
        <v>0</v>
      </c>
      <c r="O16" s="14">
        <f t="shared" si="5"/>
        <v>0</v>
      </c>
      <c r="P16" s="15">
        <f t="shared" si="6"/>
        <v>87.429000000000002</v>
      </c>
      <c r="Q16" s="3"/>
      <c r="R16" s="3"/>
    </row>
    <row r="17" spans="1:18">
      <c r="A17" s="13">
        <v>9.25</v>
      </c>
      <c r="C17">
        <v>5</v>
      </c>
      <c r="D17" s="19"/>
      <c r="E17" s="11"/>
      <c r="F17" s="12">
        <f t="shared" si="0"/>
        <v>5</v>
      </c>
      <c r="G17" s="1"/>
      <c r="H17" s="13">
        <v>9.25</v>
      </c>
      <c r="I17" s="46">
        <v>437143</v>
      </c>
      <c r="J17" s="1">
        <f t="shared" si="1"/>
        <v>437.14299999999997</v>
      </c>
      <c r="K17" s="13">
        <v>9.25</v>
      </c>
      <c r="L17" s="14">
        <f t="shared" si="2"/>
        <v>0</v>
      </c>
      <c r="M17" s="14">
        <f t="shared" si="3"/>
        <v>437.14299999999997</v>
      </c>
      <c r="N17" s="14">
        <f t="shared" si="4"/>
        <v>0</v>
      </c>
      <c r="O17" s="14">
        <f t="shared" si="5"/>
        <v>0</v>
      </c>
      <c r="P17" s="15">
        <f t="shared" si="6"/>
        <v>437.14299999999997</v>
      </c>
      <c r="Q17" s="3"/>
      <c r="R17" s="3"/>
    </row>
    <row r="18" spans="1:18">
      <c r="A18" s="10">
        <v>9.75</v>
      </c>
      <c r="C18">
        <v>15</v>
      </c>
      <c r="D18" s="19"/>
      <c r="E18" s="11"/>
      <c r="F18" s="12">
        <f t="shared" si="0"/>
        <v>15</v>
      </c>
      <c r="G18" s="1"/>
      <c r="H18" s="13">
        <v>9.75</v>
      </c>
      <c r="I18" s="46">
        <v>1684522</v>
      </c>
      <c r="J18" s="1">
        <f t="shared" si="1"/>
        <v>1684.5219999999999</v>
      </c>
      <c r="K18" s="13">
        <v>9.75</v>
      </c>
      <c r="L18" s="14">
        <f t="shared" si="2"/>
        <v>0</v>
      </c>
      <c r="M18" s="14">
        <f t="shared" si="3"/>
        <v>1684.5219999999999</v>
      </c>
      <c r="N18" s="14">
        <f t="shared" si="4"/>
        <v>0</v>
      </c>
      <c r="O18" s="14">
        <f t="shared" si="5"/>
        <v>0</v>
      </c>
      <c r="P18" s="15">
        <f t="shared" si="6"/>
        <v>1684.5219999999999</v>
      </c>
      <c r="Q18" s="3"/>
      <c r="R18" s="3"/>
    </row>
    <row r="19" spans="1:18">
      <c r="A19" s="13">
        <v>10.25</v>
      </c>
      <c r="C19">
        <v>15</v>
      </c>
      <c r="D19" s="19"/>
      <c r="E19" s="11"/>
      <c r="F19" s="12">
        <f t="shared" si="0"/>
        <v>15</v>
      </c>
      <c r="G19" s="1"/>
      <c r="H19" s="13">
        <v>10.25</v>
      </c>
      <c r="I19" s="46">
        <v>1556504</v>
      </c>
      <c r="J19" s="1">
        <f t="shared" si="1"/>
        <v>1556.5039999999999</v>
      </c>
      <c r="K19" s="13">
        <v>10.25</v>
      </c>
      <c r="L19" s="14">
        <f t="shared" si="2"/>
        <v>0</v>
      </c>
      <c r="M19" s="14">
        <f t="shared" si="3"/>
        <v>1556.5039999999999</v>
      </c>
      <c r="N19" s="14">
        <f t="shared" si="4"/>
        <v>0</v>
      </c>
      <c r="O19" s="14">
        <f t="shared" si="5"/>
        <v>0</v>
      </c>
      <c r="P19" s="15">
        <f t="shared" si="6"/>
        <v>1556.5039999999999</v>
      </c>
      <c r="Q19" s="3"/>
      <c r="R19" s="3"/>
    </row>
    <row r="20" spans="1:18">
      <c r="A20" s="10">
        <v>10.75</v>
      </c>
      <c r="C20">
        <v>23</v>
      </c>
      <c r="D20" s="19"/>
      <c r="E20" s="11"/>
      <c r="F20" s="12">
        <f t="shared" si="0"/>
        <v>23</v>
      </c>
      <c r="G20" s="1"/>
      <c r="H20" s="13">
        <v>10.75</v>
      </c>
      <c r="I20" s="46">
        <v>1898894</v>
      </c>
      <c r="J20" s="1">
        <f t="shared" si="1"/>
        <v>1898.894</v>
      </c>
      <c r="K20" s="13">
        <v>10.75</v>
      </c>
      <c r="L20" s="14">
        <f t="shared" si="2"/>
        <v>0</v>
      </c>
      <c r="M20" s="14">
        <f t="shared" si="3"/>
        <v>1898.894</v>
      </c>
      <c r="N20" s="14">
        <f t="shared" si="4"/>
        <v>0</v>
      </c>
      <c r="O20" s="14">
        <f t="shared" si="5"/>
        <v>0</v>
      </c>
      <c r="P20" s="15">
        <f t="shared" si="6"/>
        <v>1898.894</v>
      </c>
      <c r="Q20" s="3"/>
      <c r="R20" s="3"/>
    </row>
    <row r="21" spans="1:18">
      <c r="A21" s="13">
        <v>11.25</v>
      </c>
      <c r="C21">
        <v>32</v>
      </c>
      <c r="D21" s="19"/>
      <c r="E21" s="11"/>
      <c r="F21" s="12">
        <f t="shared" si="0"/>
        <v>32</v>
      </c>
      <c r="G21" s="1"/>
      <c r="H21" s="13">
        <v>11.25</v>
      </c>
      <c r="I21" s="46">
        <v>2732642</v>
      </c>
      <c r="J21" s="1">
        <f t="shared" si="1"/>
        <v>2732.6419999999998</v>
      </c>
      <c r="K21" s="13">
        <v>11.25</v>
      </c>
      <c r="L21" s="14">
        <f t="shared" si="2"/>
        <v>0</v>
      </c>
      <c r="M21" s="14">
        <f t="shared" si="3"/>
        <v>2732.6419999999998</v>
      </c>
      <c r="N21" s="14">
        <f t="shared" si="4"/>
        <v>0</v>
      </c>
      <c r="O21" s="14">
        <f t="shared" si="5"/>
        <v>0</v>
      </c>
      <c r="P21" s="15">
        <f t="shared" si="6"/>
        <v>2732.6419999999998</v>
      </c>
      <c r="Q21" s="3"/>
      <c r="R21" s="3"/>
    </row>
    <row r="22" spans="1:18">
      <c r="A22" s="10">
        <v>11.75</v>
      </c>
      <c r="C22">
        <v>37</v>
      </c>
      <c r="D22" s="19"/>
      <c r="E22" s="11"/>
      <c r="F22" s="12">
        <f t="shared" si="0"/>
        <v>37</v>
      </c>
      <c r="G22" s="4"/>
      <c r="H22" s="13">
        <v>11.75</v>
      </c>
      <c r="I22" s="46">
        <v>3450319</v>
      </c>
      <c r="J22" s="1">
        <f t="shared" si="1"/>
        <v>3450.319</v>
      </c>
      <c r="K22" s="13">
        <v>11.75</v>
      </c>
      <c r="L22" s="14">
        <f t="shared" si="2"/>
        <v>0</v>
      </c>
      <c r="M22" s="14">
        <f t="shared" si="3"/>
        <v>3450.319</v>
      </c>
      <c r="N22" s="14">
        <f t="shared" si="4"/>
        <v>0</v>
      </c>
      <c r="O22" s="14">
        <f t="shared" si="5"/>
        <v>0</v>
      </c>
      <c r="P22" s="15">
        <f t="shared" si="6"/>
        <v>3450.319</v>
      </c>
      <c r="Q22" s="3"/>
      <c r="R22" s="3"/>
    </row>
    <row r="23" spans="1:18">
      <c r="A23" s="13">
        <v>12.25</v>
      </c>
      <c r="C23">
        <v>35</v>
      </c>
      <c r="D23" s="19"/>
      <c r="E23" s="11"/>
      <c r="F23" s="12">
        <f t="shared" si="0"/>
        <v>35</v>
      </c>
      <c r="G23" s="4"/>
      <c r="H23" s="13">
        <v>12.25</v>
      </c>
      <c r="I23" s="46">
        <v>3048198</v>
      </c>
      <c r="J23" s="1">
        <f t="shared" si="1"/>
        <v>3048.1979999999999</v>
      </c>
      <c r="K23" s="13">
        <v>12.25</v>
      </c>
      <c r="L23" s="14">
        <f t="shared" si="2"/>
        <v>0</v>
      </c>
      <c r="M23" s="14">
        <f t="shared" si="3"/>
        <v>3048.1979999999999</v>
      </c>
      <c r="N23" s="14">
        <f t="shared" si="4"/>
        <v>0</v>
      </c>
      <c r="O23" s="14">
        <f t="shared" si="5"/>
        <v>0</v>
      </c>
      <c r="P23" s="15">
        <f t="shared" si="6"/>
        <v>3048.1979999999999</v>
      </c>
      <c r="Q23" s="3"/>
      <c r="R23" s="3"/>
    </row>
    <row r="24" spans="1:18">
      <c r="A24" s="10">
        <v>12.75</v>
      </c>
      <c r="C24">
        <v>38</v>
      </c>
      <c r="D24" s="19"/>
      <c r="E24" s="11"/>
      <c r="F24" s="12">
        <f t="shared" si="0"/>
        <v>38</v>
      </c>
      <c r="G24" s="4"/>
      <c r="H24" s="13">
        <v>12.75</v>
      </c>
      <c r="I24" s="46">
        <v>2284884</v>
      </c>
      <c r="J24" s="1">
        <f t="shared" si="1"/>
        <v>2284.884</v>
      </c>
      <c r="K24" s="13">
        <v>12.75</v>
      </c>
      <c r="L24" s="14">
        <f t="shared" si="2"/>
        <v>0</v>
      </c>
      <c r="M24" s="14">
        <f t="shared" si="3"/>
        <v>2284.884</v>
      </c>
      <c r="N24" s="14">
        <f t="shared" si="4"/>
        <v>0</v>
      </c>
      <c r="O24" s="14">
        <f t="shared" si="5"/>
        <v>0</v>
      </c>
      <c r="P24" s="15">
        <f t="shared" si="6"/>
        <v>2284.884</v>
      </c>
      <c r="Q24" s="3"/>
      <c r="R24" s="3"/>
    </row>
    <row r="25" spans="1:18">
      <c r="A25" s="13">
        <v>13.25</v>
      </c>
      <c r="C25">
        <v>33</v>
      </c>
      <c r="D25" s="19"/>
      <c r="E25" s="11"/>
      <c r="F25" s="12">
        <f t="shared" si="0"/>
        <v>33</v>
      </c>
      <c r="G25" s="4"/>
      <c r="H25" s="13">
        <v>13.25</v>
      </c>
      <c r="I25" s="46">
        <v>1077350</v>
      </c>
      <c r="J25" s="1">
        <f t="shared" si="1"/>
        <v>1077.3499999999999</v>
      </c>
      <c r="K25" s="13">
        <v>13.25</v>
      </c>
      <c r="L25" s="14">
        <f t="shared" si="2"/>
        <v>0</v>
      </c>
      <c r="M25" s="14">
        <f t="shared" si="3"/>
        <v>1077.3499999999999</v>
      </c>
      <c r="N25" s="14">
        <f t="shared" si="4"/>
        <v>0</v>
      </c>
      <c r="O25" s="14">
        <f t="shared" si="5"/>
        <v>0</v>
      </c>
      <c r="P25" s="15">
        <f t="shared" si="6"/>
        <v>1077.3499999999999</v>
      </c>
      <c r="Q25" s="3"/>
      <c r="R25" s="3"/>
    </row>
    <row r="26" spans="1:18">
      <c r="A26" s="10">
        <v>13.75</v>
      </c>
      <c r="C26">
        <v>26</v>
      </c>
      <c r="D26" s="19"/>
      <c r="E26" s="11"/>
      <c r="F26" s="12">
        <f t="shared" si="0"/>
        <v>26</v>
      </c>
      <c r="G26" s="4"/>
      <c r="H26" s="13">
        <v>13.75</v>
      </c>
      <c r="I26" s="46">
        <v>751568</v>
      </c>
      <c r="J26" s="1">
        <f t="shared" si="1"/>
        <v>751.56799999999998</v>
      </c>
      <c r="K26" s="13">
        <v>13.75</v>
      </c>
      <c r="L26" s="14">
        <f t="shared" si="2"/>
        <v>0</v>
      </c>
      <c r="M26" s="14">
        <f t="shared" si="3"/>
        <v>751.56799999999998</v>
      </c>
      <c r="N26" s="14">
        <f t="shared" si="4"/>
        <v>0</v>
      </c>
      <c r="O26" s="14">
        <f t="shared" si="5"/>
        <v>0</v>
      </c>
      <c r="P26" s="15">
        <f t="shared" si="6"/>
        <v>751.56799999999998</v>
      </c>
      <c r="Q26" s="3"/>
      <c r="R26" s="3"/>
    </row>
    <row r="27" spans="1:18">
      <c r="A27" s="13">
        <v>14.25</v>
      </c>
      <c r="C27">
        <v>22</v>
      </c>
      <c r="D27">
        <v>3</v>
      </c>
      <c r="E27" s="11"/>
      <c r="F27" s="12">
        <f t="shared" si="0"/>
        <v>25</v>
      </c>
      <c r="G27" s="4"/>
      <c r="H27" s="13">
        <v>14.25</v>
      </c>
      <c r="I27" s="46">
        <v>374623</v>
      </c>
      <c r="J27" s="1">
        <f t="shared" si="1"/>
        <v>374.62299999999999</v>
      </c>
      <c r="K27" s="13">
        <v>14.25</v>
      </c>
      <c r="L27" s="14">
        <f t="shared" si="2"/>
        <v>0</v>
      </c>
      <c r="M27" s="14">
        <f t="shared" si="3"/>
        <v>329.66824000000003</v>
      </c>
      <c r="N27" s="14">
        <f t="shared" si="4"/>
        <v>44.95476</v>
      </c>
      <c r="O27" s="14">
        <f t="shared" si="5"/>
        <v>0</v>
      </c>
      <c r="P27" s="15">
        <f t="shared" si="6"/>
        <v>374.62299999999999</v>
      </c>
      <c r="Q27" s="3"/>
      <c r="R27" s="3"/>
    </row>
    <row r="28" spans="1:18">
      <c r="A28" s="10">
        <v>14.75</v>
      </c>
      <c r="B28" s="11"/>
      <c r="C28">
        <v>13</v>
      </c>
      <c r="D28">
        <v>5</v>
      </c>
      <c r="E28" s="11"/>
      <c r="F28" s="12">
        <f t="shared" si="0"/>
        <v>18</v>
      </c>
      <c r="G28" s="1"/>
      <c r="H28" s="13">
        <v>14.75</v>
      </c>
      <c r="I28" s="46">
        <v>62484</v>
      </c>
      <c r="J28" s="1">
        <f t="shared" si="1"/>
        <v>62.484000000000002</v>
      </c>
      <c r="K28" s="13">
        <v>14.75</v>
      </c>
      <c r="L28" s="14">
        <f t="shared" si="2"/>
        <v>0</v>
      </c>
      <c r="M28" s="14">
        <f t="shared" si="3"/>
        <v>45.127333333333297</v>
      </c>
      <c r="N28" s="14">
        <f t="shared" si="4"/>
        <v>17.356666666666701</v>
      </c>
      <c r="O28" s="14">
        <f t="shared" si="5"/>
        <v>0</v>
      </c>
      <c r="P28" s="15">
        <f t="shared" si="6"/>
        <v>62.484000000000002</v>
      </c>
      <c r="Q28" s="3"/>
      <c r="R28" s="3"/>
    </row>
    <row r="29" spans="1:18">
      <c r="A29" s="13">
        <v>15.25</v>
      </c>
      <c r="B29" s="11"/>
      <c r="C29">
        <v>2</v>
      </c>
      <c r="D29">
        <v>12</v>
      </c>
      <c r="E29" s="11"/>
      <c r="F29" s="12">
        <f t="shared" si="0"/>
        <v>14</v>
      </c>
      <c r="G29" s="1"/>
      <c r="H29" s="13">
        <v>15.25</v>
      </c>
      <c r="I29" s="46">
        <v>141307</v>
      </c>
      <c r="J29" s="1">
        <f t="shared" si="1"/>
        <v>141.30699999999999</v>
      </c>
      <c r="K29" s="13">
        <v>15.25</v>
      </c>
      <c r="L29" s="14">
        <f t="shared" si="2"/>
        <v>0</v>
      </c>
      <c r="M29" s="14">
        <f t="shared" si="3"/>
        <v>20.186714285714299</v>
      </c>
      <c r="N29" s="14">
        <f t="shared" si="4"/>
        <v>121.120285714286</v>
      </c>
      <c r="O29" s="14">
        <f t="shared" si="5"/>
        <v>0</v>
      </c>
      <c r="P29" s="15">
        <f t="shared" si="6"/>
        <v>141.30699999999999</v>
      </c>
      <c r="Q29" s="3"/>
      <c r="R29" s="3"/>
    </row>
    <row r="30" spans="1:18">
      <c r="A30" s="10">
        <v>15.75</v>
      </c>
      <c r="B30" s="11"/>
      <c r="D30">
        <v>9</v>
      </c>
      <c r="E30" s="11"/>
      <c r="F30" s="12">
        <f t="shared" si="0"/>
        <v>9</v>
      </c>
      <c r="G30" s="1"/>
      <c r="H30" s="13">
        <v>15.75</v>
      </c>
      <c r="I30" s="46">
        <v>5961</v>
      </c>
      <c r="J30" s="1">
        <f t="shared" si="1"/>
        <v>5.9610000000000003</v>
      </c>
      <c r="K30" s="13">
        <v>15.75</v>
      </c>
      <c r="L30" s="14">
        <f t="shared" si="2"/>
        <v>0</v>
      </c>
      <c r="M30" s="14">
        <f t="shared" si="3"/>
        <v>0</v>
      </c>
      <c r="N30" s="14">
        <f t="shared" si="4"/>
        <v>5.9610000000000003</v>
      </c>
      <c r="O30" s="14">
        <f t="shared" si="5"/>
        <v>0</v>
      </c>
      <c r="P30" s="15">
        <f t="shared" si="6"/>
        <v>5.9610000000000003</v>
      </c>
      <c r="Q30" s="3"/>
      <c r="R30" s="3"/>
    </row>
    <row r="31" spans="1:18">
      <c r="A31" s="13">
        <v>16.25</v>
      </c>
      <c r="B31" s="11"/>
      <c r="C31" s="19"/>
      <c r="D31">
        <v>6</v>
      </c>
      <c r="E31" s="11"/>
      <c r="F31" s="12">
        <f t="shared" si="0"/>
        <v>6</v>
      </c>
      <c r="G31" s="1"/>
      <c r="H31" s="13">
        <v>16.25</v>
      </c>
      <c r="I31" s="19"/>
      <c r="J31" s="1">
        <f t="shared" si="1"/>
        <v>0</v>
      </c>
      <c r="K31" s="13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3"/>
      <c r="R31" s="3"/>
    </row>
    <row r="32" spans="1:18">
      <c r="A32" s="10">
        <v>16.75</v>
      </c>
      <c r="B32" s="11"/>
      <c r="C32" s="19"/>
      <c r="D32">
        <v>2</v>
      </c>
      <c r="E32" s="11"/>
      <c r="F32" s="12">
        <f t="shared" si="0"/>
        <v>2</v>
      </c>
      <c r="G32" s="1"/>
      <c r="H32" s="13">
        <v>16.75</v>
      </c>
      <c r="I32" s="19"/>
      <c r="J32" s="1">
        <f t="shared" si="1"/>
        <v>0</v>
      </c>
      <c r="K32" s="13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3"/>
      <c r="R32" s="3"/>
    </row>
    <row r="33" spans="1:18">
      <c r="A33" s="13">
        <v>17.25</v>
      </c>
      <c r="B33" s="11"/>
      <c r="C33" s="19"/>
      <c r="D33" s="19"/>
      <c r="E33" s="11"/>
      <c r="F33" s="12">
        <f t="shared" si="0"/>
        <v>0</v>
      </c>
      <c r="G33" s="1"/>
      <c r="H33" s="13">
        <v>17.25</v>
      </c>
      <c r="I33" s="19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11"/>
      <c r="C34" s="19"/>
      <c r="D34" s="19"/>
      <c r="E34" s="11"/>
      <c r="F34" s="12">
        <f t="shared" si="0"/>
        <v>0</v>
      </c>
      <c r="G34" s="1"/>
      <c r="H34" s="13">
        <v>17.75</v>
      </c>
      <c r="I34" s="19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11"/>
      <c r="C35" s="11"/>
      <c r="D35" s="11"/>
      <c r="E35" s="11"/>
      <c r="F35" s="12">
        <f t="shared" si="0"/>
        <v>0</v>
      </c>
      <c r="G35" s="1"/>
      <c r="H35" s="13">
        <v>18.25</v>
      </c>
      <c r="I35" s="19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311</v>
      </c>
      <c r="D38" s="21">
        <f>SUM(D6:D37)</f>
        <v>37</v>
      </c>
      <c r="E38" s="21">
        <f>SUM(E6:E37)</f>
        <v>0</v>
      </c>
      <c r="F38" s="22">
        <f>SUM(F6:F37)</f>
        <v>348</v>
      </c>
      <c r="G38" s="23"/>
      <c r="H38" s="20" t="s">
        <v>7</v>
      </c>
      <c r="I38" s="4">
        <f>SUM(I6:I37)</f>
        <v>19768686</v>
      </c>
      <c r="J38" s="1">
        <f t="shared" si="1"/>
        <v>19768.686000000002</v>
      </c>
      <c r="K38" s="20" t="s">
        <v>7</v>
      </c>
      <c r="L38" s="21">
        <f>SUM(L6:L37)</f>
        <v>0</v>
      </c>
      <c r="M38" s="21">
        <f>SUM(M6:M37)</f>
        <v>19579.293287618999</v>
      </c>
      <c r="N38" s="21">
        <f>SUM(N6:N37)</f>
        <v>189.39271238095299</v>
      </c>
      <c r="O38" s="21">
        <f>SUM(O6:O37)</f>
        <v>0</v>
      </c>
      <c r="P38" s="24">
        <f>SUM(P6:P37)</f>
        <v>19768.686000000002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73" t="s">
        <v>9</v>
      </c>
      <c r="C42" s="73"/>
      <c r="D42" s="73"/>
      <c r="E42" s="1"/>
      <c r="F42" s="1"/>
      <c r="G42" s="27"/>
      <c r="H42" s="1"/>
      <c r="I42" s="73" t="s">
        <v>10</v>
      </c>
      <c r="J42" s="73"/>
      <c r="K42" s="7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3.589502820158662E-3</v>
      </c>
      <c r="J44" s="17" t="s">
        <v>12</v>
      </c>
      <c r="K44">
        <v>3.2154437821121458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0.25165152667011498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0.37634276968034602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0.53815150398175005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0.742448019591195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0.99472617623556003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1.30059401737271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1.6657658667939099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9">
        <f t="shared" si="17"/>
        <v>0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0</v>
      </c>
      <c r="G54" s="1"/>
      <c r="H54" s="13">
        <f t="shared" si="12"/>
        <v>2.09605557132272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9">
        <f t="shared" si="17"/>
        <v>0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677.57474999999999</v>
      </c>
      <c r="D55" s="14">
        <f t="shared" si="9"/>
        <v>0</v>
      </c>
      <c r="E55" s="14">
        <f t="shared" si="10"/>
        <v>0</v>
      </c>
      <c r="F55" s="12">
        <f t="shared" si="11"/>
        <v>677.57474999999999</v>
      </c>
      <c r="G55" s="1"/>
      <c r="H55" s="13">
        <f t="shared" si="12"/>
        <v>2.5973706492897102</v>
      </c>
      <c r="I55" s="14">
        <f t="shared" si="13"/>
        <v>0</v>
      </c>
      <c r="J55" s="14">
        <f t="shared" si="14"/>
        <v>227.08551849675001</v>
      </c>
      <c r="K55" s="14">
        <f t="shared" si="15"/>
        <v>0</v>
      </c>
      <c r="L55" s="14">
        <f t="shared" si="16"/>
        <v>0</v>
      </c>
      <c r="M55" s="29">
        <f t="shared" si="17"/>
        <v>227.08551849675001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721.28925000000004</v>
      </c>
      <c r="D56" s="14">
        <f t="shared" si="9"/>
        <v>0</v>
      </c>
      <c r="E56" s="14">
        <f t="shared" si="10"/>
        <v>0</v>
      </c>
      <c r="F56" s="12">
        <f t="shared" si="11"/>
        <v>721.28925000000004</v>
      </c>
      <c r="G56" s="1"/>
      <c r="H56" s="13">
        <f t="shared" si="12"/>
        <v>3.1757071682654101</v>
      </c>
      <c r="I56" s="14">
        <f t="shared" si="13"/>
        <v>0</v>
      </c>
      <c r="J56" s="14">
        <f t="shared" si="14"/>
        <v>277.64890201427698</v>
      </c>
      <c r="K56" s="14">
        <f t="shared" si="15"/>
        <v>0</v>
      </c>
      <c r="L56" s="14">
        <f t="shared" si="16"/>
        <v>0</v>
      </c>
      <c r="M56" s="29">
        <f t="shared" si="17"/>
        <v>277.64890201427698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765.00374999999997</v>
      </c>
      <c r="D57" s="14">
        <f t="shared" si="9"/>
        <v>0</v>
      </c>
      <c r="E57" s="14">
        <f t="shared" si="10"/>
        <v>0</v>
      </c>
      <c r="F57" s="12">
        <f t="shared" si="11"/>
        <v>765.00374999999997</v>
      </c>
      <c r="G57" s="1"/>
      <c r="H57" s="13">
        <f t="shared" si="12"/>
        <v>3.8371452192950302</v>
      </c>
      <c r="I57" s="14">
        <f t="shared" si="13"/>
        <v>0</v>
      </c>
      <c r="J57" s="14">
        <f t="shared" si="14"/>
        <v>335.47776937774501</v>
      </c>
      <c r="K57" s="14">
        <f t="shared" si="15"/>
        <v>0</v>
      </c>
      <c r="L57" s="14">
        <f t="shared" si="16"/>
        <v>0</v>
      </c>
      <c r="M57" s="29">
        <f t="shared" si="17"/>
        <v>335.47776937774501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4043.5727499999998</v>
      </c>
      <c r="D58" s="14">
        <f t="shared" si="9"/>
        <v>0</v>
      </c>
      <c r="E58" s="14">
        <f t="shared" si="10"/>
        <v>0</v>
      </c>
      <c r="F58" s="12">
        <f t="shared" si="11"/>
        <v>4043.5727499999998</v>
      </c>
      <c r="G58" s="1"/>
      <c r="H58" s="13">
        <f t="shared" si="12"/>
        <v>4.5878448857507204</v>
      </c>
      <c r="I58" s="14">
        <f t="shared" si="13"/>
        <v>0</v>
      </c>
      <c r="J58" s="14">
        <f t="shared" si="14"/>
        <v>2005.5442768917301</v>
      </c>
      <c r="K58" s="14">
        <f t="shared" si="15"/>
        <v>0</v>
      </c>
      <c r="L58" s="14">
        <f t="shared" si="16"/>
        <v>0</v>
      </c>
      <c r="M58" s="29">
        <f t="shared" si="17"/>
        <v>2005.5442768917301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16424.089499999998</v>
      </c>
      <c r="D59" s="14">
        <f t="shared" si="9"/>
        <v>0</v>
      </c>
      <c r="E59" s="14">
        <f t="shared" si="10"/>
        <v>0</v>
      </c>
      <c r="F59" s="12">
        <f t="shared" si="11"/>
        <v>16424.089499999998</v>
      </c>
      <c r="G59" s="1"/>
      <c r="H59" s="13">
        <f t="shared" si="12"/>
        <v>5.4340426272278304</v>
      </c>
      <c r="I59" s="14">
        <f t="shared" si="13"/>
        <v>0</v>
      </c>
      <c r="J59" s="14">
        <f t="shared" si="14"/>
        <v>9153.7643545030805</v>
      </c>
      <c r="K59" s="14">
        <f t="shared" si="15"/>
        <v>0</v>
      </c>
      <c r="L59" s="14">
        <f t="shared" si="16"/>
        <v>0</v>
      </c>
      <c r="M59" s="29">
        <f t="shared" si="17"/>
        <v>9153.7643545030805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15954.165999999999</v>
      </c>
      <c r="D60" s="14">
        <f t="shared" si="9"/>
        <v>0</v>
      </c>
      <c r="E60" s="14">
        <f t="shared" si="10"/>
        <v>0</v>
      </c>
      <c r="F60" s="12">
        <f t="shared" si="11"/>
        <v>15954.165999999999</v>
      </c>
      <c r="G60" s="1"/>
      <c r="H60" s="13">
        <f t="shared" si="12"/>
        <v>6.38204801537767</v>
      </c>
      <c r="I60" s="14">
        <f t="shared" si="13"/>
        <v>0</v>
      </c>
      <c r="J60" s="14">
        <f t="shared" si="14"/>
        <v>9933.6832641273995</v>
      </c>
      <c r="K60" s="14">
        <f t="shared" si="15"/>
        <v>0</v>
      </c>
      <c r="L60" s="14">
        <f t="shared" si="16"/>
        <v>0</v>
      </c>
      <c r="M60" s="29">
        <f t="shared" si="17"/>
        <v>9933.6832641273995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20413.110499999999</v>
      </c>
      <c r="D61" s="14">
        <f t="shared" si="9"/>
        <v>0</v>
      </c>
      <c r="E61" s="14">
        <f t="shared" si="10"/>
        <v>0</v>
      </c>
      <c r="F61" s="12">
        <f t="shared" si="11"/>
        <v>20413.110499999999</v>
      </c>
      <c r="G61" s="1"/>
      <c r="H61" s="13">
        <f t="shared" si="12"/>
        <v>7.4382407709473801</v>
      </c>
      <c r="I61" s="14">
        <f t="shared" si="13"/>
        <v>0</v>
      </c>
      <c r="J61" s="14">
        <f t="shared" si="14"/>
        <v>14124.430770507401</v>
      </c>
      <c r="K61" s="14">
        <f t="shared" si="15"/>
        <v>0</v>
      </c>
      <c r="L61" s="14">
        <f t="shared" si="16"/>
        <v>0</v>
      </c>
      <c r="M61" s="29">
        <f t="shared" si="17"/>
        <v>14124.430770507401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30742.2225</v>
      </c>
      <c r="D62" s="14">
        <f t="shared" si="9"/>
        <v>0</v>
      </c>
      <c r="E62" s="14">
        <f t="shared" si="10"/>
        <v>0</v>
      </c>
      <c r="F62" s="12">
        <f t="shared" si="11"/>
        <v>30742.2225</v>
      </c>
      <c r="G62" s="1"/>
      <c r="H62" s="13">
        <f t="shared" si="12"/>
        <v>8.6090680607546606</v>
      </c>
      <c r="I62" s="14">
        <f t="shared" si="13"/>
        <v>0</v>
      </c>
      <c r="J62" s="14">
        <f t="shared" si="14"/>
        <v>23525.500963676699</v>
      </c>
      <c r="K62" s="14">
        <f t="shared" si="15"/>
        <v>0</v>
      </c>
      <c r="L62" s="14">
        <f t="shared" si="16"/>
        <v>0</v>
      </c>
      <c r="M62" s="29">
        <f t="shared" si="17"/>
        <v>23525.500963676699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40541.248249999997</v>
      </c>
      <c r="D63" s="14">
        <f t="shared" si="9"/>
        <v>0</v>
      </c>
      <c r="E63" s="14">
        <f t="shared" si="10"/>
        <v>0</v>
      </c>
      <c r="F63" s="12">
        <f t="shared" si="11"/>
        <v>40541.248249999997</v>
      </c>
      <c r="G63" s="1"/>
      <c r="H63" s="13">
        <f t="shared" si="12"/>
        <v>9.9010420206562895</v>
      </c>
      <c r="I63" s="14">
        <f t="shared" si="13"/>
        <v>0</v>
      </c>
      <c r="J63" s="14">
        <f t="shared" si="14"/>
        <v>34161.753403668801</v>
      </c>
      <c r="K63" s="14">
        <f t="shared" si="15"/>
        <v>0</v>
      </c>
      <c r="L63" s="14">
        <f t="shared" si="16"/>
        <v>0</v>
      </c>
      <c r="M63" s="29">
        <f t="shared" si="17"/>
        <v>34161.753403668801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37340.425499999998</v>
      </c>
      <c r="D64" s="14">
        <f t="shared" si="9"/>
        <v>0</v>
      </c>
      <c r="E64" s="14">
        <f t="shared" si="10"/>
        <v>0</v>
      </c>
      <c r="F64" s="12">
        <f t="shared" si="11"/>
        <v>37340.425499999998</v>
      </c>
      <c r="G64" s="1"/>
      <c r="H64" s="13">
        <f t="shared" si="12"/>
        <v>11.320737476327601</v>
      </c>
      <c r="I64" s="14">
        <f t="shared" si="13"/>
        <v>0</v>
      </c>
      <c r="J64" s="14">
        <f t="shared" si="14"/>
        <v>34507.849333866798</v>
      </c>
      <c r="K64" s="14">
        <f t="shared" si="15"/>
        <v>0</v>
      </c>
      <c r="L64" s="14">
        <f t="shared" si="16"/>
        <v>0</v>
      </c>
      <c r="M64" s="29">
        <f t="shared" si="17"/>
        <v>34507.849333866798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29132.271000000001</v>
      </c>
      <c r="D65" s="14">
        <f t="shared" si="9"/>
        <v>0</v>
      </c>
      <c r="E65" s="14">
        <f t="shared" si="10"/>
        <v>0</v>
      </c>
      <c r="F65" s="12">
        <f t="shared" si="11"/>
        <v>29132.271000000001</v>
      </c>
      <c r="G65" s="1"/>
      <c r="H65" s="13">
        <f t="shared" si="12"/>
        <v>12.8747898382441</v>
      </c>
      <c r="I65" s="14">
        <f t="shared" si="13"/>
        <v>0</v>
      </c>
      <c r="J65" s="14">
        <f t="shared" si="14"/>
        <v>29417.401304766499</v>
      </c>
      <c r="K65" s="14">
        <f t="shared" si="15"/>
        <v>0</v>
      </c>
      <c r="L65" s="14">
        <f t="shared" si="16"/>
        <v>0</v>
      </c>
      <c r="M65" s="29">
        <f t="shared" si="17"/>
        <v>29417.401304766499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14274.887500000001</v>
      </c>
      <c r="D66" s="14">
        <f t="shared" si="9"/>
        <v>0</v>
      </c>
      <c r="E66" s="14">
        <f t="shared" si="10"/>
        <v>0</v>
      </c>
      <c r="F66" s="12">
        <f t="shared" si="11"/>
        <v>14274.887500000001</v>
      </c>
      <c r="G66" s="1"/>
      <c r="H66" s="13">
        <f t="shared" si="12"/>
        <v>14.5698931509326</v>
      </c>
      <c r="I66" s="14">
        <f t="shared" si="13"/>
        <v>0</v>
      </c>
      <c r="J66" s="14">
        <f t="shared" si="14"/>
        <v>15696.8743861572</v>
      </c>
      <c r="K66" s="14">
        <f t="shared" si="15"/>
        <v>0</v>
      </c>
      <c r="L66" s="14">
        <f t="shared" si="16"/>
        <v>0</v>
      </c>
      <c r="M66" s="29">
        <f t="shared" si="17"/>
        <v>15696.8743861572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10334.06</v>
      </c>
      <c r="D67" s="14">
        <f t="shared" si="9"/>
        <v>0</v>
      </c>
      <c r="E67" s="14">
        <f t="shared" si="10"/>
        <v>0</v>
      </c>
      <c r="F67" s="12">
        <f t="shared" si="11"/>
        <v>10334.06</v>
      </c>
      <c r="G67" s="1"/>
      <c r="H67" s="13">
        <f t="shared" si="12"/>
        <v>16.4127982795351</v>
      </c>
      <c r="I67" s="14">
        <f t="shared" si="13"/>
        <v>0</v>
      </c>
      <c r="J67" s="14">
        <f t="shared" si="14"/>
        <v>12335.333977353601</v>
      </c>
      <c r="K67" s="14">
        <f t="shared" si="15"/>
        <v>0</v>
      </c>
      <c r="L67" s="14">
        <f t="shared" si="16"/>
        <v>0</v>
      </c>
      <c r="M67" s="29">
        <f t="shared" si="17"/>
        <v>12335.333977353601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4697.7724200000002</v>
      </c>
      <c r="D68" s="14">
        <f t="shared" si="9"/>
        <v>640.60532999999998</v>
      </c>
      <c r="E68" s="14">
        <f t="shared" si="10"/>
        <v>0</v>
      </c>
      <c r="F68" s="12">
        <f t="shared" si="11"/>
        <v>5338.3777499999997</v>
      </c>
      <c r="G68" s="1"/>
      <c r="H68" s="13">
        <f t="shared" si="12"/>
        <v>18.410311219171199</v>
      </c>
      <c r="I68" s="14">
        <f t="shared" si="13"/>
        <v>0</v>
      </c>
      <c r="J68" s="14">
        <f t="shared" si="14"/>
        <v>6069.2948974764204</v>
      </c>
      <c r="K68" s="14">
        <f t="shared" si="15"/>
        <v>827.63112238314898</v>
      </c>
      <c r="L68" s="14">
        <f t="shared" si="16"/>
        <v>0</v>
      </c>
      <c r="M68" s="29">
        <f t="shared" si="17"/>
        <v>6896.9260198595703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665.62816666666595</v>
      </c>
      <c r="D69" s="14">
        <f t="shared" si="9"/>
        <v>256.01083333333401</v>
      </c>
      <c r="E69" s="14">
        <f t="shared" si="10"/>
        <v>0</v>
      </c>
      <c r="F69" s="12">
        <f t="shared" si="11"/>
        <v>921.63900000000001</v>
      </c>
      <c r="G69" s="1"/>
      <c r="H69" s="13">
        <f t="shared" si="12"/>
        <v>20.569291514590901</v>
      </c>
      <c r="I69" s="14">
        <f t="shared" si="13"/>
        <v>0</v>
      </c>
      <c r="J69" s="14">
        <f t="shared" si="14"/>
        <v>928.23727460944804</v>
      </c>
      <c r="K69" s="14">
        <f t="shared" si="15"/>
        <v>357.01433638825</v>
      </c>
      <c r="L69" s="14">
        <f t="shared" si="16"/>
        <v>0</v>
      </c>
      <c r="M69" s="29">
        <f t="shared" si="17"/>
        <v>1285.2516109977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307.84739285714301</v>
      </c>
      <c r="D70" s="14">
        <f t="shared" si="9"/>
        <v>1847.08435714286</v>
      </c>
      <c r="E70" s="14">
        <f t="shared" si="10"/>
        <v>0</v>
      </c>
      <c r="F70" s="12">
        <f t="shared" si="11"/>
        <v>2154.9317500000002</v>
      </c>
      <c r="G70" s="1"/>
      <c r="H70" s="13">
        <f t="shared" si="12"/>
        <v>22.896650779282801</v>
      </c>
      <c r="I70" s="14">
        <f t="shared" si="13"/>
        <v>0</v>
      </c>
      <c r="J70" s="14">
        <f t="shared" si="14"/>
        <v>462.20814738116002</v>
      </c>
      <c r="K70" s="14">
        <f t="shared" si="15"/>
        <v>2773.2488842869602</v>
      </c>
      <c r="L70" s="14">
        <f t="shared" si="16"/>
        <v>0</v>
      </c>
      <c r="M70" s="29">
        <f t="shared" si="17"/>
        <v>3235.4570316681202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93.885750000000002</v>
      </c>
      <c r="E71" s="14">
        <f t="shared" si="10"/>
        <v>0</v>
      </c>
      <c r="F71" s="12">
        <f t="shared" si="11"/>
        <v>93.885750000000002</v>
      </c>
      <c r="G71" s="1"/>
      <c r="H71" s="13">
        <f t="shared" si="12"/>
        <v>25.399351304599801</v>
      </c>
      <c r="I71" s="14">
        <f t="shared" si="13"/>
        <v>0</v>
      </c>
      <c r="J71" s="14">
        <f t="shared" si="14"/>
        <v>0</v>
      </c>
      <c r="K71" s="14">
        <f t="shared" si="15"/>
        <v>151.40553312671901</v>
      </c>
      <c r="L71" s="14">
        <f t="shared" si="16"/>
        <v>0</v>
      </c>
      <c r="M71" s="29">
        <f t="shared" si="17"/>
        <v>151.40553312671901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28.084404750643301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30.958870911642901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34.029856549418497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37.304514289241702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40.790041573038003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44.493679665412103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48.422712708452998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227035.16922952401</v>
      </c>
      <c r="D79" s="21">
        <f>SUM(D47:D78)</f>
        <v>2837.5862704761898</v>
      </c>
      <c r="E79" s="21">
        <f>SUM(E47:E78)</f>
        <v>0</v>
      </c>
      <c r="F79" s="21">
        <f>SUM(F47:F78)</f>
        <v>229872.7555</v>
      </c>
      <c r="G79" s="12"/>
      <c r="H79" s="20" t="s">
        <v>7</v>
      </c>
      <c r="I79" s="21">
        <f>SUM(I47:I78)</f>
        <v>0</v>
      </c>
      <c r="J79" s="21">
        <f>SUM(J47:J78)</f>
        <v>193162.08854487501</v>
      </c>
      <c r="K79" s="21">
        <f>SUM(K47:K78)</f>
        <v>4109.2998761850804</v>
      </c>
      <c r="L79" s="21">
        <f>SUM(L47:L78)</f>
        <v>0</v>
      </c>
      <c r="M79" s="21">
        <f>SUM(M47:M78)</f>
        <v>197271.38842105999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11.5956774279024</v>
      </c>
      <c r="D80" s="22">
        <f>IF(N38&gt;0,D79/N38,0)</f>
        <v>14.9825525745074</v>
      </c>
      <c r="E80" s="22">
        <f>IF(O38&gt;0,E79/O38,0)</f>
        <v>0</v>
      </c>
      <c r="F80" s="22">
        <f>IF(P38&gt;0,F79/P38,0)</f>
        <v>11.6281251824223</v>
      </c>
      <c r="G80" s="12"/>
      <c r="H80" s="6" t="s">
        <v>13</v>
      </c>
      <c r="I80" s="22">
        <f>IF(L38&gt;0,I79/L38,0)</f>
        <v>0</v>
      </c>
      <c r="J80" s="22">
        <f>IF(M38&gt;0,J79/M38,0)</f>
        <v>9.8656312925769107</v>
      </c>
      <c r="K80" s="22">
        <f>IF(N38&gt;0,K79/N38,0)</f>
        <v>21.697243914641501</v>
      </c>
      <c r="L80" s="22">
        <f>IF(O38&gt;0,L79/O38,0)</f>
        <v>0</v>
      </c>
      <c r="M80" s="22">
        <f>IF(P38&gt;0,M79/P38,0)</f>
        <v>9.9789833487698694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75" t="s">
        <v>14</v>
      </c>
      <c r="B85" s="75"/>
      <c r="C85" s="75"/>
      <c r="D85" s="75"/>
      <c r="E85" s="7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75"/>
      <c r="B86" s="75"/>
      <c r="C86" s="75"/>
      <c r="D86" s="75"/>
      <c r="E86" s="7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76" t="s">
        <v>15</v>
      </c>
      <c r="B89" s="77" t="s">
        <v>16</v>
      </c>
      <c r="C89" s="77" t="s">
        <v>17</v>
      </c>
      <c r="D89" s="77" t="s">
        <v>18</v>
      </c>
      <c r="E89" s="7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76"/>
      <c r="B90" s="76"/>
      <c r="C90" s="76"/>
      <c r="D90" s="76"/>
      <c r="E90" s="7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71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71">
        <f>M$38</f>
        <v>19579.293287618999</v>
      </c>
      <c r="C93" s="33">
        <f>$C$80</f>
        <v>11.6</v>
      </c>
      <c r="D93" s="33">
        <f>$J$80</f>
        <v>9.9</v>
      </c>
      <c r="E93" s="32">
        <f>B93*D93</f>
        <v>193835.00354999999</v>
      </c>
      <c r="F93" s="1">
        <f>E93/1000</f>
        <v>193.83500355000001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71">
        <f>N$38</f>
        <v>189.39271238095299</v>
      </c>
      <c r="C94" s="33">
        <f>$D$80</f>
        <v>15</v>
      </c>
      <c r="D94" s="33">
        <f>$K$80</f>
        <v>21.7</v>
      </c>
      <c r="E94" s="32">
        <f>B94*D94</f>
        <v>4109.82186</v>
      </c>
      <c r="F94" s="1">
        <f>E94/1000</f>
        <v>4.1098218600000003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71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19768.686000000002</v>
      </c>
      <c r="C96" s="33">
        <f>$F$80</f>
        <v>11.6</v>
      </c>
      <c r="D96" s="33">
        <f>$M$80</f>
        <v>10</v>
      </c>
      <c r="E96" s="32">
        <f>SUM(E92:E95)</f>
        <v>197944.82540999999</v>
      </c>
      <c r="F96" s="1">
        <f>E96/1000</f>
        <v>197.94482540999999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185366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0.93645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F92" sqref="F92:F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72" t="s">
        <v>21</v>
      </c>
      <c r="B1" s="72"/>
      <c r="C1" s="72"/>
      <c r="D1" s="72"/>
      <c r="E1" s="72"/>
      <c r="F1" s="72"/>
      <c r="G1" s="1"/>
      <c r="H1" s="73" t="s">
        <v>1</v>
      </c>
      <c r="I1" s="7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79837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74" t="s">
        <v>4</v>
      </c>
      <c r="C4" s="74"/>
      <c r="D4" s="74"/>
      <c r="E4" s="74"/>
      <c r="F4" s="74"/>
      <c r="G4" s="1"/>
      <c r="H4" s="5" t="s">
        <v>3</v>
      </c>
      <c r="J4" s="1"/>
      <c r="K4" s="5" t="s">
        <v>3</v>
      </c>
      <c r="L4" s="73" t="s">
        <v>5</v>
      </c>
      <c r="M4" s="73"/>
      <c r="N4" s="73"/>
      <c r="O4" s="73"/>
      <c r="P4" s="7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36"/>
      <c r="E6" s="36"/>
      <c r="F6" s="12">
        <f t="shared" ref="F6:F37" si="0">SUM(B6:E6)</f>
        <v>0</v>
      </c>
      <c r="G6" s="1"/>
      <c r="H6" s="13">
        <v>3.75</v>
      </c>
      <c r="I6" s="19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36"/>
      <c r="E7" s="36"/>
      <c r="F7" s="12">
        <f t="shared" si="0"/>
        <v>0</v>
      </c>
      <c r="G7" s="1"/>
      <c r="H7" s="13">
        <v>4.25</v>
      </c>
      <c r="I7" s="19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36"/>
      <c r="E8" s="36"/>
      <c r="F8" s="12">
        <f t="shared" si="0"/>
        <v>0</v>
      </c>
      <c r="G8" s="1"/>
      <c r="H8" s="13">
        <v>4.75</v>
      </c>
      <c r="I8" s="19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36"/>
      <c r="E9" s="37"/>
      <c r="F9" s="12">
        <f t="shared" si="0"/>
        <v>0</v>
      </c>
      <c r="G9" s="16"/>
      <c r="H9" s="13">
        <v>5.25</v>
      </c>
      <c r="I9" s="19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36"/>
      <c r="E10" s="36"/>
      <c r="F10" s="12">
        <f t="shared" si="0"/>
        <v>0</v>
      </c>
      <c r="G10" s="1"/>
      <c r="H10" s="13">
        <v>5.75</v>
      </c>
      <c r="I10" s="19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36"/>
      <c r="E11" s="36"/>
      <c r="F11" s="12">
        <f t="shared" si="0"/>
        <v>0</v>
      </c>
      <c r="G11" s="1"/>
      <c r="H11" s="13">
        <v>6.25</v>
      </c>
      <c r="I11" s="19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 s="17"/>
      <c r="D12" s="36"/>
      <c r="E12" s="38"/>
      <c r="F12" s="12">
        <f t="shared" si="0"/>
        <v>0</v>
      </c>
      <c r="G12" s="1"/>
      <c r="H12" s="13">
        <v>6.75</v>
      </c>
      <c r="I12" s="45"/>
      <c r="J12" s="1">
        <f t="shared" si="1"/>
        <v>0</v>
      </c>
      <c r="K12" s="13">
        <v>6.75</v>
      </c>
      <c r="L12" s="14">
        <f t="shared" si="2"/>
        <v>0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0</v>
      </c>
      <c r="Q12" s="3"/>
      <c r="R12" s="3"/>
    </row>
    <row r="13" spans="1:18">
      <c r="A13" s="13">
        <v>7.25</v>
      </c>
      <c r="B13" s="17"/>
      <c r="C13" s="17"/>
      <c r="D13" s="39"/>
      <c r="E13" s="38"/>
      <c r="F13" s="12">
        <f t="shared" si="0"/>
        <v>0</v>
      </c>
      <c r="G13" s="1"/>
      <c r="H13" s="13">
        <v>7.25</v>
      </c>
      <c r="I13" s="45"/>
      <c r="J13" s="1">
        <f t="shared" si="1"/>
        <v>0</v>
      </c>
      <c r="K13" s="13">
        <v>7.25</v>
      </c>
      <c r="L13" s="14">
        <f t="shared" si="2"/>
        <v>0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0</v>
      </c>
      <c r="Q13" s="3"/>
      <c r="R13" s="3"/>
    </row>
    <row r="14" spans="1:18">
      <c r="A14" s="10">
        <v>7.75</v>
      </c>
      <c r="D14" s="39"/>
      <c r="E14" s="39"/>
      <c r="F14" s="12">
        <f t="shared" si="0"/>
        <v>0</v>
      </c>
      <c r="G14" s="1"/>
      <c r="H14" s="13">
        <v>7.75</v>
      </c>
      <c r="I14" s="45"/>
      <c r="J14" s="1">
        <f t="shared" si="1"/>
        <v>0</v>
      </c>
      <c r="K14" s="13">
        <v>7.75</v>
      </c>
      <c r="L14" s="14">
        <f t="shared" si="2"/>
        <v>0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5">
        <f t="shared" si="6"/>
        <v>0</v>
      </c>
      <c r="Q14" s="3"/>
      <c r="R14" s="3"/>
    </row>
    <row r="15" spans="1:18">
      <c r="A15" s="13">
        <v>8.25</v>
      </c>
      <c r="D15" s="40"/>
      <c r="E15" s="39"/>
      <c r="F15" s="12">
        <f t="shared" si="0"/>
        <v>0</v>
      </c>
      <c r="G15" s="1"/>
      <c r="H15" s="13">
        <v>8.25</v>
      </c>
      <c r="I15" s="45"/>
      <c r="J15" s="1">
        <f t="shared" si="1"/>
        <v>0</v>
      </c>
      <c r="K15" s="13">
        <v>8.25</v>
      </c>
      <c r="L15" s="14">
        <f t="shared" si="2"/>
        <v>0</v>
      </c>
      <c r="M15" s="14">
        <f t="shared" si="3"/>
        <v>0</v>
      </c>
      <c r="N15" s="14">
        <f t="shared" si="4"/>
        <v>0</v>
      </c>
      <c r="O15" s="14">
        <f t="shared" si="5"/>
        <v>0</v>
      </c>
      <c r="P15" s="15">
        <f t="shared" si="6"/>
        <v>0</v>
      </c>
      <c r="Q15" s="3"/>
      <c r="R15" s="3"/>
    </row>
    <row r="16" spans="1:18">
      <c r="A16" s="10">
        <v>8.75</v>
      </c>
      <c r="C16">
        <v>5</v>
      </c>
      <c r="D16" s="40"/>
      <c r="E16" s="39"/>
      <c r="F16" s="12">
        <f t="shared" si="0"/>
        <v>5</v>
      </c>
      <c r="G16" s="1"/>
      <c r="H16" s="13">
        <v>8.75</v>
      </c>
      <c r="I16" s="46">
        <v>51938</v>
      </c>
      <c r="J16" s="1">
        <f t="shared" si="1"/>
        <v>51.938000000000002</v>
      </c>
      <c r="K16" s="13">
        <v>8.75</v>
      </c>
      <c r="L16" s="14">
        <f t="shared" si="2"/>
        <v>0</v>
      </c>
      <c r="M16" s="14">
        <f t="shared" si="3"/>
        <v>51.938000000000002</v>
      </c>
      <c r="N16" s="14">
        <f t="shared" si="4"/>
        <v>0</v>
      </c>
      <c r="O16" s="14">
        <f t="shared" si="5"/>
        <v>0</v>
      </c>
      <c r="P16" s="15">
        <f t="shared" si="6"/>
        <v>51.938000000000002</v>
      </c>
      <c r="Q16" s="3"/>
      <c r="R16" s="3"/>
    </row>
    <row r="17" spans="1:18">
      <c r="A17" s="13">
        <v>9.25</v>
      </c>
      <c r="C17">
        <v>5</v>
      </c>
      <c r="D17" s="40"/>
      <c r="E17" s="39"/>
      <c r="F17" s="12">
        <f t="shared" si="0"/>
        <v>5</v>
      </c>
      <c r="G17" s="1"/>
      <c r="H17" s="13">
        <v>9.25</v>
      </c>
      <c r="I17" s="46">
        <v>103877</v>
      </c>
      <c r="J17" s="1">
        <f t="shared" si="1"/>
        <v>103.877</v>
      </c>
      <c r="K17" s="13">
        <v>9.25</v>
      </c>
      <c r="L17" s="14">
        <f t="shared" si="2"/>
        <v>0</v>
      </c>
      <c r="M17" s="14">
        <f t="shared" si="3"/>
        <v>103.877</v>
      </c>
      <c r="N17" s="14">
        <f t="shared" si="4"/>
        <v>0</v>
      </c>
      <c r="O17" s="14">
        <f t="shared" si="5"/>
        <v>0</v>
      </c>
      <c r="P17" s="15">
        <f t="shared" si="6"/>
        <v>103.877</v>
      </c>
      <c r="Q17" s="3"/>
      <c r="R17" s="3"/>
    </row>
    <row r="18" spans="1:18">
      <c r="A18" s="10">
        <v>9.75</v>
      </c>
      <c r="C18">
        <v>15</v>
      </c>
      <c r="D18" s="40"/>
      <c r="E18" s="39"/>
      <c r="F18" s="12">
        <f t="shared" si="0"/>
        <v>15</v>
      </c>
      <c r="G18" s="1"/>
      <c r="H18" s="13">
        <v>9.75</v>
      </c>
      <c r="I18" s="46">
        <v>444259</v>
      </c>
      <c r="J18" s="1">
        <f t="shared" si="1"/>
        <v>444.25900000000001</v>
      </c>
      <c r="K18" s="13">
        <v>9.75</v>
      </c>
      <c r="L18" s="14">
        <f t="shared" si="2"/>
        <v>0</v>
      </c>
      <c r="M18" s="14">
        <f t="shared" si="3"/>
        <v>444.25900000000001</v>
      </c>
      <c r="N18" s="14">
        <f t="shared" si="4"/>
        <v>0</v>
      </c>
      <c r="O18" s="14">
        <f t="shared" si="5"/>
        <v>0</v>
      </c>
      <c r="P18" s="15">
        <f t="shared" si="6"/>
        <v>444.25900000000001</v>
      </c>
      <c r="Q18" s="3"/>
      <c r="R18" s="3"/>
    </row>
    <row r="19" spans="1:18">
      <c r="A19" s="13">
        <v>10.25</v>
      </c>
      <c r="C19">
        <v>15</v>
      </c>
      <c r="D19" s="40"/>
      <c r="E19" s="39"/>
      <c r="F19" s="12">
        <f t="shared" si="0"/>
        <v>15</v>
      </c>
      <c r="G19" s="1"/>
      <c r="H19" s="13">
        <v>10.25</v>
      </c>
      <c r="I19" s="46">
        <v>657577</v>
      </c>
      <c r="J19" s="1">
        <f t="shared" si="1"/>
        <v>657.577</v>
      </c>
      <c r="K19" s="13">
        <v>10.25</v>
      </c>
      <c r="L19" s="14">
        <f t="shared" si="2"/>
        <v>0</v>
      </c>
      <c r="M19" s="14">
        <f t="shared" si="3"/>
        <v>657.577</v>
      </c>
      <c r="N19" s="14">
        <f t="shared" si="4"/>
        <v>0</v>
      </c>
      <c r="O19" s="14">
        <f t="shared" si="5"/>
        <v>0</v>
      </c>
      <c r="P19" s="15">
        <f t="shared" si="6"/>
        <v>657.577</v>
      </c>
      <c r="Q19" s="3"/>
      <c r="R19" s="3"/>
    </row>
    <row r="20" spans="1:18">
      <c r="A20" s="10">
        <v>10.75</v>
      </c>
      <c r="C20">
        <v>31</v>
      </c>
      <c r="D20" s="40"/>
      <c r="E20" s="39"/>
      <c r="F20" s="12">
        <f t="shared" si="0"/>
        <v>31</v>
      </c>
      <c r="G20" s="1"/>
      <c r="H20" s="13">
        <v>10.75</v>
      </c>
      <c r="I20" s="46">
        <v>668704</v>
      </c>
      <c r="J20" s="1">
        <f t="shared" si="1"/>
        <v>668.70399999999995</v>
      </c>
      <c r="K20" s="13">
        <v>10.75</v>
      </c>
      <c r="L20" s="14">
        <f t="shared" si="2"/>
        <v>0</v>
      </c>
      <c r="M20" s="14">
        <f t="shared" si="3"/>
        <v>668.70399999999995</v>
      </c>
      <c r="N20" s="14">
        <f t="shared" si="4"/>
        <v>0</v>
      </c>
      <c r="O20" s="14">
        <f t="shared" si="5"/>
        <v>0</v>
      </c>
      <c r="P20" s="15">
        <f t="shared" si="6"/>
        <v>668.70399999999995</v>
      </c>
      <c r="Q20" s="3"/>
      <c r="R20" s="3"/>
    </row>
    <row r="21" spans="1:18">
      <c r="A21" s="13">
        <v>11.25</v>
      </c>
      <c r="C21">
        <v>26</v>
      </c>
      <c r="D21" s="40"/>
      <c r="E21" s="39"/>
      <c r="F21" s="12">
        <f t="shared" si="0"/>
        <v>26</v>
      </c>
      <c r="G21" s="1"/>
      <c r="H21" s="13">
        <v>11.25</v>
      </c>
      <c r="I21" s="46">
        <v>762153</v>
      </c>
      <c r="J21" s="1">
        <f t="shared" si="1"/>
        <v>762.15300000000002</v>
      </c>
      <c r="K21" s="13">
        <v>11.25</v>
      </c>
      <c r="L21" s="14">
        <f t="shared" si="2"/>
        <v>0</v>
      </c>
      <c r="M21" s="14">
        <f t="shared" si="3"/>
        <v>762.15300000000002</v>
      </c>
      <c r="N21" s="14">
        <f t="shared" si="4"/>
        <v>0</v>
      </c>
      <c r="O21" s="14">
        <f t="shared" si="5"/>
        <v>0</v>
      </c>
      <c r="P21" s="15">
        <f t="shared" si="6"/>
        <v>762.15300000000002</v>
      </c>
      <c r="Q21" s="3"/>
      <c r="R21" s="3"/>
    </row>
    <row r="22" spans="1:18">
      <c r="A22" s="10">
        <v>11.75</v>
      </c>
      <c r="C22">
        <v>16</v>
      </c>
      <c r="D22" s="40"/>
      <c r="E22" s="39"/>
      <c r="F22" s="12">
        <f t="shared" si="0"/>
        <v>16</v>
      </c>
      <c r="G22" s="4"/>
      <c r="H22" s="13">
        <v>11.75</v>
      </c>
      <c r="I22" s="46">
        <v>431724</v>
      </c>
      <c r="J22" s="1">
        <f t="shared" si="1"/>
        <v>431.72399999999999</v>
      </c>
      <c r="K22" s="13">
        <v>11.75</v>
      </c>
      <c r="L22" s="14">
        <f t="shared" si="2"/>
        <v>0</v>
      </c>
      <c r="M22" s="14">
        <f t="shared" si="3"/>
        <v>431.72399999999999</v>
      </c>
      <c r="N22" s="14">
        <f t="shared" si="4"/>
        <v>0</v>
      </c>
      <c r="O22" s="14">
        <f t="shared" si="5"/>
        <v>0</v>
      </c>
      <c r="P22" s="15">
        <f t="shared" si="6"/>
        <v>431.72399999999999</v>
      </c>
      <c r="Q22" s="3"/>
      <c r="R22" s="3"/>
    </row>
    <row r="23" spans="1:18">
      <c r="A23" s="13">
        <v>12.25</v>
      </c>
      <c r="C23">
        <v>22</v>
      </c>
      <c r="D23" s="40"/>
      <c r="E23" s="39"/>
      <c r="F23" s="12">
        <f t="shared" si="0"/>
        <v>22</v>
      </c>
      <c r="G23" s="4"/>
      <c r="H23" s="13">
        <v>12.25</v>
      </c>
      <c r="I23" s="46">
        <v>518585</v>
      </c>
      <c r="J23" s="1">
        <f t="shared" si="1"/>
        <v>518.58500000000004</v>
      </c>
      <c r="K23" s="13">
        <v>12.25</v>
      </c>
      <c r="L23" s="14">
        <f t="shared" si="2"/>
        <v>0</v>
      </c>
      <c r="M23" s="14">
        <f t="shared" si="3"/>
        <v>518.58500000000004</v>
      </c>
      <c r="N23" s="14">
        <f t="shared" si="4"/>
        <v>0</v>
      </c>
      <c r="O23" s="14">
        <f t="shared" si="5"/>
        <v>0</v>
      </c>
      <c r="P23" s="15">
        <f t="shared" si="6"/>
        <v>518.58500000000004</v>
      </c>
      <c r="Q23" s="3"/>
      <c r="R23" s="3"/>
    </row>
    <row r="24" spans="1:18">
      <c r="A24" s="10">
        <v>12.75</v>
      </c>
      <c r="C24">
        <v>45</v>
      </c>
      <c r="D24" s="40"/>
      <c r="E24" s="39"/>
      <c r="F24" s="12">
        <f t="shared" si="0"/>
        <v>45</v>
      </c>
      <c r="G24" s="4"/>
      <c r="H24" s="13">
        <v>12.75</v>
      </c>
      <c r="I24" s="46">
        <v>1181687</v>
      </c>
      <c r="J24" s="1">
        <f t="shared" si="1"/>
        <v>1181.6869999999999</v>
      </c>
      <c r="K24" s="13">
        <v>12.75</v>
      </c>
      <c r="L24" s="14">
        <f t="shared" si="2"/>
        <v>0</v>
      </c>
      <c r="M24" s="14">
        <f t="shared" si="3"/>
        <v>1181.6869999999999</v>
      </c>
      <c r="N24" s="14">
        <f t="shared" si="4"/>
        <v>0</v>
      </c>
      <c r="O24" s="14">
        <f t="shared" si="5"/>
        <v>0</v>
      </c>
      <c r="P24" s="15">
        <f t="shared" si="6"/>
        <v>1181.6869999999999</v>
      </c>
      <c r="Q24" s="3"/>
      <c r="R24" s="3"/>
    </row>
    <row r="25" spans="1:18">
      <c r="A25" s="13">
        <v>13.25</v>
      </c>
      <c r="C25">
        <v>23</v>
      </c>
      <c r="D25" s="40"/>
      <c r="E25" s="39"/>
      <c r="F25" s="12">
        <f t="shared" si="0"/>
        <v>23</v>
      </c>
      <c r="G25" s="4"/>
      <c r="H25" s="13">
        <v>13.25</v>
      </c>
      <c r="I25" s="46">
        <v>692614</v>
      </c>
      <c r="J25" s="1">
        <f t="shared" si="1"/>
        <v>692.61400000000003</v>
      </c>
      <c r="K25" s="13">
        <v>13.25</v>
      </c>
      <c r="L25" s="14">
        <f t="shared" si="2"/>
        <v>0</v>
      </c>
      <c r="M25" s="14">
        <f t="shared" si="3"/>
        <v>692.61400000000003</v>
      </c>
      <c r="N25" s="14">
        <f t="shared" si="4"/>
        <v>0</v>
      </c>
      <c r="O25" s="14">
        <f t="shared" si="5"/>
        <v>0</v>
      </c>
      <c r="P25" s="15">
        <f t="shared" si="6"/>
        <v>692.61400000000003</v>
      </c>
      <c r="Q25" s="3"/>
      <c r="R25" s="3"/>
    </row>
    <row r="26" spans="1:18">
      <c r="A26" s="10">
        <v>13.75</v>
      </c>
      <c r="C26">
        <v>8</v>
      </c>
      <c r="D26" s="40"/>
      <c r="E26" s="39"/>
      <c r="F26" s="12">
        <f t="shared" si="0"/>
        <v>8</v>
      </c>
      <c r="G26" s="4"/>
      <c r="H26" s="13">
        <v>13.75</v>
      </c>
      <c r="I26" s="46">
        <v>750724</v>
      </c>
      <c r="J26" s="1">
        <f t="shared" si="1"/>
        <v>750.72400000000005</v>
      </c>
      <c r="K26" s="13">
        <v>13.75</v>
      </c>
      <c r="L26" s="14">
        <f t="shared" si="2"/>
        <v>0</v>
      </c>
      <c r="M26" s="14">
        <f t="shared" si="3"/>
        <v>750.72400000000005</v>
      </c>
      <c r="N26" s="14">
        <f t="shared" si="4"/>
        <v>0</v>
      </c>
      <c r="O26" s="14">
        <f t="shared" si="5"/>
        <v>0</v>
      </c>
      <c r="P26" s="15">
        <f t="shared" si="6"/>
        <v>750.72400000000005</v>
      </c>
      <c r="Q26" s="3"/>
      <c r="R26" s="3"/>
    </row>
    <row r="27" spans="1:18">
      <c r="A27" s="13">
        <v>14.25</v>
      </c>
      <c r="C27">
        <v>10</v>
      </c>
      <c r="D27" s="40"/>
      <c r="E27" s="39"/>
      <c r="F27" s="12">
        <f t="shared" si="0"/>
        <v>10</v>
      </c>
      <c r="G27" s="4"/>
      <c r="H27" s="13">
        <v>14.25</v>
      </c>
      <c r="I27" s="46">
        <v>549010</v>
      </c>
      <c r="J27" s="1">
        <f t="shared" si="1"/>
        <v>549.01</v>
      </c>
      <c r="K27" s="13">
        <v>14.25</v>
      </c>
      <c r="L27" s="14">
        <f t="shared" si="2"/>
        <v>0</v>
      </c>
      <c r="M27" s="14">
        <f t="shared" si="3"/>
        <v>549.01</v>
      </c>
      <c r="N27" s="14">
        <f t="shared" si="4"/>
        <v>0</v>
      </c>
      <c r="O27" s="14">
        <f t="shared" si="5"/>
        <v>0</v>
      </c>
      <c r="P27" s="15">
        <f t="shared" si="6"/>
        <v>549.01</v>
      </c>
      <c r="Q27" s="3"/>
      <c r="R27" s="3"/>
    </row>
    <row r="28" spans="1:18">
      <c r="A28" s="10">
        <v>14.75</v>
      </c>
      <c r="B28" s="11"/>
      <c r="C28">
        <v>10</v>
      </c>
      <c r="D28" s="40"/>
      <c r="E28" s="39"/>
      <c r="F28" s="12">
        <f t="shared" si="0"/>
        <v>10</v>
      </c>
      <c r="G28" s="1"/>
      <c r="H28" s="13">
        <v>14.75</v>
      </c>
      <c r="I28" s="46">
        <v>86710</v>
      </c>
      <c r="J28" s="1">
        <f t="shared" si="1"/>
        <v>86.71</v>
      </c>
      <c r="K28" s="13">
        <v>14.75</v>
      </c>
      <c r="L28" s="14">
        <f t="shared" si="2"/>
        <v>0</v>
      </c>
      <c r="M28" s="14">
        <f t="shared" si="3"/>
        <v>86.71</v>
      </c>
      <c r="N28" s="14">
        <f t="shared" si="4"/>
        <v>0</v>
      </c>
      <c r="O28" s="14">
        <f t="shared" si="5"/>
        <v>0</v>
      </c>
      <c r="P28" s="15">
        <f t="shared" si="6"/>
        <v>86.71</v>
      </c>
      <c r="Q28" s="3"/>
      <c r="R28" s="3"/>
    </row>
    <row r="29" spans="1:18">
      <c r="A29" s="13">
        <v>15.25</v>
      </c>
      <c r="B29" s="11"/>
      <c r="C29">
        <v>10</v>
      </c>
      <c r="D29" s="40"/>
      <c r="E29" s="39"/>
      <c r="F29" s="12">
        <f t="shared" si="0"/>
        <v>10</v>
      </c>
      <c r="G29" s="1"/>
      <c r="H29" s="13">
        <v>15.25</v>
      </c>
      <c r="I29" s="46">
        <v>28903</v>
      </c>
      <c r="J29" s="1">
        <f t="shared" si="1"/>
        <v>28.902999999999999</v>
      </c>
      <c r="K29" s="13">
        <v>15.25</v>
      </c>
      <c r="L29" s="14">
        <f t="shared" si="2"/>
        <v>0</v>
      </c>
      <c r="M29" s="14">
        <f t="shared" si="3"/>
        <v>28.902999999999999</v>
      </c>
      <c r="N29" s="14">
        <f t="shared" si="4"/>
        <v>0</v>
      </c>
      <c r="O29" s="14">
        <f t="shared" si="5"/>
        <v>0</v>
      </c>
      <c r="P29" s="15">
        <f t="shared" si="6"/>
        <v>28.902999999999999</v>
      </c>
      <c r="Q29" s="3"/>
      <c r="R29" s="3"/>
    </row>
    <row r="30" spans="1:18">
      <c r="A30" s="10">
        <v>15.75</v>
      </c>
      <c r="B30" s="11"/>
      <c r="D30" s="40"/>
      <c r="E30" s="39"/>
      <c r="F30" s="12">
        <f t="shared" si="0"/>
        <v>0</v>
      </c>
      <c r="G30" s="1"/>
      <c r="H30" s="13">
        <v>15.75</v>
      </c>
      <c r="I30" s="19"/>
      <c r="J30" s="1">
        <f t="shared" si="1"/>
        <v>0</v>
      </c>
      <c r="K30" s="13">
        <v>15.75</v>
      </c>
      <c r="L30" s="14">
        <f t="shared" si="2"/>
        <v>0</v>
      </c>
      <c r="M30" s="14">
        <f t="shared" si="3"/>
        <v>0</v>
      </c>
      <c r="N30" s="14">
        <f t="shared" si="4"/>
        <v>0</v>
      </c>
      <c r="O30" s="14">
        <f t="shared" si="5"/>
        <v>0</v>
      </c>
      <c r="P30" s="15">
        <f t="shared" si="6"/>
        <v>0</v>
      </c>
      <c r="Q30" s="3"/>
      <c r="R30" s="3"/>
    </row>
    <row r="31" spans="1:18">
      <c r="A31" s="13">
        <v>16.25</v>
      </c>
      <c r="B31" s="11"/>
      <c r="C31" s="19"/>
      <c r="D31" s="40"/>
      <c r="E31" s="36"/>
      <c r="F31" s="12">
        <f t="shared" si="0"/>
        <v>0</v>
      </c>
      <c r="G31" s="1"/>
      <c r="H31" s="13">
        <v>16.25</v>
      </c>
      <c r="I31" s="19"/>
      <c r="J31" s="1">
        <f t="shared" si="1"/>
        <v>0</v>
      </c>
      <c r="K31" s="13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3"/>
      <c r="R31" s="3"/>
    </row>
    <row r="32" spans="1:18">
      <c r="A32" s="10">
        <v>16.75</v>
      </c>
      <c r="B32" s="36"/>
      <c r="C32" s="40"/>
      <c r="D32" s="40"/>
      <c r="E32" s="36"/>
      <c r="F32" s="12">
        <f t="shared" si="0"/>
        <v>0</v>
      </c>
      <c r="G32" s="1"/>
      <c r="H32" s="13">
        <v>16.75</v>
      </c>
      <c r="I32" s="19"/>
      <c r="J32" s="1">
        <f t="shared" si="1"/>
        <v>0</v>
      </c>
      <c r="K32" s="13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3"/>
      <c r="R32" s="3"/>
    </row>
    <row r="33" spans="1:18">
      <c r="A33" s="13">
        <v>17.25</v>
      </c>
      <c r="B33" s="36"/>
      <c r="C33" s="36"/>
      <c r="D33" s="36"/>
      <c r="E33" s="36"/>
      <c r="F33" s="12">
        <f t="shared" si="0"/>
        <v>0</v>
      </c>
      <c r="G33" s="1"/>
      <c r="H33" s="13">
        <v>17.25</v>
      </c>
      <c r="I33" s="19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36"/>
      <c r="C34" s="36"/>
      <c r="D34" s="36"/>
      <c r="E34" s="36"/>
      <c r="F34" s="12">
        <f t="shared" si="0"/>
        <v>0</v>
      </c>
      <c r="G34" s="1"/>
      <c r="H34" s="13">
        <v>17.75</v>
      </c>
      <c r="I34" s="19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36"/>
      <c r="C35" s="36"/>
      <c r="D35" s="36"/>
      <c r="E35" s="36"/>
      <c r="F35" s="12">
        <f t="shared" si="0"/>
        <v>0</v>
      </c>
      <c r="G35" s="1"/>
      <c r="H35" s="13">
        <v>18.25</v>
      </c>
      <c r="I35" s="19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36"/>
      <c r="C36" s="36"/>
      <c r="D36" s="36"/>
      <c r="E36" s="36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36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241</v>
      </c>
      <c r="D38" s="21">
        <f>SUM(D6:D37)</f>
        <v>0</v>
      </c>
      <c r="E38" s="21">
        <f>SUM(E6:E37)</f>
        <v>0</v>
      </c>
      <c r="F38" s="22">
        <f>SUM(F6:F37)</f>
        <v>241</v>
      </c>
      <c r="G38" s="23"/>
      <c r="H38" s="20" t="s">
        <v>7</v>
      </c>
      <c r="I38" s="4">
        <f>SUM(I6:I37)</f>
        <v>6928465</v>
      </c>
      <c r="J38" s="1">
        <f t="shared" si="1"/>
        <v>6928.4650000000001</v>
      </c>
      <c r="K38" s="20" t="s">
        <v>7</v>
      </c>
      <c r="L38" s="21">
        <f>SUM(L6:L37)</f>
        <v>0</v>
      </c>
      <c r="M38" s="21">
        <f>SUM(M6:M37)</f>
        <v>6928.4650000000001</v>
      </c>
      <c r="N38" s="21">
        <f>SUM(N6:N37)</f>
        <v>0</v>
      </c>
      <c r="O38" s="21">
        <f>SUM(O6:O37)</f>
        <v>0</v>
      </c>
      <c r="P38" s="24">
        <f>SUM(P6:P37)</f>
        <v>6928.4650000000001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73" t="s">
        <v>9</v>
      </c>
      <c r="C42" s="73"/>
      <c r="D42" s="73"/>
      <c r="E42" s="1"/>
      <c r="F42" s="1"/>
      <c r="G42" s="27"/>
      <c r="H42" s="1"/>
      <c r="I42" s="73" t="s">
        <v>10</v>
      </c>
      <c r="J42" s="73"/>
      <c r="K42" s="7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4.047510755995928E-3</v>
      </c>
      <c r="J44" s="17" t="s">
        <v>12</v>
      </c>
      <c r="K44">
        <v>3.1943693570261567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0.27596620614525302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0.41161799605551302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0.58721527233742599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0.80843074673777404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1.0810547668861299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1.41098614998393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1.8042244801421301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9">
        <f t="shared" si="17"/>
        <v>0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0</v>
      </c>
      <c r="G54" s="1"/>
      <c r="H54" s="13">
        <f t="shared" si="12"/>
        <v>2.2668635349505899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9">
        <f t="shared" si="17"/>
        <v>0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0</v>
      </c>
      <c r="G55" s="1"/>
      <c r="H55" s="13">
        <f t="shared" si="12"/>
        <v>2.8050856028906499</v>
      </c>
      <c r="I55" s="14">
        <f t="shared" si="13"/>
        <v>0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9">
        <f t="shared" si="17"/>
        <v>0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0</v>
      </c>
      <c r="G56" s="1"/>
      <c r="H56" s="13">
        <f t="shared" si="12"/>
        <v>3.4251565167975002</v>
      </c>
      <c r="I56" s="14">
        <f t="shared" si="13"/>
        <v>0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9">
        <f t="shared" si="17"/>
        <v>0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454.45749999999998</v>
      </c>
      <c r="D57" s="14">
        <f t="shared" si="9"/>
        <v>0</v>
      </c>
      <c r="E57" s="14">
        <f t="shared" si="10"/>
        <v>0</v>
      </c>
      <c r="F57" s="12">
        <f t="shared" si="11"/>
        <v>454.45749999999998</v>
      </c>
      <c r="G57" s="1"/>
      <c r="H57" s="13">
        <f t="shared" si="12"/>
        <v>4.1334212721240498</v>
      </c>
      <c r="I57" s="14">
        <f t="shared" si="13"/>
        <v>0</v>
      </c>
      <c r="J57" s="14">
        <f t="shared" si="14"/>
        <v>214.68163403157899</v>
      </c>
      <c r="K57" s="14">
        <f t="shared" si="15"/>
        <v>0</v>
      </c>
      <c r="L57" s="14">
        <f t="shared" si="16"/>
        <v>0</v>
      </c>
      <c r="M57" s="29">
        <f t="shared" si="17"/>
        <v>214.68163403157899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960.86225000000002</v>
      </c>
      <c r="D58" s="14">
        <f t="shared" si="9"/>
        <v>0</v>
      </c>
      <c r="E58" s="14">
        <f t="shared" si="10"/>
        <v>0</v>
      </c>
      <c r="F58" s="12">
        <f t="shared" si="11"/>
        <v>960.86225000000002</v>
      </c>
      <c r="G58" s="1"/>
      <c r="H58" s="13">
        <f t="shared" si="12"/>
        <v>4.9363001294289699</v>
      </c>
      <c r="I58" s="14">
        <f t="shared" si="13"/>
        <v>0</v>
      </c>
      <c r="J58" s="14">
        <f t="shared" si="14"/>
        <v>512.76804854469299</v>
      </c>
      <c r="K58" s="14">
        <f t="shared" si="15"/>
        <v>0</v>
      </c>
      <c r="L58" s="14">
        <f t="shared" si="16"/>
        <v>0</v>
      </c>
      <c r="M58" s="29">
        <f t="shared" si="17"/>
        <v>512.76804854469299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4331.5252499999997</v>
      </c>
      <c r="D59" s="14">
        <f t="shared" si="9"/>
        <v>0</v>
      </c>
      <c r="E59" s="14">
        <f t="shared" si="10"/>
        <v>0</v>
      </c>
      <c r="F59" s="12">
        <f t="shared" si="11"/>
        <v>4331.5252499999997</v>
      </c>
      <c r="G59" s="1"/>
      <c r="H59" s="13">
        <f t="shared" si="12"/>
        <v>5.8402851226454597</v>
      </c>
      <c r="I59" s="14">
        <f t="shared" si="13"/>
        <v>0</v>
      </c>
      <c r="J59" s="14">
        <f t="shared" si="14"/>
        <v>2594.5992283013502</v>
      </c>
      <c r="K59" s="14">
        <f t="shared" si="15"/>
        <v>0</v>
      </c>
      <c r="L59" s="14">
        <f t="shared" si="16"/>
        <v>0</v>
      </c>
      <c r="M59" s="29">
        <f t="shared" si="17"/>
        <v>2594.5992283013502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6740.1642499999998</v>
      </c>
      <c r="D60" s="14">
        <f t="shared" si="9"/>
        <v>0</v>
      </c>
      <c r="E60" s="14">
        <f t="shared" si="10"/>
        <v>0</v>
      </c>
      <c r="F60" s="12">
        <f t="shared" si="11"/>
        <v>6740.1642499999998</v>
      </c>
      <c r="G60" s="1"/>
      <c r="H60" s="13">
        <f t="shared" si="12"/>
        <v>6.85193691100047</v>
      </c>
      <c r="I60" s="14">
        <f t="shared" si="13"/>
        <v>0</v>
      </c>
      <c r="J60" s="14">
        <f t="shared" si="14"/>
        <v>4505.6761181249603</v>
      </c>
      <c r="K60" s="14">
        <f t="shared" si="15"/>
        <v>0</v>
      </c>
      <c r="L60" s="14">
        <f t="shared" si="16"/>
        <v>0</v>
      </c>
      <c r="M60" s="29">
        <f t="shared" si="17"/>
        <v>4505.6761181249603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7188.5680000000002</v>
      </c>
      <c r="D61" s="14">
        <f t="shared" si="9"/>
        <v>0</v>
      </c>
      <c r="E61" s="14">
        <f t="shared" si="10"/>
        <v>0</v>
      </c>
      <c r="F61" s="12">
        <f t="shared" si="11"/>
        <v>7188.5680000000002</v>
      </c>
      <c r="G61" s="1"/>
      <c r="H61" s="13">
        <f t="shared" si="12"/>
        <v>7.9778819247014496</v>
      </c>
      <c r="I61" s="14">
        <f t="shared" si="13"/>
        <v>0</v>
      </c>
      <c r="J61" s="14">
        <f t="shared" si="14"/>
        <v>5334.8415545755597</v>
      </c>
      <c r="K61" s="14">
        <f t="shared" si="15"/>
        <v>0</v>
      </c>
      <c r="L61" s="14">
        <f t="shared" si="16"/>
        <v>0</v>
      </c>
      <c r="M61" s="29">
        <f t="shared" si="17"/>
        <v>5334.8415545755597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8574.2212500000005</v>
      </c>
      <c r="D62" s="14">
        <f t="shared" si="9"/>
        <v>0</v>
      </c>
      <c r="E62" s="14">
        <f t="shared" si="10"/>
        <v>0</v>
      </c>
      <c r="F62" s="12">
        <f t="shared" si="11"/>
        <v>8574.2212500000005</v>
      </c>
      <c r="G62" s="1"/>
      <c r="H62" s="13">
        <f t="shared" si="12"/>
        <v>9.2248097638540401</v>
      </c>
      <c r="I62" s="14">
        <f t="shared" si="13"/>
        <v>0</v>
      </c>
      <c r="J62" s="14">
        <f t="shared" si="14"/>
        <v>7030.7164359506496</v>
      </c>
      <c r="K62" s="14">
        <f t="shared" si="15"/>
        <v>0</v>
      </c>
      <c r="L62" s="14">
        <f t="shared" si="16"/>
        <v>0</v>
      </c>
      <c r="M62" s="29">
        <f t="shared" si="17"/>
        <v>7030.7164359506496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5072.7569999999996</v>
      </c>
      <c r="D63" s="14">
        <f t="shared" si="9"/>
        <v>0</v>
      </c>
      <c r="E63" s="14">
        <f t="shared" si="10"/>
        <v>0</v>
      </c>
      <c r="F63" s="12">
        <f t="shared" si="11"/>
        <v>5072.7569999999996</v>
      </c>
      <c r="G63" s="1"/>
      <c r="H63" s="13">
        <f t="shared" si="12"/>
        <v>10.5994708173113</v>
      </c>
      <c r="I63" s="14">
        <f t="shared" si="13"/>
        <v>0</v>
      </c>
      <c r="J63" s="14">
        <f t="shared" si="14"/>
        <v>4576.0459391328995</v>
      </c>
      <c r="K63" s="14">
        <f t="shared" si="15"/>
        <v>0</v>
      </c>
      <c r="L63" s="14">
        <f t="shared" si="16"/>
        <v>0</v>
      </c>
      <c r="M63" s="29">
        <f t="shared" si="17"/>
        <v>4576.0459391328995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6352.6662500000002</v>
      </c>
      <c r="D64" s="14">
        <f t="shared" si="9"/>
        <v>0</v>
      </c>
      <c r="E64" s="14">
        <f t="shared" si="10"/>
        <v>0</v>
      </c>
      <c r="F64" s="12">
        <f t="shared" si="11"/>
        <v>6352.6662500000002</v>
      </c>
      <c r="G64" s="1"/>
      <c r="H64" s="13">
        <f t="shared" si="12"/>
        <v>12.1086740738329</v>
      </c>
      <c r="I64" s="14">
        <f t="shared" si="13"/>
        <v>0</v>
      </c>
      <c r="J64" s="14">
        <f t="shared" si="14"/>
        <v>6279.3767445786298</v>
      </c>
      <c r="K64" s="14">
        <f t="shared" si="15"/>
        <v>0</v>
      </c>
      <c r="L64" s="14">
        <f t="shared" si="16"/>
        <v>0</v>
      </c>
      <c r="M64" s="29">
        <f t="shared" si="17"/>
        <v>6279.3767445786298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15066.509249999999</v>
      </c>
      <c r="D65" s="14">
        <f t="shared" si="9"/>
        <v>0</v>
      </c>
      <c r="E65" s="14">
        <f t="shared" si="10"/>
        <v>0</v>
      </c>
      <c r="F65" s="12">
        <f t="shared" si="11"/>
        <v>15066.509249999999</v>
      </c>
      <c r="G65" s="1"/>
      <c r="H65" s="13">
        <f t="shared" si="12"/>
        <v>13.759285102438801</v>
      </c>
      <c r="I65" s="14">
        <f t="shared" si="13"/>
        <v>0</v>
      </c>
      <c r="J65" s="14">
        <f t="shared" si="14"/>
        <v>16259.168334845601</v>
      </c>
      <c r="K65" s="14">
        <f t="shared" si="15"/>
        <v>0</v>
      </c>
      <c r="L65" s="14">
        <f t="shared" si="16"/>
        <v>0</v>
      </c>
      <c r="M65" s="29">
        <f t="shared" si="17"/>
        <v>16259.168334845601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9177.1355000000003</v>
      </c>
      <c r="D66" s="14">
        <f t="shared" si="9"/>
        <v>0</v>
      </c>
      <c r="E66" s="14">
        <f t="shared" si="10"/>
        <v>0</v>
      </c>
      <c r="F66" s="12">
        <f t="shared" si="11"/>
        <v>9177.1355000000003</v>
      </c>
      <c r="G66" s="1"/>
      <c r="H66" s="13">
        <f t="shared" si="12"/>
        <v>15.5582241824594</v>
      </c>
      <c r="I66" s="14">
        <f t="shared" si="13"/>
        <v>0</v>
      </c>
      <c r="J66" s="14">
        <f t="shared" si="14"/>
        <v>10775.8438839099</v>
      </c>
      <c r="K66" s="14">
        <f t="shared" si="15"/>
        <v>0</v>
      </c>
      <c r="L66" s="14">
        <f t="shared" si="16"/>
        <v>0</v>
      </c>
      <c r="M66" s="29">
        <f t="shared" si="17"/>
        <v>10775.8438839099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10322.455</v>
      </c>
      <c r="D67" s="14">
        <f t="shared" si="9"/>
        <v>0</v>
      </c>
      <c r="E67" s="14">
        <f t="shared" si="10"/>
        <v>0</v>
      </c>
      <c r="F67" s="12">
        <f t="shared" si="11"/>
        <v>10322.455</v>
      </c>
      <c r="G67" s="1"/>
      <c r="H67" s="13">
        <f t="shared" si="12"/>
        <v>17.512464566711198</v>
      </c>
      <c r="I67" s="14">
        <f t="shared" si="13"/>
        <v>0</v>
      </c>
      <c r="J67" s="14">
        <f t="shared" si="14"/>
        <v>13147.027449379701</v>
      </c>
      <c r="K67" s="14">
        <f t="shared" si="15"/>
        <v>0</v>
      </c>
      <c r="L67" s="14">
        <f t="shared" si="16"/>
        <v>0</v>
      </c>
      <c r="M67" s="29">
        <f t="shared" si="17"/>
        <v>13147.027449379701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7823.3924999999999</v>
      </c>
      <c r="D68" s="14">
        <f t="shared" si="9"/>
        <v>0</v>
      </c>
      <c r="E68" s="14">
        <f t="shared" si="10"/>
        <v>0</v>
      </c>
      <c r="F68" s="12">
        <f t="shared" si="11"/>
        <v>7823.3924999999999</v>
      </c>
      <c r="G68" s="1"/>
      <c r="H68" s="13">
        <f t="shared" si="12"/>
        <v>19.629030863624301</v>
      </c>
      <c r="I68" s="14">
        <f t="shared" si="13"/>
        <v>0</v>
      </c>
      <c r="J68" s="14">
        <f t="shared" si="14"/>
        <v>10776.534234438401</v>
      </c>
      <c r="K68" s="14">
        <f t="shared" si="15"/>
        <v>0</v>
      </c>
      <c r="L68" s="14">
        <f t="shared" si="16"/>
        <v>0</v>
      </c>
      <c r="M68" s="29">
        <f t="shared" si="17"/>
        <v>10776.534234438401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1278.9725000000001</v>
      </c>
      <c r="D69" s="14">
        <f t="shared" si="9"/>
        <v>0</v>
      </c>
      <c r="E69" s="14">
        <f t="shared" si="10"/>
        <v>0</v>
      </c>
      <c r="F69" s="12">
        <f t="shared" si="11"/>
        <v>1278.9725000000001</v>
      </c>
      <c r="G69" s="1"/>
      <c r="H69" s="13">
        <f t="shared" si="12"/>
        <v>21.9149975261195</v>
      </c>
      <c r="I69" s="14">
        <f t="shared" si="13"/>
        <v>0</v>
      </c>
      <c r="J69" s="14">
        <f t="shared" si="14"/>
        <v>1900.2494354898199</v>
      </c>
      <c r="K69" s="14">
        <f t="shared" si="15"/>
        <v>0</v>
      </c>
      <c r="L69" s="14">
        <f t="shared" si="16"/>
        <v>0</v>
      </c>
      <c r="M69" s="29">
        <f t="shared" si="17"/>
        <v>1900.2494354898199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440.77075000000002</v>
      </c>
      <c r="D70" s="14">
        <f t="shared" si="9"/>
        <v>0</v>
      </c>
      <c r="E70" s="14">
        <f t="shared" si="10"/>
        <v>0</v>
      </c>
      <c r="F70" s="12">
        <f t="shared" si="11"/>
        <v>440.77075000000002</v>
      </c>
      <c r="G70" s="1"/>
      <c r="H70" s="13">
        <f t="shared" si="12"/>
        <v>24.377487436671199</v>
      </c>
      <c r="I70" s="14">
        <f t="shared" si="13"/>
        <v>0</v>
      </c>
      <c r="J70" s="14">
        <f t="shared" si="14"/>
        <v>704.58251938210799</v>
      </c>
      <c r="K70" s="14">
        <f t="shared" si="15"/>
        <v>0</v>
      </c>
      <c r="L70" s="14">
        <f t="shared" si="16"/>
        <v>0</v>
      </c>
      <c r="M70" s="29">
        <f t="shared" si="17"/>
        <v>704.58251938210799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0</v>
      </c>
      <c r="E71" s="14">
        <f t="shared" si="10"/>
        <v>0</v>
      </c>
      <c r="F71" s="12">
        <f t="shared" si="11"/>
        <v>0</v>
      </c>
      <c r="G71" s="1"/>
      <c r="H71" s="13">
        <f t="shared" si="12"/>
        <v>27.0236705793649</v>
      </c>
      <c r="I71" s="14">
        <f t="shared" si="13"/>
        <v>0</v>
      </c>
      <c r="J71" s="14">
        <f t="shared" si="14"/>
        <v>0</v>
      </c>
      <c r="K71" s="14">
        <f t="shared" si="15"/>
        <v>0</v>
      </c>
      <c r="L71" s="14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29.8607627909069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32.896024583524202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36.136760033520801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39.590315729967998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43.2640797786215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47.165480856679999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51.301987314466103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83784.457250000007</v>
      </c>
      <c r="D79" s="21">
        <f>SUM(D47:D78)</f>
        <v>0</v>
      </c>
      <c r="E79" s="21">
        <f>SUM(E47:E78)</f>
        <v>0</v>
      </c>
      <c r="F79" s="21">
        <f>SUM(F47:F78)</f>
        <v>83784.457250000007</v>
      </c>
      <c r="G79" s="12"/>
      <c r="H79" s="20" t="s">
        <v>7</v>
      </c>
      <c r="I79" s="21">
        <f>SUM(I47:I78)</f>
        <v>0</v>
      </c>
      <c r="J79" s="21">
        <f>SUM(J47:J78)</f>
        <v>84612.111560685895</v>
      </c>
      <c r="K79" s="21">
        <f>SUM(K47:K78)</f>
        <v>0</v>
      </c>
      <c r="L79" s="21">
        <f>SUM(L47:L78)</f>
        <v>0</v>
      </c>
      <c r="M79" s="21">
        <f>SUM(M47:M78)</f>
        <v>84612.111560685895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12.0927878325141</v>
      </c>
      <c r="D80" s="22">
        <f>IF(N38&gt;0,D79/N38,0)</f>
        <v>0</v>
      </c>
      <c r="E80" s="22">
        <f>IF(O38&gt;0,E79/O38,0)</f>
        <v>0</v>
      </c>
      <c r="F80" s="22">
        <f>IF(P38&gt;0,F79/P38,0)</f>
        <v>12.0927878325141</v>
      </c>
      <c r="G80" s="12"/>
      <c r="H80" s="6" t="s">
        <v>13</v>
      </c>
      <c r="I80" s="22">
        <f>IF(L38&gt;0,I79/L38,0)</f>
        <v>0</v>
      </c>
      <c r="J80" s="22">
        <f>IF(M38&gt;0,J79/M38,0)</f>
        <v>12.212244928809801</v>
      </c>
      <c r="K80" s="22">
        <f>IF(N38&gt;0,K79/N38,0)</f>
        <v>0</v>
      </c>
      <c r="L80" s="22">
        <f>IF(O38&gt;0,L79/O38,0)</f>
        <v>0</v>
      </c>
      <c r="M80" s="22">
        <f>IF(P38&gt;0,M79/P38,0)</f>
        <v>12.212244928809801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75" t="s">
        <v>27</v>
      </c>
      <c r="B85" s="75"/>
      <c r="C85" s="75"/>
      <c r="D85" s="75"/>
      <c r="E85" s="7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75"/>
      <c r="B86" s="75"/>
      <c r="C86" s="75"/>
      <c r="D86" s="75"/>
      <c r="E86" s="7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76" t="s">
        <v>15</v>
      </c>
      <c r="B89" s="77" t="s">
        <v>16</v>
      </c>
      <c r="C89" s="77" t="s">
        <v>17</v>
      </c>
      <c r="D89" s="77" t="s">
        <v>18</v>
      </c>
      <c r="E89" s="7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76"/>
      <c r="B90" s="76"/>
      <c r="C90" s="76"/>
      <c r="D90" s="76"/>
      <c r="E90" s="7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71">
        <f>L$38</f>
        <v>0</v>
      </c>
      <c r="C92" s="33">
        <f>$B$80</f>
        <v>0</v>
      </c>
      <c r="D92" s="33">
        <f>$I$80</f>
        <v>0</v>
      </c>
      <c r="E92" s="32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71">
        <f>M$38</f>
        <v>6928.4650000000001</v>
      </c>
      <c r="C93" s="33">
        <f>$C$80</f>
        <v>12.1</v>
      </c>
      <c r="D93" s="33">
        <f>$J$80</f>
        <v>12.2</v>
      </c>
      <c r="E93" s="32">
        <f>B93*D93</f>
        <v>84527.273000000001</v>
      </c>
      <c r="F93" s="1">
        <f>E93/1000</f>
        <v>84.527272999999994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71">
        <f>N$38</f>
        <v>0</v>
      </c>
      <c r="C94" s="33">
        <f>$D$80</f>
        <v>0</v>
      </c>
      <c r="D94" s="33">
        <f>$K$80</f>
        <v>0</v>
      </c>
      <c r="E94" s="32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71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6928.4650000000001</v>
      </c>
      <c r="C96" s="33">
        <f>$F$80</f>
        <v>12.1</v>
      </c>
      <c r="D96" s="33">
        <f>$M$80</f>
        <v>12.2</v>
      </c>
      <c r="E96" s="32">
        <f>SUM(E92:E95)</f>
        <v>84527.273000000001</v>
      </c>
      <c r="F96" s="1">
        <f>E96/1000</f>
        <v>84.527272999999994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79837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0.94450999999999996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72" t="s">
        <v>22</v>
      </c>
      <c r="B1" s="72"/>
      <c r="C1" s="72"/>
      <c r="D1" s="72"/>
      <c r="E1" s="72"/>
      <c r="F1" s="72"/>
      <c r="G1" s="1"/>
      <c r="H1" s="73" t="s">
        <v>1</v>
      </c>
      <c r="I1" s="7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147933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74" t="s">
        <v>4</v>
      </c>
      <c r="C4" s="74"/>
      <c r="D4" s="74"/>
      <c r="E4" s="74"/>
      <c r="F4" s="74"/>
      <c r="G4" s="1"/>
      <c r="H4" s="5" t="s">
        <v>3</v>
      </c>
      <c r="J4" s="1"/>
      <c r="K4" s="5" t="s">
        <v>3</v>
      </c>
      <c r="L4" s="73" t="s">
        <v>5</v>
      </c>
      <c r="M4" s="73"/>
      <c r="N4" s="73"/>
      <c r="O4" s="73"/>
      <c r="P4" s="7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6"/>
      <c r="F6" s="12">
        <f t="shared" ref="F6:F37" si="0">SUM(B6:E6)</f>
        <v>0</v>
      </c>
      <c r="G6" s="1"/>
      <c r="H6" s="13">
        <v>3.75</v>
      </c>
      <c r="I6" s="19"/>
      <c r="J6" s="1">
        <f t="shared" ref="J6:J38" si="1">I6/1000</f>
        <v>0</v>
      </c>
      <c r="K6" s="13">
        <v>3.75</v>
      </c>
      <c r="L6" s="14">
        <f t="shared" ref="L6:O10" si="2">IF($F6&gt;0,($I6/1000)*(B6/$F6),0)</f>
        <v>0</v>
      </c>
      <c r="M6" s="14">
        <f t="shared" si="2"/>
        <v>0</v>
      </c>
      <c r="N6" s="14">
        <f t="shared" si="2"/>
        <v>0</v>
      </c>
      <c r="O6" s="14">
        <f t="shared" si="2"/>
        <v>0</v>
      </c>
      <c r="P6" s="15">
        <f t="shared" ref="P6:P37" si="3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36"/>
      <c r="F7" s="12">
        <f t="shared" si="0"/>
        <v>0</v>
      </c>
      <c r="G7" s="1"/>
      <c r="H7" s="13">
        <v>4.25</v>
      </c>
      <c r="I7" s="19"/>
      <c r="J7" s="1">
        <f t="shared" si="1"/>
        <v>0</v>
      </c>
      <c r="K7" s="13">
        <v>4.25</v>
      </c>
      <c r="L7" s="14">
        <f t="shared" si="2"/>
        <v>0</v>
      </c>
      <c r="M7" s="14">
        <f t="shared" si="2"/>
        <v>0</v>
      </c>
      <c r="N7" s="14">
        <f t="shared" si="2"/>
        <v>0</v>
      </c>
      <c r="O7" s="14">
        <f t="shared" si="2"/>
        <v>0</v>
      </c>
      <c r="P7" s="15">
        <f t="shared" si="3"/>
        <v>0</v>
      </c>
      <c r="Q7" s="3"/>
      <c r="R7" s="3"/>
    </row>
    <row r="8" spans="1:18">
      <c r="A8" s="10">
        <v>4.75</v>
      </c>
      <c r="B8" s="11"/>
      <c r="C8" s="11"/>
      <c r="D8" s="11"/>
      <c r="E8" s="36"/>
      <c r="F8" s="12">
        <f t="shared" si="0"/>
        <v>0</v>
      </c>
      <c r="G8" s="1"/>
      <c r="H8" s="13">
        <v>4.75</v>
      </c>
      <c r="I8" s="19"/>
      <c r="J8" s="1">
        <f t="shared" si="1"/>
        <v>0</v>
      </c>
      <c r="K8" s="13">
        <v>4.75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5">
        <f t="shared" si="3"/>
        <v>0</v>
      </c>
      <c r="Q8" s="3"/>
      <c r="R8" s="3"/>
    </row>
    <row r="9" spans="1:18">
      <c r="A9" s="13">
        <v>5.25</v>
      </c>
      <c r="B9" s="11"/>
      <c r="C9" s="11"/>
      <c r="D9" s="11"/>
      <c r="E9" s="37"/>
      <c r="F9" s="12">
        <f t="shared" si="0"/>
        <v>0</v>
      </c>
      <c r="G9" s="16"/>
      <c r="H9" s="13">
        <v>5.25</v>
      </c>
      <c r="I9" s="19"/>
      <c r="J9" s="1">
        <f t="shared" si="1"/>
        <v>0</v>
      </c>
      <c r="K9" s="13">
        <v>5.25</v>
      </c>
      <c r="L9" s="14">
        <f t="shared" si="2"/>
        <v>0</v>
      </c>
      <c r="M9" s="14">
        <f t="shared" si="2"/>
        <v>0</v>
      </c>
      <c r="N9" s="14">
        <f t="shared" si="2"/>
        <v>0</v>
      </c>
      <c r="O9" s="14">
        <f t="shared" si="2"/>
        <v>0</v>
      </c>
      <c r="P9" s="15">
        <f t="shared" si="3"/>
        <v>0</v>
      </c>
      <c r="Q9" s="3"/>
      <c r="R9" s="3"/>
    </row>
    <row r="10" spans="1:18">
      <c r="A10" s="10">
        <v>5.75</v>
      </c>
      <c r="B10" s="11"/>
      <c r="C10" s="11"/>
      <c r="D10" s="11"/>
      <c r="E10" s="36"/>
      <c r="F10" s="12">
        <f t="shared" si="0"/>
        <v>0</v>
      </c>
      <c r="G10" s="1"/>
      <c r="H10" s="13">
        <v>5.75</v>
      </c>
      <c r="I10" s="19"/>
      <c r="J10" s="1">
        <f t="shared" si="1"/>
        <v>0</v>
      </c>
      <c r="K10" s="13">
        <v>5.75</v>
      </c>
      <c r="L10" s="14">
        <f t="shared" si="2"/>
        <v>0</v>
      </c>
      <c r="M10" s="14">
        <f t="shared" si="2"/>
        <v>0</v>
      </c>
      <c r="N10" s="14">
        <f t="shared" si="2"/>
        <v>0</v>
      </c>
      <c r="O10" s="14">
        <f t="shared" si="2"/>
        <v>0</v>
      </c>
      <c r="P10" s="15">
        <f t="shared" si="3"/>
        <v>0</v>
      </c>
      <c r="Q10" s="3"/>
      <c r="R10" s="3"/>
    </row>
    <row r="11" spans="1:18">
      <c r="A11" s="13">
        <v>6.25</v>
      </c>
      <c r="B11" s="11"/>
      <c r="C11" s="11"/>
      <c r="D11" s="11"/>
      <c r="E11" s="36"/>
      <c r="F11" s="12">
        <f t="shared" si="0"/>
        <v>0</v>
      </c>
      <c r="G11" s="1"/>
      <c r="H11" s="13">
        <v>6.25</v>
      </c>
      <c r="I11" s="19"/>
      <c r="J11" s="1">
        <f t="shared" si="1"/>
        <v>0</v>
      </c>
      <c r="K11" s="13">
        <v>6.25</v>
      </c>
      <c r="L11" s="14">
        <f t="shared" ref="L11:L32" si="4">IF($F11&gt;0,($I12/1000)*(B11/$F11),0)</f>
        <v>0</v>
      </c>
      <c r="M11" s="14">
        <f t="shared" ref="M11:M32" si="5">IF($F11&gt;0,($I12/1000)*(C11/$F11),0)</f>
        <v>0</v>
      </c>
      <c r="N11" s="14">
        <f t="shared" ref="N11:N32" si="6">IF($F11&gt;0,($I12/1000)*(D11/$F11),0)</f>
        <v>0</v>
      </c>
      <c r="O11" s="14">
        <f t="shared" ref="O11:O32" si="7">IF($F11&gt;0,($I12/1000)*(E11/$F11),0)</f>
        <v>0</v>
      </c>
      <c r="P11" s="15">
        <f t="shared" si="3"/>
        <v>0</v>
      </c>
      <c r="Q11" s="3"/>
      <c r="R11" s="3"/>
    </row>
    <row r="12" spans="1:18">
      <c r="A12" s="10">
        <v>6.75</v>
      </c>
      <c r="B12" s="17"/>
      <c r="C12" s="17"/>
      <c r="D12" s="11"/>
      <c r="E12" s="38"/>
      <c r="F12" s="12">
        <f t="shared" si="0"/>
        <v>0</v>
      </c>
      <c r="G12" s="1"/>
      <c r="H12" s="13">
        <v>6.75</v>
      </c>
      <c r="I12" s="45"/>
      <c r="J12" s="1">
        <f t="shared" si="1"/>
        <v>0</v>
      </c>
      <c r="K12" s="13">
        <v>6.75</v>
      </c>
      <c r="L12" s="14">
        <f t="shared" si="4"/>
        <v>0</v>
      </c>
      <c r="M12" s="14">
        <f t="shared" si="5"/>
        <v>0</v>
      </c>
      <c r="N12" s="14">
        <f t="shared" si="6"/>
        <v>0</v>
      </c>
      <c r="O12" s="14">
        <f t="shared" si="7"/>
        <v>0</v>
      </c>
      <c r="P12" s="15">
        <f t="shared" si="3"/>
        <v>0</v>
      </c>
      <c r="Q12" s="3"/>
      <c r="R12" s="3"/>
    </row>
    <row r="13" spans="1:18">
      <c r="A13" s="13">
        <v>7.25</v>
      </c>
      <c r="B13" s="17"/>
      <c r="C13" s="17"/>
      <c r="D13" s="11"/>
      <c r="E13" s="38"/>
      <c r="F13" s="12">
        <f t="shared" si="0"/>
        <v>0</v>
      </c>
      <c r="G13" s="1"/>
      <c r="H13" s="13">
        <v>7.25</v>
      </c>
      <c r="I13" s="45"/>
      <c r="J13" s="1">
        <f t="shared" si="1"/>
        <v>0</v>
      </c>
      <c r="K13" s="13">
        <v>7.25</v>
      </c>
      <c r="L13" s="14">
        <f t="shared" si="4"/>
        <v>0</v>
      </c>
      <c r="M13" s="14">
        <f t="shared" si="5"/>
        <v>0</v>
      </c>
      <c r="N13" s="14">
        <f t="shared" si="6"/>
        <v>0</v>
      </c>
      <c r="O13" s="14">
        <f t="shared" si="7"/>
        <v>0</v>
      </c>
      <c r="P13" s="15">
        <f t="shared" si="3"/>
        <v>0</v>
      </c>
      <c r="Q13" s="3"/>
      <c r="R13" s="3"/>
    </row>
    <row r="14" spans="1:18">
      <c r="A14" s="10">
        <v>7.75</v>
      </c>
      <c r="D14" s="18"/>
      <c r="E14" s="38"/>
      <c r="F14" s="12">
        <f t="shared" si="0"/>
        <v>0</v>
      </c>
      <c r="G14" s="1"/>
      <c r="H14" s="13">
        <v>7.75</v>
      </c>
      <c r="I14" s="45"/>
      <c r="J14" s="1">
        <f t="shared" si="1"/>
        <v>0</v>
      </c>
      <c r="K14" s="13">
        <v>7.75</v>
      </c>
      <c r="L14" s="14">
        <f t="shared" si="4"/>
        <v>0</v>
      </c>
      <c r="M14" s="14">
        <f t="shared" si="5"/>
        <v>0</v>
      </c>
      <c r="N14" s="14">
        <f t="shared" si="6"/>
        <v>0</v>
      </c>
      <c r="O14" s="14">
        <f t="shared" si="7"/>
        <v>0</v>
      </c>
      <c r="P14" s="15">
        <f t="shared" si="3"/>
        <v>0</v>
      </c>
      <c r="Q14" s="3"/>
      <c r="R14" s="3"/>
    </row>
    <row r="15" spans="1:18">
      <c r="A15" s="13">
        <v>8.25</v>
      </c>
      <c r="D15" s="19"/>
      <c r="E15" s="38"/>
      <c r="F15" s="12">
        <f t="shared" si="0"/>
        <v>0</v>
      </c>
      <c r="G15" s="1"/>
      <c r="H15" s="13">
        <v>8.25</v>
      </c>
      <c r="I15" s="45"/>
      <c r="J15" s="1">
        <f t="shared" si="1"/>
        <v>0</v>
      </c>
      <c r="K15" s="13">
        <v>8.25</v>
      </c>
      <c r="L15" s="14">
        <f t="shared" si="4"/>
        <v>0</v>
      </c>
      <c r="M15" s="14">
        <f t="shared" si="5"/>
        <v>0</v>
      </c>
      <c r="N15" s="14">
        <f t="shared" si="6"/>
        <v>0</v>
      </c>
      <c r="O15" s="14">
        <f t="shared" si="7"/>
        <v>0</v>
      </c>
      <c r="P15" s="15">
        <f t="shared" si="3"/>
        <v>0</v>
      </c>
      <c r="Q15" s="3"/>
      <c r="R15" s="3"/>
    </row>
    <row r="16" spans="1:18">
      <c r="A16" s="10">
        <v>8.75</v>
      </c>
      <c r="D16" s="19"/>
      <c r="E16" s="38"/>
      <c r="F16" s="12">
        <f t="shared" si="0"/>
        <v>0</v>
      </c>
      <c r="G16" s="1"/>
      <c r="H16" s="13">
        <v>8.75</v>
      </c>
      <c r="I16" s="46"/>
      <c r="J16" s="1">
        <f t="shared" si="1"/>
        <v>0</v>
      </c>
      <c r="K16" s="13">
        <v>8.75</v>
      </c>
      <c r="L16" s="14">
        <f t="shared" si="4"/>
        <v>0</v>
      </c>
      <c r="M16" s="14">
        <f t="shared" si="5"/>
        <v>0</v>
      </c>
      <c r="N16" s="14">
        <f t="shared" si="6"/>
        <v>0</v>
      </c>
      <c r="O16" s="14">
        <f t="shared" si="7"/>
        <v>0</v>
      </c>
      <c r="P16" s="15">
        <f t="shared" si="3"/>
        <v>0</v>
      </c>
      <c r="Q16" s="3"/>
      <c r="R16" s="3"/>
    </row>
    <row r="17" spans="1:18">
      <c r="A17" s="13">
        <v>9.25</v>
      </c>
      <c r="B17">
        <v>99.31</v>
      </c>
      <c r="C17">
        <v>0.69</v>
      </c>
      <c r="D17" s="19"/>
      <c r="E17" s="38"/>
      <c r="F17" s="12">
        <f t="shared" si="0"/>
        <v>100</v>
      </c>
      <c r="G17" s="1"/>
      <c r="H17" s="13">
        <v>9.25</v>
      </c>
      <c r="I17" s="46">
        <v>683263</v>
      </c>
      <c r="J17" s="1">
        <f t="shared" si="1"/>
        <v>683.26300000000003</v>
      </c>
      <c r="K17" s="13">
        <v>9.25</v>
      </c>
      <c r="L17" s="14">
        <f t="shared" si="4"/>
        <v>1027.6986108999999</v>
      </c>
      <c r="M17" s="14">
        <f t="shared" si="5"/>
        <v>7.1403891000000002</v>
      </c>
      <c r="N17" s="14">
        <f t="shared" si="6"/>
        <v>0</v>
      </c>
      <c r="O17" s="14">
        <f t="shared" si="7"/>
        <v>0</v>
      </c>
      <c r="P17" s="15">
        <f t="shared" si="3"/>
        <v>1034.8389999999999</v>
      </c>
      <c r="Q17" s="3"/>
      <c r="R17" s="3"/>
    </row>
    <row r="18" spans="1:18">
      <c r="A18" s="10">
        <v>9.75</v>
      </c>
      <c r="B18">
        <v>97.35</v>
      </c>
      <c r="C18">
        <v>2.65</v>
      </c>
      <c r="D18" s="19"/>
      <c r="E18" s="38"/>
      <c r="F18" s="12">
        <f t="shared" si="0"/>
        <v>100</v>
      </c>
      <c r="G18" s="1"/>
      <c r="H18" s="13">
        <v>9.75</v>
      </c>
      <c r="I18" s="46">
        <v>1034839</v>
      </c>
      <c r="J18" s="1">
        <f t="shared" si="1"/>
        <v>1034.8389999999999</v>
      </c>
      <c r="K18" s="13">
        <v>9.75</v>
      </c>
      <c r="L18" s="14">
        <f t="shared" si="4"/>
        <v>3354.8260515000002</v>
      </c>
      <c r="M18" s="14">
        <f t="shared" si="5"/>
        <v>91.322948499999995</v>
      </c>
      <c r="N18" s="14">
        <f t="shared" si="6"/>
        <v>0</v>
      </c>
      <c r="O18" s="14">
        <f t="shared" si="7"/>
        <v>0</v>
      </c>
      <c r="P18" s="15">
        <f t="shared" si="3"/>
        <v>3446.1489999999999</v>
      </c>
      <c r="Q18" s="3"/>
      <c r="R18" s="3"/>
    </row>
    <row r="19" spans="1:18">
      <c r="A19" s="13">
        <v>10.25</v>
      </c>
      <c r="B19">
        <v>91.61</v>
      </c>
      <c r="C19">
        <v>8.39</v>
      </c>
      <c r="D19" s="19"/>
      <c r="E19" s="38"/>
      <c r="F19" s="12">
        <f t="shared" si="0"/>
        <v>100</v>
      </c>
      <c r="G19" s="1"/>
      <c r="H19" s="13">
        <v>10.25</v>
      </c>
      <c r="I19" s="46">
        <v>3446149</v>
      </c>
      <c r="J19" s="1">
        <f t="shared" si="1"/>
        <v>3446.1489999999999</v>
      </c>
      <c r="K19" s="13">
        <v>10.25</v>
      </c>
      <c r="L19" s="14">
        <f t="shared" si="4"/>
        <v>5071.2694276000002</v>
      </c>
      <c r="M19" s="14">
        <f t="shared" si="5"/>
        <v>464.44657239999998</v>
      </c>
      <c r="N19" s="14">
        <f t="shared" si="6"/>
        <v>0</v>
      </c>
      <c r="O19" s="14">
        <f t="shared" si="7"/>
        <v>0</v>
      </c>
      <c r="P19" s="15">
        <f t="shared" si="3"/>
        <v>5535.7160000000003</v>
      </c>
      <c r="Q19" s="3"/>
      <c r="R19" s="3"/>
    </row>
    <row r="20" spans="1:18">
      <c r="A20" s="10">
        <v>10.75</v>
      </c>
      <c r="B20">
        <v>77.37</v>
      </c>
      <c r="C20">
        <v>22.63</v>
      </c>
      <c r="D20" s="19"/>
      <c r="E20" s="38"/>
      <c r="F20" s="12">
        <f t="shared" si="0"/>
        <v>100</v>
      </c>
      <c r="G20" s="1"/>
      <c r="H20" s="13">
        <v>10.75</v>
      </c>
      <c r="I20" s="46">
        <v>5535716</v>
      </c>
      <c r="J20" s="1">
        <f t="shared" si="1"/>
        <v>5535.7160000000003</v>
      </c>
      <c r="K20" s="13">
        <v>10.75</v>
      </c>
      <c r="L20" s="14">
        <f t="shared" si="4"/>
        <v>2532.2373140999998</v>
      </c>
      <c r="M20" s="14">
        <f t="shared" si="5"/>
        <v>740.65568589999998</v>
      </c>
      <c r="N20" s="14">
        <f t="shared" si="6"/>
        <v>0</v>
      </c>
      <c r="O20" s="14">
        <f t="shared" si="7"/>
        <v>0</v>
      </c>
      <c r="P20" s="15">
        <f t="shared" si="3"/>
        <v>3272.893</v>
      </c>
      <c r="Q20" s="3"/>
      <c r="R20" s="3"/>
    </row>
    <row r="21" spans="1:18">
      <c r="A21" s="13">
        <v>11.25</v>
      </c>
      <c r="B21">
        <v>49.47</v>
      </c>
      <c r="C21">
        <v>50.53</v>
      </c>
      <c r="D21" s="19"/>
      <c r="E21" s="38"/>
      <c r="F21" s="12">
        <f t="shared" si="0"/>
        <v>100</v>
      </c>
      <c r="G21" s="1"/>
      <c r="H21" s="13">
        <v>11.25</v>
      </c>
      <c r="I21" s="46">
        <v>3272893</v>
      </c>
      <c r="J21" s="1">
        <f t="shared" si="1"/>
        <v>3272.893</v>
      </c>
      <c r="K21" s="13">
        <v>11.25</v>
      </c>
      <c r="L21" s="14">
        <f t="shared" si="4"/>
        <v>1086.8148398999999</v>
      </c>
      <c r="M21" s="14">
        <f t="shared" si="5"/>
        <v>1110.1021601</v>
      </c>
      <c r="N21" s="14">
        <f t="shared" si="6"/>
        <v>0</v>
      </c>
      <c r="O21" s="14">
        <f t="shared" si="7"/>
        <v>0</v>
      </c>
      <c r="P21" s="15">
        <f t="shared" si="3"/>
        <v>2196.9169999999999</v>
      </c>
      <c r="Q21" s="3"/>
      <c r="R21" s="3"/>
    </row>
    <row r="22" spans="1:18">
      <c r="A22" s="10">
        <v>11.75</v>
      </c>
      <c r="B22">
        <v>23.27</v>
      </c>
      <c r="C22">
        <v>76.73</v>
      </c>
      <c r="D22" s="19"/>
      <c r="E22" s="38"/>
      <c r="F22" s="12">
        <f t="shared" si="0"/>
        <v>100</v>
      </c>
      <c r="G22" s="4"/>
      <c r="H22" s="13">
        <v>11.75</v>
      </c>
      <c r="I22" s="46">
        <v>2196917</v>
      </c>
      <c r="J22" s="1">
        <f t="shared" si="1"/>
        <v>2196.9169999999999</v>
      </c>
      <c r="K22" s="13">
        <v>11.75</v>
      </c>
      <c r="L22" s="14">
        <f t="shared" si="4"/>
        <v>199.5416462</v>
      </c>
      <c r="M22" s="14">
        <f t="shared" si="5"/>
        <v>657.96435380000003</v>
      </c>
      <c r="N22" s="14">
        <f t="shared" si="6"/>
        <v>0</v>
      </c>
      <c r="O22" s="14">
        <f t="shared" si="7"/>
        <v>0</v>
      </c>
      <c r="P22" s="15">
        <f t="shared" si="3"/>
        <v>857.50599999999997</v>
      </c>
      <c r="Q22" s="3"/>
      <c r="R22" s="3"/>
    </row>
    <row r="23" spans="1:18">
      <c r="A23" s="13">
        <v>12.25</v>
      </c>
      <c r="C23">
        <v>100</v>
      </c>
      <c r="D23" s="19"/>
      <c r="E23" s="38"/>
      <c r="F23" s="12">
        <f t="shared" si="0"/>
        <v>100</v>
      </c>
      <c r="G23" s="4"/>
      <c r="H23" s="13">
        <v>12.25</v>
      </c>
      <c r="I23" s="46">
        <v>857506</v>
      </c>
      <c r="J23" s="1">
        <f t="shared" si="1"/>
        <v>857.50599999999997</v>
      </c>
      <c r="K23" s="13">
        <v>12.25</v>
      </c>
      <c r="L23" s="14">
        <f t="shared" si="4"/>
        <v>0</v>
      </c>
      <c r="M23" s="14">
        <f t="shared" si="5"/>
        <v>394.81099999999998</v>
      </c>
      <c r="N23" s="14">
        <f t="shared" si="6"/>
        <v>0</v>
      </c>
      <c r="O23" s="14">
        <f t="shared" si="7"/>
        <v>0</v>
      </c>
      <c r="P23" s="15">
        <f t="shared" si="3"/>
        <v>394.81099999999998</v>
      </c>
      <c r="Q23" s="3"/>
      <c r="R23" s="3"/>
    </row>
    <row r="24" spans="1:18">
      <c r="A24" s="10">
        <v>12.75</v>
      </c>
      <c r="C24">
        <v>100</v>
      </c>
      <c r="D24" s="19"/>
      <c r="E24" s="36"/>
      <c r="F24" s="12">
        <f t="shared" si="0"/>
        <v>100</v>
      </c>
      <c r="G24" s="4"/>
      <c r="H24" s="13">
        <v>12.75</v>
      </c>
      <c r="I24" s="46">
        <v>394811</v>
      </c>
      <c r="J24" s="1">
        <f t="shared" si="1"/>
        <v>394.81099999999998</v>
      </c>
      <c r="K24" s="13">
        <v>12.75</v>
      </c>
      <c r="L24" s="14">
        <f t="shared" si="4"/>
        <v>0</v>
      </c>
      <c r="M24" s="14">
        <f t="shared" si="5"/>
        <v>227.11500000000001</v>
      </c>
      <c r="N24" s="14">
        <f t="shared" si="6"/>
        <v>0</v>
      </c>
      <c r="O24" s="14">
        <f t="shared" si="7"/>
        <v>0</v>
      </c>
      <c r="P24" s="15">
        <f t="shared" si="3"/>
        <v>227.11500000000001</v>
      </c>
      <c r="Q24" s="3"/>
      <c r="R24" s="3"/>
    </row>
    <row r="25" spans="1:18">
      <c r="A25" s="13">
        <v>13.25</v>
      </c>
      <c r="C25">
        <v>100</v>
      </c>
      <c r="D25" s="19"/>
      <c r="E25" s="36"/>
      <c r="F25" s="12">
        <f t="shared" si="0"/>
        <v>100</v>
      </c>
      <c r="G25" s="4"/>
      <c r="H25" s="13">
        <v>13.25</v>
      </c>
      <c r="I25" s="46">
        <v>227115</v>
      </c>
      <c r="J25" s="1">
        <f t="shared" si="1"/>
        <v>227.11500000000001</v>
      </c>
      <c r="K25" s="13">
        <v>13.25</v>
      </c>
      <c r="L25" s="14">
        <f t="shared" si="4"/>
        <v>0</v>
      </c>
      <c r="M25" s="14">
        <f t="shared" si="5"/>
        <v>244.286</v>
      </c>
      <c r="N25" s="14">
        <f t="shared" si="6"/>
        <v>0</v>
      </c>
      <c r="O25" s="14">
        <f t="shared" si="7"/>
        <v>0</v>
      </c>
      <c r="P25" s="15">
        <f t="shared" si="3"/>
        <v>244.286</v>
      </c>
      <c r="Q25" s="3"/>
      <c r="R25" s="3"/>
    </row>
    <row r="26" spans="1:18">
      <c r="A26" s="10">
        <v>13.75</v>
      </c>
      <c r="C26">
        <v>100</v>
      </c>
      <c r="D26" s="19"/>
      <c r="E26" s="36"/>
      <c r="F26" s="12">
        <f t="shared" si="0"/>
        <v>100</v>
      </c>
      <c r="G26" s="4"/>
      <c r="H26" s="13">
        <v>13.75</v>
      </c>
      <c r="I26" s="46">
        <v>244286</v>
      </c>
      <c r="J26" s="1">
        <f t="shared" si="1"/>
        <v>244.286</v>
      </c>
      <c r="K26" s="13">
        <v>13.75</v>
      </c>
      <c r="L26" s="14">
        <f t="shared" si="4"/>
        <v>0</v>
      </c>
      <c r="M26" s="14">
        <f t="shared" si="5"/>
        <v>176.714</v>
      </c>
      <c r="N26" s="14">
        <f t="shared" si="6"/>
        <v>0</v>
      </c>
      <c r="O26" s="14">
        <f t="shared" si="7"/>
        <v>0</v>
      </c>
      <c r="P26" s="15">
        <f t="shared" si="3"/>
        <v>176.714</v>
      </c>
      <c r="Q26" s="3"/>
      <c r="R26" s="3"/>
    </row>
    <row r="27" spans="1:18">
      <c r="A27" s="13">
        <v>14.25</v>
      </c>
      <c r="C27">
        <v>100</v>
      </c>
      <c r="D27" s="19"/>
      <c r="E27" s="36"/>
      <c r="F27" s="12">
        <f t="shared" si="0"/>
        <v>100</v>
      </c>
      <c r="G27" s="4"/>
      <c r="H27" s="13">
        <v>14.25</v>
      </c>
      <c r="I27" s="46">
        <v>176714</v>
      </c>
      <c r="J27" s="1">
        <f t="shared" si="1"/>
        <v>176.714</v>
      </c>
      <c r="K27" s="13">
        <v>14.25</v>
      </c>
      <c r="L27" s="14">
        <f t="shared" si="4"/>
        <v>0</v>
      </c>
      <c r="M27" s="14">
        <f t="shared" si="5"/>
        <v>27.795000000000002</v>
      </c>
      <c r="N27" s="14">
        <f t="shared" si="6"/>
        <v>0</v>
      </c>
      <c r="O27" s="14">
        <f t="shared" si="7"/>
        <v>0</v>
      </c>
      <c r="P27" s="15">
        <f t="shared" si="3"/>
        <v>27.795000000000002</v>
      </c>
      <c r="Q27" s="3"/>
      <c r="R27" s="3"/>
    </row>
    <row r="28" spans="1:18">
      <c r="A28" s="10">
        <v>14.75</v>
      </c>
      <c r="C28">
        <v>100</v>
      </c>
      <c r="D28" s="19"/>
      <c r="E28" s="36"/>
      <c r="F28" s="12">
        <f t="shared" si="0"/>
        <v>100</v>
      </c>
      <c r="G28" s="1"/>
      <c r="H28" s="13">
        <v>14.75</v>
      </c>
      <c r="I28" s="46">
        <v>27795</v>
      </c>
      <c r="J28" s="1">
        <f t="shared" si="1"/>
        <v>27.795000000000002</v>
      </c>
      <c r="K28" s="13">
        <v>14.75</v>
      </c>
      <c r="L28" s="14">
        <f t="shared" si="4"/>
        <v>0</v>
      </c>
      <c r="M28" s="14">
        <f t="shared" si="5"/>
        <v>9.2650000000000006</v>
      </c>
      <c r="N28" s="14">
        <f t="shared" si="6"/>
        <v>0</v>
      </c>
      <c r="O28" s="14">
        <f t="shared" si="7"/>
        <v>0</v>
      </c>
      <c r="P28" s="15">
        <f t="shared" si="3"/>
        <v>9.2650000000000006</v>
      </c>
      <c r="Q28" s="3"/>
      <c r="R28" s="3"/>
    </row>
    <row r="29" spans="1:18">
      <c r="A29" s="13">
        <v>15.25</v>
      </c>
      <c r="C29">
        <v>100</v>
      </c>
      <c r="D29" s="19"/>
      <c r="E29" s="36"/>
      <c r="F29" s="12">
        <f t="shared" si="0"/>
        <v>100</v>
      </c>
      <c r="G29" s="1"/>
      <c r="H29" s="13">
        <v>15.25</v>
      </c>
      <c r="I29" s="46">
        <v>9265</v>
      </c>
      <c r="J29" s="1">
        <f t="shared" si="1"/>
        <v>9.2650000000000006</v>
      </c>
      <c r="K29" s="13">
        <v>15.25</v>
      </c>
      <c r="L29" s="14">
        <f t="shared" si="4"/>
        <v>0</v>
      </c>
      <c r="M29" s="14">
        <f t="shared" si="5"/>
        <v>0</v>
      </c>
      <c r="N29" s="14">
        <f t="shared" si="6"/>
        <v>0</v>
      </c>
      <c r="O29" s="14">
        <f t="shared" si="7"/>
        <v>0</v>
      </c>
      <c r="P29" s="15">
        <f t="shared" si="3"/>
        <v>0</v>
      </c>
      <c r="Q29" s="3"/>
      <c r="R29" s="3"/>
    </row>
    <row r="30" spans="1:18">
      <c r="A30" s="10">
        <v>15.75</v>
      </c>
      <c r="B30" s="11"/>
      <c r="D30" s="19"/>
      <c r="E30" s="36"/>
      <c r="F30" s="12">
        <f t="shared" si="0"/>
        <v>0</v>
      </c>
      <c r="G30" s="1"/>
      <c r="H30" s="13">
        <v>15.75</v>
      </c>
      <c r="I30" s="19"/>
      <c r="J30" s="1">
        <f t="shared" si="1"/>
        <v>0</v>
      </c>
      <c r="K30" s="13">
        <v>15.75</v>
      </c>
      <c r="L30" s="14">
        <f t="shared" si="4"/>
        <v>0</v>
      </c>
      <c r="M30" s="14">
        <f t="shared" si="5"/>
        <v>0</v>
      </c>
      <c r="N30" s="14">
        <f t="shared" si="6"/>
        <v>0</v>
      </c>
      <c r="O30" s="14">
        <f t="shared" si="7"/>
        <v>0</v>
      </c>
      <c r="P30" s="15">
        <f t="shared" si="3"/>
        <v>0</v>
      </c>
      <c r="Q30" s="3"/>
      <c r="R30" s="3"/>
    </row>
    <row r="31" spans="1:18">
      <c r="A31" s="13">
        <v>16.25</v>
      </c>
      <c r="B31" s="11"/>
      <c r="C31" s="19"/>
      <c r="E31" s="36"/>
      <c r="F31" s="12">
        <f t="shared" si="0"/>
        <v>0</v>
      </c>
      <c r="G31" s="1"/>
      <c r="H31" s="13">
        <v>16.25</v>
      </c>
      <c r="I31" s="19"/>
      <c r="J31" s="1">
        <f t="shared" si="1"/>
        <v>0</v>
      </c>
      <c r="K31" s="13">
        <v>16.25</v>
      </c>
      <c r="L31" s="14">
        <f t="shared" si="4"/>
        <v>0</v>
      </c>
      <c r="M31" s="14">
        <f t="shared" si="5"/>
        <v>0</v>
      </c>
      <c r="N31" s="14">
        <f t="shared" si="6"/>
        <v>0</v>
      </c>
      <c r="O31" s="14">
        <f t="shared" si="7"/>
        <v>0</v>
      </c>
      <c r="P31" s="15">
        <f t="shared" si="3"/>
        <v>0</v>
      </c>
      <c r="Q31" s="3"/>
      <c r="R31" s="3"/>
    </row>
    <row r="32" spans="1:18">
      <c r="A32" s="10">
        <v>16.75</v>
      </c>
      <c r="B32" s="11"/>
      <c r="C32" s="19"/>
      <c r="E32" s="36"/>
      <c r="F32" s="12">
        <f t="shared" si="0"/>
        <v>0</v>
      </c>
      <c r="G32" s="1"/>
      <c r="H32" s="13">
        <v>16.75</v>
      </c>
      <c r="I32" s="19"/>
      <c r="J32" s="1">
        <f t="shared" si="1"/>
        <v>0</v>
      </c>
      <c r="K32" s="13">
        <v>16.75</v>
      </c>
      <c r="L32" s="14">
        <f t="shared" si="4"/>
        <v>0</v>
      </c>
      <c r="M32" s="14">
        <f t="shared" si="5"/>
        <v>0</v>
      </c>
      <c r="N32" s="14">
        <f t="shared" si="6"/>
        <v>0</v>
      </c>
      <c r="O32" s="14">
        <f t="shared" si="7"/>
        <v>0</v>
      </c>
      <c r="P32" s="15">
        <f t="shared" si="3"/>
        <v>0</v>
      </c>
      <c r="Q32" s="3"/>
      <c r="R32" s="3"/>
    </row>
    <row r="33" spans="1:18">
      <c r="A33" s="13">
        <v>17.25</v>
      </c>
      <c r="B33" s="11"/>
      <c r="C33" s="19"/>
      <c r="E33" s="36"/>
      <c r="F33" s="12">
        <f t="shared" si="0"/>
        <v>0</v>
      </c>
      <c r="G33" s="1"/>
      <c r="H33" s="13">
        <v>17.25</v>
      </c>
      <c r="J33" s="1">
        <f t="shared" si="1"/>
        <v>0</v>
      </c>
      <c r="K33" s="13">
        <v>17.25</v>
      </c>
      <c r="L33" s="14">
        <f t="shared" ref="L33:O37" si="8">IF($F33&gt;0,($I33/1000)*(B33/$F33),0)</f>
        <v>0</v>
      </c>
      <c r="M33" s="14">
        <f t="shared" si="8"/>
        <v>0</v>
      </c>
      <c r="N33" s="14">
        <f t="shared" si="8"/>
        <v>0</v>
      </c>
      <c r="O33" s="14">
        <f t="shared" si="8"/>
        <v>0</v>
      </c>
      <c r="P33" s="15">
        <f t="shared" si="3"/>
        <v>0</v>
      </c>
      <c r="Q33" s="3"/>
      <c r="R33" s="3"/>
    </row>
    <row r="34" spans="1:18">
      <c r="A34" s="10">
        <v>17.75</v>
      </c>
      <c r="B34" s="11"/>
      <c r="C34" s="41"/>
      <c r="E34" s="36"/>
      <c r="F34" s="12">
        <f t="shared" si="0"/>
        <v>0</v>
      </c>
      <c r="G34" s="1"/>
      <c r="H34" s="13">
        <v>17.75</v>
      </c>
      <c r="I34" s="4"/>
      <c r="J34" s="1">
        <f t="shared" si="1"/>
        <v>0</v>
      </c>
      <c r="K34" s="13">
        <v>17.75</v>
      </c>
      <c r="L34" s="14">
        <f t="shared" si="8"/>
        <v>0</v>
      </c>
      <c r="M34" s="14">
        <f t="shared" si="8"/>
        <v>0</v>
      </c>
      <c r="N34" s="14">
        <f t="shared" si="8"/>
        <v>0</v>
      </c>
      <c r="O34" s="14">
        <f t="shared" si="8"/>
        <v>0</v>
      </c>
      <c r="P34" s="15">
        <f t="shared" si="3"/>
        <v>0</v>
      </c>
      <c r="Q34" s="3"/>
      <c r="R34" s="3"/>
    </row>
    <row r="35" spans="1:18">
      <c r="A35" s="13">
        <v>18.25</v>
      </c>
      <c r="B35" s="11"/>
      <c r="C35" s="41"/>
      <c r="D35" s="41"/>
      <c r="E35" s="36"/>
      <c r="F35" s="12">
        <f t="shared" si="0"/>
        <v>0</v>
      </c>
      <c r="G35" s="1"/>
      <c r="H35" s="13">
        <v>18.25</v>
      </c>
      <c r="I35" s="4"/>
      <c r="J35" s="1">
        <f t="shared" si="1"/>
        <v>0</v>
      </c>
      <c r="K35" s="13">
        <v>18.25</v>
      </c>
      <c r="L35" s="14">
        <f t="shared" si="8"/>
        <v>0</v>
      </c>
      <c r="M35" s="14">
        <f t="shared" si="8"/>
        <v>0</v>
      </c>
      <c r="N35" s="14">
        <f t="shared" si="8"/>
        <v>0</v>
      </c>
      <c r="O35" s="14">
        <f t="shared" si="8"/>
        <v>0</v>
      </c>
      <c r="P35" s="15">
        <f t="shared" si="3"/>
        <v>0</v>
      </c>
      <c r="Q35" s="3"/>
      <c r="R35" s="3"/>
    </row>
    <row r="36" spans="1:18">
      <c r="A36" s="10">
        <v>18.75</v>
      </c>
      <c r="B36" s="11"/>
      <c r="C36" s="41"/>
      <c r="D36" s="41"/>
      <c r="E36" s="36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8"/>
        <v>0</v>
      </c>
      <c r="M36" s="14">
        <f t="shared" si="8"/>
        <v>0</v>
      </c>
      <c r="N36" s="14">
        <f t="shared" si="8"/>
        <v>0</v>
      </c>
      <c r="O36" s="14">
        <f t="shared" si="8"/>
        <v>0</v>
      </c>
      <c r="P36" s="15">
        <f t="shared" si="3"/>
        <v>0</v>
      </c>
      <c r="Q36" s="3"/>
      <c r="R36" s="3"/>
    </row>
    <row r="37" spans="1:18">
      <c r="A37" s="13">
        <v>19.25</v>
      </c>
      <c r="B37" s="36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8"/>
        <v>0</v>
      </c>
      <c r="M37" s="14">
        <f t="shared" si="8"/>
        <v>0</v>
      </c>
      <c r="N37" s="14">
        <f t="shared" si="8"/>
        <v>0</v>
      </c>
      <c r="O37" s="14">
        <f t="shared" si="8"/>
        <v>0</v>
      </c>
      <c r="P37" s="15">
        <f t="shared" si="3"/>
        <v>0</v>
      </c>
      <c r="Q37" s="3"/>
      <c r="R37" s="3"/>
    </row>
    <row r="38" spans="1:18">
      <c r="A38" s="20" t="s">
        <v>7</v>
      </c>
      <c r="B38" s="21">
        <f>SUM(B6:B37)</f>
        <v>438.38</v>
      </c>
      <c r="C38" s="21">
        <f>SUM(C6:C37)</f>
        <v>861.62</v>
      </c>
      <c r="D38" s="21">
        <f>SUM(D6:D37)</f>
        <v>0</v>
      </c>
      <c r="E38" s="21">
        <f>SUM(E6:E37)</f>
        <v>0</v>
      </c>
      <c r="F38" s="22">
        <f>SUM(F6:F37)</f>
        <v>1300</v>
      </c>
      <c r="G38" s="23"/>
      <c r="H38" s="20" t="s">
        <v>7</v>
      </c>
      <c r="I38" s="4">
        <f>SUM(I6:I37)</f>
        <v>18107269</v>
      </c>
      <c r="J38" s="1">
        <f t="shared" si="1"/>
        <v>18107.269</v>
      </c>
      <c r="K38" s="20" t="s">
        <v>7</v>
      </c>
      <c r="L38" s="21">
        <f>SUM(L6:L37)</f>
        <v>13272.3878902</v>
      </c>
      <c r="M38" s="21">
        <f>SUM(M6:M37)</f>
        <v>4151.6181097999997</v>
      </c>
      <c r="N38" s="21">
        <f>SUM(N6:N37)</f>
        <v>0</v>
      </c>
      <c r="O38" s="21">
        <f>SUM(O6:O37)</f>
        <v>0</v>
      </c>
      <c r="P38" s="24">
        <f>SUM(P6:P37)</f>
        <v>17424.006000000001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73" t="s">
        <v>9</v>
      </c>
      <c r="C42" s="73"/>
      <c r="D42" s="73"/>
      <c r="E42" s="1"/>
      <c r="F42" s="1"/>
      <c r="G42" s="27"/>
      <c r="H42" s="1"/>
      <c r="I42" s="73" t="s">
        <v>10</v>
      </c>
      <c r="J42" s="73"/>
      <c r="K42" s="7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4.047510755995928E-3</v>
      </c>
      <c r="J44" s="17" t="s">
        <v>12</v>
      </c>
      <c r="K44">
        <v>3.1943693570261567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9">L6*($A47)</f>
        <v>0</v>
      </c>
      <c r="C47" s="14">
        <f t="shared" ref="C47:C78" si="10">M6*($A47)</f>
        <v>0</v>
      </c>
      <c r="D47" s="14">
        <f t="shared" ref="D47:D78" si="11">N6*($A47)</f>
        <v>0</v>
      </c>
      <c r="E47" s="14">
        <f t="shared" ref="E47:E78" si="12">O6*($A47)</f>
        <v>0</v>
      </c>
      <c r="F47" s="12">
        <f t="shared" ref="F47:F78" si="13">SUM(B47:E47)</f>
        <v>0</v>
      </c>
      <c r="G47" s="1"/>
      <c r="H47" s="13">
        <f t="shared" ref="H47:H78" si="14">$I$44*((A47)^$K$44)</f>
        <v>0.27596620614525302</v>
      </c>
      <c r="I47" s="14">
        <f t="shared" ref="I47:I78" si="15">L6*$H47</f>
        <v>0</v>
      </c>
      <c r="J47" s="14">
        <f t="shared" ref="J47:J78" si="16">M6*$H47</f>
        <v>0</v>
      </c>
      <c r="K47" s="14">
        <f t="shared" ref="K47:K78" si="17">N6*$H47</f>
        <v>0</v>
      </c>
      <c r="L47" s="14">
        <f t="shared" ref="L47:L78" si="18">O6*$H47</f>
        <v>0</v>
      </c>
      <c r="M47" s="29">
        <f t="shared" ref="M47:M78" si="19">SUM(I47:L47)</f>
        <v>0</v>
      </c>
      <c r="N47" s="3"/>
      <c r="O47" s="3"/>
      <c r="P47" s="3"/>
    </row>
    <row r="48" spans="1:18">
      <c r="A48" s="13">
        <v>4.25</v>
      </c>
      <c r="B48" s="14">
        <f t="shared" si="9"/>
        <v>0</v>
      </c>
      <c r="C48" s="14">
        <f t="shared" si="10"/>
        <v>0</v>
      </c>
      <c r="D48" s="14">
        <f t="shared" si="11"/>
        <v>0</v>
      </c>
      <c r="E48" s="14">
        <f t="shared" si="12"/>
        <v>0</v>
      </c>
      <c r="F48" s="12">
        <f t="shared" si="13"/>
        <v>0</v>
      </c>
      <c r="G48" s="1"/>
      <c r="H48" s="13">
        <f t="shared" si="14"/>
        <v>0.41161799605551302</v>
      </c>
      <c r="I48" s="14">
        <f t="shared" si="15"/>
        <v>0</v>
      </c>
      <c r="J48" s="14">
        <f t="shared" si="16"/>
        <v>0</v>
      </c>
      <c r="K48" s="14">
        <f t="shared" si="17"/>
        <v>0</v>
      </c>
      <c r="L48" s="14">
        <f t="shared" si="18"/>
        <v>0</v>
      </c>
      <c r="M48" s="29">
        <f t="shared" si="19"/>
        <v>0</v>
      </c>
      <c r="N48" s="3"/>
      <c r="O48" s="3"/>
      <c r="P48" s="3"/>
    </row>
    <row r="49" spans="1:16">
      <c r="A49" s="13">
        <v>4.75</v>
      </c>
      <c r="B49" s="14">
        <f t="shared" si="9"/>
        <v>0</v>
      </c>
      <c r="C49" s="14">
        <f t="shared" si="10"/>
        <v>0</v>
      </c>
      <c r="D49" s="14">
        <f t="shared" si="11"/>
        <v>0</v>
      </c>
      <c r="E49" s="14">
        <f t="shared" si="12"/>
        <v>0</v>
      </c>
      <c r="F49" s="12">
        <f t="shared" si="13"/>
        <v>0</v>
      </c>
      <c r="G49" s="1"/>
      <c r="H49" s="13">
        <f t="shared" si="14"/>
        <v>0.58721527233742599</v>
      </c>
      <c r="I49" s="14">
        <f t="shared" si="15"/>
        <v>0</v>
      </c>
      <c r="J49" s="14">
        <f t="shared" si="16"/>
        <v>0</v>
      </c>
      <c r="K49" s="14">
        <f t="shared" si="17"/>
        <v>0</v>
      </c>
      <c r="L49" s="14">
        <f t="shared" si="18"/>
        <v>0</v>
      </c>
      <c r="M49" s="29">
        <f t="shared" si="19"/>
        <v>0</v>
      </c>
      <c r="N49" s="3"/>
      <c r="O49" s="3"/>
      <c r="P49" s="3"/>
    </row>
    <row r="50" spans="1:16">
      <c r="A50" s="13">
        <v>5.25</v>
      </c>
      <c r="B50" s="14">
        <f t="shared" si="9"/>
        <v>0</v>
      </c>
      <c r="C50" s="14">
        <f t="shared" si="10"/>
        <v>0</v>
      </c>
      <c r="D50" s="14">
        <f t="shared" si="11"/>
        <v>0</v>
      </c>
      <c r="E50" s="14">
        <f t="shared" si="12"/>
        <v>0</v>
      </c>
      <c r="F50" s="12">
        <f t="shared" si="13"/>
        <v>0</v>
      </c>
      <c r="G50" s="1"/>
      <c r="H50" s="13">
        <f t="shared" si="14"/>
        <v>0.80843074673777404</v>
      </c>
      <c r="I50" s="14">
        <f t="shared" si="15"/>
        <v>0</v>
      </c>
      <c r="J50" s="14">
        <f t="shared" si="16"/>
        <v>0</v>
      </c>
      <c r="K50" s="14">
        <f t="shared" si="17"/>
        <v>0</v>
      </c>
      <c r="L50" s="14">
        <f t="shared" si="18"/>
        <v>0</v>
      </c>
      <c r="M50" s="29">
        <f t="shared" si="19"/>
        <v>0</v>
      </c>
      <c r="N50" s="3"/>
      <c r="O50" s="3"/>
      <c r="P50" s="3"/>
    </row>
    <row r="51" spans="1:16">
      <c r="A51" s="13">
        <v>5.75</v>
      </c>
      <c r="B51" s="14">
        <f t="shared" si="9"/>
        <v>0</v>
      </c>
      <c r="C51" s="14">
        <f t="shared" si="10"/>
        <v>0</v>
      </c>
      <c r="D51" s="14">
        <f t="shared" si="11"/>
        <v>0</v>
      </c>
      <c r="E51" s="14">
        <f t="shared" si="12"/>
        <v>0</v>
      </c>
      <c r="F51" s="12">
        <f t="shared" si="13"/>
        <v>0</v>
      </c>
      <c r="G51" s="1"/>
      <c r="H51" s="13">
        <f t="shared" si="14"/>
        <v>1.0810547668861299</v>
      </c>
      <c r="I51" s="14">
        <f t="shared" si="15"/>
        <v>0</v>
      </c>
      <c r="J51" s="14">
        <f t="shared" si="16"/>
        <v>0</v>
      </c>
      <c r="K51" s="14">
        <f t="shared" si="17"/>
        <v>0</v>
      </c>
      <c r="L51" s="14">
        <f t="shared" si="18"/>
        <v>0</v>
      </c>
      <c r="M51" s="29">
        <f t="shared" si="19"/>
        <v>0</v>
      </c>
      <c r="N51" s="3"/>
      <c r="O51" s="3"/>
      <c r="P51" s="3"/>
    </row>
    <row r="52" spans="1:16">
      <c r="A52" s="13">
        <v>6.25</v>
      </c>
      <c r="B52" s="14">
        <f t="shared" si="9"/>
        <v>0</v>
      </c>
      <c r="C52" s="14">
        <f t="shared" si="10"/>
        <v>0</v>
      </c>
      <c r="D52" s="14">
        <f t="shared" si="11"/>
        <v>0</v>
      </c>
      <c r="E52" s="14">
        <f t="shared" si="12"/>
        <v>0</v>
      </c>
      <c r="F52" s="12">
        <f t="shared" si="13"/>
        <v>0</v>
      </c>
      <c r="G52" s="1"/>
      <c r="H52" s="13">
        <f t="shared" si="14"/>
        <v>1.41098614998393</v>
      </c>
      <c r="I52" s="14">
        <f t="shared" si="15"/>
        <v>0</v>
      </c>
      <c r="J52" s="14">
        <f t="shared" si="16"/>
        <v>0</v>
      </c>
      <c r="K52" s="14">
        <f t="shared" si="17"/>
        <v>0</v>
      </c>
      <c r="L52" s="14">
        <f t="shared" si="18"/>
        <v>0</v>
      </c>
      <c r="M52" s="29">
        <f t="shared" si="19"/>
        <v>0</v>
      </c>
      <c r="N52" s="3"/>
      <c r="O52" s="3"/>
      <c r="P52" s="3"/>
    </row>
    <row r="53" spans="1:16">
      <c r="A53" s="13">
        <v>6.75</v>
      </c>
      <c r="B53" s="14">
        <f t="shared" si="9"/>
        <v>0</v>
      </c>
      <c r="C53" s="14">
        <f t="shared" si="10"/>
        <v>0</v>
      </c>
      <c r="D53" s="14">
        <f t="shared" si="11"/>
        <v>0</v>
      </c>
      <c r="E53" s="14">
        <f t="shared" si="12"/>
        <v>0</v>
      </c>
      <c r="F53" s="12">
        <f t="shared" si="13"/>
        <v>0</v>
      </c>
      <c r="G53" s="1"/>
      <c r="H53" s="13">
        <f t="shared" si="14"/>
        <v>1.8042244801421301</v>
      </c>
      <c r="I53" s="14">
        <f t="shared" si="15"/>
        <v>0</v>
      </c>
      <c r="J53" s="14">
        <f t="shared" si="16"/>
        <v>0</v>
      </c>
      <c r="K53" s="14">
        <f t="shared" si="17"/>
        <v>0</v>
      </c>
      <c r="L53" s="14">
        <f t="shared" si="18"/>
        <v>0</v>
      </c>
      <c r="M53" s="29">
        <f t="shared" si="19"/>
        <v>0</v>
      </c>
      <c r="N53" s="3"/>
      <c r="O53" s="3"/>
      <c r="P53" s="3"/>
    </row>
    <row r="54" spans="1:16">
      <c r="A54" s="13">
        <v>7.25</v>
      </c>
      <c r="B54" s="14">
        <f t="shared" si="9"/>
        <v>0</v>
      </c>
      <c r="C54" s="14">
        <f t="shared" si="10"/>
        <v>0</v>
      </c>
      <c r="D54" s="14">
        <f t="shared" si="11"/>
        <v>0</v>
      </c>
      <c r="E54" s="14">
        <f t="shared" si="12"/>
        <v>0</v>
      </c>
      <c r="F54" s="12">
        <f t="shared" si="13"/>
        <v>0</v>
      </c>
      <c r="G54" s="1"/>
      <c r="H54" s="13">
        <f t="shared" si="14"/>
        <v>2.2668635349505899</v>
      </c>
      <c r="I54" s="14">
        <f t="shared" si="15"/>
        <v>0</v>
      </c>
      <c r="J54" s="14">
        <f t="shared" si="16"/>
        <v>0</v>
      </c>
      <c r="K54" s="14">
        <f t="shared" si="17"/>
        <v>0</v>
      </c>
      <c r="L54" s="14">
        <f t="shared" si="18"/>
        <v>0</v>
      </c>
      <c r="M54" s="29">
        <f t="shared" si="19"/>
        <v>0</v>
      </c>
      <c r="N54" s="3"/>
      <c r="O54" s="3"/>
      <c r="P54" s="3"/>
    </row>
    <row r="55" spans="1:16">
      <c r="A55" s="13">
        <v>7.75</v>
      </c>
      <c r="B55" s="14">
        <f t="shared" si="9"/>
        <v>0</v>
      </c>
      <c r="C55" s="14">
        <f t="shared" si="10"/>
        <v>0</v>
      </c>
      <c r="D55" s="14">
        <f t="shared" si="11"/>
        <v>0</v>
      </c>
      <c r="E55" s="14">
        <f t="shared" si="12"/>
        <v>0</v>
      </c>
      <c r="F55" s="12">
        <f t="shared" si="13"/>
        <v>0</v>
      </c>
      <c r="G55" s="1"/>
      <c r="H55" s="13">
        <f t="shared" si="14"/>
        <v>2.8050856028906499</v>
      </c>
      <c r="I55" s="14">
        <f t="shared" si="15"/>
        <v>0</v>
      </c>
      <c r="J55" s="14">
        <f t="shared" si="16"/>
        <v>0</v>
      </c>
      <c r="K55" s="14">
        <f t="shared" si="17"/>
        <v>0</v>
      </c>
      <c r="L55" s="14">
        <f t="shared" si="18"/>
        <v>0</v>
      </c>
      <c r="M55" s="29">
        <f t="shared" si="19"/>
        <v>0</v>
      </c>
      <c r="N55" s="3"/>
      <c r="O55" s="3"/>
      <c r="P55" s="3"/>
    </row>
    <row r="56" spans="1:16">
      <c r="A56" s="13">
        <v>8.25</v>
      </c>
      <c r="B56" s="14">
        <f t="shared" si="9"/>
        <v>0</v>
      </c>
      <c r="C56" s="14">
        <f t="shared" si="10"/>
        <v>0</v>
      </c>
      <c r="D56" s="14">
        <f t="shared" si="11"/>
        <v>0</v>
      </c>
      <c r="E56" s="14">
        <f t="shared" si="12"/>
        <v>0</v>
      </c>
      <c r="F56" s="12">
        <f t="shared" si="13"/>
        <v>0</v>
      </c>
      <c r="G56" s="1"/>
      <c r="H56" s="13">
        <f t="shared" si="14"/>
        <v>3.4251565167975002</v>
      </c>
      <c r="I56" s="14">
        <f t="shared" si="15"/>
        <v>0</v>
      </c>
      <c r="J56" s="14">
        <f t="shared" si="16"/>
        <v>0</v>
      </c>
      <c r="K56" s="14">
        <f t="shared" si="17"/>
        <v>0</v>
      </c>
      <c r="L56" s="14">
        <f t="shared" si="18"/>
        <v>0</v>
      </c>
      <c r="M56" s="29">
        <f t="shared" si="19"/>
        <v>0</v>
      </c>
      <c r="N56" s="3"/>
      <c r="O56" s="3"/>
      <c r="P56" s="3"/>
    </row>
    <row r="57" spans="1:16">
      <c r="A57" s="13">
        <v>8.75</v>
      </c>
      <c r="B57" s="14">
        <f t="shared" si="9"/>
        <v>0</v>
      </c>
      <c r="C57" s="14">
        <f t="shared" si="10"/>
        <v>0</v>
      </c>
      <c r="D57" s="14">
        <f t="shared" si="11"/>
        <v>0</v>
      </c>
      <c r="E57" s="14">
        <f t="shared" si="12"/>
        <v>0</v>
      </c>
      <c r="F57" s="12">
        <f t="shared" si="13"/>
        <v>0</v>
      </c>
      <c r="G57" s="1"/>
      <c r="H57" s="13">
        <f t="shared" si="14"/>
        <v>4.1334212721240498</v>
      </c>
      <c r="I57" s="14">
        <f t="shared" si="15"/>
        <v>0</v>
      </c>
      <c r="J57" s="14">
        <f t="shared" si="16"/>
        <v>0</v>
      </c>
      <c r="K57" s="14">
        <f t="shared" si="17"/>
        <v>0</v>
      </c>
      <c r="L57" s="14">
        <f t="shared" si="18"/>
        <v>0</v>
      </c>
      <c r="M57" s="29">
        <f t="shared" si="19"/>
        <v>0</v>
      </c>
      <c r="N57" s="3"/>
      <c r="O57" s="3"/>
      <c r="P57" s="3"/>
    </row>
    <row r="58" spans="1:16">
      <c r="A58" s="13">
        <v>9.25</v>
      </c>
      <c r="B58" s="14">
        <f t="shared" si="9"/>
        <v>9506.2121508250002</v>
      </c>
      <c r="C58" s="14">
        <f t="shared" si="10"/>
        <v>66.048599175000007</v>
      </c>
      <c r="D58" s="14">
        <f t="shared" si="11"/>
        <v>0</v>
      </c>
      <c r="E58" s="14">
        <f t="shared" si="12"/>
        <v>0</v>
      </c>
      <c r="F58" s="12">
        <f t="shared" si="13"/>
        <v>9572.2607499999995</v>
      </c>
      <c r="G58" s="1"/>
      <c r="H58" s="13">
        <f t="shared" si="14"/>
        <v>4.9363001294289699</v>
      </c>
      <c r="I58" s="14">
        <f t="shared" si="15"/>
        <v>5073.0287859996397</v>
      </c>
      <c r="J58" s="14">
        <f t="shared" si="16"/>
        <v>35.247103638503198</v>
      </c>
      <c r="K58" s="14">
        <f t="shared" si="17"/>
        <v>0</v>
      </c>
      <c r="L58" s="14">
        <f t="shared" si="18"/>
        <v>0</v>
      </c>
      <c r="M58" s="29">
        <f t="shared" si="19"/>
        <v>5108.2758896381401</v>
      </c>
      <c r="N58" s="3"/>
      <c r="O58" s="3"/>
      <c r="P58" s="3"/>
    </row>
    <row r="59" spans="1:16">
      <c r="A59" s="13">
        <v>9.75</v>
      </c>
      <c r="B59" s="14">
        <f t="shared" si="9"/>
        <v>32709.554002125002</v>
      </c>
      <c r="C59" s="14">
        <f t="shared" si="10"/>
        <v>890.39874787500003</v>
      </c>
      <c r="D59" s="14">
        <f t="shared" si="11"/>
        <v>0</v>
      </c>
      <c r="E59" s="14">
        <f t="shared" si="12"/>
        <v>0</v>
      </c>
      <c r="F59" s="12">
        <f t="shared" si="13"/>
        <v>33599.952749999997</v>
      </c>
      <c r="G59" s="1"/>
      <c r="H59" s="13">
        <f t="shared" si="14"/>
        <v>5.8402851226454597</v>
      </c>
      <c r="I59" s="14">
        <f t="shared" si="15"/>
        <v>19593.140677638901</v>
      </c>
      <c r="J59" s="14">
        <f t="shared" si="16"/>
        <v>533.35205748066699</v>
      </c>
      <c r="K59" s="14">
        <f t="shared" si="17"/>
        <v>0</v>
      </c>
      <c r="L59" s="14">
        <f t="shared" si="18"/>
        <v>0</v>
      </c>
      <c r="M59" s="29">
        <f t="shared" si="19"/>
        <v>20126.492735119598</v>
      </c>
      <c r="N59" s="3"/>
      <c r="O59" s="3"/>
      <c r="P59" s="3"/>
    </row>
    <row r="60" spans="1:16">
      <c r="A60" s="13">
        <v>10.25</v>
      </c>
      <c r="B60" s="14">
        <f t="shared" si="9"/>
        <v>51980.511632900001</v>
      </c>
      <c r="C60" s="14">
        <f t="shared" si="10"/>
        <v>4760.5773670999997</v>
      </c>
      <c r="D60" s="14">
        <f t="shared" si="11"/>
        <v>0</v>
      </c>
      <c r="E60" s="14">
        <f t="shared" si="12"/>
        <v>0</v>
      </c>
      <c r="F60" s="12">
        <f t="shared" si="13"/>
        <v>56741.089</v>
      </c>
      <c r="G60" s="1"/>
      <c r="H60" s="13">
        <f t="shared" si="14"/>
        <v>6.85193691100047</v>
      </c>
      <c r="I60" s="14">
        <f t="shared" si="15"/>
        <v>34748.018176600701</v>
      </c>
      <c r="J60" s="14">
        <f t="shared" si="16"/>
        <v>3182.3586126152099</v>
      </c>
      <c r="K60" s="14">
        <f t="shared" si="17"/>
        <v>0</v>
      </c>
      <c r="L60" s="14">
        <f t="shared" si="18"/>
        <v>0</v>
      </c>
      <c r="M60" s="29">
        <f t="shared" si="19"/>
        <v>37930.376789215901</v>
      </c>
      <c r="N60" s="3"/>
      <c r="O60" s="3"/>
      <c r="P60" s="3"/>
    </row>
    <row r="61" spans="1:16">
      <c r="A61" s="13">
        <v>10.75</v>
      </c>
      <c r="B61" s="14">
        <f t="shared" si="9"/>
        <v>27221.551126574999</v>
      </c>
      <c r="C61" s="14">
        <f t="shared" si="10"/>
        <v>7962.0486234250002</v>
      </c>
      <c r="D61" s="14">
        <f t="shared" si="11"/>
        <v>0</v>
      </c>
      <c r="E61" s="14">
        <f t="shared" si="12"/>
        <v>0</v>
      </c>
      <c r="F61" s="12">
        <f t="shared" si="13"/>
        <v>35183.599750000001</v>
      </c>
      <c r="G61" s="1"/>
      <c r="H61" s="13">
        <f t="shared" si="14"/>
        <v>7.9778819247014496</v>
      </c>
      <c r="I61" s="14">
        <f t="shared" si="15"/>
        <v>20201.8902972129</v>
      </c>
      <c r="J61" s="14">
        <f t="shared" si="16"/>
        <v>5908.8636089689599</v>
      </c>
      <c r="K61" s="14">
        <f t="shared" si="17"/>
        <v>0</v>
      </c>
      <c r="L61" s="14">
        <f t="shared" si="18"/>
        <v>0</v>
      </c>
      <c r="M61" s="29">
        <f t="shared" si="19"/>
        <v>26110.753906181901</v>
      </c>
      <c r="N61" s="3"/>
      <c r="O61" s="3"/>
      <c r="P61" s="3"/>
    </row>
    <row r="62" spans="1:16">
      <c r="A62" s="13">
        <v>11.25</v>
      </c>
      <c r="B62" s="14">
        <f t="shared" si="9"/>
        <v>12226.666948874999</v>
      </c>
      <c r="C62" s="14">
        <f t="shared" si="10"/>
        <v>12488.649301125</v>
      </c>
      <c r="D62" s="14">
        <f t="shared" si="11"/>
        <v>0</v>
      </c>
      <c r="E62" s="14">
        <f t="shared" si="12"/>
        <v>0</v>
      </c>
      <c r="F62" s="12">
        <f t="shared" si="13"/>
        <v>24715.31625</v>
      </c>
      <c r="G62" s="1"/>
      <c r="H62" s="13">
        <f t="shared" si="14"/>
        <v>9.2248097638540401</v>
      </c>
      <c r="I62" s="14">
        <f t="shared" si="15"/>
        <v>10025.660146611001</v>
      </c>
      <c r="J62" s="14">
        <f t="shared" si="16"/>
        <v>10240.4812453659</v>
      </c>
      <c r="K62" s="14">
        <f t="shared" si="17"/>
        <v>0</v>
      </c>
      <c r="L62" s="14">
        <f t="shared" si="18"/>
        <v>0</v>
      </c>
      <c r="M62" s="29">
        <f t="shared" si="19"/>
        <v>20266.1413919769</v>
      </c>
      <c r="N62" s="3"/>
      <c r="O62" s="3"/>
      <c r="P62" s="3"/>
    </row>
    <row r="63" spans="1:16">
      <c r="A63" s="13">
        <v>11.75</v>
      </c>
      <c r="B63" s="14">
        <f t="shared" si="9"/>
        <v>2344.61434285</v>
      </c>
      <c r="C63" s="14">
        <f t="shared" si="10"/>
        <v>7731.0811571499999</v>
      </c>
      <c r="D63" s="14">
        <f t="shared" si="11"/>
        <v>0</v>
      </c>
      <c r="E63" s="14">
        <f t="shared" si="12"/>
        <v>0</v>
      </c>
      <c r="F63" s="12">
        <f t="shared" si="13"/>
        <v>10075.6955</v>
      </c>
      <c r="G63" s="1"/>
      <c r="H63" s="13">
        <f t="shared" si="14"/>
        <v>10.5994708173113</v>
      </c>
      <c r="I63" s="14">
        <f t="shared" si="15"/>
        <v>2115.0358557351601</v>
      </c>
      <c r="J63" s="14">
        <f t="shared" si="16"/>
        <v>6974.0739669341901</v>
      </c>
      <c r="K63" s="14">
        <f t="shared" si="17"/>
        <v>0</v>
      </c>
      <c r="L63" s="14">
        <f t="shared" si="18"/>
        <v>0</v>
      </c>
      <c r="M63" s="29">
        <f t="shared" si="19"/>
        <v>9089.1098226693503</v>
      </c>
      <c r="N63" s="3"/>
      <c r="O63" s="3"/>
      <c r="P63" s="3"/>
    </row>
    <row r="64" spans="1:16">
      <c r="A64" s="13">
        <v>12.25</v>
      </c>
      <c r="B64" s="14">
        <f t="shared" si="9"/>
        <v>0</v>
      </c>
      <c r="C64" s="14">
        <f t="shared" si="10"/>
        <v>4836.4347500000003</v>
      </c>
      <c r="D64" s="14">
        <f t="shared" si="11"/>
        <v>0</v>
      </c>
      <c r="E64" s="14">
        <f t="shared" si="12"/>
        <v>0</v>
      </c>
      <c r="F64" s="12">
        <f t="shared" si="13"/>
        <v>4836.4347500000003</v>
      </c>
      <c r="G64" s="1"/>
      <c r="H64" s="13">
        <f t="shared" si="14"/>
        <v>12.1086740738329</v>
      </c>
      <c r="I64" s="14">
        <f t="shared" si="15"/>
        <v>0</v>
      </c>
      <c r="J64" s="14">
        <f t="shared" si="16"/>
        <v>4780.6377197640404</v>
      </c>
      <c r="K64" s="14">
        <f t="shared" si="17"/>
        <v>0</v>
      </c>
      <c r="L64" s="14">
        <f t="shared" si="18"/>
        <v>0</v>
      </c>
      <c r="M64" s="29">
        <f t="shared" si="19"/>
        <v>4780.6377197640404</v>
      </c>
      <c r="N64" s="3"/>
      <c r="O64" s="3"/>
      <c r="P64" s="3"/>
    </row>
    <row r="65" spans="1:16">
      <c r="A65" s="13">
        <v>12.75</v>
      </c>
      <c r="B65" s="14">
        <f t="shared" si="9"/>
        <v>0</v>
      </c>
      <c r="C65" s="14">
        <f t="shared" si="10"/>
        <v>2895.7162499999999</v>
      </c>
      <c r="D65" s="14">
        <f t="shared" si="11"/>
        <v>0</v>
      </c>
      <c r="E65" s="14">
        <f t="shared" si="12"/>
        <v>0</v>
      </c>
      <c r="F65" s="12">
        <f t="shared" si="13"/>
        <v>2895.7162499999999</v>
      </c>
      <c r="G65" s="1"/>
      <c r="H65" s="13">
        <f t="shared" si="14"/>
        <v>13.759285102438801</v>
      </c>
      <c r="I65" s="14">
        <f t="shared" si="15"/>
        <v>0</v>
      </c>
      <c r="J65" s="14">
        <f t="shared" si="16"/>
        <v>3124.9400360403902</v>
      </c>
      <c r="K65" s="14">
        <f t="shared" si="17"/>
        <v>0</v>
      </c>
      <c r="L65" s="14">
        <f t="shared" si="18"/>
        <v>0</v>
      </c>
      <c r="M65" s="29">
        <f t="shared" si="19"/>
        <v>3124.9400360403902</v>
      </c>
      <c r="N65" s="3"/>
      <c r="O65" s="3"/>
      <c r="P65" s="3"/>
    </row>
    <row r="66" spans="1:16">
      <c r="A66" s="13">
        <v>13.25</v>
      </c>
      <c r="B66" s="14">
        <f t="shared" si="9"/>
        <v>0</v>
      </c>
      <c r="C66" s="14">
        <f t="shared" si="10"/>
        <v>3236.7894999999999</v>
      </c>
      <c r="D66" s="14">
        <f t="shared" si="11"/>
        <v>0</v>
      </c>
      <c r="E66" s="14">
        <f t="shared" si="12"/>
        <v>0</v>
      </c>
      <c r="F66" s="12">
        <f t="shared" si="13"/>
        <v>3236.7894999999999</v>
      </c>
      <c r="G66" s="1"/>
      <c r="H66" s="13">
        <f t="shared" si="14"/>
        <v>15.5582241824594</v>
      </c>
      <c r="I66" s="14">
        <f t="shared" si="15"/>
        <v>0</v>
      </c>
      <c r="J66" s="14">
        <f t="shared" si="16"/>
        <v>3800.6563526362802</v>
      </c>
      <c r="K66" s="14">
        <f t="shared" si="17"/>
        <v>0</v>
      </c>
      <c r="L66" s="14">
        <f t="shared" si="18"/>
        <v>0</v>
      </c>
      <c r="M66" s="29">
        <f t="shared" si="19"/>
        <v>3800.6563526362802</v>
      </c>
      <c r="N66" s="3"/>
      <c r="O66" s="3"/>
      <c r="P66" s="3"/>
    </row>
    <row r="67" spans="1:16">
      <c r="A67" s="13">
        <v>13.75</v>
      </c>
      <c r="B67" s="14">
        <f t="shared" si="9"/>
        <v>0</v>
      </c>
      <c r="C67" s="14">
        <f t="shared" si="10"/>
        <v>2429.8175000000001</v>
      </c>
      <c r="D67" s="14">
        <f t="shared" si="11"/>
        <v>0</v>
      </c>
      <c r="E67" s="14">
        <f t="shared" si="12"/>
        <v>0</v>
      </c>
      <c r="F67" s="12">
        <f t="shared" si="13"/>
        <v>2429.8175000000001</v>
      </c>
      <c r="G67" s="1"/>
      <c r="H67" s="13">
        <f t="shared" si="14"/>
        <v>17.512464566711198</v>
      </c>
      <c r="I67" s="14">
        <f t="shared" si="15"/>
        <v>0</v>
      </c>
      <c r="J67" s="14">
        <f t="shared" si="16"/>
        <v>3094.6976634418002</v>
      </c>
      <c r="K67" s="14">
        <f t="shared" si="17"/>
        <v>0</v>
      </c>
      <c r="L67" s="14">
        <f t="shared" si="18"/>
        <v>0</v>
      </c>
      <c r="M67" s="29">
        <f t="shared" si="19"/>
        <v>3094.6976634418002</v>
      </c>
      <c r="N67" s="3"/>
      <c r="O67" s="3"/>
      <c r="P67" s="3"/>
    </row>
    <row r="68" spans="1:16">
      <c r="A68" s="13">
        <v>14.25</v>
      </c>
      <c r="B68" s="14">
        <f t="shared" si="9"/>
        <v>0</v>
      </c>
      <c r="C68" s="14">
        <f t="shared" si="10"/>
        <v>396.07875000000001</v>
      </c>
      <c r="D68" s="14">
        <f t="shared" si="11"/>
        <v>0</v>
      </c>
      <c r="E68" s="14">
        <f t="shared" si="12"/>
        <v>0</v>
      </c>
      <c r="F68" s="12">
        <f t="shared" si="13"/>
        <v>396.07875000000001</v>
      </c>
      <c r="G68" s="1"/>
      <c r="H68" s="13">
        <f t="shared" si="14"/>
        <v>19.629030863624301</v>
      </c>
      <c r="I68" s="14">
        <f t="shared" si="15"/>
        <v>0</v>
      </c>
      <c r="J68" s="14">
        <f t="shared" si="16"/>
        <v>545.58891285443701</v>
      </c>
      <c r="K68" s="14">
        <f t="shared" si="17"/>
        <v>0</v>
      </c>
      <c r="L68" s="14">
        <f t="shared" si="18"/>
        <v>0</v>
      </c>
      <c r="M68" s="29">
        <f t="shared" si="19"/>
        <v>545.58891285443701</v>
      </c>
      <c r="N68" s="3"/>
      <c r="O68" s="3"/>
      <c r="P68" s="3"/>
    </row>
    <row r="69" spans="1:16">
      <c r="A69" s="13">
        <v>14.75</v>
      </c>
      <c r="B69" s="14">
        <f t="shared" si="9"/>
        <v>0</v>
      </c>
      <c r="C69" s="14">
        <f t="shared" si="10"/>
        <v>136.65875</v>
      </c>
      <c r="D69" s="14">
        <f t="shared" si="11"/>
        <v>0</v>
      </c>
      <c r="E69" s="14">
        <f t="shared" si="12"/>
        <v>0</v>
      </c>
      <c r="F69" s="12">
        <f t="shared" si="13"/>
        <v>136.65875</v>
      </c>
      <c r="G69" s="1"/>
      <c r="H69" s="13">
        <f t="shared" si="14"/>
        <v>21.9149975261195</v>
      </c>
      <c r="I69" s="14">
        <f t="shared" si="15"/>
        <v>0</v>
      </c>
      <c r="J69" s="14">
        <f t="shared" si="16"/>
        <v>203.042452079497</v>
      </c>
      <c r="K69" s="14">
        <f t="shared" si="17"/>
        <v>0</v>
      </c>
      <c r="L69" s="14">
        <f t="shared" si="18"/>
        <v>0</v>
      </c>
      <c r="M69" s="29">
        <f t="shared" si="19"/>
        <v>203.042452079497</v>
      </c>
      <c r="N69" s="3"/>
      <c r="O69" s="3"/>
      <c r="P69" s="3"/>
    </row>
    <row r="70" spans="1:16">
      <c r="A70" s="13">
        <v>15.25</v>
      </c>
      <c r="B70" s="14">
        <f t="shared" si="9"/>
        <v>0</v>
      </c>
      <c r="C70" s="14">
        <f t="shared" si="10"/>
        <v>0</v>
      </c>
      <c r="D70" s="14">
        <f t="shared" si="11"/>
        <v>0</v>
      </c>
      <c r="E70" s="14">
        <f t="shared" si="12"/>
        <v>0</v>
      </c>
      <c r="F70" s="12">
        <f t="shared" si="13"/>
        <v>0</v>
      </c>
      <c r="G70" s="1"/>
      <c r="H70" s="13">
        <f t="shared" si="14"/>
        <v>24.377487436671199</v>
      </c>
      <c r="I70" s="14">
        <f t="shared" si="15"/>
        <v>0</v>
      </c>
      <c r="J70" s="14">
        <f t="shared" si="16"/>
        <v>0</v>
      </c>
      <c r="K70" s="14">
        <f t="shared" si="17"/>
        <v>0</v>
      </c>
      <c r="L70" s="14">
        <f t="shared" si="18"/>
        <v>0</v>
      </c>
      <c r="M70" s="29">
        <f t="shared" si="19"/>
        <v>0</v>
      </c>
      <c r="N70" s="3"/>
      <c r="O70" s="3"/>
      <c r="P70" s="3"/>
    </row>
    <row r="71" spans="1:16">
      <c r="A71" s="13">
        <v>15.75</v>
      </c>
      <c r="B71" s="14">
        <f t="shared" si="9"/>
        <v>0</v>
      </c>
      <c r="C71" s="14">
        <f t="shared" si="10"/>
        <v>0</v>
      </c>
      <c r="D71" s="14">
        <f t="shared" si="11"/>
        <v>0</v>
      </c>
      <c r="E71" s="14">
        <f t="shared" si="12"/>
        <v>0</v>
      </c>
      <c r="F71" s="12">
        <f t="shared" si="13"/>
        <v>0</v>
      </c>
      <c r="G71" s="1"/>
      <c r="H71" s="13">
        <f t="shared" si="14"/>
        <v>27.0236705793649</v>
      </c>
      <c r="I71" s="14">
        <f t="shared" si="15"/>
        <v>0</v>
      </c>
      <c r="J71" s="14">
        <f t="shared" si="16"/>
        <v>0</v>
      </c>
      <c r="K71" s="14">
        <f t="shared" si="17"/>
        <v>0</v>
      </c>
      <c r="L71" s="14">
        <f t="shared" si="18"/>
        <v>0</v>
      </c>
      <c r="M71" s="29">
        <f t="shared" si="19"/>
        <v>0</v>
      </c>
      <c r="N71" s="3"/>
      <c r="O71" s="3"/>
      <c r="P71" s="3"/>
    </row>
    <row r="72" spans="1:16">
      <c r="A72" s="13">
        <v>16.25</v>
      </c>
      <c r="B72" s="14">
        <f t="shared" si="9"/>
        <v>0</v>
      </c>
      <c r="C72" s="14">
        <f t="shared" si="10"/>
        <v>0</v>
      </c>
      <c r="D72" s="14">
        <f t="shared" si="11"/>
        <v>0</v>
      </c>
      <c r="E72" s="14">
        <f t="shared" si="12"/>
        <v>0</v>
      </c>
      <c r="F72" s="12">
        <f t="shared" si="13"/>
        <v>0</v>
      </c>
      <c r="G72" s="1"/>
      <c r="H72" s="13">
        <f t="shared" si="14"/>
        <v>29.8607627909069</v>
      </c>
      <c r="I72" s="14">
        <f t="shared" si="15"/>
        <v>0</v>
      </c>
      <c r="J72" s="14">
        <f t="shared" si="16"/>
        <v>0</v>
      </c>
      <c r="K72" s="14">
        <f t="shared" si="17"/>
        <v>0</v>
      </c>
      <c r="L72" s="14">
        <f t="shared" si="18"/>
        <v>0</v>
      </c>
      <c r="M72" s="29">
        <f t="shared" si="19"/>
        <v>0</v>
      </c>
      <c r="N72" s="3"/>
      <c r="O72" s="3"/>
      <c r="P72" s="3"/>
    </row>
    <row r="73" spans="1:16">
      <c r="A73" s="13">
        <v>16.75</v>
      </c>
      <c r="B73" s="14">
        <f t="shared" si="9"/>
        <v>0</v>
      </c>
      <c r="C73" s="14">
        <f t="shared" si="10"/>
        <v>0</v>
      </c>
      <c r="D73" s="14">
        <f t="shared" si="11"/>
        <v>0</v>
      </c>
      <c r="E73" s="14">
        <f t="shared" si="12"/>
        <v>0</v>
      </c>
      <c r="F73" s="12">
        <f t="shared" si="13"/>
        <v>0</v>
      </c>
      <c r="G73" s="1"/>
      <c r="H73" s="13">
        <f t="shared" si="14"/>
        <v>32.896024583524202</v>
      </c>
      <c r="I73" s="14">
        <f t="shared" si="15"/>
        <v>0</v>
      </c>
      <c r="J73" s="14">
        <f t="shared" si="16"/>
        <v>0</v>
      </c>
      <c r="K73" s="14">
        <f t="shared" si="17"/>
        <v>0</v>
      </c>
      <c r="L73" s="14">
        <f t="shared" si="18"/>
        <v>0</v>
      </c>
      <c r="M73" s="29">
        <f t="shared" si="19"/>
        <v>0</v>
      </c>
      <c r="N73" s="3"/>
      <c r="O73" s="3"/>
      <c r="P73" s="3"/>
    </row>
    <row r="74" spans="1:16">
      <c r="A74" s="13">
        <v>17.25</v>
      </c>
      <c r="B74" s="14">
        <f t="shared" si="9"/>
        <v>0</v>
      </c>
      <c r="C74" s="14">
        <f t="shared" si="10"/>
        <v>0</v>
      </c>
      <c r="D74" s="14">
        <f t="shared" si="11"/>
        <v>0</v>
      </c>
      <c r="E74" s="14">
        <f t="shared" si="12"/>
        <v>0</v>
      </c>
      <c r="F74" s="12">
        <f t="shared" si="13"/>
        <v>0</v>
      </c>
      <c r="G74" s="1"/>
      <c r="H74" s="13">
        <f t="shared" si="14"/>
        <v>36.136760033520801</v>
      </c>
      <c r="I74" s="14">
        <f t="shared" si="15"/>
        <v>0</v>
      </c>
      <c r="J74" s="14">
        <f t="shared" si="16"/>
        <v>0</v>
      </c>
      <c r="K74" s="14">
        <f t="shared" si="17"/>
        <v>0</v>
      </c>
      <c r="L74" s="14">
        <f t="shared" si="18"/>
        <v>0</v>
      </c>
      <c r="M74" s="29">
        <f t="shared" si="19"/>
        <v>0</v>
      </c>
      <c r="N74" s="3"/>
      <c r="O74" s="3"/>
      <c r="P74" s="3"/>
    </row>
    <row r="75" spans="1:16">
      <c r="A75" s="13">
        <v>17.75</v>
      </c>
      <c r="B75" s="14">
        <f t="shared" si="9"/>
        <v>0</v>
      </c>
      <c r="C75" s="14">
        <f t="shared" si="10"/>
        <v>0</v>
      </c>
      <c r="D75" s="14">
        <f t="shared" si="11"/>
        <v>0</v>
      </c>
      <c r="E75" s="14">
        <f t="shared" si="12"/>
        <v>0</v>
      </c>
      <c r="F75" s="12">
        <f t="shared" si="13"/>
        <v>0</v>
      </c>
      <c r="G75" s="1"/>
      <c r="H75" s="13">
        <f t="shared" si="14"/>
        <v>39.590315729967998</v>
      </c>
      <c r="I75" s="14">
        <f t="shared" si="15"/>
        <v>0</v>
      </c>
      <c r="J75" s="14">
        <f t="shared" si="16"/>
        <v>0</v>
      </c>
      <c r="K75" s="14">
        <f t="shared" si="17"/>
        <v>0</v>
      </c>
      <c r="L75" s="14">
        <f t="shared" si="18"/>
        <v>0</v>
      </c>
      <c r="M75" s="29">
        <f t="shared" si="19"/>
        <v>0</v>
      </c>
      <c r="N75" s="3"/>
      <c r="O75" s="3"/>
      <c r="P75" s="3"/>
    </row>
    <row r="76" spans="1:16">
      <c r="A76" s="13">
        <v>18.25</v>
      </c>
      <c r="B76" s="14">
        <f t="shared" si="9"/>
        <v>0</v>
      </c>
      <c r="C76" s="14">
        <f t="shared" si="10"/>
        <v>0</v>
      </c>
      <c r="D76" s="14">
        <f t="shared" si="11"/>
        <v>0</v>
      </c>
      <c r="E76" s="14">
        <f t="shared" si="12"/>
        <v>0</v>
      </c>
      <c r="F76" s="12">
        <f t="shared" si="13"/>
        <v>0</v>
      </c>
      <c r="G76" s="1"/>
      <c r="H76" s="13">
        <f t="shared" si="14"/>
        <v>43.2640797786215</v>
      </c>
      <c r="I76" s="14">
        <f t="shared" si="15"/>
        <v>0</v>
      </c>
      <c r="J76" s="14">
        <f t="shared" si="16"/>
        <v>0</v>
      </c>
      <c r="K76" s="14">
        <f t="shared" si="17"/>
        <v>0</v>
      </c>
      <c r="L76" s="14">
        <f t="shared" si="18"/>
        <v>0</v>
      </c>
      <c r="M76" s="29">
        <f t="shared" si="19"/>
        <v>0</v>
      </c>
      <c r="N76" s="3"/>
      <c r="O76" s="3"/>
      <c r="P76" s="3"/>
    </row>
    <row r="77" spans="1:16">
      <c r="A77" s="13">
        <v>18.75</v>
      </c>
      <c r="B77" s="14">
        <f t="shared" si="9"/>
        <v>0</v>
      </c>
      <c r="C77" s="14">
        <f t="shared" si="10"/>
        <v>0</v>
      </c>
      <c r="D77" s="14">
        <f t="shared" si="11"/>
        <v>0</v>
      </c>
      <c r="E77" s="14">
        <f t="shared" si="12"/>
        <v>0</v>
      </c>
      <c r="F77" s="12">
        <f t="shared" si="13"/>
        <v>0</v>
      </c>
      <c r="G77" s="1"/>
      <c r="H77" s="13">
        <f t="shared" si="14"/>
        <v>47.165480856679999</v>
      </c>
      <c r="I77" s="14">
        <f t="shared" si="15"/>
        <v>0</v>
      </c>
      <c r="J77" s="14">
        <f t="shared" si="16"/>
        <v>0</v>
      </c>
      <c r="K77" s="14">
        <f t="shared" si="17"/>
        <v>0</v>
      </c>
      <c r="L77" s="14">
        <f t="shared" si="18"/>
        <v>0</v>
      </c>
      <c r="M77" s="29">
        <f t="shared" si="19"/>
        <v>0</v>
      </c>
      <c r="N77" s="3"/>
      <c r="O77" s="3"/>
      <c r="P77" s="3"/>
    </row>
    <row r="78" spans="1:16">
      <c r="A78" s="13">
        <v>19.25</v>
      </c>
      <c r="B78" s="14">
        <f t="shared" si="9"/>
        <v>0</v>
      </c>
      <c r="C78" s="14">
        <f t="shared" si="10"/>
        <v>0</v>
      </c>
      <c r="D78" s="14">
        <f t="shared" si="11"/>
        <v>0</v>
      </c>
      <c r="E78" s="14">
        <f t="shared" si="12"/>
        <v>0</v>
      </c>
      <c r="F78" s="12">
        <f t="shared" si="13"/>
        <v>0</v>
      </c>
      <c r="G78" s="1"/>
      <c r="H78" s="13">
        <f t="shared" si="14"/>
        <v>51.301987314466103</v>
      </c>
      <c r="I78" s="14">
        <f t="shared" si="15"/>
        <v>0</v>
      </c>
      <c r="J78" s="14">
        <f t="shared" si="16"/>
        <v>0</v>
      </c>
      <c r="K78" s="14">
        <f t="shared" si="17"/>
        <v>0</v>
      </c>
      <c r="L78" s="14">
        <f t="shared" si="18"/>
        <v>0</v>
      </c>
      <c r="M78" s="29">
        <f t="shared" si="19"/>
        <v>0</v>
      </c>
      <c r="N78" s="3"/>
      <c r="O78" s="3"/>
      <c r="P78" s="3"/>
    </row>
    <row r="79" spans="1:16">
      <c r="A79" s="20" t="s">
        <v>7</v>
      </c>
      <c r="B79" s="21">
        <f>SUM(B47:B78)</f>
        <v>135989.11020415</v>
      </c>
      <c r="C79" s="21">
        <f>SUM(C47:C78)</f>
        <v>47830.299295850004</v>
      </c>
      <c r="D79" s="21">
        <f>SUM(D47:D78)</f>
        <v>0</v>
      </c>
      <c r="E79" s="21">
        <f>SUM(E47:E78)</f>
        <v>0</v>
      </c>
      <c r="F79" s="21">
        <f>SUM(F47:F78)</f>
        <v>183819.40950000001</v>
      </c>
      <c r="G79" s="12"/>
      <c r="H79" s="20" t="s">
        <v>7</v>
      </c>
      <c r="I79" s="21">
        <f>SUM(I47:I78)</f>
        <v>91756.773939798295</v>
      </c>
      <c r="J79" s="21">
        <f>SUM(J47:J78)</f>
        <v>42423.939731819897</v>
      </c>
      <c r="K79" s="21">
        <f>SUM(K47:K78)</f>
        <v>0</v>
      </c>
      <c r="L79" s="21">
        <f>SUM(L47:L78)</f>
        <v>0</v>
      </c>
      <c r="M79" s="21">
        <f>SUM(M47:M78)</f>
        <v>134180.713671618</v>
      </c>
      <c r="N79" s="3"/>
      <c r="O79" s="3"/>
      <c r="P79" s="3"/>
    </row>
    <row r="80" spans="1:16">
      <c r="A80" s="6" t="s">
        <v>13</v>
      </c>
      <c r="B80" s="22">
        <f>IF(L38&gt;0,B79/L38,0)</f>
        <v>10.246016868190001</v>
      </c>
      <c r="C80" s="22">
        <f>IF(M38&gt;0,C79/M38,0)</f>
        <v>11.5208812638488</v>
      </c>
      <c r="D80" s="22">
        <f>IF(N38&gt;0,D79/N38,0)</f>
        <v>0</v>
      </c>
      <c r="E80" s="22">
        <f>IF(O38&gt;0,E79/O38,0)</f>
        <v>0</v>
      </c>
      <c r="F80" s="22">
        <f>IF(P38&gt;0,F79/P38,0)</f>
        <v>10.5497788223902</v>
      </c>
      <c r="G80" s="12"/>
      <c r="H80" s="6" t="s">
        <v>13</v>
      </c>
      <c r="I80" s="22">
        <f>IF(L38&gt;0,I79/L38,0)</f>
        <v>6.9133583721998697</v>
      </c>
      <c r="J80" s="22">
        <f>IF(M38&gt;0,J79/M38,0)</f>
        <v>10.218651766567101</v>
      </c>
      <c r="K80" s="22">
        <f>IF(N38&gt;0,K79/N38,0)</f>
        <v>0</v>
      </c>
      <c r="L80" s="22">
        <f>IF(O38&gt;0,L79/O38,0)</f>
        <v>0</v>
      </c>
      <c r="M80" s="22">
        <f>IF(P38&gt;0,M79/P38,0)</f>
        <v>7.7009106672494196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75" t="s">
        <v>27</v>
      </c>
      <c r="B85" s="75"/>
      <c r="C85" s="75"/>
      <c r="D85" s="75"/>
      <c r="E85" s="75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75"/>
      <c r="B86" s="75"/>
      <c r="C86" s="75"/>
      <c r="D86" s="75"/>
      <c r="E86" s="75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76" t="s">
        <v>15</v>
      </c>
      <c r="B89" s="77" t="s">
        <v>16</v>
      </c>
      <c r="C89" s="77" t="s">
        <v>17</v>
      </c>
      <c r="D89" s="77" t="s">
        <v>18</v>
      </c>
      <c r="E89" s="77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76"/>
      <c r="B90" s="76"/>
      <c r="C90" s="76"/>
      <c r="D90" s="76"/>
      <c r="E90" s="77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71">
        <f>L$38</f>
        <v>13272.3878902</v>
      </c>
      <c r="C92" s="33">
        <f>$B$80</f>
        <v>10.199999999999999</v>
      </c>
      <c r="D92" s="33">
        <f>$I$80</f>
        <v>6.9</v>
      </c>
      <c r="E92" s="32">
        <f>B92*D92</f>
        <v>91579.476439999999</v>
      </c>
      <c r="F92" s="1">
        <f>E92/1000</f>
        <v>91.579476439999993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71">
        <f>M$38</f>
        <v>4151.6181097999997</v>
      </c>
      <c r="C93" s="33">
        <f>$C$80</f>
        <v>11.5</v>
      </c>
      <c r="D93" s="33">
        <f>$J$80</f>
        <v>10.199999999999999</v>
      </c>
      <c r="E93" s="32">
        <f>B93*D93</f>
        <v>42346.504719999997</v>
      </c>
      <c r="F93" s="1">
        <f>E93/1000</f>
        <v>42.346504719999999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71">
        <f>N$38</f>
        <v>0</v>
      </c>
      <c r="C94" s="33">
        <f>$D$80</f>
        <v>0</v>
      </c>
      <c r="D94" s="33">
        <f>$K$80</f>
        <v>0</v>
      </c>
      <c r="E94" s="32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71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4">
        <f>SUM(B92:B95)</f>
        <v>17424.006000000001</v>
      </c>
      <c r="C96" s="33">
        <f>$F$80</f>
        <v>10.5</v>
      </c>
      <c r="D96" s="33">
        <f>$M$80</f>
        <v>7.7</v>
      </c>
      <c r="E96" s="32">
        <f>SUM(E92:E95)</f>
        <v>133925.98116</v>
      </c>
      <c r="F96" s="1">
        <f>E96/1000</f>
        <v>133.92598115999999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147933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32">
        <f>IF(E96&gt;0,$I$2/E96,"")</f>
        <v>1.10459</v>
      </c>
      <c r="C98" s="78" t="s">
        <v>23</v>
      </c>
      <c r="D98" s="78"/>
      <c r="E98" s="78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2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72" t="s">
        <v>24</v>
      </c>
      <c r="B1" s="72"/>
      <c r="C1" s="72"/>
      <c r="D1" s="72"/>
      <c r="E1" s="72"/>
      <c r="F1" s="72"/>
      <c r="G1" s="1"/>
      <c r="H1" s="73" t="s">
        <v>1</v>
      </c>
      <c r="I1" s="7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157423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74" t="s">
        <v>4</v>
      </c>
      <c r="C4" s="74"/>
      <c r="D4" s="74"/>
      <c r="E4" s="74"/>
      <c r="F4" s="74"/>
      <c r="G4" s="1"/>
      <c r="H4" s="5" t="s">
        <v>3</v>
      </c>
      <c r="J4" s="1"/>
      <c r="K4" s="5" t="s">
        <v>3</v>
      </c>
      <c r="L4" s="73" t="s">
        <v>5</v>
      </c>
      <c r="M4" s="73"/>
      <c r="N4" s="73"/>
      <c r="O4" s="73"/>
      <c r="P4" s="73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2"/>
      <c r="F6" s="12">
        <f t="shared" ref="F6:F37" si="0">SUM(B6:E6)</f>
        <v>0</v>
      </c>
      <c r="G6" s="1"/>
      <c r="H6" s="13">
        <v>3.75</v>
      </c>
      <c r="I6" s="19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42"/>
      <c r="F7" s="12">
        <f t="shared" si="0"/>
        <v>0</v>
      </c>
      <c r="G7" s="1"/>
      <c r="H7" s="13">
        <v>4.25</v>
      </c>
      <c r="I7" s="19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42"/>
      <c r="F8" s="12">
        <f t="shared" si="0"/>
        <v>0</v>
      </c>
      <c r="G8" s="1"/>
      <c r="H8" s="13">
        <v>4.75</v>
      </c>
      <c r="I8" s="19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11"/>
      <c r="E9" s="43"/>
      <c r="F9" s="12">
        <f t="shared" si="0"/>
        <v>0</v>
      </c>
      <c r="G9" s="16"/>
      <c r="H9" s="13">
        <v>5.25</v>
      </c>
      <c r="I9" s="19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11"/>
      <c r="E10" s="42"/>
      <c r="F10" s="12">
        <f t="shared" si="0"/>
        <v>0</v>
      </c>
      <c r="G10" s="1"/>
      <c r="H10" s="13">
        <v>5.75</v>
      </c>
      <c r="I10" s="19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11"/>
      <c r="E11" s="42"/>
      <c r="F11" s="12">
        <f t="shared" si="0"/>
        <v>0</v>
      </c>
      <c r="G11" s="1"/>
      <c r="H11" s="13">
        <v>6.25</v>
      </c>
      <c r="I11" s="19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 s="17"/>
      <c r="D12" s="11"/>
      <c r="E12" s="44"/>
      <c r="F12" s="12">
        <f t="shared" si="0"/>
        <v>0</v>
      </c>
      <c r="G12" s="1"/>
      <c r="H12" s="13">
        <v>6.75</v>
      </c>
      <c r="I12" s="45"/>
      <c r="J12" s="1">
        <f t="shared" si="1"/>
        <v>0</v>
      </c>
      <c r="K12" s="13">
        <v>6.75</v>
      </c>
      <c r="L12" s="14">
        <f t="shared" si="2"/>
        <v>0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0</v>
      </c>
      <c r="Q12" s="3"/>
      <c r="R12" s="3"/>
    </row>
    <row r="13" spans="1:18">
      <c r="A13" s="13">
        <v>7.25</v>
      </c>
      <c r="B13" s="17"/>
      <c r="C13" s="17"/>
      <c r="D13" s="11"/>
      <c r="E13" s="39"/>
      <c r="F13" s="12">
        <f t="shared" si="0"/>
        <v>0</v>
      </c>
      <c r="G13" s="1"/>
      <c r="H13" s="13">
        <v>7.25</v>
      </c>
      <c r="I13" s="45"/>
      <c r="J13" s="1">
        <f t="shared" si="1"/>
        <v>0</v>
      </c>
      <c r="K13" s="13">
        <v>7.25</v>
      </c>
      <c r="L13" s="14">
        <f t="shared" si="2"/>
        <v>0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0</v>
      </c>
      <c r="Q13" s="3"/>
      <c r="R13" s="3"/>
    </row>
    <row r="14" spans="1:18">
      <c r="A14" s="10">
        <v>7.75</v>
      </c>
      <c r="B14">
        <v>100</v>
      </c>
      <c r="D14" s="18"/>
      <c r="E14" s="39"/>
      <c r="F14" s="12">
        <f t="shared" si="0"/>
        <v>100</v>
      </c>
      <c r="G14" s="1"/>
      <c r="H14" s="13">
        <v>7.75</v>
      </c>
      <c r="I14" s="46">
        <v>314896</v>
      </c>
      <c r="J14" s="1">
        <f t="shared" si="1"/>
        <v>314.89600000000002</v>
      </c>
      <c r="K14" s="13">
        <v>7.75</v>
      </c>
      <c r="L14" s="14">
        <f t="shared" si="2"/>
        <v>314.89600000000002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5">
        <f t="shared" si="6"/>
        <v>314.89600000000002</v>
      </c>
      <c r="Q14" s="3"/>
      <c r="R14" s="3"/>
    </row>
    <row r="15" spans="1:18">
      <c r="A15" s="13">
        <v>8.25</v>
      </c>
      <c r="B15">
        <v>100</v>
      </c>
      <c r="D15" s="19"/>
      <c r="E15" s="39"/>
      <c r="F15" s="12">
        <f t="shared" si="0"/>
        <v>100</v>
      </c>
      <c r="G15" s="1"/>
      <c r="H15" s="13">
        <v>8.25</v>
      </c>
      <c r="I15" s="46">
        <v>314896</v>
      </c>
      <c r="J15" s="1">
        <f t="shared" si="1"/>
        <v>314.89600000000002</v>
      </c>
      <c r="K15" s="13">
        <v>8.25</v>
      </c>
      <c r="L15" s="14">
        <f t="shared" si="2"/>
        <v>314.89600000000002</v>
      </c>
      <c r="M15" s="14">
        <f t="shared" si="3"/>
        <v>0</v>
      </c>
      <c r="N15" s="14">
        <f t="shared" si="4"/>
        <v>0</v>
      </c>
      <c r="O15" s="14">
        <f t="shared" si="5"/>
        <v>0</v>
      </c>
      <c r="P15" s="15">
        <f t="shared" si="6"/>
        <v>314.89600000000002</v>
      </c>
      <c r="Q15" s="3"/>
      <c r="R15" s="3"/>
    </row>
    <row r="16" spans="1:18">
      <c r="A16" s="10">
        <v>8.75</v>
      </c>
      <c r="B16">
        <v>99.84</v>
      </c>
      <c r="C16">
        <v>0.16</v>
      </c>
      <c r="D16" s="19"/>
      <c r="E16" s="39"/>
      <c r="F16" s="12">
        <f t="shared" si="0"/>
        <v>100</v>
      </c>
      <c r="G16" s="1"/>
      <c r="H16" s="13">
        <v>8.75</v>
      </c>
      <c r="I16" s="46">
        <v>314896</v>
      </c>
      <c r="J16" s="1">
        <f t="shared" si="1"/>
        <v>314.89600000000002</v>
      </c>
      <c r="K16" s="13">
        <v>8.75</v>
      </c>
      <c r="L16" s="14">
        <f t="shared" si="2"/>
        <v>314.39216640000001</v>
      </c>
      <c r="M16" s="14">
        <f t="shared" si="3"/>
        <v>0.50383359999999999</v>
      </c>
      <c r="N16" s="14">
        <f t="shared" si="4"/>
        <v>0</v>
      </c>
      <c r="O16" s="14">
        <f t="shared" si="5"/>
        <v>0</v>
      </c>
      <c r="P16" s="15">
        <f t="shared" si="6"/>
        <v>314.89600000000002</v>
      </c>
      <c r="Q16" s="3"/>
      <c r="R16" s="3"/>
    </row>
    <row r="17" spans="1:18">
      <c r="A17" s="13">
        <v>9.25</v>
      </c>
      <c r="B17">
        <v>99.94</v>
      </c>
      <c r="C17">
        <v>0.06</v>
      </c>
      <c r="D17" s="19"/>
      <c r="E17" s="39"/>
      <c r="F17" s="12">
        <f t="shared" si="0"/>
        <v>100</v>
      </c>
      <c r="G17" s="1"/>
      <c r="H17" s="13">
        <v>9.25</v>
      </c>
      <c r="I17" s="46">
        <v>1574479</v>
      </c>
      <c r="J17" s="1">
        <f t="shared" si="1"/>
        <v>1574.479</v>
      </c>
      <c r="K17" s="13">
        <v>9.25</v>
      </c>
      <c r="L17" s="14">
        <f t="shared" si="2"/>
        <v>1573.5343126</v>
      </c>
      <c r="M17" s="14">
        <f t="shared" si="3"/>
        <v>0.94468739999999995</v>
      </c>
      <c r="N17" s="14">
        <f t="shared" si="4"/>
        <v>0</v>
      </c>
      <c r="O17" s="14">
        <f t="shared" si="5"/>
        <v>0</v>
      </c>
      <c r="P17" s="15">
        <f t="shared" si="6"/>
        <v>1574.479</v>
      </c>
      <c r="Q17" s="3"/>
      <c r="R17" s="3"/>
    </row>
    <row r="18" spans="1:18">
      <c r="A18" s="10">
        <v>9.75</v>
      </c>
      <c r="B18">
        <v>99.82</v>
      </c>
      <c r="C18">
        <v>0.18</v>
      </c>
      <c r="D18" s="19"/>
      <c r="E18" s="39"/>
      <c r="F18" s="12">
        <f t="shared" si="0"/>
        <v>100</v>
      </c>
      <c r="G18" s="1"/>
      <c r="H18" s="13">
        <v>9.75</v>
      </c>
      <c r="I18" s="46">
        <v>5989572</v>
      </c>
      <c r="J18" s="1">
        <f t="shared" si="1"/>
        <v>5989.5720000000001</v>
      </c>
      <c r="K18" s="13">
        <v>9.75</v>
      </c>
      <c r="L18" s="14">
        <f t="shared" si="2"/>
        <v>5978.7907703999999</v>
      </c>
      <c r="M18" s="14">
        <f t="shared" si="3"/>
        <v>10.7812296</v>
      </c>
      <c r="N18" s="14">
        <f t="shared" si="4"/>
        <v>0</v>
      </c>
      <c r="O18" s="14">
        <f t="shared" si="5"/>
        <v>0</v>
      </c>
      <c r="P18" s="15">
        <f t="shared" si="6"/>
        <v>5989.5720000000001</v>
      </c>
      <c r="Q18" s="3"/>
      <c r="R18" s="3"/>
    </row>
    <row r="19" spans="1:18">
      <c r="A19" s="13">
        <v>10.25</v>
      </c>
      <c r="B19">
        <v>99.83</v>
      </c>
      <c r="C19">
        <v>0.17</v>
      </c>
      <c r="D19" s="19"/>
      <c r="E19" s="39"/>
      <c r="F19" s="12">
        <f t="shared" si="0"/>
        <v>100</v>
      </c>
      <c r="G19" s="1"/>
      <c r="H19" s="13">
        <v>10.25</v>
      </c>
      <c r="I19" s="46">
        <v>5082499</v>
      </c>
      <c r="J19" s="1">
        <f t="shared" si="1"/>
        <v>5082.4989999999998</v>
      </c>
      <c r="K19" s="13">
        <v>10.25</v>
      </c>
      <c r="L19" s="14">
        <f t="shared" si="2"/>
        <v>5073.8587516999996</v>
      </c>
      <c r="M19" s="14">
        <f t="shared" si="3"/>
        <v>8.6402482999999997</v>
      </c>
      <c r="N19" s="14">
        <f t="shared" si="4"/>
        <v>0</v>
      </c>
      <c r="O19" s="14">
        <f t="shared" si="5"/>
        <v>0</v>
      </c>
      <c r="P19" s="15">
        <f t="shared" si="6"/>
        <v>5082.4989999999998</v>
      </c>
      <c r="Q19" s="3"/>
      <c r="R19" s="3"/>
    </row>
    <row r="20" spans="1:18">
      <c r="A20" s="10">
        <v>10.75</v>
      </c>
      <c r="B20">
        <v>99.7</v>
      </c>
      <c r="C20">
        <v>0.3</v>
      </c>
      <c r="D20" s="19"/>
      <c r="E20" s="39"/>
      <c r="F20" s="12">
        <f t="shared" si="0"/>
        <v>100</v>
      </c>
      <c r="G20" s="1"/>
      <c r="H20" s="13">
        <v>10.75</v>
      </c>
      <c r="I20" s="46">
        <v>5178958</v>
      </c>
      <c r="J20" s="1">
        <f t="shared" si="1"/>
        <v>5178.9579999999996</v>
      </c>
      <c r="K20" s="13">
        <v>10.75</v>
      </c>
      <c r="L20" s="14">
        <f t="shared" si="2"/>
        <v>5163.4211260000002</v>
      </c>
      <c r="M20" s="14">
        <f t="shared" si="3"/>
        <v>15.536873999999999</v>
      </c>
      <c r="N20" s="14">
        <f t="shared" si="4"/>
        <v>0</v>
      </c>
      <c r="O20" s="14">
        <f t="shared" si="5"/>
        <v>0</v>
      </c>
      <c r="P20" s="15">
        <f t="shared" si="6"/>
        <v>5178.9579999999996</v>
      </c>
      <c r="Q20" s="3"/>
      <c r="R20" s="3"/>
    </row>
    <row r="21" spans="1:18">
      <c r="A21" s="13">
        <v>11.25</v>
      </c>
      <c r="B21">
        <v>99.07</v>
      </c>
      <c r="C21">
        <v>0.93</v>
      </c>
      <c r="D21" s="19"/>
      <c r="E21" s="39"/>
      <c r="F21" s="12">
        <f t="shared" si="0"/>
        <v>100</v>
      </c>
      <c r="G21" s="1"/>
      <c r="H21" s="13">
        <v>11.25</v>
      </c>
      <c r="I21" s="46">
        <v>1640543</v>
      </c>
      <c r="J21" s="1">
        <f t="shared" si="1"/>
        <v>1640.5429999999999</v>
      </c>
      <c r="K21" s="13">
        <v>11.25</v>
      </c>
      <c r="L21" s="14">
        <f t="shared" si="2"/>
        <v>1625.2859501</v>
      </c>
      <c r="M21" s="14">
        <f t="shared" si="3"/>
        <v>15.2570499</v>
      </c>
      <c r="N21" s="14">
        <f t="shared" si="4"/>
        <v>0</v>
      </c>
      <c r="O21" s="14">
        <f t="shared" si="5"/>
        <v>0</v>
      </c>
      <c r="P21" s="15">
        <f t="shared" si="6"/>
        <v>1640.5429999999999</v>
      </c>
      <c r="Q21" s="3"/>
      <c r="R21" s="3"/>
    </row>
    <row r="22" spans="1:18">
      <c r="A22" s="10">
        <v>11.75</v>
      </c>
      <c r="B22">
        <v>98.13</v>
      </c>
      <c r="C22">
        <v>1.87</v>
      </c>
      <c r="D22" s="19"/>
      <c r="E22" s="39"/>
      <c r="F22" s="12">
        <f t="shared" si="0"/>
        <v>100</v>
      </c>
      <c r="G22" s="4"/>
      <c r="H22" s="13">
        <v>11.75</v>
      </c>
      <c r="I22" s="46">
        <v>1261075</v>
      </c>
      <c r="J22" s="1">
        <f t="shared" si="1"/>
        <v>1261.075</v>
      </c>
      <c r="K22" s="13">
        <v>11.75</v>
      </c>
      <c r="L22" s="14">
        <f t="shared" si="2"/>
        <v>1237.4928975</v>
      </c>
      <c r="M22" s="14">
        <f t="shared" si="3"/>
        <v>23.582102500000001</v>
      </c>
      <c r="N22" s="14">
        <f t="shared" si="4"/>
        <v>0</v>
      </c>
      <c r="O22" s="14">
        <f t="shared" si="5"/>
        <v>0</v>
      </c>
      <c r="P22" s="15">
        <f t="shared" si="6"/>
        <v>1261.075</v>
      </c>
      <c r="Q22" s="3"/>
      <c r="R22" s="3"/>
    </row>
    <row r="23" spans="1:18">
      <c r="A23" s="13">
        <v>12.25</v>
      </c>
      <c r="B23">
        <v>94.43</v>
      </c>
      <c r="C23">
        <v>5.57</v>
      </c>
      <c r="D23" s="19"/>
      <c r="E23" s="39"/>
      <c r="F23" s="12">
        <f t="shared" si="0"/>
        <v>100</v>
      </c>
      <c r="G23" s="4"/>
      <c r="H23" s="13">
        <v>12.25</v>
      </c>
      <c r="I23" s="46">
        <v>855018</v>
      </c>
      <c r="J23" s="1">
        <f t="shared" si="1"/>
        <v>855.01800000000003</v>
      </c>
      <c r="K23" s="13">
        <v>12.25</v>
      </c>
      <c r="L23" s="14">
        <f t="shared" si="2"/>
        <v>807.3934974</v>
      </c>
      <c r="M23" s="14">
        <f t="shared" si="3"/>
        <v>47.6245026</v>
      </c>
      <c r="N23" s="14">
        <f t="shared" si="4"/>
        <v>0</v>
      </c>
      <c r="O23" s="14">
        <f t="shared" si="5"/>
        <v>0</v>
      </c>
      <c r="P23" s="15">
        <f t="shared" si="6"/>
        <v>855.01800000000003</v>
      </c>
      <c r="Q23" s="3"/>
      <c r="R23" s="3"/>
    </row>
    <row r="24" spans="1:18">
      <c r="A24" s="10">
        <v>12.75</v>
      </c>
      <c r="B24">
        <v>87.56</v>
      </c>
      <c r="C24">
        <v>12.44</v>
      </c>
      <c r="D24" s="19"/>
      <c r="E24" s="39"/>
      <c r="F24" s="12">
        <f t="shared" si="0"/>
        <v>100</v>
      </c>
      <c r="G24" s="4"/>
      <c r="H24" s="13">
        <v>12.75</v>
      </c>
      <c r="I24" s="46">
        <v>640258</v>
      </c>
      <c r="J24" s="1">
        <f t="shared" si="1"/>
        <v>640.25800000000004</v>
      </c>
      <c r="K24" s="13">
        <v>12.75</v>
      </c>
      <c r="L24" s="14">
        <f t="shared" si="2"/>
        <v>560.60990479999998</v>
      </c>
      <c r="M24" s="14">
        <f t="shared" si="3"/>
        <v>79.6480952</v>
      </c>
      <c r="N24" s="14">
        <f t="shared" si="4"/>
        <v>0</v>
      </c>
      <c r="O24" s="14">
        <f t="shared" si="5"/>
        <v>0</v>
      </c>
      <c r="P24" s="15">
        <f t="shared" si="6"/>
        <v>640.25800000000004</v>
      </c>
      <c r="Q24" s="3"/>
      <c r="R24" s="3"/>
    </row>
    <row r="25" spans="1:18">
      <c r="A25" s="13">
        <v>13.25</v>
      </c>
      <c r="B25">
        <v>66.19</v>
      </c>
      <c r="C25">
        <v>33.81</v>
      </c>
      <c r="D25" s="19"/>
      <c r="E25" s="39"/>
      <c r="F25" s="12">
        <f t="shared" si="0"/>
        <v>100</v>
      </c>
      <c r="G25" s="4"/>
      <c r="H25" s="13">
        <v>13.25</v>
      </c>
      <c r="I25" s="46">
        <v>301659</v>
      </c>
      <c r="J25" s="1">
        <f t="shared" si="1"/>
        <v>301.65899999999999</v>
      </c>
      <c r="K25" s="13">
        <v>13.25</v>
      </c>
      <c r="L25" s="14">
        <f t="shared" si="2"/>
        <v>199.6680921</v>
      </c>
      <c r="M25" s="14">
        <f t="shared" si="3"/>
        <v>101.9909079</v>
      </c>
      <c r="N25" s="14">
        <f t="shared" si="4"/>
        <v>0</v>
      </c>
      <c r="O25" s="14">
        <f t="shared" si="5"/>
        <v>0</v>
      </c>
      <c r="P25" s="15">
        <f t="shared" si="6"/>
        <v>301.65899999999999</v>
      </c>
      <c r="Q25" s="3"/>
      <c r="R25" s="3"/>
    </row>
    <row r="26" spans="1:18">
      <c r="A26" s="10">
        <v>13.75</v>
      </c>
      <c r="B26">
        <v>27.89</v>
      </c>
      <c r="C26">
        <v>72.11</v>
      </c>
      <c r="D26" s="19"/>
      <c r="E26" s="39"/>
      <c r="F26" s="12">
        <f t="shared" si="0"/>
        <v>100</v>
      </c>
      <c r="G26" s="4"/>
      <c r="H26" s="13">
        <v>13.75</v>
      </c>
      <c r="I26" s="46">
        <v>210455</v>
      </c>
      <c r="J26" s="1">
        <f t="shared" si="1"/>
        <v>210.45500000000001</v>
      </c>
      <c r="K26" s="13">
        <v>13.75</v>
      </c>
      <c r="L26" s="14">
        <f t="shared" si="2"/>
        <v>58.695899500000003</v>
      </c>
      <c r="M26" s="14">
        <f t="shared" si="3"/>
        <v>151.75910049999999</v>
      </c>
      <c r="N26" s="14">
        <f t="shared" si="4"/>
        <v>0</v>
      </c>
      <c r="O26" s="14">
        <f t="shared" si="5"/>
        <v>0</v>
      </c>
      <c r="P26" s="15">
        <f t="shared" si="6"/>
        <v>210.45500000000001</v>
      </c>
      <c r="Q26" s="3"/>
      <c r="R26" s="3"/>
    </row>
    <row r="27" spans="1:18">
      <c r="A27" s="13">
        <v>14.25</v>
      </c>
      <c r="B27">
        <v>16.97</v>
      </c>
      <c r="C27">
        <v>83.03</v>
      </c>
      <c r="D27" s="19"/>
      <c r="E27" s="39"/>
      <c r="F27" s="12">
        <f t="shared" si="0"/>
        <v>100</v>
      </c>
      <c r="G27" s="4"/>
      <c r="H27" s="13">
        <v>14.25</v>
      </c>
      <c r="I27" s="46">
        <v>104877</v>
      </c>
      <c r="J27" s="1">
        <f t="shared" si="1"/>
        <v>104.877</v>
      </c>
      <c r="K27" s="13">
        <v>14.25</v>
      </c>
      <c r="L27" s="14">
        <f t="shared" si="2"/>
        <v>17.797626900000001</v>
      </c>
      <c r="M27" s="14">
        <f t="shared" si="3"/>
        <v>87.079373099999998</v>
      </c>
      <c r="N27" s="14">
        <f t="shared" si="4"/>
        <v>0</v>
      </c>
      <c r="O27" s="14">
        <f t="shared" si="5"/>
        <v>0</v>
      </c>
      <c r="P27" s="15">
        <f t="shared" si="6"/>
        <v>104.877</v>
      </c>
      <c r="Q27" s="3"/>
      <c r="R27" s="3"/>
    </row>
    <row r="28" spans="1:18">
      <c r="A28" s="10">
        <v>14.75</v>
      </c>
      <c r="C28">
        <v>100</v>
      </c>
      <c r="D28" s="19"/>
      <c r="E28" s="39"/>
      <c r="F28" s="12">
        <f t="shared" si="0"/>
        <v>100</v>
      </c>
      <c r="G28" s="1"/>
      <c r="H28" s="13">
        <v>14.75</v>
      </c>
      <c r="I28" s="46">
        <v>17489</v>
      </c>
      <c r="J28" s="1">
        <f t="shared" si="1"/>
        <v>17.489000000000001</v>
      </c>
      <c r="K28" s="13">
        <v>14.75</v>
      </c>
      <c r="L28" s="14">
        <f t="shared" si="2"/>
        <v>0</v>
      </c>
      <c r="M28" s="14">
        <f t="shared" si="3"/>
        <v>17.489000000000001</v>
      </c>
      <c r="N28" s="14">
        <f t="shared" si="4"/>
        <v>0</v>
      </c>
      <c r="O28" s="14">
        <f t="shared" si="5"/>
        <v>0</v>
      </c>
      <c r="P28" s="15">
        <f t="shared" si="6"/>
        <v>17.489000000000001</v>
      </c>
      <c r="Q28" s="3"/>
      <c r="R28" s="3"/>
    </row>
    <row r="29" spans="1:18">
      <c r="A29" s="13">
        <v>15.25</v>
      </c>
      <c r="C29">
        <v>100</v>
      </c>
      <c r="D29" s="19"/>
      <c r="E29" s="39"/>
      <c r="F29" s="12">
        <f t="shared" si="0"/>
        <v>100</v>
      </c>
      <c r="G29" s="1"/>
      <c r="H29" s="13">
        <v>15.25</v>
      </c>
      <c r="I29" s="46">
        <v>39571</v>
      </c>
      <c r="J29" s="1">
        <f t="shared" si="1"/>
        <v>39.570999999999998</v>
      </c>
      <c r="K29" s="13">
        <v>15.25</v>
      </c>
      <c r="L29" s="14">
        <f t="shared" si="2"/>
        <v>0</v>
      </c>
      <c r="M29" s="14">
        <f t="shared" si="3"/>
        <v>39.570999999999998</v>
      </c>
      <c r="N29" s="14">
        <f t="shared" si="4"/>
        <v>0</v>
      </c>
      <c r="O29" s="14">
        <f t="shared" si="5"/>
        <v>0</v>
      </c>
      <c r="P29" s="15">
        <f t="shared" si="6"/>
        <v>39.570999999999998</v>
      </c>
      <c r="Q29" s="3"/>
      <c r="R29" s="3"/>
    </row>
    <row r="30" spans="1:18">
      <c r="A30" s="10">
        <v>15.75</v>
      </c>
      <c r="C30">
        <v>100</v>
      </c>
      <c r="D30" s="19"/>
      <c r="E30" s="39"/>
      <c r="F30" s="12">
        <f t="shared" si="0"/>
        <v>100</v>
      </c>
      <c r="G30" s="1"/>
      <c r="H30" s="13">
        <v>15.75</v>
      </c>
      <c r="I30" s="46">
        <v>1660</v>
      </c>
      <c r="J30" s="1">
        <f t="shared" si="1"/>
        <v>1.66</v>
      </c>
      <c r="K30" s="13">
        <v>15.75</v>
      </c>
      <c r="L30" s="14">
        <f t="shared" si="2"/>
        <v>0</v>
      </c>
      <c r="M30" s="14">
        <f t="shared" si="3"/>
        <v>1.66</v>
      </c>
      <c r="N30" s="14">
        <f t="shared" si="4"/>
        <v>0</v>
      </c>
      <c r="O30" s="14">
        <f t="shared" si="5"/>
        <v>0</v>
      </c>
      <c r="P30" s="15">
        <f t="shared" si="6"/>
        <v>1.66</v>
      </c>
      <c r="Q30" s="3"/>
      <c r="R30" s="3"/>
    </row>
    <row r="31" spans="1:18">
      <c r="A31" s="13">
        <v>16.25</v>
      </c>
      <c r="B31" s="11"/>
      <c r="C31" s="19"/>
      <c r="D31" s="19"/>
      <c r="E31" s="39"/>
      <c r="F31" s="12">
        <f t="shared" si="0"/>
        <v>0</v>
      </c>
      <c r="G31" s="1"/>
      <c r="H31" s="13">
        <v>16.25</v>
      </c>
      <c r="I31" s="19"/>
      <c r="J31" s="1">
        <f t="shared" si="1"/>
        <v>0</v>
      </c>
      <c r="K31" s="13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3"/>
      <c r="R31" s="3"/>
    </row>
    <row r="32" spans="1:18">
      <c r="A32" s="10">
        <v>16.75</v>
      </c>
      <c r="B32" s="11"/>
      <c r="C32" s="19"/>
      <c r="D32" s="19"/>
      <c r="E32" s="39"/>
      <c r="F32" s="12">
        <f t="shared" si="0"/>
        <v>0</v>
      </c>
      <c r="G32" s="1"/>
      <c r="H32" s="13">
        <v>16.75</v>
      </c>
      <c r="I32" s="19"/>
      <c r="J32" s="1">
        <f t="shared" si="1"/>
        <v>0</v>
      </c>
      <c r="K32" s="13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3"/>
      <c r="R32" s="3"/>
    </row>
    <row r="33" spans="1:18">
      <c r="A33" s="13">
        <v>17.25</v>
      </c>
      <c r="B33" s="11"/>
      <c r="C33" s="41"/>
      <c r="D33" s="19"/>
      <c r="E33" s="39"/>
      <c r="F33" s="12">
        <f t="shared" si="0"/>
        <v>0</v>
      </c>
      <c r="G33" s="1"/>
      <c r="H33" s="13">
        <v>17.25</v>
      </c>
      <c r="I33" s="19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11"/>
      <c r="C34" s="41"/>
      <c r="D34" s="19"/>
      <c r="E34" s="39"/>
      <c r="F34" s="12">
        <f t="shared" si="0"/>
        <v>0</v>
      </c>
      <c r="G34" s="1"/>
      <c r="H34" s="13">
        <v>17.75</v>
      </c>
      <c r="I34" s="19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11"/>
      <c r="C35" s="19"/>
      <c r="D35" s="19"/>
      <c r="E35" s="42"/>
      <c r="F35" s="12">
        <f t="shared" si="0"/>
        <v>0</v>
      </c>
      <c r="G35" s="1"/>
      <c r="H35" s="13">
        <v>18.25</v>
      </c>
      <c r="I35" s="4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11"/>
      <c r="C36" s="19"/>
      <c r="D36" s="19"/>
      <c r="E36" s="42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42"/>
      <c r="C37" s="44"/>
      <c r="D37" s="44"/>
      <c r="E37" s="44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1189.3699999999999</v>
      </c>
      <c r="C38" s="21">
        <f>SUM(C6:C37)</f>
        <v>510.63</v>
      </c>
      <c r="D38" s="21">
        <f>SUM(D6:D37)</f>
        <v>0</v>
      </c>
      <c r="E38" s="21">
        <f>SUM(E6:E37)</f>
        <v>0</v>
      </c>
      <c r="F38" s="22">
        <f>SUM(F6:F37)</f>
        <v>1700</v>
      </c>
      <c r="G38" s="23"/>
      <c r="H38" s="20" t="s">
        <v>7</v>
      </c>
      <c r="I38" s="4">
        <f>SUM(I6:I37)</f>
        <v>23842801</v>
      </c>
      <c r="J38" s="1">
        <f t="shared" si="1"/>
        <v>23842.800999999999</v>
      </c>
      <c r="K38" s="20" t="s">
        <v>7</v>
      </c>
      <c r="L38" s="21">
        <f>SUM(L6:L37)</f>
        <v>23240.732995400002</v>
      </c>
      <c r="M38" s="21">
        <f>SUM(M6:M37)</f>
        <v>602.06800459999999</v>
      </c>
      <c r="N38" s="21">
        <f>SUM(N6:N37)</f>
        <v>0</v>
      </c>
      <c r="O38" s="21">
        <f>SUM(O6:O37)</f>
        <v>0</v>
      </c>
      <c r="P38" s="24">
        <f>SUM(P6:P37)</f>
        <v>23842.800999999999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73" t="s">
        <v>9</v>
      </c>
      <c r="C42" s="73"/>
      <c r="D42" s="73"/>
      <c r="E42" s="1"/>
      <c r="F42" s="1"/>
      <c r="G42" s="27"/>
      <c r="H42" s="1"/>
      <c r="I42" s="73" t="s">
        <v>10</v>
      </c>
      <c r="J42" s="73"/>
      <c r="K42" s="7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3.5895028201586598E-3</v>
      </c>
      <c r="J44" s="17" t="s">
        <v>12</v>
      </c>
      <c r="K44">
        <v>3.2154437821121502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0.25165152667011598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0.37634276968034902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0.53815150398175404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0.74244801959119999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0.99472617623556803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1.30059401737272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1.6657658667939299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9">
        <f t="shared" si="17"/>
        <v>0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0</v>
      </c>
      <c r="G54" s="1"/>
      <c r="H54" s="13">
        <f t="shared" si="12"/>
        <v>2.0960555713227298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9">
        <f t="shared" si="17"/>
        <v>0</v>
      </c>
      <c r="N54" s="3"/>
      <c r="O54" s="3"/>
      <c r="P54" s="3"/>
    </row>
    <row r="55" spans="1:16">
      <c r="A55" s="13">
        <v>7.75</v>
      </c>
      <c r="B55" s="14">
        <f t="shared" si="7"/>
        <v>2440.444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2440.444</v>
      </c>
      <c r="G55" s="1"/>
      <c r="H55" s="13">
        <f t="shared" si="12"/>
        <v>2.5973706492897399</v>
      </c>
      <c r="I55" s="14">
        <f t="shared" si="13"/>
        <v>817.901627978742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9">
        <f t="shared" si="17"/>
        <v>817.901627978742</v>
      </c>
      <c r="N55" s="3"/>
      <c r="O55" s="3"/>
      <c r="P55" s="3"/>
    </row>
    <row r="56" spans="1:16">
      <c r="A56" s="13">
        <v>8.25</v>
      </c>
      <c r="B56" s="14">
        <f t="shared" si="7"/>
        <v>2597.8919999999998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2597.8919999999998</v>
      </c>
      <c r="G56" s="1"/>
      <c r="H56" s="13">
        <f t="shared" si="12"/>
        <v>3.1757071682654399</v>
      </c>
      <c r="I56" s="14">
        <f t="shared" si="13"/>
        <v>1000.0174844581099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9">
        <f t="shared" si="17"/>
        <v>1000.0174844581099</v>
      </c>
      <c r="N56" s="3"/>
      <c r="O56" s="3"/>
      <c r="P56" s="3"/>
    </row>
    <row r="57" spans="1:16">
      <c r="A57" s="13">
        <v>8.75</v>
      </c>
      <c r="B57" s="14">
        <f t="shared" si="7"/>
        <v>2750.9314559999998</v>
      </c>
      <c r="C57" s="14">
        <f t="shared" si="8"/>
        <v>4.408544</v>
      </c>
      <c r="D57" s="14">
        <f t="shared" si="9"/>
        <v>0</v>
      </c>
      <c r="E57" s="14">
        <f t="shared" si="10"/>
        <v>0</v>
      </c>
      <c r="F57" s="12">
        <f t="shared" si="11"/>
        <v>2755.34</v>
      </c>
      <c r="G57" s="1"/>
      <c r="H57" s="13">
        <f t="shared" si="12"/>
        <v>3.8371452192950599</v>
      </c>
      <c r="I57" s="14">
        <f t="shared" si="13"/>
        <v>1206.36839828558</v>
      </c>
      <c r="J57" s="14">
        <f t="shared" si="14"/>
        <v>1.93328268956022</v>
      </c>
      <c r="K57" s="14">
        <f t="shared" si="15"/>
        <v>0</v>
      </c>
      <c r="L57" s="14">
        <f t="shared" si="16"/>
        <v>0</v>
      </c>
      <c r="M57" s="29">
        <f t="shared" si="17"/>
        <v>1208.30168097514</v>
      </c>
      <c r="N57" s="3"/>
      <c r="O57" s="3"/>
      <c r="P57" s="3"/>
    </row>
    <row r="58" spans="1:16">
      <c r="A58" s="13">
        <v>9.25</v>
      </c>
      <c r="B58" s="14">
        <f t="shared" si="7"/>
        <v>14555.192391549999</v>
      </c>
      <c r="C58" s="14">
        <f t="shared" si="8"/>
        <v>8.7383584499999998</v>
      </c>
      <c r="D58" s="14">
        <f t="shared" si="9"/>
        <v>0</v>
      </c>
      <c r="E58" s="14">
        <f t="shared" si="10"/>
        <v>0</v>
      </c>
      <c r="F58" s="12">
        <f t="shared" si="11"/>
        <v>14563.93075</v>
      </c>
      <c r="G58" s="1"/>
      <c r="H58" s="13">
        <f t="shared" si="12"/>
        <v>4.5878448857507701</v>
      </c>
      <c r="I58" s="14">
        <f t="shared" si="13"/>
        <v>7219.1313486152603</v>
      </c>
      <c r="J58" s="14">
        <f t="shared" si="14"/>
        <v>4.3340792567231903</v>
      </c>
      <c r="K58" s="14">
        <f t="shared" si="15"/>
        <v>0</v>
      </c>
      <c r="L58" s="14">
        <f t="shared" si="16"/>
        <v>0</v>
      </c>
      <c r="M58" s="29">
        <f t="shared" si="17"/>
        <v>7223.46542787198</v>
      </c>
      <c r="N58" s="3"/>
      <c r="O58" s="3"/>
      <c r="P58" s="3"/>
    </row>
    <row r="59" spans="1:16">
      <c r="A59" s="13">
        <v>9.75</v>
      </c>
      <c r="B59" s="14">
        <f t="shared" si="7"/>
        <v>58293.210011399999</v>
      </c>
      <c r="C59" s="14">
        <f t="shared" si="8"/>
        <v>105.1169886</v>
      </c>
      <c r="D59" s="14">
        <f t="shared" si="9"/>
        <v>0</v>
      </c>
      <c r="E59" s="14">
        <f t="shared" si="10"/>
        <v>0</v>
      </c>
      <c r="F59" s="12">
        <f t="shared" si="11"/>
        <v>58398.326999999997</v>
      </c>
      <c r="G59" s="1"/>
      <c r="H59" s="13">
        <f t="shared" si="12"/>
        <v>5.4340426272278801</v>
      </c>
      <c r="I59" s="14">
        <f t="shared" si="13"/>
        <v>32489.003905630201</v>
      </c>
      <c r="J59" s="14">
        <f t="shared" si="14"/>
        <v>58.585661220330998</v>
      </c>
      <c r="K59" s="14">
        <f t="shared" si="15"/>
        <v>0</v>
      </c>
      <c r="L59" s="14">
        <f t="shared" si="16"/>
        <v>0</v>
      </c>
      <c r="M59" s="29">
        <f t="shared" si="17"/>
        <v>32547.5895668505</v>
      </c>
      <c r="N59" s="3"/>
      <c r="O59" s="3"/>
      <c r="P59" s="3"/>
    </row>
    <row r="60" spans="1:16">
      <c r="A60" s="13">
        <v>10.25</v>
      </c>
      <c r="B60" s="14">
        <f t="shared" si="7"/>
        <v>52007.052204924999</v>
      </c>
      <c r="C60" s="14">
        <f t="shared" si="8"/>
        <v>88.562545075000003</v>
      </c>
      <c r="D60" s="14">
        <f t="shared" si="9"/>
        <v>0</v>
      </c>
      <c r="E60" s="14">
        <f t="shared" si="10"/>
        <v>0</v>
      </c>
      <c r="F60" s="12">
        <f t="shared" si="11"/>
        <v>52095.614750000001</v>
      </c>
      <c r="G60" s="1"/>
      <c r="H60" s="13">
        <f t="shared" si="12"/>
        <v>6.3820480153777304</v>
      </c>
      <c r="I60" s="14">
        <f t="shared" si="13"/>
        <v>32381.610176593898</v>
      </c>
      <c r="J60" s="14">
        <f t="shared" si="14"/>
        <v>55.142479515385801</v>
      </c>
      <c r="K60" s="14">
        <f t="shared" si="15"/>
        <v>0</v>
      </c>
      <c r="L60" s="14">
        <f t="shared" si="16"/>
        <v>0</v>
      </c>
      <c r="M60" s="29">
        <f t="shared" si="17"/>
        <v>32436.7526561093</v>
      </c>
      <c r="N60" s="3"/>
      <c r="O60" s="3"/>
      <c r="P60" s="3"/>
    </row>
    <row r="61" spans="1:16">
      <c r="A61" s="13">
        <v>10.75</v>
      </c>
      <c r="B61" s="14">
        <f t="shared" si="7"/>
        <v>55506.777104499997</v>
      </c>
      <c r="C61" s="14">
        <f t="shared" si="8"/>
        <v>167.02139550000001</v>
      </c>
      <c r="D61" s="14">
        <f t="shared" si="9"/>
        <v>0</v>
      </c>
      <c r="E61" s="14">
        <f t="shared" si="10"/>
        <v>0</v>
      </c>
      <c r="F61" s="12">
        <f t="shared" si="11"/>
        <v>55673.798499999997</v>
      </c>
      <c r="G61" s="1"/>
      <c r="H61" s="13">
        <f t="shared" si="12"/>
        <v>7.4382407709474503</v>
      </c>
      <c r="I61" s="14">
        <f t="shared" si="13"/>
        <v>38406.769536984597</v>
      </c>
      <c r="J61" s="14">
        <f t="shared" si="14"/>
        <v>115.56700963987301</v>
      </c>
      <c r="K61" s="14">
        <f t="shared" si="15"/>
        <v>0</v>
      </c>
      <c r="L61" s="14">
        <f t="shared" si="16"/>
        <v>0</v>
      </c>
      <c r="M61" s="29">
        <f t="shared" si="17"/>
        <v>38522.336546624501</v>
      </c>
      <c r="N61" s="3"/>
      <c r="O61" s="3"/>
      <c r="P61" s="3"/>
    </row>
    <row r="62" spans="1:16">
      <c r="A62" s="13">
        <v>11.25</v>
      </c>
      <c r="B62" s="14">
        <f t="shared" si="7"/>
        <v>18284.466938624999</v>
      </c>
      <c r="C62" s="14">
        <f t="shared" si="8"/>
        <v>171.641811375</v>
      </c>
      <c r="D62" s="14">
        <f t="shared" si="9"/>
        <v>0</v>
      </c>
      <c r="E62" s="14">
        <f t="shared" si="10"/>
        <v>0</v>
      </c>
      <c r="F62" s="12">
        <f t="shared" si="11"/>
        <v>18456.108749999999</v>
      </c>
      <c r="G62" s="1"/>
      <c r="H62" s="13">
        <f t="shared" si="12"/>
        <v>8.6090680607547405</v>
      </c>
      <c r="I62" s="14">
        <f t="shared" si="13"/>
        <v>13992.1973625993</v>
      </c>
      <c r="J62" s="14">
        <f t="shared" si="14"/>
        <v>131.34898099543099</v>
      </c>
      <c r="K62" s="14">
        <f t="shared" si="15"/>
        <v>0</v>
      </c>
      <c r="L62" s="14">
        <f t="shared" si="16"/>
        <v>0</v>
      </c>
      <c r="M62" s="29">
        <f t="shared" si="17"/>
        <v>14123.5463435947</v>
      </c>
      <c r="N62" s="3"/>
      <c r="O62" s="3"/>
      <c r="P62" s="3"/>
    </row>
    <row r="63" spans="1:16">
      <c r="A63" s="13">
        <v>11.75</v>
      </c>
      <c r="B63" s="14">
        <f t="shared" si="7"/>
        <v>14540.541545624999</v>
      </c>
      <c r="C63" s="14">
        <f t="shared" si="8"/>
        <v>277.089704375</v>
      </c>
      <c r="D63" s="14">
        <f t="shared" si="9"/>
        <v>0</v>
      </c>
      <c r="E63" s="14">
        <f t="shared" si="10"/>
        <v>0</v>
      </c>
      <c r="F63" s="12">
        <f t="shared" si="11"/>
        <v>14817.63125</v>
      </c>
      <c r="G63" s="1"/>
      <c r="H63" s="13">
        <f t="shared" si="12"/>
        <v>9.9010420206563907</v>
      </c>
      <c r="I63" s="14">
        <f t="shared" si="13"/>
        <v>12252.4691784113</v>
      </c>
      <c r="J63" s="14">
        <f t="shared" si="14"/>
        <v>233.487387787926</v>
      </c>
      <c r="K63" s="14">
        <f t="shared" si="15"/>
        <v>0</v>
      </c>
      <c r="L63" s="14">
        <f t="shared" si="16"/>
        <v>0</v>
      </c>
      <c r="M63" s="29">
        <f t="shared" si="17"/>
        <v>12485.9565661992</v>
      </c>
      <c r="N63" s="3"/>
      <c r="O63" s="3"/>
      <c r="P63" s="3"/>
    </row>
    <row r="64" spans="1:16">
      <c r="A64" s="13">
        <v>12.25</v>
      </c>
      <c r="B64" s="14">
        <f t="shared" si="7"/>
        <v>9890.5703431500006</v>
      </c>
      <c r="C64" s="14">
        <f t="shared" si="8"/>
        <v>583.40015685000003</v>
      </c>
      <c r="D64" s="14">
        <f t="shared" si="9"/>
        <v>0</v>
      </c>
      <c r="E64" s="14">
        <f t="shared" si="10"/>
        <v>0</v>
      </c>
      <c r="F64" s="12">
        <f t="shared" si="11"/>
        <v>10473.970499999999</v>
      </c>
      <c r="G64" s="1"/>
      <c r="H64" s="13">
        <f t="shared" si="12"/>
        <v>11.3207374763277</v>
      </c>
      <c r="I64" s="14">
        <f t="shared" si="13"/>
        <v>9140.2898241594703</v>
      </c>
      <c r="J64" s="14">
        <f t="shared" si="14"/>
        <v>539.14449137528595</v>
      </c>
      <c r="K64" s="14">
        <f t="shared" si="15"/>
        <v>0</v>
      </c>
      <c r="L64" s="14">
        <f t="shared" si="16"/>
        <v>0</v>
      </c>
      <c r="M64" s="29">
        <f t="shared" si="17"/>
        <v>9679.4343155347597</v>
      </c>
      <c r="N64" s="3"/>
      <c r="O64" s="3"/>
      <c r="P64" s="3"/>
    </row>
    <row r="65" spans="1:16">
      <c r="A65" s="13">
        <v>12.75</v>
      </c>
      <c r="B65" s="14">
        <f t="shared" si="7"/>
        <v>7147.7762862</v>
      </c>
      <c r="C65" s="14">
        <f t="shared" si="8"/>
        <v>1015.5132138</v>
      </c>
      <c r="D65" s="14">
        <f t="shared" si="9"/>
        <v>0</v>
      </c>
      <c r="E65" s="14">
        <f t="shared" si="10"/>
        <v>0</v>
      </c>
      <c r="F65" s="12">
        <f t="shared" si="11"/>
        <v>8163.2894999999999</v>
      </c>
      <c r="G65" s="1"/>
      <c r="H65" s="13">
        <f t="shared" si="12"/>
        <v>12.8747898382443</v>
      </c>
      <c r="I65" s="14">
        <f t="shared" si="13"/>
        <v>7217.7347055381397</v>
      </c>
      <c r="J65" s="14">
        <f t="shared" si="14"/>
        <v>1025.45248671647</v>
      </c>
      <c r="K65" s="14">
        <f t="shared" si="15"/>
        <v>0</v>
      </c>
      <c r="L65" s="14">
        <f t="shared" si="16"/>
        <v>0</v>
      </c>
      <c r="M65" s="29">
        <f t="shared" si="17"/>
        <v>8243.1871922546106</v>
      </c>
      <c r="N65" s="3"/>
      <c r="O65" s="3"/>
      <c r="P65" s="3"/>
    </row>
    <row r="66" spans="1:16">
      <c r="A66" s="13">
        <v>13.25</v>
      </c>
      <c r="B66" s="14">
        <f t="shared" si="7"/>
        <v>2645.602220325</v>
      </c>
      <c r="C66" s="14">
        <f t="shared" si="8"/>
        <v>1351.379529675</v>
      </c>
      <c r="D66" s="14">
        <f t="shared" si="9"/>
        <v>0</v>
      </c>
      <c r="E66" s="14">
        <f t="shared" si="10"/>
        <v>0</v>
      </c>
      <c r="F66" s="12">
        <f t="shared" si="11"/>
        <v>3996.9817499999999</v>
      </c>
      <c r="G66" s="1"/>
      <c r="H66" s="13">
        <f t="shared" si="12"/>
        <v>14.5698931509327</v>
      </c>
      <c r="I66" s="14">
        <f t="shared" si="13"/>
        <v>2909.1427675475902</v>
      </c>
      <c r="J66" s="14">
        <f t="shared" si="14"/>
        <v>1485.99663046962</v>
      </c>
      <c r="K66" s="14">
        <f t="shared" si="15"/>
        <v>0</v>
      </c>
      <c r="L66" s="14">
        <f t="shared" si="16"/>
        <v>0</v>
      </c>
      <c r="M66" s="29">
        <f t="shared" si="17"/>
        <v>4395.1393980172097</v>
      </c>
      <c r="N66" s="3"/>
      <c r="O66" s="3"/>
      <c r="P66" s="3"/>
    </row>
    <row r="67" spans="1:16">
      <c r="A67" s="13">
        <v>13.75</v>
      </c>
      <c r="B67" s="14">
        <f t="shared" si="7"/>
        <v>807.06861812499994</v>
      </c>
      <c r="C67" s="14">
        <f t="shared" si="8"/>
        <v>2086.6876318750001</v>
      </c>
      <c r="D67" s="14">
        <f t="shared" si="9"/>
        <v>0</v>
      </c>
      <c r="E67" s="14">
        <f t="shared" si="10"/>
        <v>0</v>
      </c>
      <c r="F67" s="12">
        <f t="shared" si="11"/>
        <v>2893.7562499999999</v>
      </c>
      <c r="G67" s="1"/>
      <c r="H67" s="13">
        <f t="shared" si="12"/>
        <v>16.412798279535199</v>
      </c>
      <c r="I67" s="14">
        <f t="shared" si="13"/>
        <v>963.36395832937103</v>
      </c>
      <c r="J67" s="14">
        <f t="shared" si="14"/>
        <v>2490.7915035902101</v>
      </c>
      <c r="K67" s="14">
        <f t="shared" si="15"/>
        <v>0</v>
      </c>
      <c r="L67" s="14">
        <f t="shared" si="16"/>
        <v>0</v>
      </c>
      <c r="M67" s="29">
        <f t="shared" si="17"/>
        <v>3454.1554619195799</v>
      </c>
      <c r="N67" s="3"/>
      <c r="O67" s="3"/>
      <c r="P67" s="3"/>
    </row>
    <row r="68" spans="1:16">
      <c r="A68" s="13">
        <v>14.25</v>
      </c>
      <c r="B68" s="14">
        <f t="shared" si="7"/>
        <v>253.61618332500001</v>
      </c>
      <c r="C68" s="14">
        <f t="shared" si="8"/>
        <v>1240.8810666750001</v>
      </c>
      <c r="D68" s="14">
        <f t="shared" si="9"/>
        <v>0</v>
      </c>
      <c r="E68" s="14">
        <f t="shared" si="10"/>
        <v>0</v>
      </c>
      <c r="F68" s="12">
        <f t="shared" si="11"/>
        <v>1494.4972499999999</v>
      </c>
      <c r="G68" s="1"/>
      <c r="H68" s="13">
        <f t="shared" si="12"/>
        <v>18.410311219171401</v>
      </c>
      <c r="I68" s="14">
        <f t="shared" si="13"/>
        <v>327.65985019169699</v>
      </c>
      <c r="J68" s="14">
        <f t="shared" si="14"/>
        <v>1603.1583595413399</v>
      </c>
      <c r="K68" s="14">
        <f t="shared" si="15"/>
        <v>0</v>
      </c>
      <c r="L68" s="14">
        <f t="shared" si="16"/>
        <v>0</v>
      </c>
      <c r="M68" s="29">
        <f t="shared" si="17"/>
        <v>1930.81820973304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257.96275000000003</v>
      </c>
      <c r="D69" s="14">
        <f t="shared" si="9"/>
        <v>0</v>
      </c>
      <c r="E69" s="14">
        <f t="shared" si="10"/>
        <v>0</v>
      </c>
      <c r="F69" s="12">
        <f t="shared" si="11"/>
        <v>257.96275000000003</v>
      </c>
      <c r="G69" s="1"/>
      <c r="H69" s="13">
        <f t="shared" si="12"/>
        <v>20.5692915145911</v>
      </c>
      <c r="I69" s="14">
        <f t="shared" si="13"/>
        <v>0</v>
      </c>
      <c r="J69" s="14">
        <f t="shared" si="14"/>
        <v>359.73633929868402</v>
      </c>
      <c r="K69" s="14">
        <f t="shared" si="15"/>
        <v>0</v>
      </c>
      <c r="L69" s="14">
        <f t="shared" si="16"/>
        <v>0</v>
      </c>
      <c r="M69" s="29">
        <f t="shared" si="17"/>
        <v>359.73633929868402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603.45775000000003</v>
      </c>
      <c r="D70" s="14">
        <f t="shared" si="9"/>
        <v>0</v>
      </c>
      <c r="E70" s="14">
        <f t="shared" si="10"/>
        <v>0</v>
      </c>
      <c r="F70" s="12">
        <f t="shared" si="11"/>
        <v>603.45775000000003</v>
      </c>
      <c r="G70" s="1"/>
      <c r="H70" s="13">
        <f t="shared" si="12"/>
        <v>22.896650779283</v>
      </c>
      <c r="I70" s="14">
        <f t="shared" si="13"/>
        <v>0</v>
      </c>
      <c r="J70" s="14">
        <f t="shared" si="14"/>
        <v>906.04336798700797</v>
      </c>
      <c r="K70" s="14">
        <f t="shared" si="15"/>
        <v>0</v>
      </c>
      <c r="L70" s="14">
        <f t="shared" si="16"/>
        <v>0</v>
      </c>
      <c r="M70" s="29">
        <f t="shared" si="17"/>
        <v>906.04336798700797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26.145</v>
      </c>
      <c r="D71" s="14">
        <f t="shared" si="9"/>
        <v>0</v>
      </c>
      <c r="E71" s="14">
        <f t="shared" si="10"/>
        <v>0</v>
      </c>
      <c r="F71" s="12">
        <f t="shared" si="11"/>
        <v>26.145</v>
      </c>
      <c r="G71" s="1"/>
      <c r="H71" s="13">
        <f t="shared" si="12"/>
        <v>25.399351304600099</v>
      </c>
      <c r="I71" s="14">
        <f t="shared" si="13"/>
        <v>0</v>
      </c>
      <c r="J71" s="14">
        <f t="shared" si="14"/>
        <v>42.162923165636201</v>
      </c>
      <c r="K71" s="14">
        <f t="shared" si="15"/>
        <v>0</v>
      </c>
      <c r="L71" s="14">
        <f t="shared" si="16"/>
        <v>0</v>
      </c>
      <c r="M71" s="29">
        <f t="shared" si="17"/>
        <v>42.162923165636201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28.084404750643699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30.958870911643299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34.029856549418902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37.304514289242199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40.790041573038501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44.4936796654126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48.422712708453602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241721.14130374999</v>
      </c>
      <c r="C79" s="21">
        <f>SUM(C47:C78)</f>
        <v>7988.0064462500004</v>
      </c>
      <c r="D79" s="21">
        <f>SUM(D47:D78)</f>
        <v>0</v>
      </c>
      <c r="E79" s="21">
        <f>SUM(E47:E78)</f>
        <v>0</v>
      </c>
      <c r="F79" s="21">
        <f>SUM(F47:F78)</f>
        <v>249709.14775</v>
      </c>
      <c r="G79" s="12"/>
      <c r="H79" s="20" t="s">
        <v>7</v>
      </c>
      <c r="I79" s="21">
        <f>SUM(I47:I78)</f>
        <v>160323.66012532299</v>
      </c>
      <c r="J79" s="21">
        <f>SUM(J47:J78)</f>
        <v>9052.8849832494907</v>
      </c>
      <c r="K79" s="21">
        <f>SUM(K47:K78)</f>
        <v>0</v>
      </c>
      <c r="L79" s="21">
        <f>SUM(L47:L78)</f>
        <v>0</v>
      </c>
      <c r="M79" s="21">
        <f>SUM(M47:M78)</f>
        <v>169376.54510857299</v>
      </c>
      <c r="N79" s="3"/>
      <c r="O79" s="3"/>
      <c r="P79" s="3"/>
    </row>
    <row r="80" spans="1:16">
      <c r="A80" s="6" t="s">
        <v>13</v>
      </c>
      <c r="B80" s="22">
        <f>IF(L38&gt;0,B79/L38,0)</f>
        <v>10.4007537693236</v>
      </c>
      <c r="C80" s="22">
        <f>IF(M38&gt;0,C79/M38,0)</f>
        <v>13.2676149292422</v>
      </c>
      <c r="D80" s="22">
        <f>IF(N38&gt;0,D79/N38,0)</f>
        <v>0</v>
      </c>
      <c r="E80" s="22">
        <f>IF(O38&gt;0,E79/O38,0)</f>
        <v>0</v>
      </c>
      <c r="F80" s="22">
        <f>IF(P38&gt;0,F79/P38,0)</f>
        <v>10.473146496084899</v>
      </c>
      <c r="G80" s="12"/>
      <c r="H80" s="6" t="s">
        <v>13</v>
      </c>
      <c r="I80" s="22">
        <f>IF(L38&gt;0,I79/L38,0)</f>
        <v>6.8983908621580703</v>
      </c>
      <c r="J80" s="22">
        <f>IF(M38&gt;0,J79/M38,0)</f>
        <v>15.036316353107001</v>
      </c>
      <c r="K80" s="22">
        <f>IF(N38&gt;0,K79/N38,0)</f>
        <v>0</v>
      </c>
      <c r="L80" s="22">
        <f>IF(O38&gt;0,L79/O38,0)</f>
        <v>0</v>
      </c>
      <c r="M80" s="22">
        <f>IF(P38&gt;0,M79/P38,0)</f>
        <v>7.1038862048369698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75" t="s">
        <v>27</v>
      </c>
      <c r="B85" s="75"/>
      <c r="C85" s="75"/>
      <c r="D85" s="75"/>
      <c r="E85" s="7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75"/>
      <c r="B86" s="75"/>
      <c r="C86" s="75"/>
      <c r="D86" s="75"/>
      <c r="E86" s="7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76" t="s">
        <v>15</v>
      </c>
      <c r="B89" s="77" t="s">
        <v>16</v>
      </c>
      <c r="C89" s="77" t="s">
        <v>17</v>
      </c>
      <c r="D89" s="77" t="s">
        <v>18</v>
      </c>
      <c r="E89" s="77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76"/>
      <c r="B90" s="76"/>
      <c r="C90" s="76"/>
      <c r="D90" s="76"/>
      <c r="E90" s="7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71">
        <f>L$38</f>
        <v>23240.732995400002</v>
      </c>
      <c r="C92" s="33">
        <f>$B$80</f>
        <v>10.4</v>
      </c>
      <c r="D92" s="33">
        <f>$I$80</f>
        <v>6.9</v>
      </c>
      <c r="E92" s="32">
        <f>B92*D92</f>
        <v>160361.05767000001</v>
      </c>
      <c r="F92" s="1">
        <f>E92/1000</f>
        <v>160.36105767000001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71">
        <f>M$38</f>
        <v>602.06800459999999</v>
      </c>
      <c r="C93" s="33">
        <f>$C$80</f>
        <v>13.3</v>
      </c>
      <c r="D93" s="33">
        <f>$J$80</f>
        <v>15</v>
      </c>
      <c r="E93" s="32">
        <f>B93*D93</f>
        <v>9031.0200700000005</v>
      </c>
      <c r="F93" s="1">
        <f>E93/1000</f>
        <v>9.0310200700000003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71">
        <f>N$38</f>
        <v>0</v>
      </c>
      <c r="C94" s="33">
        <f>$D$80</f>
        <v>0</v>
      </c>
      <c r="D94" s="33">
        <f>$K$80</f>
        <v>0</v>
      </c>
      <c r="E94" s="32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71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23842.800999999999</v>
      </c>
      <c r="C96" s="33">
        <f>$F$80</f>
        <v>10.5</v>
      </c>
      <c r="D96" s="33">
        <f>$M$80</f>
        <v>7.1</v>
      </c>
      <c r="E96" s="32">
        <f>SUM(E92:E95)</f>
        <v>169392.07774000001</v>
      </c>
      <c r="F96" s="1">
        <f>E96/1000</f>
        <v>169.39207773999999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157423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>
        <f>IF(E96&gt;0,$I$2/E96,"")</f>
        <v>0.92934000000000005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61" workbookViewId="0">
      <selection activeCell="L39" sqref="L39"/>
    </sheetView>
  </sheetViews>
  <sheetFormatPr baseColWidth="10" defaultRowHeight="13"/>
  <sheetData>
    <row r="1" spans="1:20">
      <c r="A1" s="47" t="s">
        <v>25</v>
      </c>
      <c r="J1" t="s">
        <v>1</v>
      </c>
      <c r="N1" t="s">
        <v>5</v>
      </c>
    </row>
    <row r="2" spans="1:20">
      <c r="J2" t="s">
        <v>2</v>
      </c>
      <c r="K2" s="48">
        <f>SUM('1Q'!I2,'2Q'!I2,'3Q'!I2,'4Q'!I2)</f>
        <v>570559</v>
      </c>
    </row>
    <row r="4" spans="1:20">
      <c r="A4" s="11" t="s">
        <v>3</v>
      </c>
      <c r="D4" t="s">
        <v>4</v>
      </c>
      <c r="J4" s="11" t="s">
        <v>3</v>
      </c>
      <c r="M4" s="11" t="s">
        <v>3</v>
      </c>
    </row>
    <row r="5" spans="1:20">
      <c r="A5" s="11" t="s">
        <v>6</v>
      </c>
      <c r="B5" s="49">
        <v>0</v>
      </c>
      <c r="C5" s="50">
        <v>1</v>
      </c>
      <c r="D5" s="50">
        <v>2</v>
      </c>
      <c r="E5" s="50">
        <v>3</v>
      </c>
      <c r="F5" s="50">
        <v>4</v>
      </c>
      <c r="G5" s="50" t="s">
        <v>26</v>
      </c>
      <c r="H5" s="51" t="s">
        <v>7</v>
      </c>
      <c r="J5" s="11" t="s">
        <v>6</v>
      </c>
      <c r="K5" s="11" t="s">
        <v>8</v>
      </c>
      <c r="M5" s="11" t="s">
        <v>6</v>
      </c>
      <c r="N5" s="49">
        <v>0</v>
      </c>
      <c r="O5" s="50">
        <v>1</v>
      </c>
      <c r="P5" s="50">
        <v>2</v>
      </c>
      <c r="Q5" s="50">
        <v>3</v>
      </c>
      <c r="R5" s="50">
        <v>4</v>
      </c>
      <c r="S5" s="50" t="s">
        <v>26</v>
      </c>
      <c r="T5" s="51" t="s">
        <v>7</v>
      </c>
    </row>
    <row r="6" spans="1:20">
      <c r="A6" s="52">
        <v>3.5</v>
      </c>
      <c r="B6" s="11">
        <f>SUM('1Q'!B6,'2Q'!B6,'3Q'!B6,'4Q'!B6)</f>
        <v>0</v>
      </c>
      <c r="C6" s="11">
        <f>SUM('1Q'!C6,'2Q'!C6,'3Q'!C6,'4Q'!C6)</f>
        <v>0</v>
      </c>
      <c r="D6" s="11">
        <f>SUM('1Q'!D6,'2Q'!D6,'3Q'!D6,'4Q'!D6)</f>
        <v>0</v>
      </c>
      <c r="E6" s="11">
        <f>SUM('1Q'!E6,'2Q'!E6,'3Q'!E6,'4Q'!E6)</f>
        <v>0</v>
      </c>
      <c r="F6" s="11"/>
      <c r="G6" s="11"/>
      <c r="H6" s="53"/>
      <c r="J6" s="52">
        <v>3.5</v>
      </c>
      <c r="K6" s="48">
        <f>SUM('1Q'!I6,'2Q'!I6,'3Q'!I6,'4Q'!I6)</f>
        <v>0</v>
      </c>
      <c r="M6" s="52">
        <v>3.5</v>
      </c>
      <c r="T6" s="53">
        <f t="shared" ref="T6:T35" si="0">SUM(N6:S6)</f>
        <v>0</v>
      </c>
    </row>
    <row r="7" spans="1:20">
      <c r="A7" s="52">
        <v>4</v>
      </c>
      <c r="B7" s="11">
        <f>SUM('1Q'!B7,'2Q'!B7,'3Q'!B7,'4Q'!B7)</f>
        <v>0</v>
      </c>
      <c r="C7" s="11">
        <f>SUM('1Q'!C7,'2Q'!C7,'3Q'!C7,'4Q'!C7)</f>
        <v>0</v>
      </c>
      <c r="D7" s="11">
        <f>SUM('1Q'!D7,'2Q'!D7,'3Q'!D7,'4Q'!D7)</f>
        <v>0</v>
      </c>
      <c r="E7" s="11">
        <f>SUM('1Q'!E7,'2Q'!E7,'3Q'!E7,'4Q'!E7)</f>
        <v>0</v>
      </c>
      <c r="F7" s="11"/>
      <c r="G7" s="11"/>
      <c r="H7" s="53"/>
      <c r="J7" s="52">
        <v>4</v>
      </c>
      <c r="K7" s="48">
        <f>SUM('1Q'!I7,'2Q'!I7,'3Q'!I7,'4Q'!I7)</f>
        <v>0</v>
      </c>
      <c r="M7" s="52">
        <v>4</v>
      </c>
      <c r="T7" s="53">
        <f t="shared" si="0"/>
        <v>0</v>
      </c>
    </row>
    <row r="8" spans="1:20">
      <c r="A8" s="52">
        <v>4.5</v>
      </c>
      <c r="B8" s="11">
        <f>SUM('1Q'!B8,'2Q'!B8,'3Q'!B8,'4Q'!B8)</f>
        <v>0</v>
      </c>
      <c r="C8" s="11">
        <f>SUM('1Q'!C8,'2Q'!C8,'3Q'!C8,'4Q'!C8)</f>
        <v>0</v>
      </c>
      <c r="D8" s="11">
        <f>SUM('1Q'!D8,'2Q'!D8,'3Q'!D8,'4Q'!D8)</f>
        <v>0</v>
      </c>
      <c r="E8" s="11">
        <f>SUM('1Q'!E8,'2Q'!E8,'3Q'!E8,'4Q'!E8)</f>
        <v>0</v>
      </c>
      <c r="F8" s="11"/>
      <c r="G8" s="11"/>
      <c r="H8" s="53"/>
      <c r="J8" s="52">
        <v>4.5</v>
      </c>
      <c r="K8" s="48">
        <f>SUM('1Q'!I8,'2Q'!I8,'3Q'!I8,'4Q'!I8)</f>
        <v>0</v>
      </c>
      <c r="L8" s="54"/>
      <c r="M8" s="52">
        <v>4.5</v>
      </c>
      <c r="T8" s="53">
        <f t="shared" si="0"/>
        <v>0</v>
      </c>
    </row>
    <row r="9" spans="1:20">
      <c r="A9" s="52">
        <v>5</v>
      </c>
      <c r="B9" s="11">
        <f>SUM('1Q'!B9,'2Q'!B9,'3Q'!B9,'4Q'!B9)</f>
        <v>0</v>
      </c>
      <c r="C9" s="11">
        <f>SUM('1Q'!C9,'2Q'!C9,'3Q'!C9,'4Q'!C9)</f>
        <v>0</v>
      </c>
      <c r="D9" s="11">
        <f>SUM('1Q'!D9,'2Q'!D9,'3Q'!D9,'4Q'!D9)</f>
        <v>0</v>
      </c>
      <c r="E9" s="11">
        <f>SUM('1Q'!E9,'2Q'!E9,'3Q'!E9,'4Q'!E9)</f>
        <v>0</v>
      </c>
      <c r="F9" s="11"/>
      <c r="G9" s="11"/>
      <c r="H9" s="53"/>
      <c r="I9" s="55"/>
      <c r="J9" s="52">
        <v>5</v>
      </c>
      <c r="K9" s="48">
        <f>SUM('1Q'!I9,'2Q'!I9,'3Q'!I9,'4Q'!I9)</f>
        <v>0</v>
      </c>
      <c r="L9" s="55"/>
      <c r="M9" s="52">
        <v>5</v>
      </c>
      <c r="T9" s="53">
        <f t="shared" si="0"/>
        <v>0</v>
      </c>
    </row>
    <row r="10" spans="1:20">
      <c r="A10" s="52">
        <v>5.5</v>
      </c>
      <c r="B10" s="11">
        <f>SUM('1Q'!B10,'2Q'!B10,'3Q'!B10,'4Q'!B10)</f>
        <v>0</v>
      </c>
      <c r="C10" s="11">
        <f>SUM('1Q'!C10,'2Q'!C10,'3Q'!C10,'4Q'!C10)</f>
        <v>0</v>
      </c>
      <c r="D10" s="11">
        <f>SUM('1Q'!D10,'2Q'!D10,'3Q'!D10,'4Q'!D10)</f>
        <v>0</v>
      </c>
      <c r="E10" s="11">
        <f>SUM('1Q'!E10,'2Q'!E10,'3Q'!E10,'4Q'!E10)</f>
        <v>0</v>
      </c>
      <c r="F10" s="11"/>
      <c r="G10" s="11"/>
      <c r="H10" s="53"/>
      <c r="J10" s="52">
        <v>5.5</v>
      </c>
      <c r="K10" s="48">
        <f>SUM('1Q'!I10,'2Q'!I10,'3Q'!I10,'4Q'!I10)</f>
        <v>0</v>
      </c>
      <c r="L10" s="54"/>
      <c r="M10" s="52">
        <v>5.5</v>
      </c>
      <c r="T10" s="53">
        <f t="shared" si="0"/>
        <v>0</v>
      </c>
    </row>
    <row r="11" spans="1:20">
      <c r="A11" s="52">
        <v>6</v>
      </c>
      <c r="B11" s="11">
        <f>SUM('1Q'!B11,'2Q'!B11,'3Q'!B11,'4Q'!B11)</f>
        <v>0</v>
      </c>
      <c r="C11" s="11">
        <f>SUM('1Q'!C11,'2Q'!C11,'3Q'!C11,'4Q'!C11)</f>
        <v>0</v>
      </c>
      <c r="D11" s="11">
        <f>SUM('1Q'!D11,'2Q'!D11,'3Q'!D11,'4Q'!D11)</f>
        <v>0</v>
      </c>
      <c r="E11" s="11">
        <f>SUM('1Q'!E11,'2Q'!E11,'3Q'!E11,'4Q'!E11)</f>
        <v>0</v>
      </c>
      <c r="F11" s="11"/>
      <c r="G11" s="11"/>
      <c r="H11" s="53"/>
      <c r="J11" s="52">
        <v>6</v>
      </c>
      <c r="K11" s="48">
        <f>SUM('1Q'!I11,'2Q'!I11,'3Q'!I11,'4Q'!I11)</f>
        <v>0</v>
      </c>
      <c r="M11" s="52">
        <v>6</v>
      </c>
      <c r="T11" s="53">
        <f t="shared" si="0"/>
        <v>0</v>
      </c>
    </row>
    <row r="12" spans="1:20">
      <c r="A12" s="52">
        <v>6.5</v>
      </c>
      <c r="B12" s="11">
        <f>SUM('1Q'!B12,'2Q'!B12,'3Q'!B12,'4Q'!B12)</f>
        <v>0</v>
      </c>
      <c r="C12" s="11">
        <f>SUM('1Q'!C12,'2Q'!C12,'3Q'!C12,'4Q'!C12)</f>
        <v>0</v>
      </c>
      <c r="D12" s="11">
        <f>SUM('1Q'!D12,'2Q'!D12,'3Q'!D12,'4Q'!D12)</f>
        <v>0</v>
      </c>
      <c r="E12" s="11">
        <f>SUM('1Q'!E12,'2Q'!E12,'3Q'!E12,'4Q'!E12)</f>
        <v>0</v>
      </c>
      <c r="F12" s="11"/>
      <c r="G12" s="11"/>
      <c r="H12" s="53"/>
      <c r="J12" s="52">
        <v>6.5</v>
      </c>
      <c r="K12" s="48">
        <f>SUM('1Q'!I12,'2Q'!I12,'3Q'!I12,'4Q'!I12)</f>
        <v>0</v>
      </c>
      <c r="M12" s="52">
        <v>6.5</v>
      </c>
      <c r="T12" s="53">
        <f t="shared" si="0"/>
        <v>0</v>
      </c>
    </row>
    <row r="13" spans="1:20">
      <c r="A13" s="52">
        <v>7</v>
      </c>
      <c r="B13" s="11">
        <f>SUM('1Q'!B13,'2Q'!B13,'3Q'!B13,'4Q'!B13)</f>
        <v>0</v>
      </c>
      <c r="C13" s="11">
        <f>SUM('1Q'!C13,'2Q'!C13,'3Q'!C13,'4Q'!C13)</f>
        <v>0</v>
      </c>
      <c r="D13" s="11">
        <f>SUM('1Q'!D13,'2Q'!D13,'3Q'!D13,'4Q'!D13)</f>
        <v>0</v>
      </c>
      <c r="E13" s="11">
        <f>SUM('1Q'!E13,'2Q'!E13,'3Q'!E13,'4Q'!E13)</f>
        <v>0</v>
      </c>
      <c r="F13" s="11"/>
      <c r="G13" s="11"/>
      <c r="H13" s="53"/>
      <c r="J13" s="52">
        <v>7</v>
      </c>
      <c r="K13" s="48">
        <f>SUM('1Q'!I13,'2Q'!I13,'3Q'!I13,'4Q'!I13)</f>
        <v>0</v>
      </c>
      <c r="M13" s="52">
        <v>7</v>
      </c>
      <c r="T13" s="53">
        <f t="shared" si="0"/>
        <v>0</v>
      </c>
    </row>
    <row r="14" spans="1:20">
      <c r="A14" s="52">
        <v>7.5</v>
      </c>
      <c r="B14" s="11">
        <f>SUM('1Q'!B14,'2Q'!B14,'3Q'!B14,'4Q'!B14)</f>
        <v>100</v>
      </c>
      <c r="C14" s="11">
        <f>SUM('1Q'!C14,'2Q'!C14,'3Q'!C14,'4Q'!C14)</f>
        <v>5</v>
      </c>
      <c r="D14" s="11">
        <f>SUM('1Q'!D14,'2Q'!D14,'3Q'!D14,'4Q'!D14)</f>
        <v>0</v>
      </c>
      <c r="E14" s="11">
        <f>SUM('1Q'!E14,'2Q'!E14,'3Q'!E14,'4Q'!E14)</f>
        <v>0</v>
      </c>
      <c r="F14" s="11"/>
      <c r="G14" s="11"/>
      <c r="H14" s="53">
        <f t="shared" ref="H14:H35" si="1">SUM(B14:G14)</f>
        <v>105</v>
      </c>
      <c r="J14" s="52">
        <v>7.5</v>
      </c>
      <c r="K14" s="48">
        <f>SUM('1Q'!I14,'2Q'!I14,'3Q'!I14,'4Q'!I14)</f>
        <v>402325</v>
      </c>
      <c r="L14" s="46"/>
      <c r="M14" s="52">
        <v>7.5</v>
      </c>
      <c r="N14">
        <f t="shared" ref="N14:S30" si="2">($K14/1000)*(B14/$H14)</f>
        <v>383.16666666666703</v>
      </c>
      <c r="O14">
        <f t="shared" si="2"/>
        <v>19.158333333333299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 s="53">
        <f t="shared" si="0"/>
        <v>402.32499999999999</v>
      </c>
    </row>
    <row r="15" spans="1:20">
      <c r="A15" s="52">
        <v>8</v>
      </c>
      <c r="B15" s="11">
        <f>SUM('1Q'!B15,'2Q'!B15,'3Q'!B15,'4Q'!B15)</f>
        <v>100</v>
      </c>
      <c r="C15" s="11">
        <f>SUM('1Q'!C15,'2Q'!C15,'3Q'!C15,'4Q'!C15)</f>
        <v>5</v>
      </c>
      <c r="D15" s="11">
        <f>SUM('1Q'!D15,'2Q'!D15,'3Q'!D15,'4Q'!D15)</f>
        <v>0</v>
      </c>
      <c r="E15" s="11">
        <f>SUM('1Q'!E15,'2Q'!E15,'3Q'!E15,'4Q'!E15)</f>
        <v>0</v>
      </c>
      <c r="F15" s="11"/>
      <c r="G15" s="11"/>
      <c r="H15" s="53">
        <f t="shared" si="1"/>
        <v>105</v>
      </c>
      <c r="J15" s="52">
        <v>8</v>
      </c>
      <c r="K15" s="48">
        <f>SUM('1Q'!I15,'2Q'!I15,'3Q'!I15,'4Q'!I15)</f>
        <v>402325</v>
      </c>
      <c r="L15" s="46"/>
      <c r="M15" s="52">
        <v>8</v>
      </c>
      <c r="N15">
        <f t="shared" si="2"/>
        <v>383.16666666666703</v>
      </c>
      <c r="O15">
        <f t="shared" si="2"/>
        <v>19.158333333333299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 s="53">
        <f t="shared" si="0"/>
        <v>402.32499999999999</v>
      </c>
    </row>
    <row r="16" spans="1:20">
      <c r="A16" s="52">
        <v>8.5</v>
      </c>
      <c r="B16" s="11">
        <f>SUM('1Q'!B16,'2Q'!B16,'3Q'!B16,'4Q'!B16)</f>
        <v>99.84</v>
      </c>
      <c r="C16" s="11">
        <f>SUM('1Q'!C16,'2Q'!C16,'3Q'!C16,'4Q'!C16)</f>
        <v>10.16</v>
      </c>
      <c r="D16" s="11">
        <f>SUM('1Q'!D16,'2Q'!D16,'3Q'!D16,'4Q'!D16)</f>
        <v>0</v>
      </c>
      <c r="E16" s="11">
        <f>SUM('1Q'!E16,'2Q'!E16,'3Q'!E16,'4Q'!E16)</f>
        <v>0</v>
      </c>
      <c r="F16" s="11"/>
      <c r="G16" s="11"/>
      <c r="H16" s="53">
        <f t="shared" si="1"/>
        <v>110</v>
      </c>
      <c r="J16" s="52">
        <v>8.5</v>
      </c>
      <c r="K16" s="48">
        <f>SUM('1Q'!I16,'2Q'!I16,'3Q'!I16,'4Q'!I16)</f>
        <v>454263</v>
      </c>
      <c r="L16" s="46"/>
      <c r="M16" s="52">
        <v>8.5</v>
      </c>
      <c r="N16">
        <f t="shared" si="2"/>
        <v>412.30561745454497</v>
      </c>
      <c r="O16">
        <f t="shared" si="2"/>
        <v>41.9573825454545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 s="53">
        <f t="shared" si="0"/>
        <v>454.26299999999901</v>
      </c>
    </row>
    <row r="17" spans="1:20">
      <c r="A17" s="52">
        <v>9</v>
      </c>
      <c r="B17" s="11">
        <f>SUM('1Q'!B17,'2Q'!B17,'3Q'!B17,'4Q'!B17)</f>
        <v>199.25</v>
      </c>
      <c r="C17" s="11">
        <f>SUM('1Q'!C17,'2Q'!C17,'3Q'!C17,'4Q'!C17)</f>
        <v>10.75</v>
      </c>
      <c r="D17" s="11">
        <f>SUM('1Q'!D17,'2Q'!D17,'3Q'!D17,'4Q'!D17)</f>
        <v>0</v>
      </c>
      <c r="E17" s="11">
        <f>SUM('1Q'!E17,'2Q'!E17,'3Q'!E17,'4Q'!E17)</f>
        <v>0</v>
      </c>
      <c r="F17" s="11"/>
      <c r="G17" s="11"/>
      <c r="H17" s="53">
        <f t="shared" si="1"/>
        <v>210</v>
      </c>
      <c r="J17" s="52">
        <v>9</v>
      </c>
      <c r="K17" s="48">
        <f>SUM('1Q'!I17,'2Q'!I17,'3Q'!I17,'4Q'!I17)</f>
        <v>2798762</v>
      </c>
      <c r="L17" s="46"/>
      <c r="M17" s="52">
        <v>9</v>
      </c>
      <c r="N17">
        <f t="shared" si="2"/>
        <v>2655.4920404761901</v>
      </c>
      <c r="O17">
        <f t="shared" si="2"/>
        <v>143.26995952381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 s="53">
        <f t="shared" si="0"/>
        <v>2798.7620000000002</v>
      </c>
    </row>
    <row r="18" spans="1:20">
      <c r="A18" s="52">
        <v>9.5</v>
      </c>
      <c r="B18" s="11">
        <f>SUM('1Q'!B18,'2Q'!B18,'3Q'!B18,'4Q'!B18)</f>
        <v>197.17</v>
      </c>
      <c r="C18" s="11">
        <f>SUM('1Q'!C18,'2Q'!C18,'3Q'!C18,'4Q'!C18)</f>
        <v>32.83</v>
      </c>
      <c r="D18" s="11">
        <f>SUM('1Q'!D18,'2Q'!D18,'3Q'!D18,'4Q'!D18)</f>
        <v>0</v>
      </c>
      <c r="E18" s="11">
        <f>SUM('1Q'!E18,'2Q'!E18,'3Q'!E18,'4Q'!E18)</f>
        <v>0</v>
      </c>
      <c r="F18" s="11"/>
      <c r="G18" s="11"/>
      <c r="H18" s="53">
        <f t="shared" si="1"/>
        <v>230</v>
      </c>
      <c r="J18" s="52">
        <v>9.5</v>
      </c>
      <c r="K18" s="48">
        <f>SUM('1Q'!I18,'2Q'!I18,'3Q'!I18,'4Q'!I18)</f>
        <v>9153192</v>
      </c>
      <c r="L18" s="46"/>
      <c r="M18" s="52">
        <v>9.5</v>
      </c>
      <c r="N18">
        <f t="shared" si="2"/>
        <v>7846.6733332173899</v>
      </c>
      <c r="O18">
        <f t="shared" si="2"/>
        <v>1306.5186667826099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 s="53">
        <f t="shared" si="0"/>
        <v>9153.1919999999991</v>
      </c>
    </row>
    <row r="19" spans="1:20">
      <c r="A19" s="52">
        <v>10</v>
      </c>
      <c r="B19" s="11">
        <f>SUM('1Q'!B19,'2Q'!B19,'3Q'!B19,'4Q'!B19)</f>
        <v>191.44</v>
      </c>
      <c r="C19" s="11">
        <f>SUM('1Q'!C19,'2Q'!C19,'3Q'!C19,'4Q'!C19)</f>
        <v>38.56</v>
      </c>
      <c r="D19" s="11">
        <f>SUM('1Q'!D19,'2Q'!D19,'3Q'!D19,'4Q'!D19)</f>
        <v>0</v>
      </c>
      <c r="E19" s="11">
        <f>SUM('1Q'!E19,'2Q'!E19,'3Q'!E19,'4Q'!E19)</f>
        <v>0</v>
      </c>
      <c r="F19" s="11"/>
      <c r="G19" s="11"/>
      <c r="H19" s="53">
        <f t="shared" si="1"/>
        <v>230</v>
      </c>
      <c r="J19" s="52">
        <v>10</v>
      </c>
      <c r="K19" s="48">
        <f>SUM('1Q'!I19,'2Q'!I19,'3Q'!I19,'4Q'!I19)</f>
        <v>10742729</v>
      </c>
      <c r="L19" s="46"/>
      <c r="M19" s="52">
        <v>10</v>
      </c>
      <c r="N19">
        <f t="shared" si="2"/>
        <v>8941.6871293912991</v>
      </c>
      <c r="O19">
        <f t="shared" si="2"/>
        <v>1801.0418706087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 s="53">
        <f t="shared" si="0"/>
        <v>10742.728999999999</v>
      </c>
    </row>
    <row r="20" spans="1:20">
      <c r="A20" s="52">
        <v>10.5</v>
      </c>
      <c r="B20" s="11">
        <f>SUM('1Q'!B20,'2Q'!B20,'3Q'!B20,'4Q'!B20)</f>
        <v>177.07</v>
      </c>
      <c r="C20" s="11">
        <f>SUM('1Q'!C20,'2Q'!C20,'3Q'!C20,'4Q'!C20)</f>
        <v>76.930000000000007</v>
      </c>
      <c r="D20" s="11">
        <f>SUM('1Q'!D20,'2Q'!D20,'3Q'!D20,'4Q'!D20)</f>
        <v>0</v>
      </c>
      <c r="E20" s="11">
        <f>SUM('1Q'!E20,'2Q'!E20,'3Q'!E20,'4Q'!E20)</f>
        <v>0</v>
      </c>
      <c r="F20" s="11"/>
      <c r="G20" s="11"/>
      <c r="H20" s="53">
        <f t="shared" si="1"/>
        <v>254</v>
      </c>
      <c r="J20" s="52">
        <v>10.5</v>
      </c>
      <c r="K20" s="48">
        <f>SUM('1Q'!I20,'2Q'!I20,'3Q'!I20,'4Q'!I20)</f>
        <v>13282272</v>
      </c>
      <c r="L20" s="46"/>
      <c r="M20" s="52">
        <v>10.5</v>
      </c>
      <c r="N20">
        <f t="shared" si="2"/>
        <v>9259.4169411023595</v>
      </c>
      <c r="O20">
        <f t="shared" si="2"/>
        <v>4022.85505889764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 s="53">
        <f t="shared" si="0"/>
        <v>13282.272000000001</v>
      </c>
    </row>
    <row r="21" spans="1:20">
      <c r="A21" s="52">
        <v>11</v>
      </c>
      <c r="B21" s="11">
        <f>SUM('1Q'!B21,'2Q'!B21,'3Q'!B21,'4Q'!B21)</f>
        <v>148.54</v>
      </c>
      <c r="C21" s="11">
        <f>SUM('1Q'!C21,'2Q'!C21,'3Q'!C21,'4Q'!C21)</f>
        <v>109.46</v>
      </c>
      <c r="D21" s="11">
        <f>SUM('1Q'!D21,'2Q'!D21,'3Q'!D21,'4Q'!D21)</f>
        <v>0</v>
      </c>
      <c r="E21" s="11">
        <f>SUM('1Q'!E21,'2Q'!E21,'3Q'!E21,'4Q'!E21)</f>
        <v>0</v>
      </c>
      <c r="F21" s="11"/>
      <c r="G21" s="11"/>
      <c r="H21" s="53">
        <f t="shared" si="1"/>
        <v>258</v>
      </c>
      <c r="J21" s="52">
        <v>11</v>
      </c>
      <c r="K21" s="48">
        <f>SUM('1Q'!I21,'2Q'!I21,'3Q'!I21,'4Q'!I21)</f>
        <v>8408231</v>
      </c>
      <c r="L21" s="46"/>
      <c r="M21" s="52">
        <v>11</v>
      </c>
      <c r="N21">
        <f t="shared" si="2"/>
        <v>4840.9249331007704</v>
      </c>
      <c r="O21">
        <f t="shared" si="2"/>
        <v>3567.3060668992198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 s="53">
        <f t="shared" si="0"/>
        <v>8408.2309999999907</v>
      </c>
    </row>
    <row r="22" spans="1:20">
      <c r="A22" s="52">
        <v>11.5</v>
      </c>
      <c r="B22" s="11">
        <f>SUM('1Q'!B22,'2Q'!B22,'3Q'!B22,'4Q'!B22)</f>
        <v>121.4</v>
      </c>
      <c r="C22" s="11">
        <f>SUM('1Q'!C22,'2Q'!C22,'3Q'!C22,'4Q'!C22)</f>
        <v>131.6</v>
      </c>
      <c r="D22" s="11">
        <f>SUM('1Q'!D22,'2Q'!D22,'3Q'!D22,'4Q'!D22)</f>
        <v>0</v>
      </c>
      <c r="E22" s="11">
        <f>SUM('1Q'!E22,'2Q'!E22,'3Q'!E22,'4Q'!E22)</f>
        <v>0</v>
      </c>
      <c r="F22" s="11"/>
      <c r="G22" s="11"/>
      <c r="H22" s="53">
        <f t="shared" si="1"/>
        <v>253</v>
      </c>
      <c r="J22" s="52">
        <v>11.5</v>
      </c>
      <c r="K22" s="48">
        <f>SUM('1Q'!I22,'2Q'!I22,'3Q'!I22,'4Q'!I22)</f>
        <v>7340035</v>
      </c>
      <c r="L22" s="46"/>
      <c r="M22" s="52">
        <v>11.5</v>
      </c>
      <c r="N22">
        <f t="shared" si="2"/>
        <v>3522.0563201580999</v>
      </c>
      <c r="O22">
        <f t="shared" si="2"/>
        <v>3817.9786798419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 s="53">
        <f t="shared" si="0"/>
        <v>7340.0349999999999</v>
      </c>
    </row>
    <row r="23" spans="1:20">
      <c r="A23" s="52">
        <v>12</v>
      </c>
      <c r="B23" s="11">
        <f>SUM('1Q'!B23,'2Q'!B23,'3Q'!B23,'4Q'!B23)</f>
        <v>94.43</v>
      </c>
      <c r="C23" s="11">
        <f>SUM('1Q'!C23,'2Q'!C23,'3Q'!C23,'4Q'!C23)</f>
        <v>162.57</v>
      </c>
      <c r="D23" s="11">
        <f>SUM('1Q'!D23,'2Q'!D23,'3Q'!D23,'4Q'!D23)</f>
        <v>0</v>
      </c>
      <c r="E23" s="11">
        <f>SUM('1Q'!E23,'2Q'!E23,'3Q'!E23,'4Q'!E23)</f>
        <v>0</v>
      </c>
      <c r="F23" s="11"/>
      <c r="G23" s="11"/>
      <c r="H23" s="53">
        <f t="shared" si="1"/>
        <v>257</v>
      </c>
      <c r="J23" s="52">
        <v>12</v>
      </c>
      <c r="K23" s="48">
        <f>SUM('1Q'!I23,'2Q'!I23,'3Q'!I23,'4Q'!I23)</f>
        <v>5279307</v>
      </c>
      <c r="L23" s="46"/>
      <c r="M23" s="52">
        <v>12</v>
      </c>
      <c r="N23">
        <f t="shared" si="2"/>
        <v>1939.78583661479</v>
      </c>
      <c r="O23">
        <f t="shared" si="2"/>
        <v>3339.52116338521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  <c r="T23" s="53">
        <f t="shared" si="0"/>
        <v>5279.3069999999998</v>
      </c>
    </row>
    <row r="24" spans="1:20">
      <c r="A24" s="52">
        <v>12.5</v>
      </c>
      <c r="B24" s="11">
        <f>SUM('1Q'!B24,'2Q'!B24,'3Q'!B24,'4Q'!B24)</f>
        <v>87.56</v>
      </c>
      <c r="C24" s="11">
        <f>SUM('1Q'!C24,'2Q'!C24,'3Q'!C24,'4Q'!C24)</f>
        <v>195.44</v>
      </c>
      <c r="D24" s="11">
        <f>SUM('1Q'!D24,'2Q'!D24,'3Q'!D24,'4Q'!D24)</f>
        <v>0</v>
      </c>
      <c r="E24" s="11">
        <f>SUM('1Q'!E24,'2Q'!E24,'3Q'!E24,'4Q'!E24)</f>
        <v>0</v>
      </c>
      <c r="F24" s="11"/>
      <c r="G24" s="11"/>
      <c r="H24" s="53">
        <f t="shared" si="1"/>
        <v>283</v>
      </c>
      <c r="J24" s="52">
        <v>12.5</v>
      </c>
      <c r="K24" s="48">
        <f>SUM('1Q'!I24,'2Q'!I24,'3Q'!I24,'4Q'!I24)</f>
        <v>4501640</v>
      </c>
      <c r="L24" s="46"/>
      <c r="M24" s="52">
        <v>12.5</v>
      </c>
      <c r="N24">
        <f t="shared" si="2"/>
        <v>1392.8042346289801</v>
      </c>
      <c r="O24">
        <f t="shared" si="2"/>
        <v>3108.83576537102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  <c r="T24" s="53">
        <f t="shared" si="0"/>
        <v>4501.6400000000003</v>
      </c>
    </row>
    <row r="25" spans="1:20">
      <c r="A25" s="52">
        <v>13</v>
      </c>
      <c r="B25" s="11">
        <f>SUM('1Q'!B25,'2Q'!B25,'3Q'!B25,'4Q'!B25)</f>
        <v>66.19</v>
      </c>
      <c r="C25" s="11">
        <f>SUM('1Q'!C25,'2Q'!C25,'3Q'!C25,'4Q'!C25)</f>
        <v>189.81</v>
      </c>
      <c r="D25" s="11">
        <f>SUM('1Q'!D25,'2Q'!D25,'3Q'!D25,'4Q'!D25)</f>
        <v>0</v>
      </c>
      <c r="E25" s="11">
        <f>SUM('1Q'!E25,'2Q'!E25,'3Q'!E25,'4Q'!E25)</f>
        <v>0</v>
      </c>
      <c r="F25" s="11"/>
      <c r="G25" s="11"/>
      <c r="H25" s="53">
        <f t="shared" si="1"/>
        <v>256</v>
      </c>
      <c r="J25" s="52">
        <v>13</v>
      </c>
      <c r="K25" s="48">
        <f>SUM('1Q'!I25,'2Q'!I25,'3Q'!I25,'4Q'!I25)</f>
        <v>2298738</v>
      </c>
      <c r="L25" s="46"/>
      <c r="M25" s="52">
        <v>13</v>
      </c>
      <c r="N25">
        <f t="shared" si="2"/>
        <v>594.34948523437504</v>
      </c>
      <c r="O25">
        <f t="shared" si="2"/>
        <v>1704.3885147656199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 s="53">
        <f t="shared" si="0"/>
        <v>2298.7379999999898</v>
      </c>
    </row>
    <row r="26" spans="1:20">
      <c r="A26" s="52">
        <v>13.5</v>
      </c>
      <c r="B26" s="11">
        <f>SUM('1Q'!B26,'2Q'!B26,'3Q'!B26,'4Q'!B26)</f>
        <v>27.89</v>
      </c>
      <c r="C26" s="11">
        <f>SUM('1Q'!C26,'2Q'!C26,'3Q'!C26,'4Q'!C26)</f>
        <v>206.11</v>
      </c>
      <c r="D26" s="11">
        <f>SUM('1Q'!D26,'2Q'!D26,'3Q'!D26,'4Q'!D26)</f>
        <v>0</v>
      </c>
      <c r="E26" s="11">
        <f>SUM('1Q'!E26,'2Q'!E26,'3Q'!E26,'4Q'!E26)</f>
        <v>0</v>
      </c>
      <c r="F26" s="11"/>
      <c r="G26" s="11"/>
      <c r="H26" s="53">
        <f t="shared" si="1"/>
        <v>234</v>
      </c>
      <c r="J26" s="52">
        <v>13.5</v>
      </c>
      <c r="K26" s="48">
        <f>SUM('1Q'!I26,'2Q'!I26,'3Q'!I26,'4Q'!I26)</f>
        <v>1957033</v>
      </c>
      <c r="L26" s="46"/>
      <c r="M26" s="52">
        <v>13.5</v>
      </c>
      <c r="N26">
        <f t="shared" si="2"/>
        <v>233.25491611111099</v>
      </c>
      <c r="O26">
        <f t="shared" si="2"/>
        <v>1723.77808388889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 s="53">
        <f t="shared" si="0"/>
        <v>1957.0329999999999</v>
      </c>
    </row>
    <row r="27" spans="1:20">
      <c r="A27" s="52">
        <v>14</v>
      </c>
      <c r="B27" s="11">
        <f>SUM('1Q'!B27,'2Q'!B27,'3Q'!B27,'4Q'!B27)</f>
        <v>16.97</v>
      </c>
      <c r="C27" s="11">
        <f>SUM('1Q'!C27,'2Q'!C27,'3Q'!C27,'4Q'!C27)</f>
        <v>215.03</v>
      </c>
      <c r="D27" s="11">
        <f>SUM('1Q'!D27,'2Q'!D27,'3Q'!D27,'4Q'!D27)</f>
        <v>3</v>
      </c>
      <c r="E27" s="11">
        <f>SUM('1Q'!E27,'2Q'!E27,'3Q'!E27,'4Q'!E27)</f>
        <v>0</v>
      </c>
      <c r="F27" s="11"/>
      <c r="G27" s="11"/>
      <c r="H27" s="53">
        <f t="shared" si="1"/>
        <v>235</v>
      </c>
      <c r="J27" s="52">
        <v>14</v>
      </c>
      <c r="K27" s="48">
        <f>SUM('1Q'!I27,'2Q'!I27,'3Q'!I27,'4Q'!I27)</f>
        <v>1205224</v>
      </c>
      <c r="L27" s="46"/>
      <c r="M27" s="52">
        <v>14</v>
      </c>
      <c r="N27">
        <f t="shared" si="2"/>
        <v>87.0325586382979</v>
      </c>
      <c r="O27">
        <f t="shared" si="2"/>
        <v>1102.8056030638299</v>
      </c>
      <c r="P27">
        <f t="shared" si="2"/>
        <v>15.385838297872301</v>
      </c>
      <c r="Q27">
        <f t="shared" si="2"/>
        <v>0</v>
      </c>
      <c r="R27">
        <f t="shared" si="2"/>
        <v>0</v>
      </c>
      <c r="S27">
        <f t="shared" si="2"/>
        <v>0</v>
      </c>
      <c r="T27" s="53">
        <f t="shared" si="0"/>
        <v>1205.2239999999999</v>
      </c>
    </row>
    <row r="28" spans="1:20">
      <c r="A28" s="52">
        <v>14.5</v>
      </c>
      <c r="B28" s="11">
        <f>SUM('1Q'!B28,'2Q'!B28,'3Q'!B28,'4Q'!B28)</f>
        <v>0</v>
      </c>
      <c r="C28" s="11">
        <f>SUM('1Q'!C28,'2Q'!C28,'3Q'!C28,'4Q'!C28)</f>
        <v>223</v>
      </c>
      <c r="D28" s="11">
        <f>SUM('1Q'!D28,'2Q'!D28,'3Q'!D28,'4Q'!D28)</f>
        <v>5</v>
      </c>
      <c r="E28" s="11">
        <f>SUM('1Q'!E28,'2Q'!E28,'3Q'!E28,'4Q'!E28)</f>
        <v>0</v>
      </c>
      <c r="F28" s="11"/>
      <c r="G28" s="11"/>
      <c r="H28" s="53">
        <f t="shared" si="1"/>
        <v>228</v>
      </c>
      <c r="J28" s="52">
        <v>14.5</v>
      </c>
      <c r="K28" s="48">
        <f>SUM('1Q'!I28,'2Q'!I28,'3Q'!I28,'4Q'!I28)</f>
        <v>194478</v>
      </c>
      <c r="L28" s="46"/>
      <c r="M28" s="52">
        <v>14.5</v>
      </c>
      <c r="N28">
        <f t="shared" si="2"/>
        <v>0</v>
      </c>
      <c r="O28">
        <f t="shared" si="2"/>
        <v>190.21313157894701</v>
      </c>
      <c r="P28">
        <f t="shared" si="2"/>
        <v>4.26486842105263</v>
      </c>
      <c r="Q28">
        <f t="shared" si="2"/>
        <v>0</v>
      </c>
      <c r="R28">
        <f t="shared" si="2"/>
        <v>0</v>
      </c>
      <c r="S28">
        <f t="shared" si="2"/>
        <v>0</v>
      </c>
      <c r="T28" s="53">
        <f t="shared" si="0"/>
        <v>194.47800000000001</v>
      </c>
    </row>
    <row r="29" spans="1:20">
      <c r="A29" s="52">
        <v>15</v>
      </c>
      <c r="B29" s="11">
        <f>SUM('1Q'!B29,'2Q'!B29,'3Q'!B29,'4Q'!B29)</f>
        <v>0</v>
      </c>
      <c r="C29" s="11">
        <f>SUM('1Q'!C29,'2Q'!C29,'3Q'!C29,'4Q'!C29)</f>
        <v>212</v>
      </c>
      <c r="D29" s="11">
        <f>SUM('1Q'!D29,'2Q'!D29,'3Q'!D29,'4Q'!D29)</f>
        <v>12</v>
      </c>
      <c r="E29" s="11">
        <f>SUM('1Q'!E29,'2Q'!E29,'3Q'!E29,'4Q'!E29)</f>
        <v>0</v>
      </c>
      <c r="F29" s="11"/>
      <c r="G29" s="11"/>
      <c r="H29" s="53">
        <f t="shared" si="1"/>
        <v>224</v>
      </c>
      <c r="J29" s="52">
        <v>15</v>
      </c>
      <c r="K29" s="48">
        <f>SUM('1Q'!I29,'2Q'!I29,'3Q'!I29,'4Q'!I29)</f>
        <v>219046</v>
      </c>
      <c r="L29" s="46"/>
      <c r="M29" s="52">
        <v>15</v>
      </c>
      <c r="N29">
        <f t="shared" si="2"/>
        <v>0</v>
      </c>
      <c r="O29">
        <f t="shared" si="2"/>
        <v>207.31139285714301</v>
      </c>
      <c r="P29">
        <f t="shared" si="2"/>
        <v>11.734607142857101</v>
      </c>
      <c r="Q29">
        <f t="shared" si="2"/>
        <v>0</v>
      </c>
      <c r="R29">
        <f t="shared" si="2"/>
        <v>0</v>
      </c>
      <c r="S29">
        <f t="shared" si="2"/>
        <v>0</v>
      </c>
      <c r="T29" s="53">
        <f t="shared" si="0"/>
        <v>219.04599999999999</v>
      </c>
    </row>
    <row r="30" spans="1:20">
      <c r="A30" s="52">
        <v>15.5</v>
      </c>
      <c r="B30" s="11">
        <f>SUM('1Q'!B30,'2Q'!B30,'3Q'!B30,'4Q'!B30)</f>
        <v>0</v>
      </c>
      <c r="C30" s="11">
        <f>SUM('1Q'!C30,'2Q'!C30,'3Q'!C30,'4Q'!C30)</f>
        <v>100</v>
      </c>
      <c r="D30" s="11">
        <f>SUM('1Q'!D30,'2Q'!D30,'3Q'!D30,'4Q'!D30)</f>
        <v>9</v>
      </c>
      <c r="E30" s="11">
        <f>SUM('1Q'!E30,'2Q'!E30,'3Q'!E30,'4Q'!E30)</f>
        <v>0</v>
      </c>
      <c r="F30" s="11"/>
      <c r="G30" s="11"/>
      <c r="H30" s="53">
        <f t="shared" si="1"/>
        <v>109</v>
      </c>
      <c r="J30" s="52">
        <v>15.5</v>
      </c>
      <c r="K30" s="48">
        <f>SUM('1Q'!I30,'2Q'!I30,'3Q'!I30,'4Q'!I30)</f>
        <v>7621</v>
      </c>
      <c r="L30" s="46"/>
      <c r="M30" s="52">
        <v>15.5</v>
      </c>
      <c r="N30">
        <f t="shared" si="2"/>
        <v>0</v>
      </c>
      <c r="O30">
        <f t="shared" si="2"/>
        <v>6.9917431192660597</v>
      </c>
      <c r="P30">
        <f t="shared" si="2"/>
        <v>0.62925688073394503</v>
      </c>
      <c r="Q30">
        <f t="shared" si="2"/>
        <v>0</v>
      </c>
      <c r="R30">
        <f t="shared" si="2"/>
        <v>0</v>
      </c>
      <c r="S30">
        <f t="shared" si="2"/>
        <v>0</v>
      </c>
      <c r="T30" s="53">
        <f t="shared" si="0"/>
        <v>7.6210000000000004</v>
      </c>
    </row>
    <row r="31" spans="1:20">
      <c r="A31" s="52">
        <v>16</v>
      </c>
      <c r="B31" s="11">
        <f>SUM('1Q'!B31,'2Q'!B31,'3Q'!B31,'4Q'!B31)</f>
        <v>0</v>
      </c>
      <c r="C31" s="11">
        <f>SUM('1Q'!C31,'2Q'!C31,'3Q'!C31,'4Q'!C31)</f>
        <v>0</v>
      </c>
      <c r="D31" s="11">
        <f>SUM('1Q'!D31,'2Q'!D31,'3Q'!D31,'4Q'!D31)</f>
        <v>6</v>
      </c>
      <c r="E31" s="11">
        <f>SUM('1Q'!E31,'2Q'!E31,'3Q'!E31,'4Q'!E31)</f>
        <v>0</v>
      </c>
      <c r="F31" s="11"/>
      <c r="G31" s="11"/>
      <c r="H31" s="53">
        <f t="shared" si="1"/>
        <v>6</v>
      </c>
      <c r="J31" s="52">
        <v>16</v>
      </c>
      <c r="K31" s="48">
        <f>SUM('1Q'!I31,'2Q'!I31,'3Q'!I31,'4Q'!I31)</f>
        <v>0</v>
      </c>
      <c r="L31" s="46"/>
      <c r="M31" s="52">
        <v>16</v>
      </c>
      <c r="S31">
        <f>($K31/1000)*(G31/$H31)</f>
        <v>0</v>
      </c>
      <c r="T31" s="53">
        <f t="shared" si="0"/>
        <v>0</v>
      </c>
    </row>
    <row r="32" spans="1:20">
      <c r="A32" s="52">
        <v>16.5</v>
      </c>
      <c r="B32" s="11">
        <f>SUM('1Q'!B32,'2Q'!B32,'3Q'!B32,'4Q'!B32)</f>
        <v>0</v>
      </c>
      <c r="C32" s="11">
        <f>SUM('1Q'!C32,'2Q'!C32,'3Q'!C32,'4Q'!C32)</f>
        <v>0</v>
      </c>
      <c r="D32" s="11">
        <f>SUM('1Q'!D32,'2Q'!D32,'3Q'!D32,'4Q'!D32)</f>
        <v>2</v>
      </c>
      <c r="E32" s="11">
        <f>SUM('1Q'!E32,'2Q'!E32,'3Q'!E32,'4Q'!E32)</f>
        <v>0</v>
      </c>
      <c r="F32" s="11"/>
      <c r="G32" s="11"/>
      <c r="H32" s="53">
        <f t="shared" si="1"/>
        <v>2</v>
      </c>
      <c r="J32" s="52">
        <v>16.5</v>
      </c>
      <c r="K32" s="48">
        <f>SUM('1Q'!I32,'2Q'!I32,'3Q'!I32,'4Q'!I32)</f>
        <v>0</v>
      </c>
      <c r="L32" s="46"/>
      <c r="M32" s="52">
        <v>16.5</v>
      </c>
      <c r="T32" s="53">
        <f t="shared" si="0"/>
        <v>0</v>
      </c>
    </row>
    <row r="33" spans="1:20">
      <c r="A33" s="52">
        <v>17</v>
      </c>
      <c r="B33" s="11">
        <f>SUM('1Q'!B33,'2Q'!B33,'3Q'!B33,'4Q'!B33)</f>
        <v>0</v>
      </c>
      <c r="C33" s="11">
        <f>SUM('1Q'!C33,'2Q'!C33,'3Q'!C33,'4Q'!C33)</f>
        <v>0</v>
      </c>
      <c r="D33" s="11">
        <f>SUM('1Q'!D33,'2Q'!D33,'3Q'!D33,'4Q'!D33)</f>
        <v>0</v>
      </c>
      <c r="E33" s="11">
        <f>SUM('1Q'!E33,'2Q'!E33,'3Q'!E33,'4Q'!E33)</f>
        <v>0</v>
      </c>
      <c r="F33" s="11"/>
      <c r="G33" s="11"/>
      <c r="H33" s="53">
        <f t="shared" si="1"/>
        <v>0</v>
      </c>
      <c r="J33" s="52">
        <v>17</v>
      </c>
      <c r="K33" s="48">
        <f>SUM('1Q'!I33,'2Q'!I33,'3Q'!I33,'4Q'!I33)</f>
        <v>0</v>
      </c>
      <c r="M33" s="52">
        <v>17</v>
      </c>
      <c r="T33" s="53">
        <f t="shared" si="0"/>
        <v>0</v>
      </c>
    </row>
    <row r="34" spans="1:20">
      <c r="A34" s="52">
        <v>17.5</v>
      </c>
      <c r="B34" s="11">
        <f>SUM('1Q'!B34,'2Q'!B34,'3Q'!B34,'4Q'!B34)</f>
        <v>0</v>
      </c>
      <c r="C34" s="11">
        <f>SUM('1Q'!C34,'2Q'!C34,'3Q'!C34,'4Q'!C34)</f>
        <v>0</v>
      </c>
      <c r="D34" s="11">
        <f>SUM('1Q'!D34,'2Q'!D34,'3Q'!D34,'4Q'!D34)</f>
        <v>0</v>
      </c>
      <c r="E34" s="11">
        <f>SUM('1Q'!E34,'2Q'!E34,'3Q'!E34,'4Q'!E34)</f>
        <v>0</v>
      </c>
      <c r="F34" s="11"/>
      <c r="G34" s="11"/>
      <c r="H34" s="53">
        <f t="shared" si="1"/>
        <v>0</v>
      </c>
      <c r="J34" s="52">
        <v>17.5</v>
      </c>
      <c r="K34" s="48">
        <f>SUM('1Q'!I34,'2Q'!I34,'3Q'!I34,'4Q'!I34)</f>
        <v>0</v>
      </c>
      <c r="M34" s="52">
        <v>17.5</v>
      </c>
      <c r="T34" s="53">
        <f t="shared" si="0"/>
        <v>0</v>
      </c>
    </row>
    <row r="35" spans="1:20">
      <c r="A35" s="52">
        <v>18</v>
      </c>
      <c r="B35" s="11">
        <f>SUM('1Q'!B35,'2Q'!B35,'3Q'!B35,'4Q'!B35)</f>
        <v>0</v>
      </c>
      <c r="C35" s="11">
        <f>SUM('1Q'!C35,'2Q'!C35,'3Q'!C35,'4Q'!C35)</f>
        <v>0</v>
      </c>
      <c r="D35" s="11">
        <f>SUM('1Q'!D35,'2Q'!D35,'3Q'!D35,'4Q'!D35)</f>
        <v>0</v>
      </c>
      <c r="E35" s="11">
        <f>SUM('1Q'!E35,'2Q'!E35,'3Q'!E35,'4Q'!E35)</f>
        <v>0</v>
      </c>
      <c r="F35" s="11"/>
      <c r="G35" s="11"/>
      <c r="H35" s="53">
        <f t="shared" si="1"/>
        <v>0</v>
      </c>
      <c r="J35" s="52">
        <v>18</v>
      </c>
      <c r="K35" s="48">
        <f>SUM('1Q'!I35,'2Q'!I35,'3Q'!I35,'4Q'!I35)</f>
        <v>0</v>
      </c>
      <c r="M35" s="52">
        <v>18</v>
      </c>
      <c r="T35" s="53">
        <f t="shared" si="0"/>
        <v>0</v>
      </c>
    </row>
    <row r="36" spans="1:20">
      <c r="A36" s="56" t="s">
        <v>7</v>
      </c>
      <c r="B36" s="57">
        <f t="shared" ref="B36:H36" si="3">SUM(B6:B35)</f>
        <v>1627.75</v>
      </c>
      <c r="C36" s="57">
        <f t="shared" si="3"/>
        <v>1924.25</v>
      </c>
      <c r="D36" s="57">
        <f t="shared" si="3"/>
        <v>37</v>
      </c>
      <c r="E36" s="57">
        <f t="shared" si="3"/>
        <v>0</v>
      </c>
      <c r="F36" s="57">
        <f t="shared" si="3"/>
        <v>0</v>
      </c>
      <c r="G36" s="57">
        <f t="shared" si="3"/>
        <v>0</v>
      </c>
      <c r="H36" s="58">
        <f t="shared" si="3"/>
        <v>3589</v>
      </c>
      <c r="J36" s="56" t="s">
        <v>7</v>
      </c>
      <c r="K36" s="45">
        <f>SUM(K6:K35)</f>
        <v>68647221</v>
      </c>
      <c r="M36" s="56" t="s">
        <v>7</v>
      </c>
      <c r="N36" s="57">
        <f t="shared" ref="N36:T36" si="4">SUM(N6:N35)</f>
        <v>42492.116679461498</v>
      </c>
      <c r="O36" s="57">
        <f t="shared" si="4"/>
        <v>26123.089749795901</v>
      </c>
      <c r="P36" s="57">
        <f t="shared" si="4"/>
        <v>32.014570742516</v>
      </c>
      <c r="Q36" s="57">
        <f t="shared" si="4"/>
        <v>0</v>
      </c>
      <c r="R36" s="57">
        <f t="shared" si="4"/>
        <v>0</v>
      </c>
      <c r="S36" s="57">
        <f t="shared" si="4"/>
        <v>0</v>
      </c>
      <c r="T36" s="57">
        <f t="shared" si="4"/>
        <v>68647.221000000005</v>
      </c>
    </row>
    <row r="37" spans="1:20">
      <c r="A37" s="55"/>
      <c r="K37" s="45"/>
      <c r="R37" s="55"/>
    </row>
    <row r="38" spans="1:20">
      <c r="A38" s="55"/>
      <c r="K38" s="45"/>
      <c r="R38" s="55"/>
    </row>
    <row r="39" spans="1:20">
      <c r="A39" s="54"/>
      <c r="H39" s="54"/>
      <c r="K39" s="45"/>
      <c r="L39" s="54"/>
      <c r="P39" s="54"/>
    </row>
    <row r="40" spans="1:20">
      <c r="B40" t="s">
        <v>9</v>
      </c>
      <c r="K40" s="45"/>
      <c r="R40" s="59"/>
    </row>
    <row r="42" spans="1:20">
      <c r="J42" s="17" t="s">
        <v>11</v>
      </c>
      <c r="L42" s="17" t="s">
        <v>12</v>
      </c>
    </row>
    <row r="43" spans="1:20">
      <c r="A43" s="11" t="s">
        <v>3</v>
      </c>
      <c r="J43" s="11" t="s">
        <v>3</v>
      </c>
      <c r="K43" s="45"/>
    </row>
    <row r="44" spans="1:20">
      <c r="A44" s="11" t="s">
        <v>6</v>
      </c>
      <c r="B44" s="49">
        <v>0</v>
      </c>
      <c r="C44" s="50">
        <v>1</v>
      </c>
      <c r="D44" s="50">
        <v>2</v>
      </c>
      <c r="E44" s="50">
        <v>3</v>
      </c>
      <c r="F44" s="50">
        <v>4</v>
      </c>
      <c r="G44" s="50" t="s">
        <v>26</v>
      </c>
      <c r="H44" s="51" t="s">
        <v>7</v>
      </c>
      <c r="J44" s="11" t="s">
        <v>6</v>
      </c>
      <c r="K44" s="49">
        <v>0</v>
      </c>
      <c r="L44" s="50">
        <v>1</v>
      </c>
      <c r="M44" s="50">
        <v>2</v>
      </c>
      <c r="N44" s="50">
        <v>3</v>
      </c>
      <c r="O44" s="50">
        <v>4</v>
      </c>
      <c r="P44" s="50" t="s">
        <v>26</v>
      </c>
      <c r="Q44" s="60" t="s">
        <v>7</v>
      </c>
      <c r="R44" s="61"/>
      <c r="S44" s="61"/>
    </row>
    <row r="45" spans="1:20">
      <c r="A45" s="52">
        <v>3.5</v>
      </c>
      <c r="B45">
        <f t="shared" ref="B45:G60" si="5">N6*($A45)</f>
        <v>0</v>
      </c>
      <c r="C45">
        <f t="shared" si="5"/>
        <v>0</v>
      </c>
      <c r="D45">
        <f t="shared" si="5"/>
        <v>0</v>
      </c>
      <c r="E45">
        <f t="shared" si="5"/>
        <v>0</v>
      </c>
      <c r="F45">
        <f t="shared" si="5"/>
        <v>0</v>
      </c>
      <c r="G45">
        <f t="shared" si="5"/>
        <v>0</v>
      </c>
      <c r="H45" s="53">
        <f t="shared" ref="H45:H74" si="6">SUM(B45:G45)</f>
        <v>0</v>
      </c>
      <c r="J45" s="52">
        <f>$K$42*((A45)^$M$42)</f>
        <v>0</v>
      </c>
      <c r="K45">
        <f t="shared" ref="K45:P74" si="7">N6*$J45</f>
        <v>0</v>
      </c>
      <c r="L45">
        <f t="shared" si="7"/>
        <v>0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 s="62">
        <f t="shared" ref="Q45:Q74" si="8">SUM(K45:P45)</f>
        <v>0</v>
      </c>
    </row>
    <row r="46" spans="1:20">
      <c r="A46" s="52">
        <v>4</v>
      </c>
      <c r="B46">
        <f t="shared" si="5"/>
        <v>0</v>
      </c>
      <c r="C46">
        <f t="shared" si="5"/>
        <v>0</v>
      </c>
      <c r="D46">
        <f t="shared" si="5"/>
        <v>0</v>
      </c>
      <c r="E46">
        <f t="shared" si="5"/>
        <v>0</v>
      </c>
      <c r="F46">
        <f t="shared" si="5"/>
        <v>0</v>
      </c>
      <c r="G46">
        <f t="shared" si="5"/>
        <v>0</v>
      </c>
      <c r="H46" s="53">
        <f t="shared" si="6"/>
        <v>0</v>
      </c>
      <c r="J46" s="52">
        <f t="shared" ref="J46:J74" si="9">$K$42*((A46)^$M$42)</f>
        <v>0</v>
      </c>
      <c r="K46">
        <f t="shared" si="7"/>
        <v>0</v>
      </c>
      <c r="L46">
        <f t="shared" si="7"/>
        <v>0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 s="62">
        <f t="shared" si="8"/>
        <v>0</v>
      </c>
    </row>
    <row r="47" spans="1:20">
      <c r="A47" s="52">
        <v>4.5</v>
      </c>
      <c r="B47">
        <f t="shared" si="5"/>
        <v>0</v>
      </c>
      <c r="C47">
        <f t="shared" si="5"/>
        <v>0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</v>
      </c>
      <c r="H47" s="53">
        <f t="shared" si="6"/>
        <v>0</v>
      </c>
      <c r="J47" s="52">
        <f t="shared" si="9"/>
        <v>0</v>
      </c>
      <c r="K47">
        <f t="shared" si="7"/>
        <v>0</v>
      </c>
      <c r="L47">
        <f t="shared" si="7"/>
        <v>0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 s="62">
        <f t="shared" si="8"/>
        <v>0</v>
      </c>
    </row>
    <row r="48" spans="1:20">
      <c r="A48" s="52">
        <v>5</v>
      </c>
      <c r="B48">
        <f t="shared" si="5"/>
        <v>0</v>
      </c>
      <c r="C48">
        <f t="shared" si="5"/>
        <v>0</v>
      </c>
      <c r="D48">
        <f t="shared" si="5"/>
        <v>0</v>
      </c>
      <c r="E48">
        <f t="shared" si="5"/>
        <v>0</v>
      </c>
      <c r="F48">
        <f t="shared" si="5"/>
        <v>0</v>
      </c>
      <c r="G48">
        <f t="shared" si="5"/>
        <v>0</v>
      </c>
      <c r="H48" s="53">
        <f t="shared" si="6"/>
        <v>0</v>
      </c>
      <c r="J48" s="52">
        <f t="shared" si="9"/>
        <v>0</v>
      </c>
      <c r="K48">
        <f t="shared" si="7"/>
        <v>0</v>
      </c>
      <c r="L48">
        <f t="shared" si="7"/>
        <v>0</v>
      </c>
      <c r="M48">
        <f t="shared" si="7"/>
        <v>0</v>
      </c>
      <c r="N48">
        <f t="shared" si="7"/>
        <v>0</v>
      </c>
      <c r="O48">
        <f t="shared" si="7"/>
        <v>0</v>
      </c>
      <c r="P48">
        <f t="shared" si="7"/>
        <v>0</v>
      </c>
      <c r="Q48" s="62">
        <f t="shared" si="8"/>
        <v>0</v>
      </c>
    </row>
    <row r="49" spans="1:17">
      <c r="A49" s="52">
        <v>5.5</v>
      </c>
      <c r="B49">
        <f t="shared" si="5"/>
        <v>0</v>
      </c>
      <c r="C49">
        <f t="shared" si="5"/>
        <v>0</v>
      </c>
      <c r="D49">
        <f t="shared" si="5"/>
        <v>0</v>
      </c>
      <c r="E49">
        <f t="shared" si="5"/>
        <v>0</v>
      </c>
      <c r="F49">
        <f t="shared" si="5"/>
        <v>0</v>
      </c>
      <c r="G49">
        <f t="shared" si="5"/>
        <v>0</v>
      </c>
      <c r="H49" s="53">
        <f t="shared" si="6"/>
        <v>0</v>
      </c>
      <c r="J49" s="52">
        <f t="shared" si="9"/>
        <v>0</v>
      </c>
      <c r="K49">
        <f t="shared" si="7"/>
        <v>0</v>
      </c>
      <c r="L49">
        <f t="shared" si="7"/>
        <v>0</v>
      </c>
      <c r="M49">
        <f t="shared" si="7"/>
        <v>0</v>
      </c>
      <c r="N49">
        <f t="shared" si="7"/>
        <v>0</v>
      </c>
      <c r="O49">
        <f t="shared" si="7"/>
        <v>0</v>
      </c>
      <c r="P49">
        <f t="shared" si="7"/>
        <v>0</v>
      </c>
      <c r="Q49" s="62">
        <f t="shared" si="8"/>
        <v>0</v>
      </c>
    </row>
    <row r="50" spans="1:17">
      <c r="A50" s="52">
        <v>6</v>
      </c>
      <c r="B50">
        <f t="shared" si="5"/>
        <v>0</v>
      </c>
      <c r="C50">
        <f t="shared" si="5"/>
        <v>0</v>
      </c>
      <c r="D50">
        <f t="shared" si="5"/>
        <v>0</v>
      </c>
      <c r="E50">
        <f t="shared" si="5"/>
        <v>0</v>
      </c>
      <c r="F50">
        <f t="shared" si="5"/>
        <v>0</v>
      </c>
      <c r="G50">
        <f t="shared" si="5"/>
        <v>0</v>
      </c>
      <c r="H50" s="53">
        <f t="shared" si="6"/>
        <v>0</v>
      </c>
      <c r="J50" s="52">
        <f t="shared" si="9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 s="62">
        <f t="shared" si="8"/>
        <v>0</v>
      </c>
    </row>
    <row r="51" spans="1:17">
      <c r="A51" s="52">
        <v>6.5</v>
      </c>
      <c r="B51">
        <f t="shared" si="5"/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0</v>
      </c>
      <c r="H51" s="53">
        <f t="shared" si="6"/>
        <v>0</v>
      </c>
      <c r="J51" s="52">
        <f t="shared" si="9"/>
        <v>0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 s="62">
        <f t="shared" si="8"/>
        <v>0</v>
      </c>
    </row>
    <row r="52" spans="1:17">
      <c r="A52" s="52">
        <v>7</v>
      </c>
      <c r="B52">
        <f t="shared" si="5"/>
        <v>0</v>
      </c>
      <c r="C52">
        <f t="shared" si="5"/>
        <v>0</v>
      </c>
      <c r="D52">
        <f t="shared" si="5"/>
        <v>0</v>
      </c>
      <c r="E52">
        <f t="shared" si="5"/>
        <v>0</v>
      </c>
      <c r="F52">
        <f t="shared" si="5"/>
        <v>0</v>
      </c>
      <c r="G52">
        <f t="shared" si="5"/>
        <v>0</v>
      </c>
      <c r="H52" s="53">
        <f t="shared" si="6"/>
        <v>0</v>
      </c>
      <c r="J52" s="52">
        <f t="shared" si="9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 s="62">
        <f t="shared" si="8"/>
        <v>0</v>
      </c>
    </row>
    <row r="53" spans="1:17">
      <c r="A53" s="52">
        <v>7.5</v>
      </c>
      <c r="B53">
        <f t="shared" si="5"/>
        <v>2873.75</v>
      </c>
      <c r="C53">
        <f t="shared" si="5"/>
        <v>143.6875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 s="53">
        <f t="shared" si="6"/>
        <v>3017.4375</v>
      </c>
      <c r="J53" s="52">
        <f t="shared" si="9"/>
        <v>0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 s="62">
        <f t="shared" si="8"/>
        <v>0</v>
      </c>
    </row>
    <row r="54" spans="1:17">
      <c r="A54" s="52">
        <v>8</v>
      </c>
      <c r="B54">
        <f t="shared" si="5"/>
        <v>3065.3333333333399</v>
      </c>
      <c r="C54">
        <f t="shared" si="5"/>
        <v>153.266666666666</v>
      </c>
      <c r="D54">
        <f t="shared" si="5"/>
        <v>0</v>
      </c>
      <c r="E54">
        <f t="shared" si="5"/>
        <v>0</v>
      </c>
      <c r="F54">
        <f t="shared" si="5"/>
        <v>0</v>
      </c>
      <c r="G54">
        <f t="shared" si="5"/>
        <v>0</v>
      </c>
      <c r="H54" s="53">
        <f t="shared" si="6"/>
        <v>3218.6000000000099</v>
      </c>
      <c r="J54" s="52">
        <f t="shared" si="9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 s="62">
        <f t="shared" si="8"/>
        <v>0</v>
      </c>
    </row>
    <row r="55" spans="1:17">
      <c r="A55" s="52">
        <v>8.5</v>
      </c>
      <c r="B55">
        <f t="shared" si="5"/>
        <v>3504.5977483636302</v>
      </c>
      <c r="C55">
        <f t="shared" si="5"/>
        <v>356.63775163636302</v>
      </c>
      <c r="D55">
        <f t="shared" si="5"/>
        <v>0</v>
      </c>
      <c r="E55">
        <f t="shared" si="5"/>
        <v>0</v>
      </c>
      <c r="F55">
        <f t="shared" si="5"/>
        <v>0</v>
      </c>
      <c r="G55">
        <f t="shared" si="5"/>
        <v>0</v>
      </c>
      <c r="H55" s="53">
        <f t="shared" si="6"/>
        <v>3861.2354999999902</v>
      </c>
      <c r="J55" s="52">
        <f t="shared" si="9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 s="62">
        <f t="shared" si="8"/>
        <v>0</v>
      </c>
    </row>
    <row r="56" spans="1:17">
      <c r="A56" s="52">
        <v>9</v>
      </c>
      <c r="B56">
        <f t="shared" si="5"/>
        <v>23899.428364285701</v>
      </c>
      <c r="C56">
        <f t="shared" si="5"/>
        <v>1289.42963571429</v>
      </c>
      <c r="D56">
        <f t="shared" si="5"/>
        <v>0</v>
      </c>
      <c r="E56">
        <f t="shared" si="5"/>
        <v>0</v>
      </c>
      <c r="F56">
        <f t="shared" si="5"/>
        <v>0</v>
      </c>
      <c r="G56">
        <f t="shared" si="5"/>
        <v>0</v>
      </c>
      <c r="H56" s="53">
        <f t="shared" si="6"/>
        <v>25188.858</v>
      </c>
      <c r="J56" s="52">
        <f t="shared" si="9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0</v>
      </c>
      <c r="Q56" s="62">
        <f t="shared" si="8"/>
        <v>0</v>
      </c>
    </row>
    <row r="57" spans="1:17">
      <c r="A57" s="52">
        <v>9.5</v>
      </c>
      <c r="B57">
        <f t="shared" si="5"/>
        <v>74543.396665565204</v>
      </c>
      <c r="C57">
        <f t="shared" si="5"/>
        <v>12411.9273344348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0</v>
      </c>
      <c r="H57" s="53">
        <f t="shared" si="6"/>
        <v>86955.323999999993</v>
      </c>
      <c r="J57" s="52">
        <f t="shared" si="9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 s="62">
        <f t="shared" si="8"/>
        <v>0</v>
      </c>
    </row>
    <row r="58" spans="1:17">
      <c r="A58" s="52">
        <v>10</v>
      </c>
      <c r="B58">
        <f t="shared" si="5"/>
        <v>89416.871293913006</v>
      </c>
      <c r="C58">
        <f t="shared" si="5"/>
        <v>18010.418706086999</v>
      </c>
      <c r="D58">
        <f t="shared" si="5"/>
        <v>0</v>
      </c>
      <c r="E58">
        <f t="shared" si="5"/>
        <v>0</v>
      </c>
      <c r="F58">
        <f t="shared" si="5"/>
        <v>0</v>
      </c>
      <c r="G58">
        <f t="shared" si="5"/>
        <v>0</v>
      </c>
      <c r="H58" s="53">
        <f t="shared" si="6"/>
        <v>107427.29</v>
      </c>
      <c r="J58" s="52">
        <f t="shared" si="9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 s="62">
        <f t="shared" si="8"/>
        <v>0</v>
      </c>
    </row>
    <row r="59" spans="1:17">
      <c r="A59" s="52">
        <v>10.5</v>
      </c>
      <c r="B59">
        <f t="shared" si="5"/>
        <v>97223.877881574794</v>
      </c>
      <c r="C59">
        <f t="shared" si="5"/>
        <v>42239.978118425199</v>
      </c>
      <c r="D59">
        <f t="shared" si="5"/>
        <v>0</v>
      </c>
      <c r="E59">
        <f t="shared" si="5"/>
        <v>0</v>
      </c>
      <c r="F59">
        <f t="shared" si="5"/>
        <v>0</v>
      </c>
      <c r="G59">
        <f t="shared" si="5"/>
        <v>0</v>
      </c>
      <c r="H59" s="53">
        <f t="shared" si="6"/>
        <v>139463.856</v>
      </c>
      <c r="J59" s="52">
        <f t="shared" si="9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 s="62">
        <f t="shared" si="8"/>
        <v>0</v>
      </c>
    </row>
    <row r="60" spans="1:17">
      <c r="A60" s="52">
        <v>11</v>
      </c>
      <c r="B60">
        <f t="shared" si="5"/>
        <v>53250.1742641085</v>
      </c>
      <c r="C60">
        <f t="shared" si="5"/>
        <v>39240.366735891403</v>
      </c>
      <c r="D60">
        <f t="shared" si="5"/>
        <v>0</v>
      </c>
      <c r="E60">
        <f t="shared" si="5"/>
        <v>0</v>
      </c>
      <c r="F60">
        <f t="shared" si="5"/>
        <v>0</v>
      </c>
      <c r="G60">
        <f t="shared" si="5"/>
        <v>0</v>
      </c>
      <c r="H60" s="53">
        <f t="shared" si="6"/>
        <v>92490.540999999896</v>
      </c>
      <c r="J60" s="52">
        <f t="shared" si="9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 s="62">
        <f t="shared" si="8"/>
        <v>0</v>
      </c>
    </row>
    <row r="61" spans="1:17">
      <c r="A61" s="52">
        <v>11.5</v>
      </c>
      <c r="B61">
        <f t="shared" ref="B61:B74" si="10">N22*($A61)</f>
        <v>40503.647681818104</v>
      </c>
      <c r="C61">
        <f t="shared" ref="C61:C74" si="11">O22*($A61)</f>
        <v>43906.754818181798</v>
      </c>
      <c r="D61">
        <f t="shared" ref="D61:D74" si="12">P22*($A61)</f>
        <v>0</v>
      </c>
      <c r="E61">
        <f t="shared" ref="E61:E74" si="13">Q22*($A61)</f>
        <v>0</v>
      </c>
      <c r="F61">
        <f t="shared" ref="F61:F74" si="14">R22*($A61)</f>
        <v>0</v>
      </c>
      <c r="G61">
        <f t="shared" ref="G61:G74" si="15">S22*($A61)</f>
        <v>0</v>
      </c>
      <c r="H61" s="53">
        <f t="shared" si="6"/>
        <v>84410.402499999895</v>
      </c>
      <c r="J61" s="52">
        <f t="shared" si="9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 s="62">
        <f t="shared" si="8"/>
        <v>0</v>
      </c>
    </row>
    <row r="62" spans="1:17">
      <c r="A62" s="52">
        <v>12</v>
      </c>
      <c r="B62">
        <f t="shared" si="10"/>
        <v>23277.430039377501</v>
      </c>
      <c r="C62">
        <f t="shared" si="11"/>
        <v>40074.253960622496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53">
        <f t="shared" si="6"/>
        <v>63351.684000000001</v>
      </c>
      <c r="J62" s="52">
        <f t="shared" si="9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 s="62">
        <f t="shared" si="8"/>
        <v>0</v>
      </c>
    </row>
    <row r="63" spans="1:17">
      <c r="A63" s="52">
        <v>12.5</v>
      </c>
      <c r="B63">
        <f t="shared" si="10"/>
        <v>17410.052932862302</v>
      </c>
      <c r="C63">
        <f t="shared" si="11"/>
        <v>38860.447067137698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53">
        <f t="shared" si="6"/>
        <v>56270.5</v>
      </c>
      <c r="J63" s="52">
        <f t="shared" si="9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 s="62">
        <f t="shared" si="8"/>
        <v>0</v>
      </c>
    </row>
    <row r="64" spans="1:17">
      <c r="A64" s="52">
        <v>13</v>
      </c>
      <c r="B64">
        <f t="shared" si="10"/>
        <v>7726.5433080468802</v>
      </c>
      <c r="C64">
        <f t="shared" si="11"/>
        <v>22157.0506919531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53">
        <f t="shared" si="6"/>
        <v>29883.594000000001</v>
      </c>
      <c r="J64" s="52">
        <f t="shared" si="9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 s="62">
        <f t="shared" si="8"/>
        <v>0</v>
      </c>
    </row>
    <row r="65" spans="1:19">
      <c r="A65" s="52">
        <v>13.5</v>
      </c>
      <c r="B65">
        <f t="shared" si="10"/>
        <v>3148.9413675000001</v>
      </c>
      <c r="C65">
        <f t="shared" si="11"/>
        <v>23271.004132499998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53">
        <f t="shared" si="6"/>
        <v>26419.945500000002</v>
      </c>
      <c r="J65" s="52">
        <f t="shared" si="9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 s="62">
        <f t="shared" si="8"/>
        <v>0</v>
      </c>
    </row>
    <row r="66" spans="1:19">
      <c r="A66" s="52">
        <v>14</v>
      </c>
      <c r="B66">
        <f t="shared" si="10"/>
        <v>1218.4558209361701</v>
      </c>
      <c r="C66">
        <f t="shared" si="11"/>
        <v>15439.278442893599</v>
      </c>
      <c r="D66">
        <f t="shared" si="12"/>
        <v>215.40173617021199</v>
      </c>
      <c r="E66">
        <f t="shared" si="13"/>
        <v>0</v>
      </c>
      <c r="F66">
        <f t="shared" si="14"/>
        <v>0</v>
      </c>
      <c r="G66">
        <f t="shared" si="15"/>
        <v>0</v>
      </c>
      <c r="H66" s="53">
        <f t="shared" si="6"/>
        <v>16873.135999999999</v>
      </c>
      <c r="J66" s="52">
        <f t="shared" si="9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  <c r="O66">
        <f t="shared" si="7"/>
        <v>0</v>
      </c>
      <c r="P66">
        <f t="shared" si="7"/>
        <v>0</v>
      </c>
      <c r="Q66" s="62">
        <f t="shared" si="8"/>
        <v>0</v>
      </c>
    </row>
    <row r="67" spans="1:19">
      <c r="A67" s="52">
        <v>14.5</v>
      </c>
      <c r="B67">
        <f t="shared" si="10"/>
        <v>0</v>
      </c>
      <c r="C67">
        <f t="shared" si="11"/>
        <v>2758.0904078947301</v>
      </c>
      <c r="D67">
        <f t="shared" si="12"/>
        <v>61.840592105263099</v>
      </c>
      <c r="E67">
        <f t="shared" si="13"/>
        <v>0</v>
      </c>
      <c r="F67">
        <f t="shared" si="14"/>
        <v>0</v>
      </c>
      <c r="G67">
        <f t="shared" si="15"/>
        <v>0</v>
      </c>
      <c r="H67" s="53">
        <f t="shared" si="6"/>
        <v>2819.93099999999</v>
      </c>
      <c r="J67" s="52">
        <f t="shared" si="9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</v>
      </c>
      <c r="Q67" s="62">
        <f t="shared" si="8"/>
        <v>0</v>
      </c>
    </row>
    <row r="68" spans="1:19">
      <c r="A68" s="52">
        <v>15</v>
      </c>
      <c r="B68">
        <f t="shared" si="10"/>
        <v>0</v>
      </c>
      <c r="C68">
        <f t="shared" si="11"/>
        <v>3109.6708928571502</v>
      </c>
      <c r="D68">
        <f t="shared" si="12"/>
        <v>176.019107142857</v>
      </c>
      <c r="E68">
        <f t="shared" si="13"/>
        <v>0</v>
      </c>
      <c r="F68">
        <f t="shared" si="14"/>
        <v>0</v>
      </c>
      <c r="G68">
        <f t="shared" si="15"/>
        <v>0</v>
      </c>
      <c r="H68" s="53">
        <f t="shared" si="6"/>
        <v>3285.6900000000101</v>
      </c>
      <c r="J68" s="52">
        <f t="shared" si="9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 s="62">
        <f t="shared" si="8"/>
        <v>0</v>
      </c>
    </row>
    <row r="69" spans="1:19">
      <c r="A69" s="52">
        <v>15.5</v>
      </c>
      <c r="B69">
        <f t="shared" si="10"/>
        <v>0</v>
      </c>
      <c r="C69">
        <f t="shared" si="11"/>
        <v>108.372018348624</v>
      </c>
      <c r="D69">
        <f t="shared" si="12"/>
        <v>9.7534816513761502</v>
      </c>
      <c r="E69">
        <f t="shared" si="13"/>
        <v>0</v>
      </c>
      <c r="F69">
        <f t="shared" si="14"/>
        <v>0</v>
      </c>
      <c r="G69">
        <f t="shared" si="15"/>
        <v>0</v>
      </c>
      <c r="H69" s="53">
        <f t="shared" si="6"/>
        <v>118.1255</v>
      </c>
      <c r="J69" s="52">
        <f t="shared" si="9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0</v>
      </c>
      <c r="Q69" s="62">
        <f t="shared" si="8"/>
        <v>0</v>
      </c>
    </row>
    <row r="70" spans="1:19">
      <c r="A70" s="52">
        <v>16</v>
      </c>
      <c r="B70">
        <f t="shared" si="10"/>
        <v>0</v>
      </c>
      <c r="C70">
        <f t="shared" si="11"/>
        <v>0</v>
      </c>
      <c r="D70">
        <f t="shared" si="12"/>
        <v>0</v>
      </c>
      <c r="E70">
        <f t="shared" si="13"/>
        <v>0</v>
      </c>
      <c r="F70">
        <f t="shared" si="14"/>
        <v>0</v>
      </c>
      <c r="G70">
        <f t="shared" si="15"/>
        <v>0</v>
      </c>
      <c r="H70" s="53">
        <f t="shared" si="6"/>
        <v>0</v>
      </c>
      <c r="J70" s="52">
        <f t="shared" si="9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 s="62">
        <f t="shared" si="8"/>
        <v>0</v>
      </c>
    </row>
    <row r="71" spans="1:19">
      <c r="A71" s="52">
        <v>16.5</v>
      </c>
      <c r="B71">
        <f t="shared" si="10"/>
        <v>0</v>
      </c>
      <c r="C71">
        <f t="shared" si="11"/>
        <v>0</v>
      </c>
      <c r="D71">
        <f t="shared" si="12"/>
        <v>0</v>
      </c>
      <c r="E71">
        <f t="shared" si="13"/>
        <v>0</v>
      </c>
      <c r="F71">
        <f t="shared" si="14"/>
        <v>0</v>
      </c>
      <c r="G71">
        <f t="shared" si="15"/>
        <v>0</v>
      </c>
      <c r="H71" s="53">
        <f t="shared" si="6"/>
        <v>0</v>
      </c>
      <c r="J71" s="52">
        <f t="shared" si="9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 s="62">
        <f t="shared" si="8"/>
        <v>0</v>
      </c>
    </row>
    <row r="72" spans="1:19">
      <c r="A72" s="52">
        <v>17</v>
      </c>
      <c r="B72">
        <f t="shared" si="10"/>
        <v>0</v>
      </c>
      <c r="C72">
        <f t="shared" si="11"/>
        <v>0</v>
      </c>
      <c r="D72">
        <f t="shared" si="12"/>
        <v>0</v>
      </c>
      <c r="E72">
        <f t="shared" si="13"/>
        <v>0</v>
      </c>
      <c r="F72">
        <f t="shared" si="14"/>
        <v>0</v>
      </c>
      <c r="G72">
        <f t="shared" si="15"/>
        <v>0</v>
      </c>
      <c r="H72" s="53">
        <f t="shared" si="6"/>
        <v>0</v>
      </c>
      <c r="J72" s="52">
        <f t="shared" si="9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 s="62">
        <f t="shared" si="8"/>
        <v>0</v>
      </c>
    </row>
    <row r="73" spans="1:19">
      <c r="A73" s="52">
        <v>17.5</v>
      </c>
      <c r="B73">
        <f t="shared" si="10"/>
        <v>0</v>
      </c>
      <c r="C73">
        <f t="shared" si="11"/>
        <v>0</v>
      </c>
      <c r="D73">
        <f t="shared" si="12"/>
        <v>0</v>
      </c>
      <c r="E73">
        <f t="shared" si="13"/>
        <v>0</v>
      </c>
      <c r="F73">
        <f t="shared" si="14"/>
        <v>0</v>
      </c>
      <c r="G73">
        <f t="shared" si="15"/>
        <v>0</v>
      </c>
      <c r="H73" s="53">
        <f t="shared" si="6"/>
        <v>0</v>
      </c>
      <c r="J73" s="52">
        <f t="shared" si="9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 s="62">
        <f t="shared" si="8"/>
        <v>0</v>
      </c>
    </row>
    <row r="74" spans="1:19">
      <c r="A74" s="52">
        <v>18</v>
      </c>
      <c r="B74">
        <f t="shared" si="10"/>
        <v>0</v>
      </c>
      <c r="C74">
        <f t="shared" si="11"/>
        <v>0</v>
      </c>
      <c r="D74">
        <f t="shared" si="12"/>
        <v>0</v>
      </c>
      <c r="E74">
        <f t="shared" si="13"/>
        <v>0</v>
      </c>
      <c r="F74">
        <f t="shared" si="14"/>
        <v>0</v>
      </c>
      <c r="G74">
        <f t="shared" si="15"/>
        <v>0</v>
      </c>
      <c r="H74" s="53">
        <f t="shared" si="6"/>
        <v>0</v>
      </c>
      <c r="J74" s="52">
        <f t="shared" si="9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 s="62">
        <f t="shared" si="8"/>
        <v>0</v>
      </c>
    </row>
    <row r="75" spans="1:19">
      <c r="A75" s="56" t="s">
        <v>7</v>
      </c>
      <c r="B75" s="57">
        <f t="shared" ref="B75:H75" si="16">SUM(B45:B74)</f>
        <v>441062.50070168503</v>
      </c>
      <c r="C75" s="57">
        <f t="shared" si="16"/>
        <v>303530.63488124497</v>
      </c>
      <c r="D75" s="57">
        <f t="shared" si="16"/>
        <v>463.01491706970802</v>
      </c>
      <c r="E75" s="57">
        <f t="shared" si="16"/>
        <v>0</v>
      </c>
      <c r="F75" s="57">
        <f t="shared" si="16"/>
        <v>0</v>
      </c>
      <c r="G75" s="57">
        <f t="shared" si="16"/>
        <v>0</v>
      </c>
      <c r="H75" s="57">
        <f t="shared" si="16"/>
        <v>745056.15049999999</v>
      </c>
      <c r="I75" s="53"/>
      <c r="J75" s="56" t="s">
        <v>7</v>
      </c>
      <c r="K75" s="57">
        <f t="shared" ref="K75:Q75" si="17">SUM(K45:K74)</f>
        <v>0</v>
      </c>
      <c r="L75" s="57">
        <f t="shared" si="17"/>
        <v>0</v>
      </c>
      <c r="M75" s="57">
        <f t="shared" si="17"/>
        <v>0</v>
      </c>
      <c r="N75" s="57">
        <f t="shared" si="17"/>
        <v>0</v>
      </c>
      <c r="O75" s="57">
        <f t="shared" si="17"/>
        <v>0</v>
      </c>
      <c r="P75" s="57">
        <f t="shared" si="17"/>
        <v>0</v>
      </c>
      <c r="Q75" s="58">
        <f t="shared" si="17"/>
        <v>0</v>
      </c>
      <c r="R75" s="57"/>
      <c r="S75" s="57"/>
    </row>
    <row r="76" spans="1:19">
      <c r="A76" s="49" t="s">
        <v>13</v>
      </c>
      <c r="B76" s="57">
        <f t="shared" ref="B76:H76" si="18">B75/N36</f>
        <v>10.3798665533382</v>
      </c>
      <c r="C76" s="57">
        <f t="shared" si="18"/>
        <v>11.6192471024074</v>
      </c>
      <c r="D76" s="57">
        <f t="shared" si="18"/>
        <v>14.4626308062539</v>
      </c>
      <c r="E76" s="57" t="e">
        <f t="shared" si="18"/>
        <v>#DIV/0!</v>
      </c>
      <c r="F76" s="57" t="e">
        <f t="shared" si="18"/>
        <v>#DIV/0!</v>
      </c>
      <c r="G76" s="57" t="e">
        <f t="shared" si="18"/>
        <v>#DIV/0!</v>
      </c>
      <c r="H76" s="57">
        <f t="shared" si="18"/>
        <v>10.853405857463599</v>
      </c>
      <c r="I76" s="53"/>
      <c r="J76" s="49" t="s">
        <v>13</v>
      </c>
      <c r="K76" s="57">
        <f t="shared" ref="K76:Q76" si="19">K75/N36</f>
        <v>0</v>
      </c>
      <c r="L76" s="57">
        <f t="shared" si="19"/>
        <v>0</v>
      </c>
      <c r="M76" s="57">
        <f t="shared" si="19"/>
        <v>0</v>
      </c>
      <c r="N76" s="57" t="e">
        <f t="shared" si="19"/>
        <v>#DIV/0!</v>
      </c>
      <c r="O76" s="57" t="e">
        <f t="shared" si="19"/>
        <v>#DIV/0!</v>
      </c>
      <c r="P76" s="57" t="e">
        <f t="shared" si="19"/>
        <v>#DIV/0!</v>
      </c>
      <c r="Q76" s="58">
        <f t="shared" si="19"/>
        <v>0</v>
      </c>
      <c r="R76" s="57"/>
      <c r="S76" s="57"/>
    </row>
    <row r="81" spans="1:6">
      <c r="A81" s="70" t="s">
        <v>34</v>
      </c>
      <c r="B81" s="63"/>
    </row>
    <row r="82" spans="1:6">
      <c r="A82" s="63" t="s">
        <v>27</v>
      </c>
      <c r="B82" s="63"/>
    </row>
    <row r="83" spans="1:6">
      <c r="A83" s="63"/>
      <c r="B83" s="63"/>
    </row>
    <row r="85" spans="1:6">
      <c r="B85" s="64" t="s">
        <v>28</v>
      </c>
      <c r="C85" s="64" t="s">
        <v>29</v>
      </c>
      <c r="D85" s="64" t="s">
        <v>30</v>
      </c>
      <c r="E85" s="64" t="s">
        <v>19</v>
      </c>
    </row>
    <row r="86" spans="1:6">
      <c r="A86" s="64" t="s">
        <v>15</v>
      </c>
      <c r="B86" s="64" t="s">
        <v>31</v>
      </c>
      <c r="C86" s="64" t="s">
        <v>6</v>
      </c>
      <c r="D86" s="64" t="s">
        <v>32</v>
      </c>
      <c r="E86" s="63"/>
    </row>
    <row r="87" spans="1:6">
      <c r="B87" s="11"/>
      <c r="C87" s="11"/>
      <c r="D87" s="11"/>
    </row>
    <row r="88" spans="1:6">
      <c r="A88" s="64">
        <v>0</v>
      </c>
      <c r="B88" s="19">
        <f>N$36</f>
        <v>42492</v>
      </c>
      <c r="C88" s="65">
        <f>B76</f>
        <v>10.4</v>
      </c>
      <c r="D88" s="67">
        <f>K76</f>
        <v>0</v>
      </c>
      <c r="E88" s="68">
        <f t="shared" ref="E88:E93" si="20">B88*D88</f>
        <v>0</v>
      </c>
      <c r="F88" s="66"/>
    </row>
    <row r="89" spans="1:6">
      <c r="A89" s="64">
        <v>1</v>
      </c>
      <c r="B89" s="19">
        <f>O$36</f>
        <v>26123</v>
      </c>
      <c r="C89" s="65">
        <f>C76</f>
        <v>11.6</v>
      </c>
      <c r="D89" s="67">
        <f>L76</f>
        <v>0</v>
      </c>
      <c r="E89" s="68">
        <f t="shared" si="20"/>
        <v>0</v>
      </c>
      <c r="F89" s="66"/>
    </row>
    <row r="90" spans="1:6">
      <c r="A90" s="64">
        <v>2</v>
      </c>
      <c r="B90" s="19">
        <f>P$36</f>
        <v>32</v>
      </c>
      <c r="C90" s="65">
        <f>D76</f>
        <v>14.5</v>
      </c>
      <c r="D90" s="67">
        <f>M76</f>
        <v>0</v>
      </c>
      <c r="E90" s="68">
        <f t="shared" si="20"/>
        <v>0</v>
      </c>
      <c r="F90" s="66"/>
    </row>
    <row r="91" spans="1:6">
      <c r="A91" s="64">
        <v>3</v>
      </c>
      <c r="B91" s="19">
        <f>Q$36</f>
        <v>0</v>
      </c>
      <c r="C91" s="65">
        <v>0</v>
      </c>
      <c r="D91" s="67">
        <v>0</v>
      </c>
      <c r="E91" s="68">
        <f t="shared" si="20"/>
        <v>0</v>
      </c>
    </row>
    <row r="92" spans="1:6">
      <c r="A92" s="64">
        <v>4</v>
      </c>
      <c r="B92" s="19">
        <f>R$36</f>
        <v>0</v>
      </c>
      <c r="C92" s="65">
        <v>0</v>
      </c>
      <c r="D92" s="67">
        <v>0</v>
      </c>
      <c r="E92" s="68">
        <f t="shared" si="20"/>
        <v>0</v>
      </c>
    </row>
    <row r="93" spans="1:6">
      <c r="A93" s="64" t="s">
        <v>26</v>
      </c>
      <c r="B93" s="19">
        <f>S$36</f>
        <v>0</v>
      </c>
      <c r="C93" s="65">
        <v>0</v>
      </c>
      <c r="D93" s="67">
        <v>0</v>
      </c>
      <c r="E93" s="68">
        <f t="shared" si="20"/>
        <v>0</v>
      </c>
    </row>
    <row r="94" spans="1:6">
      <c r="A94" s="64" t="s">
        <v>7</v>
      </c>
      <c r="B94" s="19">
        <f>SUM(B88:B93)</f>
        <v>68647</v>
      </c>
      <c r="C94" s="65">
        <f>H76</f>
        <v>10.9</v>
      </c>
      <c r="D94" s="67">
        <f>Q76</f>
        <v>0</v>
      </c>
      <c r="E94" s="68">
        <f>SUM(E88:E93)</f>
        <v>0</v>
      </c>
    </row>
    <row r="95" spans="1:6">
      <c r="A95" s="64" t="s">
        <v>2</v>
      </c>
      <c r="B95" s="19">
        <f>K2</f>
        <v>570559</v>
      </c>
      <c r="C95" s="11"/>
      <c r="D95" s="11"/>
      <c r="E95" s="11"/>
    </row>
    <row r="96" spans="1:6">
      <c r="A96" s="64" t="s">
        <v>19</v>
      </c>
      <c r="B96" s="68">
        <f>E94</f>
        <v>0</v>
      </c>
      <c r="C96" s="11"/>
      <c r="D96" s="11"/>
      <c r="E96" s="11"/>
    </row>
    <row r="97" spans="1:5">
      <c r="A97" s="64" t="s">
        <v>33</v>
      </c>
      <c r="B97" s="69">
        <f>B96/B95*100</f>
        <v>0</v>
      </c>
      <c r="C97" s="11"/>
      <c r="D97" s="11"/>
      <c r="E97" s="1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2023-09-19T12:31:31Z</dcterms:created>
  <dcterms:modified xsi:type="dcterms:W3CDTF">2023-09-19T12:31:31Z</dcterms:modified>
</cp:coreProperties>
</file>