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entregable-3.1/Sección_SS3_boqueron/Modelo_SS3_boqueron/Archivos_datos/DATOS/Taledas_allfleets_1988_2016/"/>
    </mc:Choice>
  </mc:AlternateContent>
  <xr:revisionPtr revIDLastSave="0" documentId="8_{D84EE405-13CE-2547-9DA7-F18FC06D82C7}" xr6:coauthVersionLast="47" xr6:coauthVersionMax="47" xr10:uidLastSave="{00000000-0000-0000-0000-000000000000}"/>
  <bookViews>
    <workbookView xWindow="0" yWindow="500" windowWidth="51200" windowHeight="27300" tabRatio="383" activeTab="3"/>
  </bookViews>
  <sheets>
    <sheet name="1Q" sheetId="1" r:id="rId1"/>
    <sheet name="2Q" sheetId="2" r:id="rId2"/>
    <sheet name="3Q" sheetId="3" r:id="rId3"/>
    <sheet name="4Q" sheetId="4" r:id="rId4"/>
    <sheet name="ANUAL" sheetId="5" r:id="rId5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4" l="1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6" i="2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2" i="5"/>
  <c r="F6" i="1"/>
  <c r="F7" i="1"/>
  <c r="M7" i="1" s="1"/>
  <c r="O7" i="1"/>
  <c r="E48" i="1"/>
  <c r="F8" i="1"/>
  <c r="F9" i="1"/>
  <c r="F10" i="1"/>
  <c r="F11" i="1"/>
  <c r="F12" i="1"/>
  <c r="F13" i="1"/>
  <c r="N13" i="1" s="1"/>
  <c r="D54" i="1" s="1"/>
  <c r="L13" i="1"/>
  <c r="B54" i="1" s="1"/>
  <c r="F14" i="1"/>
  <c r="F15" i="1"/>
  <c r="L15" i="1"/>
  <c r="B56" i="1" s="1"/>
  <c r="F16" i="1"/>
  <c r="L16" i="1" s="1"/>
  <c r="I57" i="1" s="1"/>
  <c r="F17" i="1"/>
  <c r="F18" i="1"/>
  <c r="L18" i="1" s="1"/>
  <c r="O18" i="1"/>
  <c r="E59" i="1" s="1"/>
  <c r="F19" i="1"/>
  <c r="L19" i="1"/>
  <c r="B60" i="1" s="1"/>
  <c r="O19" i="1"/>
  <c r="L60" i="1" s="1"/>
  <c r="F20" i="1"/>
  <c r="L20" i="1" s="1"/>
  <c r="F21" i="1"/>
  <c r="L21" i="1"/>
  <c r="B62" i="1" s="1"/>
  <c r="F22" i="1"/>
  <c r="F23" i="1"/>
  <c r="N23" i="1" s="1"/>
  <c r="K64" i="1" s="1"/>
  <c r="O23" i="1"/>
  <c r="F24" i="1"/>
  <c r="L24" i="1" s="1"/>
  <c r="O24" i="1"/>
  <c r="F25" i="1"/>
  <c r="M25" i="1" s="1"/>
  <c r="C66" i="1" s="1"/>
  <c r="L25" i="1"/>
  <c r="I66" i="1" s="1"/>
  <c r="N25" i="1"/>
  <c r="D66" i="1" s="1"/>
  <c r="F26" i="1"/>
  <c r="L26" i="1" s="1"/>
  <c r="B67" i="1" s="1"/>
  <c r="F27" i="1"/>
  <c r="F28" i="1"/>
  <c r="L28" i="1" s="1"/>
  <c r="I69" i="1" s="1"/>
  <c r="O28" i="1"/>
  <c r="F29" i="1"/>
  <c r="O29" i="1" s="1"/>
  <c r="E70" i="1" s="1"/>
  <c r="F30" i="1"/>
  <c r="F31" i="1"/>
  <c r="N31" i="1" s="1"/>
  <c r="L31" i="1"/>
  <c r="F32" i="1"/>
  <c r="O32" i="1" s="1"/>
  <c r="L32" i="1"/>
  <c r="B73" i="1" s="1"/>
  <c r="F33" i="1"/>
  <c r="O33" i="1" s="1"/>
  <c r="E74" i="1" s="1"/>
  <c r="F34" i="1"/>
  <c r="O34" i="1"/>
  <c r="E75" i="1"/>
  <c r="F35" i="1"/>
  <c r="N35" i="1"/>
  <c r="D76" i="1" s="1"/>
  <c r="O35" i="1"/>
  <c r="F36" i="1"/>
  <c r="F37" i="1"/>
  <c r="N37" i="1" s="1"/>
  <c r="D78" i="1" s="1"/>
  <c r="L37" i="1"/>
  <c r="M37" i="1"/>
  <c r="O37" i="1"/>
  <c r="B38" i="1"/>
  <c r="C38" i="1"/>
  <c r="D38" i="1"/>
  <c r="E38" i="1"/>
  <c r="I38" i="1"/>
  <c r="J38" i="1" s="1"/>
  <c r="H47" i="1"/>
  <c r="H48" i="1"/>
  <c r="J48" i="1"/>
  <c r="L48" i="1"/>
  <c r="H49" i="1"/>
  <c r="H50" i="1"/>
  <c r="H51" i="1"/>
  <c r="H52" i="1"/>
  <c r="H53" i="1"/>
  <c r="H54" i="1"/>
  <c r="K54" i="1"/>
  <c r="H55" i="1"/>
  <c r="H56" i="1"/>
  <c r="I56" i="1"/>
  <c r="B57" i="1"/>
  <c r="H57" i="1"/>
  <c r="H58" i="1"/>
  <c r="H59" i="1"/>
  <c r="E60" i="1"/>
  <c r="H60" i="1"/>
  <c r="H61" i="1"/>
  <c r="H62" i="1"/>
  <c r="H63" i="1"/>
  <c r="E64" i="1"/>
  <c r="H64" i="1"/>
  <c r="L64" i="1" s="1"/>
  <c r="H65" i="1"/>
  <c r="L65" i="1" s="1"/>
  <c r="H66" i="1"/>
  <c r="H67" i="1"/>
  <c r="H68" i="1"/>
  <c r="H69" i="1"/>
  <c r="H70" i="1"/>
  <c r="H71" i="1"/>
  <c r="B72" i="1"/>
  <c r="H72" i="1"/>
  <c r="I72" i="1"/>
  <c r="E73" i="1"/>
  <c r="H73" i="1"/>
  <c r="I73" i="1" s="1"/>
  <c r="H74" i="1"/>
  <c r="L74" i="1"/>
  <c r="H75" i="1"/>
  <c r="E76" i="1"/>
  <c r="H76" i="1"/>
  <c r="K76" i="1" s="1"/>
  <c r="H77" i="1"/>
  <c r="B78" i="1"/>
  <c r="C78" i="1"/>
  <c r="E78" i="1"/>
  <c r="H78" i="1"/>
  <c r="I78" i="1"/>
  <c r="K78" i="1"/>
  <c r="L78" i="1"/>
  <c r="B97" i="1"/>
  <c r="F6" i="2"/>
  <c r="O6" i="2" s="1"/>
  <c r="F7" i="2"/>
  <c r="N7" i="2"/>
  <c r="D48" i="2"/>
  <c r="L7" i="2"/>
  <c r="O7" i="2"/>
  <c r="E48" i="2"/>
  <c r="F8" i="2"/>
  <c r="O8" i="2"/>
  <c r="F9" i="2"/>
  <c r="N9" i="2"/>
  <c r="L9" i="2"/>
  <c r="I50" i="2" s="1"/>
  <c r="M9" i="2"/>
  <c r="C50" i="2" s="1"/>
  <c r="O9" i="2"/>
  <c r="E50" i="2" s="1"/>
  <c r="L50" i="2"/>
  <c r="F10" i="2"/>
  <c r="O10" i="2"/>
  <c r="E51" i="2" s="1"/>
  <c r="F11" i="2"/>
  <c r="N11" i="2"/>
  <c r="L11" i="2"/>
  <c r="I52" i="2" s="1"/>
  <c r="B52" i="2"/>
  <c r="M11" i="2"/>
  <c r="O11" i="2"/>
  <c r="E52" i="2" s="1"/>
  <c r="F12" i="2"/>
  <c r="O12" i="2"/>
  <c r="L53" i="2"/>
  <c r="F13" i="2"/>
  <c r="F14" i="2"/>
  <c r="O14" i="2"/>
  <c r="E55" i="2" s="1"/>
  <c r="F15" i="2"/>
  <c r="O15" i="2"/>
  <c r="E56" i="2" s="1"/>
  <c r="F16" i="2"/>
  <c r="O16" i="2"/>
  <c r="E57" i="2" s="1"/>
  <c r="F17" i="2"/>
  <c r="L17" i="2" s="1"/>
  <c r="N17" i="2"/>
  <c r="M17" i="2"/>
  <c r="O17" i="2"/>
  <c r="F18" i="2"/>
  <c r="O18" i="2" s="1"/>
  <c r="F19" i="2"/>
  <c r="F20" i="2"/>
  <c r="O20" i="2"/>
  <c r="E61" i="2" s="1"/>
  <c r="F21" i="2"/>
  <c r="N21" i="2"/>
  <c r="L21" i="2"/>
  <c r="M21" i="2"/>
  <c r="C62" i="2" s="1"/>
  <c r="O21" i="2"/>
  <c r="F22" i="2"/>
  <c r="O22" i="2" s="1"/>
  <c r="F23" i="2"/>
  <c r="N23" i="2"/>
  <c r="K64" i="2"/>
  <c r="L23" i="2"/>
  <c r="I64" i="2" s="1"/>
  <c r="M23" i="2"/>
  <c r="O23" i="2"/>
  <c r="E64" i="2" s="1"/>
  <c r="F24" i="2"/>
  <c r="O24" i="2"/>
  <c r="E65" i="2" s="1"/>
  <c r="F25" i="2"/>
  <c r="O25" i="2" s="1"/>
  <c r="F26" i="2"/>
  <c r="O26" i="2"/>
  <c r="F27" i="2"/>
  <c r="N27" i="2"/>
  <c r="D68" i="2" s="1"/>
  <c r="O27" i="2"/>
  <c r="E68" i="2" s="1"/>
  <c r="F28" i="2"/>
  <c r="O28" i="2"/>
  <c r="E69" i="2" s="1"/>
  <c r="F29" i="2"/>
  <c r="N29" i="2"/>
  <c r="L29" i="2"/>
  <c r="M29" i="2"/>
  <c r="O29" i="2"/>
  <c r="L70" i="2"/>
  <c r="F30" i="2"/>
  <c r="O30" i="2"/>
  <c r="L71" i="2" s="1"/>
  <c r="F31" i="2"/>
  <c r="N31" i="2"/>
  <c r="L31" i="2"/>
  <c r="P31" i="2" s="1"/>
  <c r="M31" i="2"/>
  <c r="C72" i="2" s="1"/>
  <c r="O31" i="2"/>
  <c r="E72" i="2" s="1"/>
  <c r="F32" i="2"/>
  <c r="O32" i="2"/>
  <c r="E73" i="2"/>
  <c r="F33" i="2"/>
  <c r="L33" i="2" s="1"/>
  <c r="N33" i="2"/>
  <c r="O33" i="2"/>
  <c r="E74" i="2" s="1"/>
  <c r="F34" i="2"/>
  <c r="O34" i="2"/>
  <c r="F35" i="2"/>
  <c r="M35" i="2" s="1"/>
  <c r="C76" i="2" s="1"/>
  <c r="N35" i="2"/>
  <c r="D76" i="2" s="1"/>
  <c r="L35" i="2"/>
  <c r="O35" i="2"/>
  <c r="E76" i="2"/>
  <c r="F36" i="2"/>
  <c r="O36" i="2"/>
  <c r="E77" i="2" s="1"/>
  <c r="F37" i="2"/>
  <c r="N37" i="2"/>
  <c r="L37" i="2"/>
  <c r="I78" i="2" s="1"/>
  <c r="P37" i="2"/>
  <c r="M37" i="2"/>
  <c r="C78" i="2" s="1"/>
  <c r="O37" i="2"/>
  <c r="L78" i="2"/>
  <c r="B38" i="2"/>
  <c r="C38" i="2"/>
  <c r="D38" i="2"/>
  <c r="E38" i="2"/>
  <c r="I38" i="2"/>
  <c r="J38" i="2" s="1"/>
  <c r="H47" i="2"/>
  <c r="H48" i="2"/>
  <c r="H49" i="2"/>
  <c r="H50" i="2"/>
  <c r="J50" i="2"/>
  <c r="H51" i="2"/>
  <c r="C52" i="2"/>
  <c r="D52" i="2"/>
  <c r="H52" i="2"/>
  <c r="L52" i="2" s="1"/>
  <c r="H53" i="2"/>
  <c r="H54" i="2"/>
  <c r="H55" i="2"/>
  <c r="H56" i="2"/>
  <c r="H57" i="2"/>
  <c r="H58" i="2"/>
  <c r="I58" i="2"/>
  <c r="H59" i="2"/>
  <c r="L59" i="2" s="1"/>
  <c r="H60" i="2"/>
  <c r="H61" i="2"/>
  <c r="E62" i="2"/>
  <c r="H62" i="2"/>
  <c r="H63" i="2"/>
  <c r="C64" i="2"/>
  <c r="D64" i="2"/>
  <c r="H64" i="2"/>
  <c r="H65" i="2"/>
  <c r="H66" i="2"/>
  <c r="H67" i="2"/>
  <c r="L67" i="2" s="1"/>
  <c r="H68" i="2"/>
  <c r="H69" i="2"/>
  <c r="D70" i="2"/>
  <c r="E70" i="2"/>
  <c r="H70" i="2"/>
  <c r="K70" i="2"/>
  <c r="E71" i="2"/>
  <c r="H71" i="2"/>
  <c r="D72" i="2"/>
  <c r="H72" i="2"/>
  <c r="I72" i="2"/>
  <c r="K72" i="2"/>
  <c r="H73" i="2"/>
  <c r="D74" i="2"/>
  <c r="H74" i="2"/>
  <c r="L74" i="2" s="1"/>
  <c r="K74" i="2"/>
  <c r="H75" i="2"/>
  <c r="L75" i="2" s="1"/>
  <c r="H76" i="2"/>
  <c r="L76" i="2"/>
  <c r="H77" i="2"/>
  <c r="E78" i="2"/>
  <c r="H78" i="2"/>
  <c r="J78" i="2"/>
  <c r="B97" i="2"/>
  <c r="F6" i="3"/>
  <c r="M6" i="3"/>
  <c r="O6" i="3"/>
  <c r="F7" i="3"/>
  <c r="F8" i="3"/>
  <c r="N8" i="3"/>
  <c r="D49" i="3"/>
  <c r="O8" i="3"/>
  <c r="E49" i="3" s="1"/>
  <c r="F9" i="3"/>
  <c r="M9" i="3" s="1"/>
  <c r="L9" i="3"/>
  <c r="O9" i="3"/>
  <c r="F10" i="3"/>
  <c r="M10" i="3" s="1"/>
  <c r="L10" i="3"/>
  <c r="N10" i="3"/>
  <c r="F11" i="3"/>
  <c r="N11" i="3" s="1"/>
  <c r="M11" i="3"/>
  <c r="F12" i="3"/>
  <c r="L12" i="3"/>
  <c r="B53" i="3" s="1"/>
  <c r="F13" i="3"/>
  <c r="N13" i="3" s="1"/>
  <c r="M13" i="3"/>
  <c r="L13" i="3"/>
  <c r="I54" i="3" s="1"/>
  <c r="O13" i="3"/>
  <c r="L54" i="3" s="1"/>
  <c r="M54" i="3" s="1"/>
  <c r="F14" i="3"/>
  <c r="L14" i="3"/>
  <c r="O14" i="3"/>
  <c r="F15" i="3"/>
  <c r="O15" i="3" s="1"/>
  <c r="F16" i="3"/>
  <c r="L16" i="3" s="1"/>
  <c r="F17" i="3"/>
  <c r="M17" i="3"/>
  <c r="C58" i="3" s="1"/>
  <c r="L17" i="3"/>
  <c r="O17" i="3"/>
  <c r="E58" i="3" s="1"/>
  <c r="F18" i="3"/>
  <c r="L18" i="3"/>
  <c r="M18" i="3"/>
  <c r="N18" i="3"/>
  <c r="D59" i="3" s="1"/>
  <c r="O18" i="3"/>
  <c r="E59" i="3" s="1"/>
  <c r="F19" i="3"/>
  <c r="M19" i="3"/>
  <c r="C60" i="3"/>
  <c r="N19" i="3"/>
  <c r="F20" i="3"/>
  <c r="M20" i="3" s="1"/>
  <c r="L20" i="3"/>
  <c r="N20" i="3"/>
  <c r="K61" i="3" s="1"/>
  <c r="F21" i="3"/>
  <c r="N21" i="3"/>
  <c r="D62" i="3" s="1"/>
  <c r="O21" i="3"/>
  <c r="E62" i="3" s="1"/>
  <c r="F22" i="3"/>
  <c r="L22" i="3" s="1"/>
  <c r="F23" i="3"/>
  <c r="L23" i="3" s="1"/>
  <c r="F24" i="3"/>
  <c r="O24" i="3" s="1"/>
  <c r="N24" i="3"/>
  <c r="D65" i="3" s="1"/>
  <c r="F25" i="3"/>
  <c r="M25" i="3"/>
  <c r="C66" i="3" s="1"/>
  <c r="F26" i="3"/>
  <c r="L26" i="3"/>
  <c r="B67" i="3" s="1"/>
  <c r="M26" i="3"/>
  <c r="F27" i="3"/>
  <c r="M27" i="3"/>
  <c r="N27" i="3"/>
  <c r="D68" i="3" s="1"/>
  <c r="F28" i="3"/>
  <c r="N28" i="3" s="1"/>
  <c r="F29" i="3"/>
  <c r="N29" i="3"/>
  <c r="O29" i="3"/>
  <c r="E70" i="3" s="1"/>
  <c r="F30" i="3"/>
  <c r="F31" i="3"/>
  <c r="M31" i="3" s="1"/>
  <c r="F32" i="3"/>
  <c r="N32" i="3"/>
  <c r="K73" i="3" s="1"/>
  <c r="F33" i="3"/>
  <c r="O33" i="3"/>
  <c r="F34" i="3"/>
  <c r="N34" i="3" s="1"/>
  <c r="D75" i="3" s="1"/>
  <c r="L34" i="3"/>
  <c r="F35" i="3"/>
  <c r="M35" i="3"/>
  <c r="N35" i="3"/>
  <c r="F36" i="3"/>
  <c r="L36" i="3"/>
  <c r="M36" i="3"/>
  <c r="C77" i="3" s="1"/>
  <c r="N36" i="3"/>
  <c r="D77" i="3" s="1"/>
  <c r="O36" i="3"/>
  <c r="P36" i="3"/>
  <c r="F37" i="3"/>
  <c r="M37" i="3"/>
  <c r="L37" i="3"/>
  <c r="N37" i="3"/>
  <c r="K78" i="3" s="1"/>
  <c r="O37" i="3"/>
  <c r="E78" i="3" s="1"/>
  <c r="B38" i="3"/>
  <c r="C38" i="3"/>
  <c r="D38" i="3"/>
  <c r="E38" i="3"/>
  <c r="I38" i="3"/>
  <c r="J38" i="3" s="1"/>
  <c r="E47" i="3"/>
  <c r="H47" i="3"/>
  <c r="L47" i="3"/>
  <c r="H48" i="3"/>
  <c r="H49" i="3"/>
  <c r="C50" i="3"/>
  <c r="E50" i="3"/>
  <c r="H50" i="3"/>
  <c r="L50" i="3" s="1"/>
  <c r="D51" i="3"/>
  <c r="H51" i="3"/>
  <c r="C52" i="3"/>
  <c r="H52" i="3"/>
  <c r="J52" i="3"/>
  <c r="H53" i="3"/>
  <c r="C54" i="3"/>
  <c r="D54" i="3"/>
  <c r="E54" i="3"/>
  <c r="H54" i="3"/>
  <c r="K54" i="3"/>
  <c r="J54" i="3"/>
  <c r="B55" i="3"/>
  <c r="E55" i="3"/>
  <c r="H55" i="3"/>
  <c r="I55" i="3"/>
  <c r="L55" i="3"/>
  <c r="H56" i="3"/>
  <c r="H57" i="3"/>
  <c r="H58" i="3"/>
  <c r="I58" i="3" s="1"/>
  <c r="B59" i="3"/>
  <c r="H59" i="3"/>
  <c r="J59" i="3" s="1"/>
  <c r="M59" i="3" s="1"/>
  <c r="I59" i="3"/>
  <c r="K59" i="3"/>
  <c r="L59" i="3"/>
  <c r="H60" i="3"/>
  <c r="J60" i="3"/>
  <c r="C61" i="3"/>
  <c r="D61" i="3"/>
  <c r="H61" i="3"/>
  <c r="H62" i="3"/>
  <c r="K62" i="3" s="1"/>
  <c r="H63" i="3"/>
  <c r="H64" i="3"/>
  <c r="H65" i="3"/>
  <c r="K65" i="3"/>
  <c r="H66" i="3"/>
  <c r="H67" i="3"/>
  <c r="J67" i="3" s="1"/>
  <c r="I67" i="3"/>
  <c r="C68" i="3"/>
  <c r="H68" i="3"/>
  <c r="J68" i="3"/>
  <c r="H69" i="3"/>
  <c r="D70" i="3"/>
  <c r="H70" i="3"/>
  <c r="H71" i="3"/>
  <c r="H72" i="3"/>
  <c r="H73" i="3"/>
  <c r="E74" i="3"/>
  <c r="H74" i="3"/>
  <c r="L74" i="3" s="1"/>
  <c r="H75" i="3"/>
  <c r="K75" i="3"/>
  <c r="C76" i="3"/>
  <c r="H76" i="3"/>
  <c r="J76" i="3"/>
  <c r="B77" i="3"/>
  <c r="E77" i="3"/>
  <c r="F77" i="3" s="1"/>
  <c r="H77" i="3"/>
  <c r="J77" i="3" s="1"/>
  <c r="C78" i="3"/>
  <c r="D78" i="3"/>
  <c r="H78" i="3"/>
  <c r="J78" i="3"/>
  <c r="B97" i="3"/>
  <c r="F6" i="4"/>
  <c r="L6" i="4" s="1"/>
  <c r="M6" i="4"/>
  <c r="F7" i="4"/>
  <c r="M7" i="4"/>
  <c r="J48" i="4" s="1"/>
  <c r="O7" i="4"/>
  <c r="E48" i="4" s="1"/>
  <c r="F8" i="4"/>
  <c r="O8" i="4"/>
  <c r="F9" i="4"/>
  <c r="F10" i="4"/>
  <c r="O10" i="4" s="1"/>
  <c r="F11" i="4"/>
  <c r="M11" i="4"/>
  <c r="C52" i="4" s="1"/>
  <c r="O11" i="4"/>
  <c r="E52" i="4"/>
  <c r="F12" i="4"/>
  <c r="O12" i="4"/>
  <c r="L53" i="4"/>
  <c r="F13" i="4"/>
  <c r="L13" i="4" s="1"/>
  <c r="F14" i="4"/>
  <c r="N14" i="4" s="1"/>
  <c r="M14" i="4"/>
  <c r="F15" i="4"/>
  <c r="M15" i="4"/>
  <c r="O15" i="4"/>
  <c r="F16" i="4"/>
  <c r="O16" i="4"/>
  <c r="L57" i="4"/>
  <c r="F17" i="4"/>
  <c r="F18" i="4"/>
  <c r="M18" i="4" s="1"/>
  <c r="F19" i="4"/>
  <c r="M19" i="4"/>
  <c r="J60" i="4"/>
  <c r="O19" i="4"/>
  <c r="L60" i="4" s="1"/>
  <c r="E60" i="4"/>
  <c r="F20" i="4"/>
  <c r="O20" i="4"/>
  <c r="E61" i="4" s="1"/>
  <c r="F21" i="4"/>
  <c r="F22" i="4"/>
  <c r="N22" i="4" s="1"/>
  <c r="K63" i="4" s="1"/>
  <c r="M22" i="4"/>
  <c r="J63" i="4" s="1"/>
  <c r="F23" i="4"/>
  <c r="M23" i="4"/>
  <c r="C64" i="4" s="1"/>
  <c r="O23" i="4"/>
  <c r="E64" i="4"/>
  <c r="F24" i="4"/>
  <c r="O24" i="4"/>
  <c r="F25" i="4"/>
  <c r="L25" i="4" s="1"/>
  <c r="F26" i="4"/>
  <c r="N26" i="4" s="1"/>
  <c r="M26" i="4"/>
  <c r="J67" i="4" s="1"/>
  <c r="F27" i="4"/>
  <c r="M27" i="4"/>
  <c r="C68" i="4" s="1"/>
  <c r="O27" i="4"/>
  <c r="E68" i="4" s="1"/>
  <c r="F28" i="4"/>
  <c r="F29" i="4"/>
  <c r="L29" i="4" s="1"/>
  <c r="F30" i="4"/>
  <c r="M30" i="4" s="1"/>
  <c r="F31" i="4"/>
  <c r="M31" i="4"/>
  <c r="O31" i="4"/>
  <c r="E72" i="4" s="1"/>
  <c r="F32" i="4"/>
  <c r="O32" i="4"/>
  <c r="F33" i="4"/>
  <c r="F34" i="4"/>
  <c r="L34" i="4" s="1"/>
  <c r="M34" i="4"/>
  <c r="C75" i="4" s="1"/>
  <c r="F35" i="4"/>
  <c r="N35" i="4"/>
  <c r="K76" i="4" s="1"/>
  <c r="O35" i="4"/>
  <c r="E76" i="4" s="1"/>
  <c r="F36" i="4"/>
  <c r="F37" i="4"/>
  <c r="M37" i="4" s="1"/>
  <c r="L37" i="4"/>
  <c r="B78" i="4" s="1"/>
  <c r="B38" i="4"/>
  <c r="C38" i="4"/>
  <c r="D38" i="4"/>
  <c r="E38" i="4"/>
  <c r="F38" i="4"/>
  <c r="I38" i="4"/>
  <c r="J38" i="4" s="1"/>
  <c r="H47" i="4"/>
  <c r="H48" i="4"/>
  <c r="L48" i="4"/>
  <c r="H49" i="4"/>
  <c r="L49" i="4" s="1"/>
  <c r="H50" i="4"/>
  <c r="H51" i="4"/>
  <c r="H52" i="4"/>
  <c r="L52" i="4"/>
  <c r="H53" i="4"/>
  <c r="H54" i="4"/>
  <c r="C55" i="4"/>
  <c r="H55" i="4"/>
  <c r="C56" i="4"/>
  <c r="H56" i="4"/>
  <c r="J56" i="4" s="1"/>
  <c r="H57" i="4"/>
  <c r="H58" i="4"/>
  <c r="H59" i="4"/>
  <c r="C60" i="4"/>
  <c r="H60" i="4"/>
  <c r="H61" i="4"/>
  <c r="L61" i="4" s="1"/>
  <c r="H62" i="4"/>
  <c r="H63" i="4"/>
  <c r="H64" i="4"/>
  <c r="L64" i="4"/>
  <c r="H65" i="4"/>
  <c r="L65" i="4" s="1"/>
  <c r="H66" i="4"/>
  <c r="H67" i="4"/>
  <c r="H68" i="4"/>
  <c r="J68" i="4"/>
  <c r="L68" i="4"/>
  <c r="H69" i="4"/>
  <c r="H70" i="4"/>
  <c r="H71" i="4"/>
  <c r="C72" i="4"/>
  <c r="H72" i="4"/>
  <c r="J72" i="4" s="1"/>
  <c r="H73" i="4"/>
  <c r="H74" i="4"/>
  <c r="H75" i="4"/>
  <c r="D76" i="4"/>
  <c r="H76" i="4"/>
  <c r="L76" i="4"/>
  <c r="H77" i="4"/>
  <c r="H78" i="4"/>
  <c r="B97" i="4"/>
  <c r="B6" i="5"/>
  <c r="C6" i="5"/>
  <c r="D6" i="5"/>
  <c r="F6" i="5"/>
  <c r="M6" i="5" s="1"/>
  <c r="E6" i="5"/>
  <c r="B7" i="5"/>
  <c r="B38" i="5" s="1"/>
  <c r="C7" i="5"/>
  <c r="C38" i="5" s="1"/>
  <c r="D7" i="5"/>
  <c r="E7" i="5"/>
  <c r="F7" i="5"/>
  <c r="N7" i="5" s="1"/>
  <c r="D48" i="5" s="1"/>
  <c r="B8" i="5"/>
  <c r="C8" i="5"/>
  <c r="F8" i="5" s="1"/>
  <c r="D8" i="5"/>
  <c r="E8" i="5"/>
  <c r="E38" i="5" s="1"/>
  <c r="B9" i="5"/>
  <c r="C9" i="5"/>
  <c r="D9" i="5"/>
  <c r="F9" i="5" s="1"/>
  <c r="M9" i="5" s="1"/>
  <c r="C50" i="5" s="1"/>
  <c r="E9" i="5"/>
  <c r="B10" i="5"/>
  <c r="C10" i="5"/>
  <c r="D10" i="5"/>
  <c r="E10" i="5"/>
  <c r="B11" i="5"/>
  <c r="F11" i="5" s="1"/>
  <c r="L11" i="5" s="1"/>
  <c r="C11" i="5"/>
  <c r="D11" i="5"/>
  <c r="E11" i="5"/>
  <c r="B12" i="5"/>
  <c r="C12" i="5"/>
  <c r="D12" i="5"/>
  <c r="F12" i="5" s="1"/>
  <c r="E12" i="5"/>
  <c r="B13" i="5"/>
  <c r="F13" i="5" s="1"/>
  <c r="C13" i="5"/>
  <c r="D13" i="5"/>
  <c r="E13" i="5"/>
  <c r="B14" i="5"/>
  <c r="F14" i="5" s="1"/>
  <c r="C14" i="5"/>
  <c r="D14" i="5"/>
  <c r="E14" i="5"/>
  <c r="B15" i="5"/>
  <c r="C15" i="5"/>
  <c r="D15" i="5"/>
  <c r="E15" i="5"/>
  <c r="B16" i="5"/>
  <c r="C16" i="5"/>
  <c r="D16" i="5"/>
  <c r="E16" i="5"/>
  <c r="B17" i="5"/>
  <c r="F17" i="5" s="1"/>
  <c r="C17" i="5"/>
  <c r="D17" i="5"/>
  <c r="E17" i="5"/>
  <c r="B18" i="5"/>
  <c r="C18" i="5"/>
  <c r="D18" i="5"/>
  <c r="F18" i="5" s="1"/>
  <c r="E18" i="5"/>
  <c r="B19" i="5"/>
  <c r="C19" i="5"/>
  <c r="F19" i="5" s="1"/>
  <c r="D19" i="5"/>
  <c r="E19" i="5"/>
  <c r="B20" i="5"/>
  <c r="F20" i="5" s="1"/>
  <c r="C20" i="5"/>
  <c r="D20" i="5"/>
  <c r="E20" i="5"/>
  <c r="B21" i="5"/>
  <c r="C21" i="5"/>
  <c r="D21" i="5"/>
  <c r="E21" i="5"/>
  <c r="F21" i="5"/>
  <c r="N21" i="5" s="1"/>
  <c r="B22" i="5"/>
  <c r="C22" i="5"/>
  <c r="F22" i="5" s="1"/>
  <c r="D22" i="5"/>
  <c r="E22" i="5"/>
  <c r="B23" i="5"/>
  <c r="F23" i="5" s="1"/>
  <c r="C23" i="5"/>
  <c r="D23" i="5"/>
  <c r="E23" i="5"/>
  <c r="B24" i="5"/>
  <c r="F24" i="5" s="1"/>
  <c r="C24" i="5"/>
  <c r="D24" i="5"/>
  <c r="E24" i="5"/>
  <c r="B25" i="5"/>
  <c r="F25" i="5" s="1"/>
  <c r="C25" i="5"/>
  <c r="D25" i="5"/>
  <c r="E25" i="5"/>
  <c r="B26" i="5"/>
  <c r="C26" i="5"/>
  <c r="D26" i="5"/>
  <c r="E26" i="5"/>
  <c r="B27" i="5"/>
  <c r="C27" i="5"/>
  <c r="F27" i="5" s="1"/>
  <c r="D27" i="5"/>
  <c r="E27" i="5"/>
  <c r="B28" i="5"/>
  <c r="C28" i="5"/>
  <c r="D28" i="5"/>
  <c r="F28" i="5" s="1"/>
  <c r="E28" i="5"/>
  <c r="B29" i="5"/>
  <c r="C29" i="5"/>
  <c r="D29" i="5"/>
  <c r="E29" i="5"/>
  <c r="B30" i="5"/>
  <c r="C30" i="5"/>
  <c r="D30" i="5"/>
  <c r="E30" i="5"/>
  <c r="B31" i="5"/>
  <c r="C31" i="5"/>
  <c r="F31" i="5" s="1"/>
  <c r="D31" i="5"/>
  <c r="E31" i="5"/>
  <c r="B32" i="5"/>
  <c r="F32" i="5" s="1"/>
  <c r="C32" i="5"/>
  <c r="D32" i="5"/>
  <c r="E32" i="5"/>
  <c r="B33" i="5"/>
  <c r="C33" i="5"/>
  <c r="D33" i="5"/>
  <c r="E33" i="5"/>
  <c r="F33" i="5"/>
  <c r="O33" i="5" s="1"/>
  <c r="L74" i="5" s="1"/>
  <c r="B34" i="5"/>
  <c r="F34" i="5" s="1"/>
  <c r="C34" i="5"/>
  <c r="D34" i="5"/>
  <c r="E34" i="5"/>
  <c r="B35" i="5"/>
  <c r="C35" i="5"/>
  <c r="F35" i="5"/>
  <c r="L35" i="5" s="1"/>
  <c r="D35" i="5"/>
  <c r="E35" i="5"/>
  <c r="B36" i="5"/>
  <c r="C36" i="5"/>
  <c r="D36" i="5"/>
  <c r="F36" i="5"/>
  <c r="M36" i="5" s="1"/>
  <c r="E36" i="5"/>
  <c r="B37" i="5"/>
  <c r="C37" i="5"/>
  <c r="F37" i="5" s="1"/>
  <c r="D37" i="5"/>
  <c r="E37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B97" i="5"/>
  <c r="E65" i="4"/>
  <c r="E57" i="4"/>
  <c r="E53" i="4"/>
  <c r="E49" i="4"/>
  <c r="L68" i="2"/>
  <c r="B50" i="2"/>
  <c r="J62" i="2"/>
  <c r="P23" i="2"/>
  <c r="I38" i="5"/>
  <c r="I67" i="1"/>
  <c r="B65" i="1"/>
  <c r="E65" i="1"/>
  <c r="I62" i="1"/>
  <c r="I54" i="1"/>
  <c r="D64" i="1"/>
  <c r="N35" i="5"/>
  <c r="M35" i="5"/>
  <c r="O35" i="5"/>
  <c r="F30" i="5"/>
  <c r="F26" i="5"/>
  <c r="O36" i="5"/>
  <c r="N33" i="5"/>
  <c r="M33" i="5"/>
  <c r="M21" i="5"/>
  <c r="K48" i="5"/>
  <c r="M13" i="5"/>
  <c r="L6" i="5"/>
  <c r="O6" i="5"/>
  <c r="L21" i="5"/>
  <c r="N34" i="4"/>
  <c r="L30" i="4"/>
  <c r="N30" i="4"/>
  <c r="L26" i="4"/>
  <c r="L22" i="4"/>
  <c r="L18" i="4"/>
  <c r="N18" i="4"/>
  <c r="L14" i="4"/>
  <c r="L10" i="4"/>
  <c r="N10" i="4"/>
  <c r="N6" i="4"/>
  <c r="I78" i="3"/>
  <c r="K70" i="3"/>
  <c r="L69" i="1"/>
  <c r="E69" i="1"/>
  <c r="N33" i="4"/>
  <c r="L33" i="4"/>
  <c r="N29" i="4"/>
  <c r="N25" i="4"/>
  <c r="N21" i="4"/>
  <c r="L21" i="4"/>
  <c r="N17" i="4"/>
  <c r="D58" i="4" s="1"/>
  <c r="L17" i="4"/>
  <c r="N9" i="4"/>
  <c r="L9" i="4"/>
  <c r="K76" i="3"/>
  <c r="D76" i="3"/>
  <c r="O31" i="3"/>
  <c r="N31" i="3"/>
  <c r="L31" i="3"/>
  <c r="K68" i="3"/>
  <c r="M23" i="3"/>
  <c r="J64" i="3" s="1"/>
  <c r="O23" i="3"/>
  <c r="N23" i="3"/>
  <c r="K60" i="3"/>
  <c r="D60" i="3"/>
  <c r="B58" i="3"/>
  <c r="M15" i="3"/>
  <c r="N15" i="3"/>
  <c r="L15" i="3"/>
  <c r="L7" i="5"/>
  <c r="L32" i="4"/>
  <c r="N32" i="4"/>
  <c r="N28" i="4"/>
  <c r="L24" i="4"/>
  <c r="N24" i="4"/>
  <c r="L20" i="4"/>
  <c r="N20" i="4"/>
  <c r="L16" i="4"/>
  <c r="N16" i="4"/>
  <c r="L12" i="4"/>
  <c r="P12" i="4" s="1"/>
  <c r="N12" i="4"/>
  <c r="L8" i="4"/>
  <c r="N8" i="4"/>
  <c r="M7" i="5"/>
  <c r="N37" i="4"/>
  <c r="M33" i="4"/>
  <c r="O30" i="4"/>
  <c r="M29" i="4"/>
  <c r="O26" i="4"/>
  <c r="M25" i="4"/>
  <c r="M21" i="4"/>
  <c r="O18" i="4"/>
  <c r="M17" i="4"/>
  <c r="O14" i="4"/>
  <c r="M13" i="4"/>
  <c r="M9" i="4"/>
  <c r="O6" i="4"/>
  <c r="L78" i="3"/>
  <c r="L70" i="3"/>
  <c r="J66" i="3"/>
  <c r="L62" i="3"/>
  <c r="N31" i="4"/>
  <c r="L31" i="4"/>
  <c r="N27" i="4"/>
  <c r="L27" i="4"/>
  <c r="I68" i="4" s="1"/>
  <c r="N23" i="4"/>
  <c r="L23" i="4"/>
  <c r="N19" i="4"/>
  <c r="L19" i="4"/>
  <c r="P19" i="4" s="1"/>
  <c r="N15" i="4"/>
  <c r="L15" i="4"/>
  <c r="N11" i="4"/>
  <c r="L11" i="4"/>
  <c r="I52" i="4" s="1"/>
  <c r="N7" i="4"/>
  <c r="L7" i="4"/>
  <c r="O33" i="4"/>
  <c r="M32" i="4"/>
  <c r="O29" i="4"/>
  <c r="M28" i="4"/>
  <c r="M24" i="4"/>
  <c r="C65" i="4" s="1"/>
  <c r="O21" i="4"/>
  <c r="M20" i="4"/>
  <c r="O17" i="4"/>
  <c r="M16" i="4"/>
  <c r="M12" i="4"/>
  <c r="O9" i="4"/>
  <c r="M8" i="4"/>
  <c r="D73" i="3"/>
  <c r="M7" i="3"/>
  <c r="F38" i="3"/>
  <c r="E47" i="2"/>
  <c r="N30" i="1"/>
  <c r="D71" i="1" s="1"/>
  <c r="M30" i="1"/>
  <c r="N22" i="1"/>
  <c r="M22" i="1"/>
  <c r="N14" i="1"/>
  <c r="M14" i="1"/>
  <c r="N6" i="1"/>
  <c r="D47" i="1" s="1"/>
  <c r="M6" i="1"/>
  <c r="P37" i="1"/>
  <c r="J78" i="1"/>
  <c r="M78" i="1" s="1"/>
  <c r="N32" i="1"/>
  <c r="M32" i="1"/>
  <c r="N24" i="1"/>
  <c r="M24" i="1"/>
  <c r="N16" i="1"/>
  <c r="M16" i="1"/>
  <c r="N8" i="1"/>
  <c r="M8" i="1"/>
  <c r="B78" i="3"/>
  <c r="F78" i="3" s="1"/>
  <c r="C67" i="3"/>
  <c r="C59" i="3"/>
  <c r="F59" i="3" s="1"/>
  <c r="B54" i="3"/>
  <c r="F54" i="3" s="1"/>
  <c r="D52" i="3"/>
  <c r="C51" i="3"/>
  <c r="B50" i="3"/>
  <c r="C47" i="3"/>
  <c r="O35" i="3"/>
  <c r="N33" i="3"/>
  <c r="O27" i="3"/>
  <c r="N25" i="3"/>
  <c r="O19" i="3"/>
  <c r="P19" i="3" s="1"/>
  <c r="P18" i="3"/>
  <c r="N17" i="3"/>
  <c r="P17" i="3" s="1"/>
  <c r="P13" i="3"/>
  <c r="O11" i="3"/>
  <c r="N9" i="3"/>
  <c r="P9" i="3"/>
  <c r="L7" i="3"/>
  <c r="B78" i="2"/>
  <c r="I76" i="2"/>
  <c r="L73" i="2"/>
  <c r="L72" i="2"/>
  <c r="B70" i="2"/>
  <c r="L65" i="2"/>
  <c r="L64" i="2"/>
  <c r="B62" i="2"/>
  <c r="L57" i="2"/>
  <c r="L56" i="2"/>
  <c r="P11" i="2"/>
  <c r="K52" i="2"/>
  <c r="P9" i="2"/>
  <c r="K48" i="2"/>
  <c r="L75" i="1"/>
  <c r="L70" i="1"/>
  <c r="B69" i="1"/>
  <c r="K66" i="1"/>
  <c r="L59" i="1"/>
  <c r="L30" i="1"/>
  <c r="L22" i="1"/>
  <c r="I63" i="1" s="1"/>
  <c r="L14" i="1"/>
  <c r="L6" i="1"/>
  <c r="I47" i="1" s="1"/>
  <c r="M36" i="2"/>
  <c r="L36" i="2"/>
  <c r="M34" i="2"/>
  <c r="L34" i="2"/>
  <c r="I75" i="2" s="1"/>
  <c r="M32" i="2"/>
  <c r="L32" i="2"/>
  <c r="M30" i="2"/>
  <c r="L30" i="2"/>
  <c r="M28" i="2"/>
  <c r="L28" i="2"/>
  <c r="M26" i="2"/>
  <c r="L26" i="2"/>
  <c r="M24" i="2"/>
  <c r="L24" i="2"/>
  <c r="M22" i="2"/>
  <c r="L22" i="2"/>
  <c r="B63" i="2" s="1"/>
  <c r="M20" i="2"/>
  <c r="L20" i="2"/>
  <c r="M18" i="2"/>
  <c r="L18" i="2"/>
  <c r="P18" i="2" s="1"/>
  <c r="M16" i="2"/>
  <c r="L16" i="2"/>
  <c r="B57" i="2" s="1"/>
  <c r="F57" i="2" s="1"/>
  <c r="M14" i="2"/>
  <c r="L14" i="2"/>
  <c r="M12" i="2"/>
  <c r="L12" i="2"/>
  <c r="M10" i="2"/>
  <c r="L10" i="2"/>
  <c r="P10" i="2" s="1"/>
  <c r="M8" i="2"/>
  <c r="L8" i="2"/>
  <c r="M6" i="2"/>
  <c r="L6" i="2"/>
  <c r="N34" i="1"/>
  <c r="K75" i="1" s="1"/>
  <c r="M34" i="1"/>
  <c r="N26" i="1"/>
  <c r="M26" i="1"/>
  <c r="N18" i="1"/>
  <c r="M18" i="1"/>
  <c r="J59" i="1" s="1"/>
  <c r="N10" i="1"/>
  <c r="K51" i="1" s="1"/>
  <c r="M10" i="1"/>
  <c r="C48" i="1"/>
  <c r="K49" i="3"/>
  <c r="N7" i="3"/>
  <c r="K76" i="2"/>
  <c r="E75" i="2"/>
  <c r="K68" i="2"/>
  <c r="E67" i="2"/>
  <c r="E59" i="2"/>
  <c r="F52" i="2"/>
  <c r="O30" i="1"/>
  <c r="O22" i="1"/>
  <c r="O14" i="1"/>
  <c r="E55" i="1" s="1"/>
  <c r="O6" i="1"/>
  <c r="N36" i="1"/>
  <c r="M36" i="1"/>
  <c r="C77" i="1" s="1"/>
  <c r="N28" i="1"/>
  <c r="K69" i="1" s="1"/>
  <c r="M28" i="1"/>
  <c r="J66" i="1"/>
  <c r="N20" i="1"/>
  <c r="D61" i="1" s="1"/>
  <c r="M20" i="1"/>
  <c r="J61" i="1" s="1"/>
  <c r="N12" i="1"/>
  <c r="D53" i="1" s="1"/>
  <c r="M12" i="1"/>
  <c r="I50" i="3"/>
  <c r="J47" i="3"/>
  <c r="L35" i="3"/>
  <c r="L27" i="3"/>
  <c r="P27" i="3" s="1"/>
  <c r="L19" i="3"/>
  <c r="L11" i="3"/>
  <c r="I52" i="3" s="1"/>
  <c r="O7" i="3"/>
  <c r="E48" i="3" s="1"/>
  <c r="L77" i="2"/>
  <c r="L69" i="2"/>
  <c r="L61" i="2"/>
  <c r="L55" i="2"/>
  <c r="E53" i="2"/>
  <c r="L51" i="2"/>
  <c r="E49" i="2"/>
  <c r="L47" i="2"/>
  <c r="N36" i="2"/>
  <c r="D77" i="2" s="1"/>
  <c r="J76" i="2"/>
  <c r="N34" i="2"/>
  <c r="N32" i="2"/>
  <c r="J72" i="2"/>
  <c r="M72" i="2" s="1"/>
  <c r="N30" i="2"/>
  <c r="P30" i="2" s="1"/>
  <c r="N28" i="2"/>
  <c r="N26" i="2"/>
  <c r="D67" i="2" s="1"/>
  <c r="F67" i="2" s="1"/>
  <c r="N24" i="2"/>
  <c r="J64" i="2"/>
  <c r="M64" i="2"/>
  <c r="N22" i="2"/>
  <c r="N20" i="2"/>
  <c r="K61" i="2" s="1"/>
  <c r="N18" i="2"/>
  <c r="N16" i="2"/>
  <c r="N14" i="2"/>
  <c r="K55" i="2" s="1"/>
  <c r="N12" i="2"/>
  <c r="J52" i="2"/>
  <c r="M52" i="2" s="1"/>
  <c r="N10" i="2"/>
  <c r="K51" i="2" s="1"/>
  <c r="N8" i="2"/>
  <c r="N6" i="2"/>
  <c r="P6" i="2" s="1"/>
  <c r="B61" i="1"/>
  <c r="L34" i="1"/>
  <c r="B75" i="1"/>
  <c r="P34" i="1"/>
  <c r="I75" i="1"/>
  <c r="D51" i="2"/>
  <c r="D61" i="2"/>
  <c r="K77" i="2"/>
  <c r="I68" i="3"/>
  <c r="K53" i="1"/>
  <c r="K61" i="1"/>
  <c r="D77" i="1"/>
  <c r="K77" i="1"/>
  <c r="L55" i="1"/>
  <c r="I47" i="2"/>
  <c r="B47" i="2"/>
  <c r="I51" i="2"/>
  <c r="B51" i="2"/>
  <c r="P14" i="2"/>
  <c r="I55" i="2"/>
  <c r="B55" i="2"/>
  <c r="I59" i="2"/>
  <c r="B59" i="2"/>
  <c r="P22" i="2"/>
  <c r="I63" i="2"/>
  <c r="I67" i="2"/>
  <c r="B67" i="2"/>
  <c r="I71" i="2"/>
  <c r="B71" i="2"/>
  <c r="B47" i="1"/>
  <c r="P6" i="1"/>
  <c r="B63" i="1"/>
  <c r="B48" i="3"/>
  <c r="I48" i="3"/>
  <c r="P7" i="3"/>
  <c r="E76" i="3"/>
  <c r="L76" i="3"/>
  <c r="K47" i="1"/>
  <c r="K55" i="1"/>
  <c r="D55" i="1"/>
  <c r="K63" i="1"/>
  <c r="D63" i="1"/>
  <c r="K71" i="1"/>
  <c r="C49" i="4"/>
  <c r="J49" i="4"/>
  <c r="C57" i="4"/>
  <c r="J57" i="4"/>
  <c r="J65" i="4"/>
  <c r="C73" i="4"/>
  <c r="J73" i="4"/>
  <c r="P11" i="4"/>
  <c r="B52" i="4"/>
  <c r="B60" i="4"/>
  <c r="I60" i="4"/>
  <c r="P27" i="4"/>
  <c r="B68" i="4"/>
  <c r="E47" i="4"/>
  <c r="L47" i="4"/>
  <c r="E55" i="4"/>
  <c r="L55" i="4"/>
  <c r="E71" i="4"/>
  <c r="L71" i="4"/>
  <c r="J48" i="5"/>
  <c r="C48" i="5"/>
  <c r="B53" i="4"/>
  <c r="I53" i="4"/>
  <c r="P20" i="4"/>
  <c r="B61" i="4"/>
  <c r="I61" i="4"/>
  <c r="B56" i="3"/>
  <c r="I56" i="3"/>
  <c r="P15" i="3"/>
  <c r="C64" i="3"/>
  <c r="E72" i="3"/>
  <c r="L72" i="3"/>
  <c r="D50" i="4"/>
  <c r="K50" i="4"/>
  <c r="K58" i="4"/>
  <c r="D66" i="4"/>
  <c r="K66" i="4"/>
  <c r="D74" i="4"/>
  <c r="K74" i="4"/>
  <c r="D47" i="4"/>
  <c r="K47" i="4"/>
  <c r="D55" i="4"/>
  <c r="K55" i="4"/>
  <c r="D63" i="4"/>
  <c r="D71" i="4"/>
  <c r="K71" i="4"/>
  <c r="C54" i="5"/>
  <c r="J54" i="5"/>
  <c r="L26" i="5"/>
  <c r="O26" i="5"/>
  <c r="N26" i="5"/>
  <c r="M26" i="5"/>
  <c r="K76" i="5"/>
  <c r="D76" i="5"/>
  <c r="K49" i="2"/>
  <c r="D49" i="2"/>
  <c r="D55" i="2"/>
  <c r="K65" i="2"/>
  <c r="D65" i="2"/>
  <c r="D71" i="2"/>
  <c r="K71" i="2"/>
  <c r="B60" i="3"/>
  <c r="I60" i="3"/>
  <c r="C53" i="1"/>
  <c r="J53" i="1"/>
  <c r="C61" i="1"/>
  <c r="C69" i="1"/>
  <c r="J69" i="1"/>
  <c r="M69" i="1" s="1"/>
  <c r="E63" i="1"/>
  <c r="L63" i="1"/>
  <c r="D51" i="1"/>
  <c r="K59" i="1"/>
  <c r="D59" i="1"/>
  <c r="K67" i="1"/>
  <c r="D67" i="1"/>
  <c r="D75" i="1"/>
  <c r="C49" i="2"/>
  <c r="J49" i="2"/>
  <c r="C53" i="2"/>
  <c r="J53" i="2"/>
  <c r="C57" i="2"/>
  <c r="J57" i="2"/>
  <c r="J61" i="2"/>
  <c r="C61" i="2"/>
  <c r="C65" i="2"/>
  <c r="J65" i="2"/>
  <c r="J69" i="2"/>
  <c r="C69" i="2"/>
  <c r="C73" i="2"/>
  <c r="J73" i="2"/>
  <c r="J77" i="2"/>
  <c r="C77" i="2"/>
  <c r="E52" i="3"/>
  <c r="L52" i="3"/>
  <c r="E60" i="3"/>
  <c r="L60" i="3"/>
  <c r="D74" i="3"/>
  <c r="K74" i="3"/>
  <c r="J47" i="1"/>
  <c r="C47" i="1"/>
  <c r="F47" i="1" s="1"/>
  <c r="J55" i="1"/>
  <c r="C55" i="1"/>
  <c r="J63" i="1"/>
  <c r="C63" i="1"/>
  <c r="J71" i="1"/>
  <c r="C71" i="1"/>
  <c r="L62" i="4"/>
  <c r="E62" i="4"/>
  <c r="L70" i="4"/>
  <c r="E70" i="4"/>
  <c r="K48" i="4"/>
  <c r="D48" i="4"/>
  <c r="K56" i="4"/>
  <c r="D56" i="4"/>
  <c r="K64" i="4"/>
  <c r="D64" i="4"/>
  <c r="K72" i="4"/>
  <c r="D72" i="4"/>
  <c r="C54" i="4"/>
  <c r="J54" i="4"/>
  <c r="C62" i="4"/>
  <c r="J62" i="4"/>
  <c r="C70" i="4"/>
  <c r="J70" i="4"/>
  <c r="D78" i="4"/>
  <c r="K78" i="4"/>
  <c r="K53" i="4"/>
  <c r="D53" i="4"/>
  <c r="K61" i="4"/>
  <c r="D61" i="4"/>
  <c r="K69" i="4"/>
  <c r="D69" i="4"/>
  <c r="J56" i="3"/>
  <c r="C56" i="3"/>
  <c r="E64" i="3"/>
  <c r="L64" i="3"/>
  <c r="K72" i="3"/>
  <c r="D72" i="3"/>
  <c r="P9" i="4"/>
  <c r="I50" i="4"/>
  <c r="B50" i="4"/>
  <c r="P17" i="4"/>
  <c r="I58" i="4"/>
  <c r="B58" i="4"/>
  <c r="I66" i="4"/>
  <c r="B66" i="4"/>
  <c r="P33" i="4"/>
  <c r="I74" i="4"/>
  <c r="B74" i="4"/>
  <c r="I51" i="4"/>
  <c r="B51" i="4"/>
  <c r="P18" i="4"/>
  <c r="I59" i="4"/>
  <c r="B59" i="4"/>
  <c r="P26" i="4"/>
  <c r="I67" i="4"/>
  <c r="B67" i="4"/>
  <c r="I75" i="4"/>
  <c r="B75" i="4"/>
  <c r="B62" i="5"/>
  <c r="I62" i="5"/>
  <c r="L77" i="5"/>
  <c r="E77" i="5"/>
  <c r="L22" i="5"/>
  <c r="O22" i="5"/>
  <c r="N22" i="5"/>
  <c r="M22" i="5"/>
  <c r="J76" i="5"/>
  <c r="C76" i="5"/>
  <c r="P18" i="1"/>
  <c r="M78" i="3"/>
  <c r="K53" i="2"/>
  <c r="D53" i="2"/>
  <c r="D59" i="2"/>
  <c r="K59" i="2"/>
  <c r="K69" i="2"/>
  <c r="D69" i="2"/>
  <c r="D75" i="2"/>
  <c r="K75" i="2"/>
  <c r="B52" i="3"/>
  <c r="F52" i="3" s="1"/>
  <c r="P11" i="3"/>
  <c r="E71" i="1"/>
  <c r="L71" i="1"/>
  <c r="K48" i="3"/>
  <c r="D48" i="3"/>
  <c r="J51" i="1"/>
  <c r="C51" i="1"/>
  <c r="C59" i="1"/>
  <c r="J67" i="1"/>
  <c r="C67" i="1"/>
  <c r="J75" i="1"/>
  <c r="C75" i="1"/>
  <c r="P8" i="2"/>
  <c r="B49" i="2"/>
  <c r="I49" i="2"/>
  <c r="P12" i="2"/>
  <c r="B53" i="2"/>
  <c r="F53" i="2"/>
  <c r="I53" i="2"/>
  <c r="P16" i="2"/>
  <c r="I57" i="2"/>
  <c r="P20" i="2"/>
  <c r="B61" i="2"/>
  <c r="F61" i="2" s="1"/>
  <c r="I61" i="2"/>
  <c r="P24" i="2"/>
  <c r="B65" i="2"/>
  <c r="I65" i="2"/>
  <c r="M65" i="2" s="1"/>
  <c r="P28" i="2"/>
  <c r="B69" i="2"/>
  <c r="F69" i="2" s="1"/>
  <c r="I69" i="2"/>
  <c r="P32" i="2"/>
  <c r="B73" i="2"/>
  <c r="I73" i="2"/>
  <c r="P36" i="2"/>
  <c r="B77" i="2"/>
  <c r="F77" i="2"/>
  <c r="I77" i="2"/>
  <c r="M77" i="2"/>
  <c r="B55" i="1"/>
  <c r="F55" i="1" s="1"/>
  <c r="P14" i="1"/>
  <c r="I55" i="1"/>
  <c r="M55" i="1" s="1"/>
  <c r="B71" i="1"/>
  <c r="F71" i="1" s="1"/>
  <c r="P30" i="1"/>
  <c r="I71" i="1"/>
  <c r="M71" i="1"/>
  <c r="E68" i="3"/>
  <c r="L68" i="3"/>
  <c r="D49" i="1"/>
  <c r="K49" i="1"/>
  <c r="D57" i="1"/>
  <c r="K57" i="1"/>
  <c r="D65" i="1"/>
  <c r="K65" i="1"/>
  <c r="D73" i="1"/>
  <c r="K73" i="1"/>
  <c r="J48" i="3"/>
  <c r="C48" i="3"/>
  <c r="C53" i="4"/>
  <c r="J53" i="4"/>
  <c r="C61" i="4"/>
  <c r="J61" i="4"/>
  <c r="C69" i="4"/>
  <c r="J69" i="4"/>
  <c r="P7" i="4"/>
  <c r="B48" i="4"/>
  <c r="I48" i="4"/>
  <c r="M48" i="4" s="1"/>
  <c r="P15" i="4"/>
  <c r="B56" i="4"/>
  <c r="I56" i="4"/>
  <c r="P23" i="4"/>
  <c r="B64" i="4"/>
  <c r="F64" i="4" s="1"/>
  <c r="I64" i="4"/>
  <c r="P31" i="4"/>
  <c r="B72" i="4"/>
  <c r="F72" i="4"/>
  <c r="I72" i="4"/>
  <c r="E51" i="4"/>
  <c r="L51" i="4"/>
  <c r="E59" i="4"/>
  <c r="L59" i="4"/>
  <c r="E67" i="4"/>
  <c r="L67" i="4"/>
  <c r="P8" i="4"/>
  <c r="B49" i="4"/>
  <c r="I49" i="4"/>
  <c r="P16" i="4"/>
  <c r="B57" i="4"/>
  <c r="I57" i="4"/>
  <c r="P24" i="4"/>
  <c r="B65" i="4"/>
  <c r="I65" i="4"/>
  <c r="P32" i="4"/>
  <c r="B73" i="4"/>
  <c r="I73" i="4"/>
  <c r="E56" i="3"/>
  <c r="L56" i="3"/>
  <c r="K64" i="3"/>
  <c r="D64" i="3"/>
  <c r="B72" i="3"/>
  <c r="I72" i="3"/>
  <c r="P31" i="3"/>
  <c r="D62" i="4"/>
  <c r="K62" i="4"/>
  <c r="D70" i="4"/>
  <c r="K70" i="4"/>
  <c r="D51" i="4"/>
  <c r="K51" i="4"/>
  <c r="D59" i="4"/>
  <c r="K59" i="4"/>
  <c r="D67" i="4"/>
  <c r="K67" i="4"/>
  <c r="D75" i="4"/>
  <c r="K75" i="4"/>
  <c r="C47" i="5"/>
  <c r="J47" i="5"/>
  <c r="I47" i="5"/>
  <c r="B47" i="5"/>
  <c r="K62" i="5"/>
  <c r="D62" i="5"/>
  <c r="D74" i="5"/>
  <c r="K74" i="5"/>
  <c r="L18" i="5"/>
  <c r="O18" i="5"/>
  <c r="N18" i="5"/>
  <c r="M18" i="5"/>
  <c r="L34" i="5"/>
  <c r="B75" i="5" s="1"/>
  <c r="O34" i="5"/>
  <c r="N34" i="5"/>
  <c r="M34" i="5"/>
  <c r="E76" i="5"/>
  <c r="L76" i="5"/>
  <c r="M76" i="2"/>
  <c r="D47" i="2"/>
  <c r="K47" i="2"/>
  <c r="K57" i="2"/>
  <c r="D57" i="2"/>
  <c r="D63" i="2"/>
  <c r="K63" i="2"/>
  <c r="K73" i="2"/>
  <c r="D73" i="2"/>
  <c r="L48" i="3"/>
  <c r="B76" i="3"/>
  <c r="F76" i="3" s="1"/>
  <c r="P35" i="3"/>
  <c r="I76" i="3"/>
  <c r="M76" i="3" s="1"/>
  <c r="E47" i="1"/>
  <c r="L47" i="1"/>
  <c r="J47" i="2"/>
  <c r="C47" i="2"/>
  <c r="F47" i="2" s="1"/>
  <c r="J51" i="2"/>
  <c r="M51" i="2" s="1"/>
  <c r="C51" i="2"/>
  <c r="J55" i="2"/>
  <c r="M55" i="2" s="1"/>
  <c r="C55" i="2"/>
  <c r="C59" i="2"/>
  <c r="J59" i="2"/>
  <c r="C63" i="2"/>
  <c r="J63" i="2"/>
  <c r="C67" i="2"/>
  <c r="J67" i="2"/>
  <c r="C71" i="2"/>
  <c r="J71" i="2"/>
  <c r="M71" i="2" s="1"/>
  <c r="C75" i="2"/>
  <c r="J75" i="2"/>
  <c r="D50" i="3"/>
  <c r="F50" i="3" s="1"/>
  <c r="K50" i="3"/>
  <c r="D58" i="3"/>
  <c r="F58" i="3" s="1"/>
  <c r="K58" i="3"/>
  <c r="D66" i="3"/>
  <c r="K66" i="3"/>
  <c r="C49" i="1"/>
  <c r="J49" i="1"/>
  <c r="C57" i="1"/>
  <c r="J57" i="1"/>
  <c r="C65" i="1"/>
  <c r="F65" i="1" s="1"/>
  <c r="J65" i="1"/>
  <c r="P24" i="1"/>
  <c r="C73" i="1"/>
  <c r="F73" i="1" s="1"/>
  <c r="P32" i="1"/>
  <c r="J73" i="1"/>
  <c r="L50" i="4"/>
  <c r="E50" i="4"/>
  <c r="L58" i="4"/>
  <c r="E58" i="4"/>
  <c r="L74" i="4"/>
  <c r="E74" i="4"/>
  <c r="K52" i="4"/>
  <c r="D52" i="4"/>
  <c r="K60" i="4"/>
  <c r="D60" i="4"/>
  <c r="F60" i="4" s="1"/>
  <c r="K68" i="4"/>
  <c r="D68" i="4"/>
  <c r="C50" i="4"/>
  <c r="J50" i="4"/>
  <c r="C58" i="4"/>
  <c r="J58" i="4"/>
  <c r="C66" i="4"/>
  <c r="J66" i="4"/>
  <c r="C74" i="4"/>
  <c r="J74" i="4"/>
  <c r="K49" i="4"/>
  <c r="D49" i="4"/>
  <c r="K57" i="4"/>
  <c r="D57" i="4"/>
  <c r="K65" i="4"/>
  <c r="D65" i="4"/>
  <c r="K73" i="4"/>
  <c r="D73" i="4"/>
  <c r="I48" i="5"/>
  <c r="B48" i="5"/>
  <c r="K56" i="3"/>
  <c r="D56" i="3"/>
  <c r="B64" i="3"/>
  <c r="F64" i="3" s="1"/>
  <c r="I64" i="3"/>
  <c r="M64" i="3"/>
  <c r="P23" i="3"/>
  <c r="J72" i="3"/>
  <c r="M72" i="3" s="1"/>
  <c r="C72" i="3"/>
  <c r="I54" i="4"/>
  <c r="B54" i="4"/>
  <c r="P21" i="4"/>
  <c r="I62" i="4"/>
  <c r="M62" i="4"/>
  <c r="B62" i="4"/>
  <c r="F62" i="4"/>
  <c r="P29" i="4"/>
  <c r="I70" i="4"/>
  <c r="M70" i="4" s="1"/>
  <c r="B70" i="4"/>
  <c r="F70" i="4" s="1"/>
  <c r="P6" i="4"/>
  <c r="I47" i="4"/>
  <c r="B47" i="4"/>
  <c r="P14" i="4"/>
  <c r="I55" i="4"/>
  <c r="B55" i="4"/>
  <c r="F55" i="4" s="1"/>
  <c r="I63" i="4"/>
  <c r="B63" i="4"/>
  <c r="P30" i="4"/>
  <c r="I71" i="4"/>
  <c r="B71" i="4"/>
  <c r="L47" i="5"/>
  <c r="E47" i="5"/>
  <c r="C62" i="5"/>
  <c r="J62" i="5"/>
  <c r="C74" i="5"/>
  <c r="J74" i="5"/>
  <c r="L14" i="5"/>
  <c r="B55" i="5" s="1"/>
  <c r="O14" i="5"/>
  <c r="L55" i="5" s="1"/>
  <c r="N14" i="5"/>
  <c r="K55" i="5" s="1"/>
  <c r="M14" i="5"/>
  <c r="L30" i="5"/>
  <c r="O30" i="5"/>
  <c r="N30" i="5"/>
  <c r="M30" i="5"/>
  <c r="J71" i="5" s="1"/>
  <c r="P35" i="5"/>
  <c r="B76" i="5"/>
  <c r="F76" i="5" s="1"/>
  <c r="I76" i="5"/>
  <c r="M76" i="5" s="1"/>
  <c r="P28" i="1"/>
  <c r="M69" i="2"/>
  <c r="F65" i="2"/>
  <c r="M53" i="2"/>
  <c r="F49" i="2"/>
  <c r="P30" i="5"/>
  <c r="I71" i="5"/>
  <c r="B71" i="5"/>
  <c r="C75" i="5"/>
  <c r="J75" i="5"/>
  <c r="M75" i="5" s="1"/>
  <c r="C59" i="5"/>
  <c r="J59" i="5"/>
  <c r="P22" i="5"/>
  <c r="I63" i="5"/>
  <c r="B63" i="5"/>
  <c r="F63" i="5" s="1"/>
  <c r="D67" i="5"/>
  <c r="K67" i="5"/>
  <c r="M47" i="1"/>
  <c r="M65" i="4"/>
  <c r="F57" i="4"/>
  <c r="F73" i="2"/>
  <c r="M74" i="4"/>
  <c r="F50" i="4"/>
  <c r="F60" i="3"/>
  <c r="F61" i="4"/>
  <c r="M68" i="4"/>
  <c r="F59" i="2"/>
  <c r="F75" i="1"/>
  <c r="E55" i="5"/>
  <c r="P34" i="5"/>
  <c r="I75" i="5"/>
  <c r="P18" i="5"/>
  <c r="I59" i="5"/>
  <c r="B59" i="5"/>
  <c r="L63" i="5"/>
  <c r="E63" i="5"/>
  <c r="C67" i="5"/>
  <c r="J67" i="5"/>
  <c r="M57" i="4"/>
  <c r="F49" i="4"/>
  <c r="M73" i="2"/>
  <c r="M57" i="2"/>
  <c r="M67" i="4"/>
  <c r="F74" i="4"/>
  <c r="F56" i="3"/>
  <c r="M61" i="4"/>
  <c r="F53" i="4"/>
  <c r="M60" i="4"/>
  <c r="F52" i="4"/>
  <c r="F63" i="1"/>
  <c r="F71" i="2"/>
  <c r="F55" i="2"/>
  <c r="M68" i="3"/>
  <c r="D71" i="5"/>
  <c r="K71" i="5"/>
  <c r="D55" i="5"/>
  <c r="L75" i="5"/>
  <c r="E75" i="5"/>
  <c r="L59" i="5"/>
  <c r="E59" i="5"/>
  <c r="D63" i="5"/>
  <c r="K63" i="5"/>
  <c r="P26" i="5"/>
  <c r="I67" i="5"/>
  <c r="B67" i="5"/>
  <c r="M48" i="3"/>
  <c r="M47" i="2"/>
  <c r="M49" i="4"/>
  <c r="M58" i="4"/>
  <c r="M60" i="3"/>
  <c r="M56" i="3"/>
  <c r="M53" i="4"/>
  <c r="F51" i="2"/>
  <c r="M75" i="1"/>
  <c r="C71" i="5"/>
  <c r="C55" i="5"/>
  <c r="J55" i="5"/>
  <c r="D75" i="5"/>
  <c r="K75" i="5"/>
  <c r="D59" i="5"/>
  <c r="K59" i="5"/>
  <c r="C63" i="5"/>
  <c r="J63" i="5"/>
  <c r="L67" i="5"/>
  <c r="E67" i="5"/>
  <c r="F72" i="3"/>
  <c r="F65" i="4"/>
  <c r="F58" i="4"/>
  <c r="M50" i="4"/>
  <c r="F68" i="4"/>
  <c r="M63" i="1"/>
  <c r="M75" i="2"/>
  <c r="M59" i="2"/>
  <c r="F75" i="5"/>
  <c r="M67" i="5"/>
  <c r="M59" i="5"/>
  <c r="M63" i="5"/>
  <c r="F59" i="5"/>
  <c r="F55" i="5"/>
  <c r="F67" i="5" l="1"/>
  <c r="L71" i="5"/>
  <c r="M71" i="5" s="1"/>
  <c r="E71" i="5"/>
  <c r="F71" i="5" s="1"/>
  <c r="I52" i="5"/>
  <c r="B52" i="5"/>
  <c r="J50" i="5"/>
  <c r="M61" i="2"/>
  <c r="F48" i="3"/>
  <c r="I55" i="5"/>
  <c r="M55" i="5" s="1"/>
  <c r="P22" i="1"/>
  <c r="D69" i="1"/>
  <c r="F69" i="1" s="1"/>
  <c r="B68" i="3"/>
  <c r="F68" i="3" s="1"/>
  <c r="L13" i="5"/>
  <c r="O13" i="5"/>
  <c r="N13" i="5"/>
  <c r="J59" i="4"/>
  <c r="M59" i="4" s="1"/>
  <c r="C59" i="4"/>
  <c r="F59" i="4" s="1"/>
  <c r="P14" i="5"/>
  <c r="P34" i="2"/>
  <c r="M37" i="5"/>
  <c r="N37" i="5"/>
  <c r="L37" i="5"/>
  <c r="O37" i="5"/>
  <c r="O32" i="5"/>
  <c r="L32" i="5"/>
  <c r="M32" i="5"/>
  <c r="N32" i="5"/>
  <c r="N23" i="5"/>
  <c r="M23" i="5"/>
  <c r="O23" i="5"/>
  <c r="L23" i="5"/>
  <c r="N8" i="5"/>
  <c r="L8" i="5"/>
  <c r="O8" i="5"/>
  <c r="M8" i="5"/>
  <c r="D69" i="3"/>
  <c r="K69" i="3"/>
  <c r="B63" i="3"/>
  <c r="I63" i="3"/>
  <c r="K67" i="2"/>
  <c r="M67" i="2" s="1"/>
  <c r="N27" i="5"/>
  <c r="M27" i="5"/>
  <c r="O27" i="5"/>
  <c r="L27" i="5"/>
  <c r="M20" i="5"/>
  <c r="O20" i="5"/>
  <c r="N20" i="5"/>
  <c r="L20" i="5"/>
  <c r="L17" i="5"/>
  <c r="M17" i="5"/>
  <c r="O17" i="5"/>
  <c r="N17" i="5"/>
  <c r="M12" i="5"/>
  <c r="L12" i="5"/>
  <c r="O12" i="5"/>
  <c r="N12" i="5"/>
  <c r="N11" i="5"/>
  <c r="M11" i="5"/>
  <c r="P11" i="5" s="1"/>
  <c r="O11" i="5"/>
  <c r="O9" i="5"/>
  <c r="L9" i="5"/>
  <c r="N9" i="5"/>
  <c r="N28" i="5"/>
  <c r="M28" i="5"/>
  <c r="L28" i="5"/>
  <c r="O28" i="5"/>
  <c r="L24" i="5"/>
  <c r="M24" i="5"/>
  <c r="O24" i="5"/>
  <c r="N24" i="5"/>
  <c r="I57" i="3"/>
  <c r="B57" i="3"/>
  <c r="L66" i="2"/>
  <c r="E66" i="2"/>
  <c r="C77" i="5"/>
  <c r="J77" i="5"/>
  <c r="N31" i="5"/>
  <c r="M31" i="5"/>
  <c r="L31" i="5"/>
  <c r="O31" i="5"/>
  <c r="C78" i="4"/>
  <c r="J78" i="4"/>
  <c r="J77" i="1"/>
  <c r="B75" i="2"/>
  <c r="F75" i="2" s="1"/>
  <c r="P26" i="2"/>
  <c r="M25" i="5"/>
  <c r="O25" i="5"/>
  <c r="L25" i="5"/>
  <c r="N25" i="5"/>
  <c r="N19" i="5"/>
  <c r="M19" i="5"/>
  <c r="L19" i="5"/>
  <c r="O19" i="5"/>
  <c r="C71" i="4"/>
  <c r="F71" i="4" s="1"/>
  <c r="J71" i="4"/>
  <c r="M71" i="4" s="1"/>
  <c r="L65" i="3"/>
  <c r="E65" i="3"/>
  <c r="O21" i="5"/>
  <c r="I78" i="4"/>
  <c r="J75" i="4"/>
  <c r="L56" i="4"/>
  <c r="M56" i="4" s="1"/>
  <c r="J52" i="4"/>
  <c r="M52" i="4" s="1"/>
  <c r="J58" i="3"/>
  <c r="M58" i="3" s="1"/>
  <c r="I77" i="3"/>
  <c r="M34" i="3"/>
  <c r="L30" i="3"/>
  <c r="M30" i="3"/>
  <c r="K51" i="3"/>
  <c r="L49" i="3"/>
  <c r="K50" i="2"/>
  <c r="D50" i="2"/>
  <c r="D38" i="5"/>
  <c r="N36" i="4"/>
  <c r="O36" i="4"/>
  <c r="L36" i="4"/>
  <c r="L72" i="4"/>
  <c r="M72" i="4" s="1"/>
  <c r="P34" i="3"/>
  <c r="M22" i="3"/>
  <c r="N22" i="3"/>
  <c r="N16" i="3"/>
  <c r="M16" i="3"/>
  <c r="O16" i="3"/>
  <c r="P12" i="3"/>
  <c r="I51" i="3"/>
  <c r="I62" i="2"/>
  <c r="L62" i="2"/>
  <c r="L25" i="2"/>
  <c r="N25" i="2"/>
  <c r="M25" i="2"/>
  <c r="L19" i="2"/>
  <c r="M19" i="2"/>
  <c r="O19" i="2"/>
  <c r="N19" i="2"/>
  <c r="F29" i="5"/>
  <c r="F15" i="5"/>
  <c r="F10" i="5"/>
  <c r="F38" i="5" s="1"/>
  <c r="O28" i="4"/>
  <c r="L28" i="4"/>
  <c r="J47" i="4"/>
  <c r="C47" i="4"/>
  <c r="L32" i="3"/>
  <c r="M32" i="3"/>
  <c r="L28" i="3"/>
  <c r="M28" i="3"/>
  <c r="L24" i="3"/>
  <c r="M24" i="3"/>
  <c r="B61" i="3"/>
  <c r="I61" i="3"/>
  <c r="N12" i="3"/>
  <c r="O12" i="3"/>
  <c r="J51" i="3"/>
  <c r="I70" i="2"/>
  <c r="M70" i="2" s="1"/>
  <c r="P29" i="2"/>
  <c r="K62" i="2"/>
  <c r="N13" i="2"/>
  <c r="O13" i="2"/>
  <c r="M13" i="2"/>
  <c r="L13" i="2"/>
  <c r="L33" i="5"/>
  <c r="L36" i="5"/>
  <c r="N36" i="5"/>
  <c r="O7" i="5"/>
  <c r="C48" i="4"/>
  <c r="F48" i="4" s="1"/>
  <c r="J64" i="4"/>
  <c r="M64" i="4" s="1"/>
  <c r="M10" i="4"/>
  <c r="L77" i="3"/>
  <c r="I75" i="3"/>
  <c r="B51" i="3"/>
  <c r="N26" i="3"/>
  <c r="O26" i="3"/>
  <c r="J61" i="3"/>
  <c r="N6" i="3"/>
  <c r="L6" i="3"/>
  <c r="D62" i="2"/>
  <c r="F62" i="2" s="1"/>
  <c r="L58" i="2"/>
  <c r="E58" i="2"/>
  <c r="F16" i="5"/>
  <c r="C67" i="4"/>
  <c r="F67" i="4" s="1"/>
  <c r="C63" i="4"/>
  <c r="L73" i="4"/>
  <c r="M73" i="4" s="1"/>
  <c r="E73" i="4"/>
  <c r="F73" i="4" s="1"/>
  <c r="J55" i="4"/>
  <c r="M55" i="4" s="1"/>
  <c r="K77" i="3"/>
  <c r="I53" i="3"/>
  <c r="P37" i="3"/>
  <c r="M33" i="3"/>
  <c r="L33" i="3"/>
  <c r="O30" i="3"/>
  <c r="M29" i="3"/>
  <c r="L29" i="3"/>
  <c r="M21" i="3"/>
  <c r="L21" i="3"/>
  <c r="B72" i="2"/>
  <c r="F72" i="2" s="1"/>
  <c r="D78" i="2"/>
  <c r="F78" i="2" s="1"/>
  <c r="K78" i="2"/>
  <c r="M78" i="2" s="1"/>
  <c r="P35" i="2"/>
  <c r="B76" i="2"/>
  <c r="F76" i="2" s="1"/>
  <c r="E63" i="2"/>
  <c r="F63" i="2" s="1"/>
  <c r="L63" i="2"/>
  <c r="M63" i="2" s="1"/>
  <c r="J58" i="2"/>
  <c r="C58" i="2"/>
  <c r="N15" i="2"/>
  <c r="L15" i="2"/>
  <c r="M15" i="2"/>
  <c r="O13" i="4"/>
  <c r="O25" i="4"/>
  <c r="O37" i="4"/>
  <c r="O22" i="4"/>
  <c r="O34" i="4"/>
  <c r="N13" i="4"/>
  <c r="N6" i="5"/>
  <c r="E74" i="5"/>
  <c r="M36" i="4"/>
  <c r="L35" i="4"/>
  <c r="M35" i="4"/>
  <c r="E56" i="4"/>
  <c r="F56" i="4" s="1"/>
  <c r="B75" i="3"/>
  <c r="L58" i="3"/>
  <c r="O34" i="3"/>
  <c r="O32" i="3"/>
  <c r="N30" i="3"/>
  <c r="O28" i="3"/>
  <c r="L25" i="3"/>
  <c r="O25" i="3"/>
  <c r="O22" i="3"/>
  <c r="P22" i="3" s="1"/>
  <c r="O20" i="3"/>
  <c r="M12" i="3"/>
  <c r="O10" i="3"/>
  <c r="J50" i="3"/>
  <c r="M50" i="3" s="1"/>
  <c r="B64" i="2"/>
  <c r="F64" i="2" s="1"/>
  <c r="M27" i="1"/>
  <c r="N27" i="1"/>
  <c r="I61" i="1"/>
  <c r="M17" i="1"/>
  <c r="N17" i="1"/>
  <c r="M11" i="1"/>
  <c r="N11" i="1"/>
  <c r="M9" i="1"/>
  <c r="N9" i="1"/>
  <c r="F38" i="1"/>
  <c r="I74" i="2"/>
  <c r="B74" i="2"/>
  <c r="L48" i="2"/>
  <c r="O36" i="1"/>
  <c r="L36" i="1"/>
  <c r="D72" i="1"/>
  <c r="K72" i="1"/>
  <c r="I59" i="1"/>
  <c r="M59" i="1" s="1"/>
  <c r="B59" i="1"/>
  <c r="F59" i="1" s="1"/>
  <c r="B48" i="2"/>
  <c r="I48" i="2"/>
  <c r="F78" i="1"/>
  <c r="L76" i="1"/>
  <c r="O26" i="1"/>
  <c r="O16" i="1"/>
  <c r="M15" i="1"/>
  <c r="N15" i="1"/>
  <c r="O12" i="1"/>
  <c r="L12" i="1"/>
  <c r="L10" i="1"/>
  <c r="O10" i="1"/>
  <c r="L8" i="1"/>
  <c r="O8" i="1"/>
  <c r="L27" i="2"/>
  <c r="M27" i="2"/>
  <c r="D58" i="2"/>
  <c r="K58" i="2"/>
  <c r="N33" i="1"/>
  <c r="L73" i="1"/>
  <c r="M73" i="1" s="1"/>
  <c r="N29" i="1"/>
  <c r="O27" i="1"/>
  <c r="L23" i="1"/>
  <c r="M23" i="1"/>
  <c r="O17" i="1"/>
  <c r="O9" i="1"/>
  <c r="C70" i="2"/>
  <c r="F70" i="2" s="1"/>
  <c r="J70" i="2"/>
  <c r="P21" i="2"/>
  <c r="B58" i="2"/>
  <c r="P17" i="2"/>
  <c r="L49" i="2"/>
  <c r="M49" i="2" s="1"/>
  <c r="I60" i="1"/>
  <c r="M33" i="1"/>
  <c r="O31" i="1"/>
  <c r="M29" i="1"/>
  <c r="O25" i="1"/>
  <c r="M21" i="1"/>
  <c r="N21" i="1"/>
  <c r="M19" i="1"/>
  <c r="N19" i="1"/>
  <c r="O13" i="1"/>
  <c r="O11" i="1"/>
  <c r="M14" i="3"/>
  <c r="N14" i="3"/>
  <c r="K52" i="3"/>
  <c r="M52" i="3" s="1"/>
  <c r="L8" i="3"/>
  <c r="M8" i="3"/>
  <c r="M33" i="2"/>
  <c r="M7" i="2"/>
  <c r="F38" i="2"/>
  <c r="B66" i="1"/>
  <c r="L35" i="1"/>
  <c r="M35" i="1"/>
  <c r="L33" i="1"/>
  <c r="M31" i="1"/>
  <c r="L29" i="1"/>
  <c r="L27" i="1"/>
  <c r="I65" i="1"/>
  <c r="M65" i="1" s="1"/>
  <c r="O21" i="1"/>
  <c r="O20" i="1"/>
  <c r="L17" i="1"/>
  <c r="O15" i="1"/>
  <c r="M13" i="1"/>
  <c r="L11" i="1"/>
  <c r="L9" i="1"/>
  <c r="L7" i="1"/>
  <c r="N7" i="1"/>
  <c r="E56" i="1" l="1"/>
  <c r="L56" i="1"/>
  <c r="I70" i="1"/>
  <c r="B70" i="1"/>
  <c r="P29" i="1"/>
  <c r="K55" i="3"/>
  <c r="D55" i="3"/>
  <c r="K62" i="1"/>
  <c r="D62" i="1"/>
  <c r="D70" i="1"/>
  <c r="K70" i="1"/>
  <c r="P27" i="2"/>
  <c r="I68" i="2"/>
  <c r="B68" i="2"/>
  <c r="L53" i="1"/>
  <c r="E53" i="1"/>
  <c r="D58" i="1"/>
  <c r="K58" i="1"/>
  <c r="B66" i="3"/>
  <c r="P25" i="3"/>
  <c r="I66" i="3"/>
  <c r="P6" i="5"/>
  <c r="D47" i="5"/>
  <c r="K47" i="5"/>
  <c r="O38" i="4"/>
  <c r="E54" i="4"/>
  <c r="L54" i="4"/>
  <c r="B74" i="3"/>
  <c r="F74" i="3" s="1"/>
  <c r="I74" i="3"/>
  <c r="M74" i="3" s="1"/>
  <c r="P33" i="3"/>
  <c r="E67" i="3"/>
  <c r="L67" i="3"/>
  <c r="I54" i="2"/>
  <c r="B54" i="2"/>
  <c r="P13" i="2"/>
  <c r="L38" i="2"/>
  <c r="C65" i="3"/>
  <c r="J65" i="3"/>
  <c r="F47" i="4"/>
  <c r="O29" i="5"/>
  <c r="N29" i="5"/>
  <c r="M29" i="5"/>
  <c r="L29" i="5"/>
  <c r="C66" i="2"/>
  <c r="J66" i="2"/>
  <c r="F50" i="2"/>
  <c r="I71" i="3"/>
  <c r="P30" i="3"/>
  <c r="B71" i="3"/>
  <c r="P25" i="5"/>
  <c r="I66" i="5"/>
  <c r="B66" i="5"/>
  <c r="J72" i="5"/>
  <c r="C72" i="5"/>
  <c r="P24" i="5"/>
  <c r="B65" i="5"/>
  <c r="I65" i="5"/>
  <c r="K50" i="5"/>
  <c r="D50" i="5"/>
  <c r="K53" i="5"/>
  <c r="D53" i="5"/>
  <c r="C58" i="5"/>
  <c r="J58" i="5"/>
  <c r="P27" i="5"/>
  <c r="I68" i="5"/>
  <c r="B68" i="5"/>
  <c r="E49" i="5"/>
  <c r="L49" i="5"/>
  <c r="C64" i="5"/>
  <c r="J64" i="5"/>
  <c r="L78" i="5"/>
  <c r="E78" i="5"/>
  <c r="L54" i="5"/>
  <c r="E54" i="5"/>
  <c r="K48" i="1"/>
  <c r="D48" i="1"/>
  <c r="N38" i="1"/>
  <c r="B58" i="1"/>
  <c r="I58" i="1"/>
  <c r="P17" i="1"/>
  <c r="J72" i="1"/>
  <c r="C72" i="1"/>
  <c r="P31" i="1"/>
  <c r="C48" i="2"/>
  <c r="P7" i="2"/>
  <c r="J48" i="2"/>
  <c r="M38" i="2"/>
  <c r="J55" i="3"/>
  <c r="M55" i="3" s="1"/>
  <c r="P14" i="3"/>
  <c r="C55" i="3"/>
  <c r="F55" i="3" s="1"/>
  <c r="C62" i="1"/>
  <c r="P21" i="1"/>
  <c r="J62" i="1"/>
  <c r="E50" i="1"/>
  <c r="L50" i="1"/>
  <c r="E49" i="1"/>
  <c r="L49" i="1"/>
  <c r="O38" i="1"/>
  <c r="K56" i="1"/>
  <c r="D56" i="1"/>
  <c r="M48" i="2"/>
  <c r="I77" i="1"/>
  <c r="P36" i="1"/>
  <c r="B77" i="1"/>
  <c r="C58" i="1"/>
  <c r="J58" i="1"/>
  <c r="L51" i="3"/>
  <c r="L79" i="3" s="1"/>
  <c r="E51" i="3"/>
  <c r="P10" i="3"/>
  <c r="O38" i="3"/>
  <c r="E69" i="3"/>
  <c r="L69" i="3"/>
  <c r="N38" i="4"/>
  <c r="P13" i="4"/>
  <c r="D54" i="4"/>
  <c r="K54" i="4"/>
  <c r="C56" i="2"/>
  <c r="J56" i="2"/>
  <c r="I62" i="3"/>
  <c r="B62" i="3"/>
  <c r="P21" i="3"/>
  <c r="C74" i="3"/>
  <c r="J74" i="3"/>
  <c r="D67" i="3"/>
  <c r="K67" i="3"/>
  <c r="M67" i="3" s="1"/>
  <c r="C54" i="2"/>
  <c r="J54" i="2"/>
  <c r="P24" i="3"/>
  <c r="B65" i="3"/>
  <c r="I65" i="3"/>
  <c r="M65" i="3" s="1"/>
  <c r="M47" i="4"/>
  <c r="K66" i="2"/>
  <c r="D66" i="2"/>
  <c r="E57" i="3"/>
  <c r="L57" i="3"/>
  <c r="M50" i="2"/>
  <c r="C75" i="3"/>
  <c r="F75" i="3" s="1"/>
  <c r="J75" i="3"/>
  <c r="E60" i="5"/>
  <c r="L60" i="5"/>
  <c r="L66" i="5"/>
  <c r="E66" i="5"/>
  <c r="D72" i="5"/>
  <c r="K72" i="5"/>
  <c r="E69" i="5"/>
  <c r="L69" i="5"/>
  <c r="I50" i="5"/>
  <c r="B50" i="5"/>
  <c r="P9" i="5"/>
  <c r="E53" i="5"/>
  <c r="L53" i="5"/>
  <c r="B58" i="5"/>
  <c r="P17" i="5"/>
  <c r="I58" i="5"/>
  <c r="E68" i="5"/>
  <c r="L68" i="5"/>
  <c r="B49" i="5"/>
  <c r="I49" i="5"/>
  <c r="P8" i="5"/>
  <c r="D64" i="5"/>
  <c r="K64" i="5"/>
  <c r="I78" i="5"/>
  <c r="P37" i="5"/>
  <c r="B78" i="5"/>
  <c r="B54" i="5"/>
  <c r="P13" i="5"/>
  <c r="I54" i="5"/>
  <c r="M54" i="5" s="1"/>
  <c r="I48" i="1"/>
  <c r="B48" i="1"/>
  <c r="P7" i="1"/>
  <c r="L38" i="1"/>
  <c r="L61" i="1"/>
  <c r="M61" i="1" s="1"/>
  <c r="E61" i="1"/>
  <c r="F61" i="1" s="1"/>
  <c r="P20" i="1"/>
  <c r="I74" i="1"/>
  <c r="B74" i="1"/>
  <c r="P33" i="1"/>
  <c r="C74" i="2"/>
  <c r="J74" i="2"/>
  <c r="M74" i="2" s="1"/>
  <c r="E52" i="1"/>
  <c r="L52" i="1"/>
  <c r="E66" i="1"/>
  <c r="P25" i="1"/>
  <c r="L66" i="1"/>
  <c r="M66" i="1" s="1"/>
  <c r="E58" i="1"/>
  <c r="L58" i="1"/>
  <c r="D74" i="1"/>
  <c r="K74" i="1"/>
  <c r="I49" i="1"/>
  <c r="B49" i="1"/>
  <c r="F49" i="1" s="1"/>
  <c r="P8" i="1"/>
  <c r="J56" i="1"/>
  <c r="M56" i="1" s="1"/>
  <c r="P15" i="1"/>
  <c r="C56" i="1"/>
  <c r="F56" i="1" s="1"/>
  <c r="E77" i="1"/>
  <c r="L77" i="1"/>
  <c r="D50" i="1"/>
  <c r="K50" i="1"/>
  <c r="C53" i="3"/>
  <c r="F53" i="3" s="1"/>
  <c r="J53" i="3"/>
  <c r="M53" i="3" s="1"/>
  <c r="K71" i="3"/>
  <c r="D71" i="3"/>
  <c r="J76" i="4"/>
  <c r="C76" i="4"/>
  <c r="E75" i="4"/>
  <c r="F75" i="4" s="1"/>
  <c r="P34" i="4"/>
  <c r="L75" i="4"/>
  <c r="M75" i="4" s="1"/>
  <c r="B56" i="2"/>
  <c r="I56" i="2"/>
  <c r="I79" i="2" s="1"/>
  <c r="P15" i="2"/>
  <c r="J62" i="3"/>
  <c r="C62" i="3"/>
  <c r="F51" i="3"/>
  <c r="E48" i="5"/>
  <c r="L48" i="5"/>
  <c r="P7" i="5"/>
  <c r="L54" i="2"/>
  <c r="E54" i="2"/>
  <c r="O38" i="2"/>
  <c r="L53" i="3"/>
  <c r="E53" i="3"/>
  <c r="C69" i="3"/>
  <c r="J69" i="3"/>
  <c r="P28" i="4"/>
  <c r="B69" i="4"/>
  <c r="I69" i="4"/>
  <c r="L38" i="4"/>
  <c r="D60" i="2"/>
  <c r="K60" i="2"/>
  <c r="P25" i="2"/>
  <c r="I66" i="2"/>
  <c r="B66" i="2"/>
  <c r="F66" i="2" s="1"/>
  <c r="C57" i="3"/>
  <c r="F57" i="3" s="1"/>
  <c r="J57" i="3"/>
  <c r="M57" i="3" s="1"/>
  <c r="P16" i="3"/>
  <c r="I77" i="4"/>
  <c r="B77" i="4"/>
  <c r="P36" i="4"/>
  <c r="M77" i="3"/>
  <c r="L62" i="5"/>
  <c r="M62" i="5" s="1"/>
  <c r="E62" i="5"/>
  <c r="F62" i="5" s="1"/>
  <c r="P21" i="5"/>
  <c r="P19" i="5"/>
  <c r="I60" i="5"/>
  <c r="B60" i="5"/>
  <c r="F60" i="5" s="1"/>
  <c r="C66" i="5"/>
  <c r="J66" i="5"/>
  <c r="I69" i="5"/>
  <c r="P28" i="5"/>
  <c r="B69" i="5"/>
  <c r="E50" i="5"/>
  <c r="L50" i="5"/>
  <c r="P12" i="5"/>
  <c r="B53" i="5"/>
  <c r="I53" i="5"/>
  <c r="B61" i="5"/>
  <c r="I61" i="5"/>
  <c r="P20" i="5"/>
  <c r="J68" i="5"/>
  <c r="C68" i="5"/>
  <c r="K73" i="5"/>
  <c r="D73" i="5"/>
  <c r="D78" i="5"/>
  <c r="K78" i="5"/>
  <c r="B50" i="1"/>
  <c r="I50" i="1"/>
  <c r="M50" i="1" s="1"/>
  <c r="P9" i="1"/>
  <c r="L62" i="1"/>
  <c r="E62" i="1"/>
  <c r="J76" i="1"/>
  <c r="C76" i="1"/>
  <c r="J49" i="3"/>
  <c r="C49" i="3"/>
  <c r="M38" i="3"/>
  <c r="E54" i="1"/>
  <c r="L54" i="1"/>
  <c r="C70" i="1"/>
  <c r="J70" i="1"/>
  <c r="F58" i="2"/>
  <c r="J64" i="1"/>
  <c r="C64" i="1"/>
  <c r="E51" i="1"/>
  <c r="L51" i="1"/>
  <c r="L57" i="1"/>
  <c r="M57" i="1" s="1"/>
  <c r="E57" i="1"/>
  <c r="F57" i="1" s="1"/>
  <c r="P16" i="1"/>
  <c r="L79" i="2"/>
  <c r="C50" i="1"/>
  <c r="J50" i="1"/>
  <c r="D68" i="1"/>
  <c r="K68" i="1"/>
  <c r="L61" i="3"/>
  <c r="P20" i="3"/>
  <c r="E61" i="3"/>
  <c r="E73" i="3"/>
  <c r="L73" i="3"/>
  <c r="B76" i="4"/>
  <c r="F76" i="4" s="1"/>
  <c r="P35" i="4"/>
  <c r="I76" i="4"/>
  <c r="M76" i="4" s="1"/>
  <c r="E63" i="4"/>
  <c r="F63" i="4" s="1"/>
  <c r="P22" i="4"/>
  <c r="L63" i="4"/>
  <c r="M63" i="4" s="1"/>
  <c r="K56" i="2"/>
  <c r="D56" i="2"/>
  <c r="P29" i="3"/>
  <c r="I70" i="3"/>
  <c r="B70" i="3"/>
  <c r="P6" i="3"/>
  <c r="B47" i="3"/>
  <c r="I47" i="3"/>
  <c r="L38" i="3"/>
  <c r="D77" i="5"/>
  <c r="K77" i="5"/>
  <c r="D54" i="2"/>
  <c r="D79" i="2" s="1"/>
  <c r="K54" i="2"/>
  <c r="K79" i="2" s="1"/>
  <c r="N38" i="2"/>
  <c r="D53" i="3"/>
  <c r="K53" i="3"/>
  <c r="I69" i="3"/>
  <c r="P28" i="3"/>
  <c r="B69" i="3"/>
  <c r="F69" i="3" s="1"/>
  <c r="L69" i="4"/>
  <c r="E69" i="4"/>
  <c r="L60" i="2"/>
  <c r="E60" i="2"/>
  <c r="D57" i="3"/>
  <c r="K57" i="3"/>
  <c r="E77" i="4"/>
  <c r="L77" i="4"/>
  <c r="J60" i="5"/>
  <c r="C60" i="5"/>
  <c r="F78" i="4"/>
  <c r="D65" i="5"/>
  <c r="K65" i="5"/>
  <c r="C69" i="5"/>
  <c r="J69" i="5"/>
  <c r="L52" i="5"/>
  <c r="E52" i="5"/>
  <c r="C53" i="5"/>
  <c r="J53" i="5"/>
  <c r="D61" i="5"/>
  <c r="K61" i="5"/>
  <c r="D68" i="5"/>
  <c r="K68" i="5"/>
  <c r="D49" i="5"/>
  <c r="K49" i="5"/>
  <c r="J73" i="5"/>
  <c r="C73" i="5"/>
  <c r="C78" i="5"/>
  <c r="J78" i="5"/>
  <c r="B49" i="3"/>
  <c r="F49" i="3" s="1"/>
  <c r="I49" i="3"/>
  <c r="M49" i="3" s="1"/>
  <c r="P8" i="3"/>
  <c r="I64" i="1"/>
  <c r="B64" i="1"/>
  <c r="P23" i="1"/>
  <c r="I51" i="1"/>
  <c r="M51" i="1" s="1"/>
  <c r="B51" i="1"/>
  <c r="F51" i="1" s="1"/>
  <c r="P10" i="1"/>
  <c r="E67" i="1"/>
  <c r="F67" i="1" s="1"/>
  <c r="P26" i="1"/>
  <c r="L67" i="1"/>
  <c r="M67" i="1" s="1"/>
  <c r="F74" i="2"/>
  <c r="J68" i="1"/>
  <c r="C68" i="1"/>
  <c r="L63" i="3"/>
  <c r="E63" i="3"/>
  <c r="L75" i="3"/>
  <c r="M75" i="3" s="1"/>
  <c r="E75" i="3"/>
  <c r="C77" i="4"/>
  <c r="J77" i="4"/>
  <c r="E78" i="4"/>
  <c r="L78" i="4"/>
  <c r="M78" i="4" s="1"/>
  <c r="P37" i="4"/>
  <c r="J70" i="3"/>
  <c r="C70" i="3"/>
  <c r="N16" i="5"/>
  <c r="L16" i="5"/>
  <c r="O16" i="5"/>
  <c r="M16" i="5"/>
  <c r="K47" i="3"/>
  <c r="D47" i="3"/>
  <c r="N38" i="3"/>
  <c r="P36" i="5"/>
  <c r="B77" i="5"/>
  <c r="F77" i="5" s="1"/>
  <c r="I77" i="5"/>
  <c r="M77" i="5" s="1"/>
  <c r="M61" i="3"/>
  <c r="C73" i="3"/>
  <c r="J73" i="3"/>
  <c r="O10" i="5"/>
  <c r="O38" i="5" s="1"/>
  <c r="L10" i="5"/>
  <c r="N10" i="5"/>
  <c r="N38" i="5" s="1"/>
  <c r="M10" i="5"/>
  <c r="C60" i="2"/>
  <c r="J60" i="2"/>
  <c r="M62" i="2"/>
  <c r="D63" i="3"/>
  <c r="K63" i="3"/>
  <c r="M63" i="3" s="1"/>
  <c r="K77" i="4"/>
  <c r="D77" i="4"/>
  <c r="P26" i="3"/>
  <c r="D60" i="5"/>
  <c r="K60" i="5"/>
  <c r="L72" i="5"/>
  <c r="E72" i="5"/>
  <c r="L65" i="5"/>
  <c r="E65" i="5"/>
  <c r="D69" i="5"/>
  <c r="K69" i="5"/>
  <c r="J52" i="5"/>
  <c r="M52" i="5" s="1"/>
  <c r="C52" i="5"/>
  <c r="F52" i="5" s="1"/>
  <c r="D58" i="5"/>
  <c r="K58" i="5"/>
  <c r="L61" i="5"/>
  <c r="E61" i="5"/>
  <c r="B64" i="5"/>
  <c r="F64" i="5" s="1"/>
  <c r="P23" i="5"/>
  <c r="I64" i="5"/>
  <c r="P32" i="5"/>
  <c r="B73" i="5"/>
  <c r="I73" i="5"/>
  <c r="M38" i="1"/>
  <c r="B52" i="1"/>
  <c r="I52" i="1"/>
  <c r="M52" i="1" s="1"/>
  <c r="P11" i="1"/>
  <c r="B76" i="1"/>
  <c r="F76" i="1" s="1"/>
  <c r="I76" i="1"/>
  <c r="M76" i="1" s="1"/>
  <c r="P35" i="1"/>
  <c r="K60" i="1"/>
  <c r="D60" i="1"/>
  <c r="L72" i="1"/>
  <c r="E72" i="1"/>
  <c r="K52" i="1"/>
  <c r="D52" i="1"/>
  <c r="C54" i="1"/>
  <c r="F54" i="1" s="1"/>
  <c r="P13" i="1"/>
  <c r="J54" i="1"/>
  <c r="I68" i="1"/>
  <c r="B68" i="1"/>
  <c r="P27" i="1"/>
  <c r="F66" i="1"/>
  <c r="J60" i="1"/>
  <c r="M60" i="1" s="1"/>
  <c r="P19" i="1"/>
  <c r="C60" i="1"/>
  <c r="C74" i="1"/>
  <c r="J74" i="1"/>
  <c r="L68" i="1"/>
  <c r="E68" i="1"/>
  <c r="C68" i="2"/>
  <c r="J68" i="2"/>
  <c r="I53" i="1"/>
  <c r="M53" i="1" s="1"/>
  <c r="B53" i="1"/>
  <c r="F53" i="1" s="1"/>
  <c r="P12" i="1"/>
  <c r="P33" i="2"/>
  <c r="C52" i="1"/>
  <c r="J52" i="1"/>
  <c r="L66" i="3"/>
  <c r="E66" i="3"/>
  <c r="L66" i="4"/>
  <c r="M66" i="4" s="1"/>
  <c r="E66" i="4"/>
  <c r="F66" i="4" s="1"/>
  <c r="P25" i="4"/>
  <c r="M58" i="2"/>
  <c r="L71" i="3"/>
  <c r="E71" i="3"/>
  <c r="J51" i="4"/>
  <c r="M51" i="4" s="1"/>
  <c r="C51" i="4"/>
  <c r="F51" i="4" s="1"/>
  <c r="M38" i="4"/>
  <c r="P10" i="4"/>
  <c r="B74" i="5"/>
  <c r="F74" i="5" s="1"/>
  <c r="I74" i="5"/>
  <c r="M74" i="5" s="1"/>
  <c r="P33" i="5"/>
  <c r="F61" i="3"/>
  <c r="I73" i="3"/>
  <c r="B73" i="3"/>
  <c r="F73" i="3" s="1"/>
  <c r="P32" i="3"/>
  <c r="M15" i="5"/>
  <c r="O15" i="5"/>
  <c r="L15" i="5"/>
  <c r="N15" i="5"/>
  <c r="I60" i="2"/>
  <c r="M60" i="2" s="1"/>
  <c r="P19" i="2"/>
  <c r="B60" i="2"/>
  <c r="F60" i="2" s="1"/>
  <c r="M51" i="3"/>
  <c r="C63" i="3"/>
  <c r="F63" i="3" s="1"/>
  <c r="J63" i="3"/>
  <c r="J71" i="3"/>
  <c r="C71" i="3"/>
  <c r="D66" i="5"/>
  <c r="K66" i="5"/>
  <c r="P31" i="5"/>
  <c r="I72" i="5"/>
  <c r="B72" i="5"/>
  <c r="J65" i="5"/>
  <c r="C65" i="5"/>
  <c r="D52" i="5"/>
  <c r="K52" i="5"/>
  <c r="L58" i="5"/>
  <c r="E58" i="5"/>
  <c r="C61" i="5"/>
  <c r="J61" i="5"/>
  <c r="J49" i="5"/>
  <c r="C49" i="5"/>
  <c r="L64" i="5"/>
  <c r="E64" i="5"/>
  <c r="E73" i="5"/>
  <c r="L73" i="5"/>
  <c r="D54" i="5"/>
  <c r="K54" i="5"/>
  <c r="B95" i="5" l="1"/>
  <c r="E80" i="5"/>
  <c r="C95" i="5" s="1"/>
  <c r="L80" i="5"/>
  <c r="D95" i="5" s="1"/>
  <c r="B94" i="5"/>
  <c r="I56" i="5"/>
  <c r="B56" i="5"/>
  <c r="P15" i="5"/>
  <c r="M64" i="5"/>
  <c r="D79" i="3"/>
  <c r="D80" i="3" s="1"/>
  <c r="C94" i="3" s="1"/>
  <c r="D80" i="2"/>
  <c r="C94" i="2" s="1"/>
  <c r="B94" i="2"/>
  <c r="K80" i="2"/>
  <c r="D94" i="2" s="1"/>
  <c r="B92" i="3"/>
  <c r="I80" i="3"/>
  <c r="D92" i="3" s="1"/>
  <c r="M70" i="3"/>
  <c r="C79" i="1"/>
  <c r="M77" i="4"/>
  <c r="E79" i="2"/>
  <c r="M48" i="1"/>
  <c r="I79" i="1"/>
  <c r="M49" i="5"/>
  <c r="M50" i="5"/>
  <c r="D79" i="4"/>
  <c r="F54" i="4"/>
  <c r="B95" i="1"/>
  <c r="E95" i="1" s="1"/>
  <c r="F95" i="1" s="1"/>
  <c r="E80" i="1"/>
  <c r="C95" i="1" s="1"/>
  <c r="L80" i="1"/>
  <c r="D95" i="1" s="1"/>
  <c r="J79" i="2"/>
  <c r="M65" i="5"/>
  <c r="F66" i="5"/>
  <c r="M71" i="3"/>
  <c r="C70" i="5"/>
  <c r="J70" i="5"/>
  <c r="L80" i="4"/>
  <c r="D95" i="4" s="1"/>
  <c r="B95" i="4"/>
  <c r="E95" i="4" s="1"/>
  <c r="F95" i="4" s="1"/>
  <c r="E80" i="4"/>
  <c r="C95" i="4" s="1"/>
  <c r="M66" i="3"/>
  <c r="E56" i="5"/>
  <c r="L56" i="5"/>
  <c r="F52" i="1"/>
  <c r="C51" i="5"/>
  <c r="C79" i="5" s="1"/>
  <c r="J51" i="5"/>
  <c r="J79" i="5" s="1"/>
  <c r="K79" i="3"/>
  <c r="M47" i="3"/>
  <c r="I79" i="3"/>
  <c r="M78" i="5"/>
  <c r="F49" i="5"/>
  <c r="F58" i="5"/>
  <c r="F62" i="3"/>
  <c r="E79" i="3"/>
  <c r="M77" i="1"/>
  <c r="L79" i="1"/>
  <c r="F62" i="1"/>
  <c r="P38" i="2"/>
  <c r="M58" i="1"/>
  <c r="F65" i="5"/>
  <c r="M66" i="5"/>
  <c r="K70" i="5"/>
  <c r="D70" i="5"/>
  <c r="I80" i="2"/>
  <c r="D92" i="2" s="1"/>
  <c r="B80" i="2"/>
  <c r="C92" i="2" s="1"/>
  <c r="B92" i="2"/>
  <c r="F70" i="1"/>
  <c r="J56" i="5"/>
  <c r="C56" i="5"/>
  <c r="C80" i="1"/>
  <c r="C93" i="1" s="1"/>
  <c r="B93" i="1"/>
  <c r="J80" i="1"/>
  <c r="D93" i="1" s="1"/>
  <c r="D51" i="5"/>
  <c r="D79" i="5" s="1"/>
  <c r="D80" i="5" s="1"/>
  <c r="C94" i="5" s="1"/>
  <c r="K51" i="5"/>
  <c r="J57" i="5"/>
  <c r="C57" i="5"/>
  <c r="F47" i="3"/>
  <c r="B79" i="3"/>
  <c r="B80" i="3" s="1"/>
  <c r="C92" i="3" s="1"/>
  <c r="B93" i="3"/>
  <c r="M61" i="5"/>
  <c r="B79" i="2"/>
  <c r="J79" i="4"/>
  <c r="J80" i="4" s="1"/>
  <c r="D93" i="4" s="1"/>
  <c r="M62" i="3"/>
  <c r="B94" i="4"/>
  <c r="E94" i="4" s="1"/>
  <c r="F94" i="4" s="1"/>
  <c r="K80" i="4"/>
  <c r="D94" i="4" s="1"/>
  <c r="D80" i="4"/>
  <c r="C94" i="4" s="1"/>
  <c r="E79" i="1"/>
  <c r="C79" i="2"/>
  <c r="F58" i="1"/>
  <c r="L70" i="5"/>
  <c r="E70" i="5"/>
  <c r="M47" i="5"/>
  <c r="K79" i="5"/>
  <c r="K80" i="5" s="1"/>
  <c r="D94" i="5" s="1"/>
  <c r="F66" i="3"/>
  <c r="F68" i="2"/>
  <c r="M70" i="1"/>
  <c r="F68" i="1"/>
  <c r="M73" i="5"/>
  <c r="P10" i="5"/>
  <c r="I51" i="5"/>
  <c r="M51" i="5" s="1"/>
  <c r="B51" i="5"/>
  <c r="F51" i="5" s="1"/>
  <c r="E57" i="5"/>
  <c r="L57" i="5"/>
  <c r="F64" i="1"/>
  <c r="M69" i="3"/>
  <c r="P38" i="3"/>
  <c r="C79" i="3"/>
  <c r="C80" i="3" s="1"/>
  <c r="C93" i="3" s="1"/>
  <c r="F61" i="5"/>
  <c r="F69" i="5"/>
  <c r="M60" i="5"/>
  <c r="B92" i="4"/>
  <c r="I80" i="4"/>
  <c r="D92" i="4" s="1"/>
  <c r="B80" i="4"/>
  <c r="C92" i="4" s="1"/>
  <c r="F48" i="2"/>
  <c r="M49" i="1"/>
  <c r="B92" i="1"/>
  <c r="I80" i="1"/>
  <c r="D92" i="1" s="1"/>
  <c r="B80" i="1"/>
  <c r="C92" i="1" s="1"/>
  <c r="F67" i="3"/>
  <c r="B94" i="1"/>
  <c r="F68" i="5"/>
  <c r="C79" i="4"/>
  <c r="C80" i="4" s="1"/>
  <c r="C93" i="4" s="1"/>
  <c r="F54" i="2"/>
  <c r="F47" i="5"/>
  <c r="M68" i="2"/>
  <c r="P38" i="4"/>
  <c r="F60" i="1"/>
  <c r="M68" i="1"/>
  <c r="F73" i="5"/>
  <c r="P16" i="5"/>
  <c r="B57" i="5"/>
  <c r="I57" i="5"/>
  <c r="M64" i="1"/>
  <c r="J79" i="3"/>
  <c r="J80" i="3" s="1"/>
  <c r="D93" i="3" s="1"/>
  <c r="M53" i="5"/>
  <c r="M69" i="4"/>
  <c r="I79" i="4"/>
  <c r="L79" i="5"/>
  <c r="M48" i="5"/>
  <c r="M56" i="2"/>
  <c r="F74" i="1"/>
  <c r="P38" i="1"/>
  <c r="F54" i="5"/>
  <c r="F65" i="3"/>
  <c r="F72" i="1"/>
  <c r="D79" i="1"/>
  <c r="D80" i="1" s="1"/>
  <c r="C94" i="1" s="1"/>
  <c r="M68" i="5"/>
  <c r="F71" i="3"/>
  <c r="M54" i="2"/>
  <c r="M79" i="2" s="1"/>
  <c r="L79" i="4"/>
  <c r="F72" i="5"/>
  <c r="L51" i="5"/>
  <c r="E51" i="5"/>
  <c r="M38" i="5"/>
  <c r="M72" i="5"/>
  <c r="D56" i="5"/>
  <c r="K56" i="5"/>
  <c r="M73" i="3"/>
  <c r="B93" i="4"/>
  <c r="M54" i="1"/>
  <c r="K80" i="3"/>
  <c r="D94" i="3" s="1"/>
  <c r="B94" i="3"/>
  <c r="E94" i="3" s="1"/>
  <c r="F94" i="3" s="1"/>
  <c r="K57" i="5"/>
  <c r="D57" i="5"/>
  <c r="F70" i="3"/>
  <c r="J79" i="1"/>
  <c r="F50" i="1"/>
  <c r="F53" i="5"/>
  <c r="M69" i="5"/>
  <c r="F77" i="4"/>
  <c r="F79" i="4" s="1"/>
  <c r="M66" i="2"/>
  <c r="B79" i="4"/>
  <c r="F69" i="4"/>
  <c r="B95" i="2"/>
  <c r="E80" i="2"/>
  <c r="C95" i="2" s="1"/>
  <c r="L80" i="2"/>
  <c r="D95" i="2" s="1"/>
  <c r="E79" i="5"/>
  <c r="F48" i="5"/>
  <c r="F56" i="2"/>
  <c r="M74" i="1"/>
  <c r="F48" i="1"/>
  <c r="B79" i="1"/>
  <c r="F78" i="5"/>
  <c r="L38" i="5"/>
  <c r="M58" i="5"/>
  <c r="F50" i="5"/>
  <c r="K79" i="4"/>
  <c r="M54" i="4"/>
  <c r="M79" i="4" s="1"/>
  <c r="B95" i="3"/>
  <c r="E95" i="3" s="1"/>
  <c r="F95" i="3" s="1"/>
  <c r="L80" i="3"/>
  <c r="D95" i="3" s="1"/>
  <c r="E80" i="3"/>
  <c r="C95" i="3" s="1"/>
  <c r="F77" i="1"/>
  <c r="M62" i="1"/>
  <c r="C80" i="2"/>
  <c r="C93" i="2" s="1"/>
  <c r="J80" i="2"/>
  <c r="D93" i="2" s="1"/>
  <c r="B93" i="2"/>
  <c r="M72" i="1"/>
  <c r="K79" i="1"/>
  <c r="K80" i="1" s="1"/>
  <c r="D94" i="1" s="1"/>
  <c r="I70" i="5"/>
  <c r="M70" i="5" s="1"/>
  <c r="B70" i="5"/>
  <c r="F70" i="5" s="1"/>
  <c r="P29" i="5"/>
  <c r="P38" i="5" s="1"/>
  <c r="E79" i="4"/>
  <c r="B79" i="5" l="1"/>
  <c r="B80" i="5" s="1"/>
  <c r="C92" i="5" s="1"/>
  <c r="E94" i="5"/>
  <c r="E93" i="4"/>
  <c r="F93" i="4" s="1"/>
  <c r="F80" i="3"/>
  <c r="C96" i="3" s="1"/>
  <c r="M79" i="1"/>
  <c r="M80" i="1" s="1"/>
  <c r="D96" i="1" s="1"/>
  <c r="F79" i="1"/>
  <c r="M57" i="5"/>
  <c r="F80" i="4"/>
  <c r="C96" i="4" s="1"/>
  <c r="M80" i="4"/>
  <c r="D96" i="4" s="1"/>
  <c r="E92" i="2"/>
  <c r="B96" i="2"/>
  <c r="B96" i="3"/>
  <c r="E92" i="3"/>
  <c r="F57" i="5"/>
  <c r="F79" i="5" s="1"/>
  <c r="F80" i="5" s="1"/>
  <c r="C96" i="5" s="1"/>
  <c r="M79" i="5"/>
  <c r="M80" i="5" s="1"/>
  <c r="D96" i="5" s="1"/>
  <c r="F79" i="3"/>
  <c r="E93" i="1"/>
  <c r="F93" i="1" s="1"/>
  <c r="F56" i="5"/>
  <c r="B93" i="5"/>
  <c r="C80" i="5"/>
  <c r="C93" i="5" s="1"/>
  <c r="J80" i="5"/>
  <c r="D93" i="5" s="1"/>
  <c r="E92" i="4"/>
  <c r="B96" i="4"/>
  <c r="E95" i="2"/>
  <c r="F95" i="2" s="1"/>
  <c r="E92" i="1"/>
  <c r="B96" i="1"/>
  <c r="F80" i="1"/>
  <c r="C96" i="1" s="1"/>
  <c r="E94" i="1"/>
  <c r="F94" i="1" s="1"/>
  <c r="F80" i="2"/>
  <c r="C96" i="2" s="1"/>
  <c r="M80" i="2"/>
  <c r="D96" i="2" s="1"/>
  <c r="M79" i="3"/>
  <c r="M80" i="3" s="1"/>
  <c r="D96" i="3" s="1"/>
  <c r="I79" i="5"/>
  <c r="E94" i="2"/>
  <c r="F94" i="2" s="1"/>
  <c r="M56" i="5"/>
  <c r="E93" i="2"/>
  <c r="F93" i="2" s="1"/>
  <c r="B92" i="5"/>
  <c r="I80" i="5"/>
  <c r="D92" i="5" s="1"/>
  <c r="F79" i="2"/>
  <c r="E93" i="3"/>
  <c r="F93" i="3" s="1"/>
  <c r="E95" i="5"/>
  <c r="E92" i="5" l="1"/>
  <c r="B96" i="5"/>
  <c r="E93" i="5"/>
  <c r="E96" i="1"/>
  <c r="F92" i="1"/>
  <c r="F92" i="3"/>
  <c r="E96" i="3"/>
  <c r="F92" i="4"/>
  <c r="E96" i="4"/>
  <c r="F92" i="2"/>
  <c r="E96" i="2"/>
  <c r="F96" i="2" l="1"/>
  <c r="B98" i="2"/>
  <c r="B98" i="1"/>
  <c r="F96" i="1"/>
  <c r="B98" i="4"/>
  <c r="F96" i="4"/>
  <c r="F96" i="3"/>
  <c r="B98" i="3"/>
  <c r="E96" i="5"/>
  <c r="B98" i="5" s="1"/>
</calcChain>
</file>

<file path=xl/sharedStrings.xml><?xml version="1.0" encoding="utf-8"?>
<sst xmlns="http://schemas.openxmlformats.org/spreadsheetml/2006/main" count="201" uniqueCount="27">
  <si>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</si>
  <si>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</si>
  <si>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</si>
  <si>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</si>
  <si>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</si>
  <si>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</si>
  <si>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</si>
  <si>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</si>
  <si>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</si>
  <si>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</si>
  <si>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</si>
  <si>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</si>
  <si>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</si>
  <si>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</si>
  <si>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</si>
  <si>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</si>
  <si>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</si>
  <si>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</si>
  <si>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</si>
  <si>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</si>
  <si>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</si>
  <si>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</si>
  <si>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</si>
  <si>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</si>
  <si>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</si>
  <si>
    <t>ANUAL</t>
  </si>
  <si>
    <t>BOQUERÓN 1998
 CAPTURAS POR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</si>
</sst>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0.00000"/>
    <numFmt numFmtId="173" formatCode="0.0"/>
    <numFmt numFmtId="174" formatCode="0.000"/>
    <numFmt numFmtId="175" formatCode="#"/>
  </numFmts>
  <fonts count="14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3" fillId="0" borderId="0" xfId="0" applyFont="1" applyAlignment="1" applyProtection="1">
      <alignment vertical="center"/>
    </xf>
    <xf numFmtId="1" fontId="3" fillId="0" borderId="6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 applyProtection="1">
      <alignment horizontal="left" vertical="center"/>
    </xf>
    <xf numFmtId="1" fontId="3" fillId="0" borderId="0" xfId="0" applyNumberFormat="1" applyFont="1" applyAlignment="1" applyProtection="1">
      <alignment vertical="center"/>
    </xf>
    <xf numFmtId="0" fontId="0" fillId="0" borderId="0" xfId="0" applyFont="1" applyAlignment="1">
      <alignment horizontal="right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72" fontId="3" fillId="0" borderId="0" xfId="0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174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 applyProtection="1">
      <alignment horizontal="center" vertical="center"/>
    </xf>
    <xf numFmtId="1" fontId="10" fillId="0" borderId="0" xfId="0" applyNumberFormat="1" applyFont="1" applyFill="1" applyAlignment="1">
      <alignment horizontal="center" vertical="center"/>
    </xf>
    <xf numFmtId="0" fontId="10" fillId="0" borderId="0" xfId="9" applyNumberFormat="1" applyFont="1" applyFill="1" applyBorder="1" applyAlignment="1" applyProtection="1">
      <alignment horizontal="center"/>
    </xf>
    <xf numFmtId="0" fontId="11" fillId="0" borderId="0" xfId="12" applyNumberFormat="1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" fontId="0" fillId="0" borderId="0" xfId="0" applyNumberFormat="1" applyAlignment="1">
      <alignment horizontal="right"/>
    </xf>
    <xf numFmtId="0" fontId="10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75" fontId="0" fillId="0" borderId="0" xfId="0" applyNumberFormat="1" applyAlignment="1">
      <alignment horizontal="center"/>
    </xf>
    <xf numFmtId="0" fontId="1" fillId="0" borderId="0" xfId="0" applyFont="1" applyFill="1" applyBorder="1" applyAlignment="1"/>
    <xf numFmtId="1" fontId="0" fillId="0" borderId="0" xfId="0" applyNumberFormat="1" applyAlignment="1" applyProtection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 wrapText="1"/>
    </xf>
  </cellXfs>
  <cellStyles count="13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5"/>
    <cellStyle name="Piloto de Datos Campo" xfId="6"/>
    <cellStyle name="Piloto de Datos Resultado" xfId="7"/>
    <cellStyle name="Piloto de Datos Título" xfId="8"/>
    <cellStyle name="Piloto de Datos Valor" xfId="9"/>
    <cellStyle name="Resultado de la tabla dinámica" xfId="10"/>
    <cellStyle name="Título de la tabla dinámica" xfId="11"/>
    <cellStyle name="Valor de la tabla dinámica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55" zoomScale="80" zoomScaleNormal="80" workbookViewId="0">
      <selection activeCell="I80" sqref="I80:L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6" t="s">
        <v>0</v>
      </c>
      <c r="B1" s="56"/>
      <c r="C1" s="56"/>
      <c r="D1" s="56"/>
      <c r="E1" s="56"/>
      <c r="F1" s="56"/>
      <c r="G1" s="1"/>
      <c r="H1" s="57" t="s">
        <v>1</v>
      </c>
      <c r="I1" s="57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1772533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8" t="s">
        <v>4</v>
      </c>
      <c r="C4" s="58"/>
      <c r="D4" s="58"/>
      <c r="E4" s="58"/>
      <c r="F4" s="58"/>
      <c r="G4" s="1"/>
      <c r="H4" s="5" t="s">
        <v>3</v>
      </c>
      <c r="J4" s="1"/>
      <c r="K4" s="5" t="s">
        <v>3</v>
      </c>
      <c r="L4" s="57" t="s">
        <v>5</v>
      </c>
      <c r="M4" s="57"/>
      <c r="N4" s="57"/>
      <c r="O4" s="57"/>
      <c r="P4" s="57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2"/>
      <c r="E6" s="11"/>
      <c r="F6" s="13">
        <f t="shared" ref="F6:F37" si="0">SUM(B6:E6)</f>
        <v>0</v>
      </c>
      <c r="G6" s="1"/>
      <c r="H6" s="14">
        <v>3.75</v>
      </c>
      <c r="I6" s="12"/>
      <c r="J6" s="15">
        <f t="shared" ref="J6:J38" si="1">I6/1000</f>
        <v>0</v>
      </c>
      <c r="K6" s="14">
        <v>3.75</v>
      </c>
      <c r="L6" s="15">
        <f t="shared" ref="L6:L37" si="2">IF($F6&gt;0,($I6/1000)*(B6/$F6),0)</f>
        <v>0</v>
      </c>
      <c r="M6" s="15">
        <f t="shared" ref="M6:M37" si="3">IF($F6&gt;0,($I6/1000)*(C6/$F6),0)</f>
        <v>0</v>
      </c>
      <c r="N6" s="15">
        <f t="shared" ref="N6:N37" si="4">IF($F6&gt;0,($I6/1000)*(D6/$F6),0)</f>
        <v>0</v>
      </c>
      <c r="O6" s="15">
        <f t="shared" ref="O6:O37" si="5">IF($F6&gt;0,($I6/1000)*(E6/$F6),0)</f>
        <v>0</v>
      </c>
      <c r="P6" s="16">
        <f t="shared" ref="P6:P37" si="6">SUM(L6:O6)</f>
        <v>0</v>
      </c>
      <c r="Q6" s="3"/>
      <c r="R6" s="3"/>
    </row>
    <row r="7" spans="1:18">
      <c r="A7" s="14">
        <v>4.25</v>
      </c>
      <c r="B7" s="11"/>
      <c r="C7" s="11"/>
      <c r="D7" s="12"/>
      <c r="E7" s="11"/>
      <c r="F7" s="13">
        <f t="shared" si="0"/>
        <v>0</v>
      </c>
      <c r="G7" s="1"/>
      <c r="H7" s="14">
        <v>4.25</v>
      </c>
      <c r="I7" s="12"/>
      <c r="J7" s="15">
        <f t="shared" si="1"/>
        <v>0</v>
      </c>
      <c r="K7" s="14">
        <v>4.25</v>
      </c>
      <c r="L7" s="15">
        <f t="shared" si="2"/>
        <v>0</v>
      </c>
      <c r="M7" s="15">
        <f t="shared" si="3"/>
        <v>0</v>
      </c>
      <c r="N7" s="15">
        <f t="shared" si="4"/>
        <v>0</v>
      </c>
      <c r="O7" s="15">
        <f t="shared" si="5"/>
        <v>0</v>
      </c>
      <c r="P7" s="16">
        <f t="shared" si="6"/>
        <v>0</v>
      </c>
      <c r="Q7" s="3"/>
      <c r="R7" s="3"/>
    </row>
    <row r="8" spans="1:18">
      <c r="A8" s="10">
        <v>4.75</v>
      </c>
      <c r="B8" s="11"/>
      <c r="C8" s="11"/>
      <c r="D8" s="12"/>
      <c r="E8" s="11"/>
      <c r="F8" s="13">
        <f t="shared" si="0"/>
        <v>0</v>
      </c>
      <c r="G8" s="1"/>
      <c r="H8" s="14">
        <v>4.75</v>
      </c>
      <c r="I8" s="12"/>
      <c r="J8" s="15">
        <f t="shared" si="1"/>
        <v>0</v>
      </c>
      <c r="K8" s="14">
        <v>4.75</v>
      </c>
      <c r="L8" s="15">
        <f t="shared" si="2"/>
        <v>0</v>
      </c>
      <c r="M8" s="15">
        <f t="shared" si="3"/>
        <v>0</v>
      </c>
      <c r="N8" s="15">
        <f t="shared" si="4"/>
        <v>0</v>
      </c>
      <c r="O8" s="15">
        <f t="shared" si="5"/>
        <v>0</v>
      </c>
      <c r="P8" s="16">
        <f t="shared" si="6"/>
        <v>0</v>
      </c>
      <c r="Q8" s="3"/>
      <c r="R8" s="3"/>
    </row>
    <row r="9" spans="1:18">
      <c r="A9" s="14">
        <v>5.25</v>
      </c>
      <c r="B9" s="11"/>
      <c r="C9" s="11"/>
      <c r="D9" s="12"/>
      <c r="E9" s="11"/>
      <c r="F9" s="13">
        <f t="shared" si="0"/>
        <v>0</v>
      </c>
      <c r="G9" s="17"/>
      <c r="H9" s="14">
        <v>5.25</v>
      </c>
      <c r="I9" s="12"/>
      <c r="J9" s="15">
        <f t="shared" si="1"/>
        <v>0</v>
      </c>
      <c r="K9" s="14">
        <v>5.25</v>
      </c>
      <c r="L9" s="15">
        <f t="shared" si="2"/>
        <v>0</v>
      </c>
      <c r="M9" s="15">
        <f t="shared" si="3"/>
        <v>0</v>
      </c>
      <c r="N9" s="15">
        <f t="shared" si="4"/>
        <v>0</v>
      </c>
      <c r="O9" s="15">
        <f t="shared" si="5"/>
        <v>0</v>
      </c>
      <c r="P9" s="16">
        <f t="shared" si="6"/>
        <v>0</v>
      </c>
      <c r="Q9" s="3"/>
      <c r="R9" s="3"/>
    </row>
    <row r="10" spans="1:18">
      <c r="A10" s="10">
        <v>5.75</v>
      </c>
      <c r="B10" s="12"/>
      <c r="C10" s="49">
        <v>1</v>
      </c>
      <c r="D10" s="12"/>
      <c r="E10" s="11"/>
      <c r="F10" s="13">
        <f t="shared" si="0"/>
        <v>1</v>
      </c>
      <c r="G10" s="1"/>
      <c r="H10" s="14">
        <v>5.75</v>
      </c>
      <c r="I10" s="48">
        <v>3106079</v>
      </c>
      <c r="J10" s="15">
        <f t="shared" si="1"/>
        <v>3106.0790000000002</v>
      </c>
      <c r="K10" s="14">
        <v>5.75</v>
      </c>
      <c r="L10" s="15">
        <f t="shared" si="2"/>
        <v>0</v>
      </c>
      <c r="M10" s="15">
        <f t="shared" si="3"/>
        <v>3106.0790000000002</v>
      </c>
      <c r="N10" s="15">
        <f t="shared" si="4"/>
        <v>0</v>
      </c>
      <c r="O10" s="15">
        <f t="shared" si="5"/>
        <v>0</v>
      </c>
      <c r="P10" s="16">
        <f t="shared" si="6"/>
        <v>3106.0790000000002</v>
      </c>
      <c r="Q10" s="3"/>
      <c r="R10" s="3"/>
    </row>
    <row r="11" spans="1:18">
      <c r="A11" s="14">
        <v>6.25</v>
      </c>
      <c r="B11" s="12"/>
      <c r="C11" s="49">
        <v>1</v>
      </c>
      <c r="D11" s="12"/>
      <c r="E11" s="11"/>
      <c r="F11" s="13">
        <f t="shared" si="0"/>
        <v>1</v>
      </c>
      <c r="G11" s="1"/>
      <c r="H11" s="14">
        <v>6.25</v>
      </c>
      <c r="I11" s="48">
        <v>10560668</v>
      </c>
      <c r="J11" s="15">
        <f t="shared" si="1"/>
        <v>10560.668</v>
      </c>
      <c r="K11" s="14">
        <v>6.25</v>
      </c>
      <c r="L11" s="15">
        <f t="shared" si="2"/>
        <v>0</v>
      </c>
      <c r="M11" s="15">
        <f t="shared" si="3"/>
        <v>10560.668</v>
      </c>
      <c r="N11" s="15">
        <f t="shared" si="4"/>
        <v>0</v>
      </c>
      <c r="O11" s="15">
        <f t="shared" si="5"/>
        <v>0</v>
      </c>
      <c r="P11" s="16">
        <f t="shared" si="6"/>
        <v>10560.668</v>
      </c>
      <c r="Q11" s="3"/>
      <c r="R11" s="3"/>
    </row>
    <row r="12" spans="1:18">
      <c r="A12" s="10">
        <v>6.75</v>
      </c>
      <c r="C12">
        <v>5</v>
      </c>
      <c r="D12" s="12"/>
      <c r="E12" s="11"/>
      <c r="F12" s="13">
        <f t="shared" si="0"/>
        <v>5</v>
      </c>
      <c r="G12" s="1"/>
      <c r="H12" s="14">
        <v>6.75</v>
      </c>
      <c r="I12" s="48">
        <v>24538024</v>
      </c>
      <c r="J12" s="15">
        <f t="shared" si="1"/>
        <v>24538.024000000001</v>
      </c>
      <c r="K12" s="14">
        <v>6.75</v>
      </c>
      <c r="L12" s="15">
        <f t="shared" si="2"/>
        <v>0</v>
      </c>
      <c r="M12" s="15">
        <f t="shared" si="3"/>
        <v>24538.024000000001</v>
      </c>
      <c r="N12" s="15">
        <f t="shared" si="4"/>
        <v>0</v>
      </c>
      <c r="O12" s="15">
        <f t="shared" si="5"/>
        <v>0</v>
      </c>
      <c r="P12" s="16">
        <f t="shared" si="6"/>
        <v>24538.024000000001</v>
      </c>
      <c r="Q12" s="3"/>
      <c r="R12" s="3"/>
    </row>
    <row r="13" spans="1:18">
      <c r="A13" s="14">
        <v>7.25</v>
      </c>
      <c r="C13">
        <v>10</v>
      </c>
      <c r="D13" s="12"/>
      <c r="E13" s="11"/>
      <c r="F13" s="13">
        <f t="shared" si="0"/>
        <v>10</v>
      </c>
      <c r="G13" s="1"/>
      <c r="H13" s="14">
        <v>7.25</v>
      </c>
      <c r="I13" s="48">
        <v>20784368</v>
      </c>
      <c r="J13" s="15">
        <f t="shared" si="1"/>
        <v>20784.367999999999</v>
      </c>
      <c r="K13" s="14">
        <v>7.25</v>
      </c>
      <c r="L13" s="15">
        <f t="shared" si="2"/>
        <v>0</v>
      </c>
      <c r="M13" s="15">
        <f t="shared" si="3"/>
        <v>20784.367999999999</v>
      </c>
      <c r="N13" s="15">
        <f t="shared" si="4"/>
        <v>0</v>
      </c>
      <c r="O13" s="15">
        <f t="shared" si="5"/>
        <v>0</v>
      </c>
      <c r="P13" s="16">
        <f t="shared" si="6"/>
        <v>20784.367999999999</v>
      </c>
      <c r="Q13" s="3"/>
      <c r="R13" s="3"/>
    </row>
    <row r="14" spans="1:18">
      <c r="A14" s="10">
        <v>7.75</v>
      </c>
      <c r="C14">
        <v>10</v>
      </c>
      <c r="D14" s="12"/>
      <c r="E14" s="11"/>
      <c r="F14" s="13">
        <f t="shared" si="0"/>
        <v>10</v>
      </c>
      <c r="G14" s="1"/>
      <c r="H14" s="14">
        <v>7.75</v>
      </c>
      <c r="I14" s="48">
        <v>8270160</v>
      </c>
      <c r="J14" s="15">
        <f t="shared" si="1"/>
        <v>8270.16</v>
      </c>
      <c r="K14" s="14">
        <v>7.75</v>
      </c>
      <c r="L14" s="15">
        <f t="shared" si="2"/>
        <v>0</v>
      </c>
      <c r="M14" s="15">
        <f t="shared" si="3"/>
        <v>8270.16</v>
      </c>
      <c r="N14" s="15">
        <f t="shared" si="4"/>
        <v>0</v>
      </c>
      <c r="O14" s="15">
        <f t="shared" si="5"/>
        <v>0</v>
      </c>
      <c r="P14" s="16">
        <f t="shared" si="6"/>
        <v>8270.16</v>
      </c>
      <c r="Q14" s="3"/>
      <c r="R14" s="3"/>
    </row>
    <row r="15" spans="1:18">
      <c r="A15" s="14">
        <v>8.25</v>
      </c>
      <c r="C15">
        <v>13</v>
      </c>
      <c r="D15" s="12"/>
      <c r="E15" s="11"/>
      <c r="F15" s="13">
        <f t="shared" si="0"/>
        <v>13</v>
      </c>
      <c r="G15" s="1"/>
      <c r="H15" s="14">
        <v>8.25</v>
      </c>
      <c r="I15" s="48">
        <v>13740340</v>
      </c>
      <c r="J15" s="15">
        <f t="shared" si="1"/>
        <v>13740.34</v>
      </c>
      <c r="K15" s="14">
        <v>8.25</v>
      </c>
      <c r="L15" s="15">
        <f t="shared" si="2"/>
        <v>0</v>
      </c>
      <c r="M15" s="15">
        <f t="shared" si="3"/>
        <v>13740.34</v>
      </c>
      <c r="N15" s="15">
        <f t="shared" si="4"/>
        <v>0</v>
      </c>
      <c r="O15" s="15">
        <f t="shared" si="5"/>
        <v>0</v>
      </c>
      <c r="P15" s="16">
        <f t="shared" si="6"/>
        <v>13740.34</v>
      </c>
      <c r="Q15" s="3"/>
      <c r="R15" s="3"/>
    </row>
    <row r="16" spans="1:18">
      <c r="A16" s="10">
        <v>8.75</v>
      </c>
      <c r="C16">
        <v>25</v>
      </c>
      <c r="D16" s="12"/>
      <c r="E16" s="11"/>
      <c r="F16" s="13">
        <f t="shared" si="0"/>
        <v>25</v>
      </c>
      <c r="G16" s="1"/>
      <c r="H16" s="14">
        <v>8.75</v>
      </c>
      <c r="I16" s="48">
        <v>19057754</v>
      </c>
      <c r="J16" s="15">
        <f t="shared" si="1"/>
        <v>19057.754000000001</v>
      </c>
      <c r="K16" s="14">
        <v>8.75</v>
      </c>
      <c r="L16" s="15">
        <f t="shared" si="2"/>
        <v>0</v>
      </c>
      <c r="M16" s="15">
        <f t="shared" si="3"/>
        <v>19057.754000000001</v>
      </c>
      <c r="N16" s="15">
        <f t="shared" si="4"/>
        <v>0</v>
      </c>
      <c r="O16" s="15">
        <f t="shared" si="5"/>
        <v>0</v>
      </c>
      <c r="P16" s="16">
        <f t="shared" si="6"/>
        <v>19057.754000000001</v>
      </c>
      <c r="Q16" s="3"/>
      <c r="R16" s="3"/>
    </row>
    <row r="17" spans="1:18">
      <c r="A17" s="14">
        <v>9.25</v>
      </c>
      <c r="C17">
        <v>26</v>
      </c>
      <c r="D17" s="12"/>
      <c r="E17" s="11"/>
      <c r="F17" s="13">
        <f t="shared" si="0"/>
        <v>26</v>
      </c>
      <c r="G17" s="1"/>
      <c r="H17" s="14">
        <v>9.25</v>
      </c>
      <c r="I17" s="48">
        <v>23840410</v>
      </c>
      <c r="J17" s="15">
        <f t="shared" si="1"/>
        <v>23840.41</v>
      </c>
      <c r="K17" s="14">
        <v>9.25</v>
      </c>
      <c r="L17" s="15">
        <f t="shared" si="2"/>
        <v>0</v>
      </c>
      <c r="M17" s="15">
        <f t="shared" si="3"/>
        <v>23840.41</v>
      </c>
      <c r="N17" s="15">
        <f t="shared" si="4"/>
        <v>0</v>
      </c>
      <c r="O17" s="15">
        <f t="shared" si="5"/>
        <v>0</v>
      </c>
      <c r="P17" s="16">
        <f t="shared" si="6"/>
        <v>23840.41</v>
      </c>
      <c r="Q17" s="3"/>
      <c r="R17" s="3"/>
    </row>
    <row r="18" spans="1:18">
      <c r="A18" s="10">
        <v>9.75</v>
      </c>
      <c r="C18">
        <v>21</v>
      </c>
      <c r="D18" s="12"/>
      <c r="E18" s="11"/>
      <c r="F18" s="13">
        <f t="shared" si="0"/>
        <v>21</v>
      </c>
      <c r="G18" s="1"/>
      <c r="H18" s="14">
        <v>9.75</v>
      </c>
      <c r="I18" s="48">
        <v>29213902</v>
      </c>
      <c r="J18" s="15">
        <f t="shared" si="1"/>
        <v>29213.901999999998</v>
      </c>
      <c r="K18" s="14">
        <v>9.75</v>
      </c>
      <c r="L18" s="15">
        <f t="shared" si="2"/>
        <v>0</v>
      </c>
      <c r="M18" s="15">
        <f t="shared" si="3"/>
        <v>29213.901999999998</v>
      </c>
      <c r="N18" s="15">
        <f t="shared" si="4"/>
        <v>0</v>
      </c>
      <c r="O18" s="15">
        <f t="shared" si="5"/>
        <v>0</v>
      </c>
      <c r="P18" s="16">
        <f t="shared" si="6"/>
        <v>29213.901999999998</v>
      </c>
      <c r="Q18" s="3"/>
      <c r="R18" s="3"/>
    </row>
    <row r="19" spans="1:18">
      <c r="A19" s="14">
        <v>10.25</v>
      </c>
      <c r="C19">
        <v>20</v>
      </c>
      <c r="D19" s="12"/>
      <c r="E19" s="11"/>
      <c r="F19" s="13">
        <f t="shared" si="0"/>
        <v>20</v>
      </c>
      <c r="G19" s="1"/>
      <c r="H19" s="14">
        <v>10.25</v>
      </c>
      <c r="I19" s="48">
        <v>46740731</v>
      </c>
      <c r="J19" s="15">
        <f t="shared" si="1"/>
        <v>46740.731</v>
      </c>
      <c r="K19" s="14">
        <v>10.25</v>
      </c>
      <c r="L19" s="15">
        <f t="shared" si="2"/>
        <v>0</v>
      </c>
      <c r="M19" s="15">
        <f t="shared" si="3"/>
        <v>46740.731</v>
      </c>
      <c r="N19" s="15">
        <f t="shared" si="4"/>
        <v>0</v>
      </c>
      <c r="O19" s="15">
        <f t="shared" si="5"/>
        <v>0</v>
      </c>
      <c r="P19" s="16">
        <f t="shared" si="6"/>
        <v>46740.731</v>
      </c>
      <c r="Q19" s="3"/>
      <c r="R19" s="3"/>
    </row>
    <row r="20" spans="1:18">
      <c r="A20" s="10">
        <v>10.75</v>
      </c>
      <c r="C20">
        <v>20</v>
      </c>
      <c r="D20" s="12"/>
      <c r="E20" s="11"/>
      <c r="F20" s="13">
        <f t="shared" si="0"/>
        <v>20</v>
      </c>
      <c r="G20" s="1"/>
      <c r="H20" s="14">
        <v>10.75</v>
      </c>
      <c r="I20" s="48">
        <v>43181726</v>
      </c>
      <c r="J20" s="15">
        <f t="shared" si="1"/>
        <v>43181.726000000002</v>
      </c>
      <c r="K20" s="14">
        <v>10.75</v>
      </c>
      <c r="L20" s="15">
        <f t="shared" si="2"/>
        <v>0</v>
      </c>
      <c r="M20" s="15">
        <f t="shared" si="3"/>
        <v>43181.726000000002</v>
      </c>
      <c r="N20" s="15">
        <f t="shared" si="4"/>
        <v>0</v>
      </c>
      <c r="O20" s="15">
        <f t="shared" si="5"/>
        <v>0</v>
      </c>
      <c r="P20" s="16">
        <f t="shared" si="6"/>
        <v>43181.726000000002</v>
      </c>
      <c r="Q20" s="3"/>
      <c r="R20" s="3"/>
    </row>
    <row r="21" spans="1:18">
      <c r="A21" s="14">
        <v>11.25</v>
      </c>
      <c r="C21">
        <v>17</v>
      </c>
      <c r="D21" s="12"/>
      <c r="E21" s="11"/>
      <c r="F21" s="13">
        <f t="shared" si="0"/>
        <v>17</v>
      </c>
      <c r="G21" s="1"/>
      <c r="H21" s="14">
        <v>11.25</v>
      </c>
      <c r="I21" s="48">
        <v>30993636</v>
      </c>
      <c r="J21" s="15">
        <f t="shared" si="1"/>
        <v>30993.635999999999</v>
      </c>
      <c r="K21" s="14">
        <v>11.25</v>
      </c>
      <c r="L21" s="15">
        <f t="shared" si="2"/>
        <v>0</v>
      </c>
      <c r="M21" s="15">
        <f t="shared" si="3"/>
        <v>30993.635999999999</v>
      </c>
      <c r="N21" s="15">
        <f t="shared" si="4"/>
        <v>0</v>
      </c>
      <c r="O21" s="15">
        <f t="shared" si="5"/>
        <v>0</v>
      </c>
      <c r="P21" s="16">
        <f t="shared" si="6"/>
        <v>30993.635999999999</v>
      </c>
      <c r="Q21" s="3"/>
      <c r="R21" s="3"/>
    </row>
    <row r="22" spans="1:18">
      <c r="A22" s="10">
        <v>11.75</v>
      </c>
      <c r="C22">
        <v>23</v>
      </c>
      <c r="D22" s="12"/>
      <c r="E22" s="11"/>
      <c r="F22" s="13">
        <f t="shared" si="0"/>
        <v>23</v>
      </c>
      <c r="G22" s="4"/>
      <c r="H22" s="14">
        <v>11.75</v>
      </c>
      <c r="I22" s="48">
        <v>22448983</v>
      </c>
      <c r="J22" s="15">
        <f t="shared" si="1"/>
        <v>22448.983</v>
      </c>
      <c r="K22" s="14">
        <v>11.75</v>
      </c>
      <c r="L22" s="15">
        <f t="shared" si="2"/>
        <v>0</v>
      </c>
      <c r="M22" s="15">
        <f t="shared" si="3"/>
        <v>22448.983</v>
      </c>
      <c r="N22" s="15">
        <f t="shared" si="4"/>
        <v>0</v>
      </c>
      <c r="O22" s="15">
        <f t="shared" si="5"/>
        <v>0</v>
      </c>
      <c r="P22" s="16">
        <f t="shared" si="6"/>
        <v>22448.983</v>
      </c>
      <c r="Q22" s="3"/>
      <c r="R22" s="3"/>
    </row>
    <row r="23" spans="1:18">
      <c r="A23" s="14">
        <v>12.25</v>
      </c>
      <c r="C23">
        <v>20</v>
      </c>
      <c r="D23" s="12"/>
      <c r="E23" s="11"/>
      <c r="F23" s="13">
        <f t="shared" si="0"/>
        <v>20</v>
      </c>
      <c r="G23" s="4"/>
      <c r="H23" s="14">
        <v>12.25</v>
      </c>
      <c r="I23" s="48">
        <v>12412075</v>
      </c>
      <c r="J23" s="15">
        <f t="shared" si="1"/>
        <v>12412.075000000001</v>
      </c>
      <c r="K23" s="14">
        <v>12.25</v>
      </c>
      <c r="L23" s="15">
        <f t="shared" si="2"/>
        <v>0</v>
      </c>
      <c r="M23" s="15">
        <f t="shared" si="3"/>
        <v>12412.075000000001</v>
      </c>
      <c r="N23" s="15">
        <f t="shared" si="4"/>
        <v>0</v>
      </c>
      <c r="O23" s="15">
        <f t="shared" si="5"/>
        <v>0</v>
      </c>
      <c r="P23" s="16">
        <f t="shared" si="6"/>
        <v>12412.075000000001</v>
      </c>
      <c r="Q23" s="3"/>
      <c r="R23" s="3"/>
    </row>
    <row r="24" spans="1:18">
      <c r="A24" s="10">
        <v>12.75</v>
      </c>
      <c r="C24">
        <v>15</v>
      </c>
      <c r="D24">
        <v>3</v>
      </c>
      <c r="E24" s="11"/>
      <c r="F24" s="13">
        <f t="shared" si="0"/>
        <v>18</v>
      </c>
      <c r="G24" s="4"/>
      <c r="H24" s="14">
        <v>12.75</v>
      </c>
      <c r="I24" s="48">
        <v>15900043</v>
      </c>
      <c r="J24" s="15">
        <f t="shared" si="1"/>
        <v>15900.043</v>
      </c>
      <c r="K24" s="14">
        <v>12.75</v>
      </c>
      <c r="L24" s="15">
        <f t="shared" si="2"/>
        <v>0</v>
      </c>
      <c r="M24" s="15">
        <f t="shared" si="3"/>
        <v>13250.035833333301</v>
      </c>
      <c r="N24" s="15">
        <f t="shared" si="4"/>
        <v>2650.0071666666699</v>
      </c>
      <c r="O24" s="15">
        <f t="shared" si="5"/>
        <v>0</v>
      </c>
      <c r="P24" s="16">
        <f t="shared" si="6"/>
        <v>15900.043</v>
      </c>
      <c r="Q24" s="3"/>
      <c r="R24" s="3"/>
    </row>
    <row r="25" spans="1:18">
      <c r="A25" s="14">
        <v>13.25</v>
      </c>
      <c r="C25">
        <v>10</v>
      </c>
      <c r="D25">
        <v>10</v>
      </c>
      <c r="E25" s="11"/>
      <c r="F25" s="13">
        <f t="shared" si="0"/>
        <v>20</v>
      </c>
      <c r="G25" s="4"/>
      <c r="H25" s="14">
        <v>13.25</v>
      </c>
      <c r="I25" s="48">
        <v>6535979</v>
      </c>
      <c r="J25" s="15">
        <f t="shared" si="1"/>
        <v>6535.9790000000003</v>
      </c>
      <c r="K25" s="14">
        <v>13.25</v>
      </c>
      <c r="L25" s="15">
        <f t="shared" si="2"/>
        <v>0</v>
      </c>
      <c r="M25" s="15">
        <f t="shared" si="3"/>
        <v>3267.9895000000001</v>
      </c>
      <c r="N25" s="15">
        <f t="shared" si="4"/>
        <v>3267.9895000000001</v>
      </c>
      <c r="O25" s="15">
        <f t="shared" si="5"/>
        <v>0</v>
      </c>
      <c r="P25" s="16">
        <f t="shared" si="6"/>
        <v>6535.9790000000003</v>
      </c>
      <c r="Q25" s="3"/>
      <c r="R25" s="3"/>
    </row>
    <row r="26" spans="1:18">
      <c r="A26" s="10">
        <v>13.75</v>
      </c>
      <c r="D26">
        <v>14</v>
      </c>
      <c r="E26" s="11"/>
      <c r="F26" s="13">
        <f t="shared" si="0"/>
        <v>14</v>
      </c>
      <c r="G26" s="4"/>
      <c r="H26" s="14">
        <v>13.75</v>
      </c>
      <c r="I26" s="48">
        <v>3078425</v>
      </c>
      <c r="J26" s="15">
        <f t="shared" si="1"/>
        <v>3078.4250000000002</v>
      </c>
      <c r="K26" s="14">
        <v>13.75</v>
      </c>
      <c r="L26" s="15">
        <f t="shared" si="2"/>
        <v>0</v>
      </c>
      <c r="M26" s="15">
        <f t="shared" si="3"/>
        <v>0</v>
      </c>
      <c r="N26" s="15">
        <f t="shared" si="4"/>
        <v>3078.4250000000002</v>
      </c>
      <c r="O26" s="15">
        <f t="shared" si="5"/>
        <v>0</v>
      </c>
      <c r="P26" s="16">
        <f t="shared" si="6"/>
        <v>3078.4250000000002</v>
      </c>
      <c r="Q26" s="3"/>
      <c r="R26" s="3"/>
    </row>
    <row r="27" spans="1:18">
      <c r="A27" s="14">
        <v>14.25</v>
      </c>
      <c r="D27">
        <v>9</v>
      </c>
      <c r="E27" s="11"/>
      <c r="F27" s="13">
        <f t="shared" si="0"/>
        <v>9</v>
      </c>
      <c r="G27" s="4"/>
      <c r="H27" s="14">
        <v>14.25</v>
      </c>
      <c r="I27" s="48">
        <v>1563942</v>
      </c>
      <c r="J27" s="15">
        <f t="shared" si="1"/>
        <v>1563.942</v>
      </c>
      <c r="K27" s="14">
        <v>14.25</v>
      </c>
      <c r="L27" s="15">
        <f t="shared" si="2"/>
        <v>0</v>
      </c>
      <c r="M27" s="15">
        <f t="shared" si="3"/>
        <v>0</v>
      </c>
      <c r="N27" s="15">
        <f t="shared" si="4"/>
        <v>1563.942</v>
      </c>
      <c r="O27" s="15">
        <f t="shared" si="5"/>
        <v>0</v>
      </c>
      <c r="P27" s="16">
        <f t="shared" si="6"/>
        <v>1563.942</v>
      </c>
      <c r="Q27" s="3"/>
      <c r="R27" s="3"/>
    </row>
    <row r="28" spans="1:18">
      <c r="A28" s="10">
        <v>14.75</v>
      </c>
      <c r="D28">
        <v>9</v>
      </c>
      <c r="E28" s="11"/>
      <c r="F28" s="13">
        <f t="shared" si="0"/>
        <v>9</v>
      </c>
      <c r="G28" s="1"/>
      <c r="H28" s="14">
        <v>14.75</v>
      </c>
      <c r="I28" s="48">
        <v>505365</v>
      </c>
      <c r="J28" s="15">
        <f t="shared" si="1"/>
        <v>505.36500000000001</v>
      </c>
      <c r="K28" s="14">
        <v>14.75</v>
      </c>
      <c r="L28" s="15">
        <f t="shared" si="2"/>
        <v>0</v>
      </c>
      <c r="M28" s="15">
        <f t="shared" si="3"/>
        <v>0</v>
      </c>
      <c r="N28" s="15">
        <f t="shared" si="4"/>
        <v>505.36500000000001</v>
      </c>
      <c r="O28" s="15">
        <f t="shared" si="5"/>
        <v>0</v>
      </c>
      <c r="P28" s="16">
        <f t="shared" si="6"/>
        <v>505.36500000000001</v>
      </c>
      <c r="Q28" s="3"/>
      <c r="R28" s="3"/>
    </row>
    <row r="29" spans="1:18">
      <c r="A29" s="14">
        <v>15.25</v>
      </c>
      <c r="D29">
        <v>7</v>
      </c>
      <c r="E29" s="11"/>
      <c r="F29" s="13">
        <f t="shared" si="0"/>
        <v>7</v>
      </c>
      <c r="G29" s="1"/>
      <c r="H29" s="14">
        <v>15.25</v>
      </c>
      <c r="J29" s="15">
        <f t="shared" si="1"/>
        <v>0</v>
      </c>
      <c r="K29" s="14">
        <v>15.25</v>
      </c>
      <c r="L29" s="15">
        <f t="shared" si="2"/>
        <v>0</v>
      </c>
      <c r="M29" s="15">
        <f t="shared" si="3"/>
        <v>0</v>
      </c>
      <c r="N29" s="15">
        <f t="shared" si="4"/>
        <v>0</v>
      </c>
      <c r="O29" s="15">
        <f t="shared" si="5"/>
        <v>0</v>
      </c>
      <c r="P29" s="16">
        <f t="shared" si="6"/>
        <v>0</v>
      </c>
      <c r="Q29" s="3"/>
      <c r="R29" s="3"/>
    </row>
    <row r="30" spans="1:18">
      <c r="A30" s="10">
        <v>15.75</v>
      </c>
      <c r="D30">
        <v>10</v>
      </c>
      <c r="E30" s="11"/>
      <c r="F30" s="13">
        <f t="shared" si="0"/>
        <v>10</v>
      </c>
      <c r="G30" s="1"/>
      <c r="H30" s="14">
        <v>15.75</v>
      </c>
      <c r="J30" s="15">
        <f t="shared" si="1"/>
        <v>0</v>
      </c>
      <c r="K30" s="14">
        <v>15.75</v>
      </c>
      <c r="L30" s="15">
        <f t="shared" si="2"/>
        <v>0</v>
      </c>
      <c r="M30" s="15">
        <f t="shared" si="3"/>
        <v>0</v>
      </c>
      <c r="N30" s="15">
        <f t="shared" si="4"/>
        <v>0</v>
      </c>
      <c r="O30" s="15">
        <f t="shared" si="5"/>
        <v>0</v>
      </c>
      <c r="P30" s="16">
        <f t="shared" si="6"/>
        <v>0</v>
      </c>
      <c r="Q30" s="3"/>
      <c r="R30" s="3"/>
    </row>
    <row r="31" spans="1:18">
      <c r="A31" s="14">
        <v>16.25</v>
      </c>
      <c r="D31">
        <v>8</v>
      </c>
      <c r="E31" s="11"/>
      <c r="F31" s="13">
        <f t="shared" si="0"/>
        <v>8</v>
      </c>
      <c r="G31" s="1"/>
      <c r="H31" s="14">
        <v>16.25</v>
      </c>
      <c r="J31" s="15">
        <f t="shared" si="1"/>
        <v>0</v>
      </c>
      <c r="K31" s="14">
        <v>16.25</v>
      </c>
      <c r="L31" s="15">
        <f t="shared" si="2"/>
        <v>0</v>
      </c>
      <c r="M31" s="15">
        <f t="shared" si="3"/>
        <v>0</v>
      </c>
      <c r="N31" s="15">
        <f t="shared" si="4"/>
        <v>0</v>
      </c>
      <c r="O31" s="15">
        <f t="shared" si="5"/>
        <v>0</v>
      </c>
      <c r="P31" s="16">
        <f t="shared" si="6"/>
        <v>0</v>
      </c>
      <c r="Q31" s="3"/>
      <c r="R31" s="3"/>
    </row>
    <row r="32" spans="1:18">
      <c r="A32" s="10">
        <v>16.75</v>
      </c>
      <c r="B32" s="12"/>
      <c r="C32" s="12"/>
      <c r="D32">
        <v>2</v>
      </c>
      <c r="E32" s="11"/>
      <c r="F32" s="13">
        <f t="shared" si="0"/>
        <v>2</v>
      </c>
      <c r="G32" s="1"/>
      <c r="H32" s="14">
        <v>16.75</v>
      </c>
      <c r="J32" s="15">
        <f t="shared" si="1"/>
        <v>0</v>
      </c>
      <c r="K32" s="14">
        <v>16.75</v>
      </c>
      <c r="L32" s="15">
        <f t="shared" si="2"/>
        <v>0</v>
      </c>
      <c r="M32" s="15">
        <f t="shared" si="3"/>
        <v>0</v>
      </c>
      <c r="N32" s="15">
        <f t="shared" si="4"/>
        <v>0</v>
      </c>
      <c r="O32" s="15">
        <f t="shared" si="5"/>
        <v>0</v>
      </c>
      <c r="P32" s="16">
        <f t="shared" si="6"/>
        <v>0</v>
      </c>
      <c r="Q32" s="3"/>
      <c r="R32" s="3"/>
    </row>
    <row r="33" spans="1:18">
      <c r="A33" s="14">
        <v>17.25</v>
      </c>
      <c r="B33" s="11"/>
      <c r="C33" s="11"/>
      <c r="D33" s="11"/>
      <c r="E33" s="11"/>
      <c r="F33" s="13">
        <f t="shared" si="0"/>
        <v>0</v>
      </c>
      <c r="G33" s="1"/>
      <c r="H33" s="14">
        <v>17.25</v>
      </c>
      <c r="J33" s="15">
        <f t="shared" si="1"/>
        <v>0</v>
      </c>
      <c r="K33" s="14">
        <v>17.25</v>
      </c>
      <c r="L33" s="15">
        <f t="shared" si="2"/>
        <v>0</v>
      </c>
      <c r="M33" s="15">
        <f t="shared" si="3"/>
        <v>0</v>
      </c>
      <c r="N33" s="15">
        <f t="shared" si="4"/>
        <v>0</v>
      </c>
      <c r="O33" s="15">
        <f t="shared" si="5"/>
        <v>0</v>
      </c>
      <c r="P33" s="16">
        <f t="shared" si="6"/>
        <v>0</v>
      </c>
      <c r="Q33" s="3"/>
      <c r="R33" s="3"/>
    </row>
    <row r="34" spans="1:18">
      <c r="A34" s="10">
        <v>17.75</v>
      </c>
      <c r="B34" s="11"/>
      <c r="C34" s="11"/>
      <c r="D34" s="11"/>
      <c r="E34" s="11"/>
      <c r="F34" s="13">
        <f t="shared" si="0"/>
        <v>0</v>
      </c>
      <c r="G34" s="1"/>
      <c r="H34" s="14">
        <v>17.75</v>
      </c>
      <c r="J34" s="15">
        <f t="shared" si="1"/>
        <v>0</v>
      </c>
      <c r="K34" s="14">
        <v>17.75</v>
      </c>
      <c r="L34" s="15">
        <f t="shared" si="2"/>
        <v>0</v>
      </c>
      <c r="M34" s="15">
        <f t="shared" si="3"/>
        <v>0</v>
      </c>
      <c r="N34" s="15">
        <f t="shared" si="4"/>
        <v>0</v>
      </c>
      <c r="O34" s="15">
        <f t="shared" si="5"/>
        <v>0</v>
      </c>
      <c r="P34" s="16">
        <f t="shared" si="6"/>
        <v>0</v>
      </c>
      <c r="Q34" s="3"/>
      <c r="R34" s="3"/>
    </row>
    <row r="35" spans="1:18">
      <c r="A35" s="14">
        <v>18.25</v>
      </c>
      <c r="B35" s="11"/>
      <c r="C35" s="11"/>
      <c r="D35" s="11"/>
      <c r="E35" s="11"/>
      <c r="F35" s="13">
        <f t="shared" si="0"/>
        <v>0</v>
      </c>
      <c r="G35" s="1"/>
      <c r="H35" s="14">
        <v>18.25</v>
      </c>
      <c r="I35" s="4"/>
      <c r="J35" s="15">
        <f t="shared" si="1"/>
        <v>0</v>
      </c>
      <c r="K35" s="14">
        <v>18.25</v>
      </c>
      <c r="L35" s="15">
        <f t="shared" si="2"/>
        <v>0</v>
      </c>
      <c r="M35" s="15">
        <f t="shared" si="3"/>
        <v>0</v>
      </c>
      <c r="N35" s="15">
        <f t="shared" si="4"/>
        <v>0</v>
      </c>
      <c r="O35" s="15">
        <f t="shared" si="5"/>
        <v>0</v>
      </c>
      <c r="P35" s="16">
        <f t="shared" si="6"/>
        <v>0</v>
      </c>
      <c r="Q35" s="3"/>
      <c r="R35" s="3"/>
    </row>
    <row r="36" spans="1:18">
      <c r="A36" s="10">
        <v>18.75</v>
      </c>
      <c r="B36" s="11"/>
      <c r="C36" s="11"/>
      <c r="D36" s="11"/>
      <c r="E36" s="11"/>
      <c r="F36" s="13">
        <f t="shared" si="0"/>
        <v>0</v>
      </c>
      <c r="G36" s="1"/>
      <c r="H36" s="14">
        <v>18.75</v>
      </c>
      <c r="I36" s="4"/>
      <c r="J36" s="15">
        <f t="shared" si="1"/>
        <v>0</v>
      </c>
      <c r="K36" s="14">
        <v>18.75</v>
      </c>
      <c r="L36" s="15">
        <f t="shared" si="2"/>
        <v>0</v>
      </c>
      <c r="M36" s="15">
        <f t="shared" si="3"/>
        <v>0</v>
      </c>
      <c r="N36" s="15">
        <f t="shared" si="4"/>
        <v>0</v>
      </c>
      <c r="O36" s="15">
        <f t="shared" si="5"/>
        <v>0</v>
      </c>
      <c r="P36" s="16">
        <f t="shared" si="6"/>
        <v>0</v>
      </c>
      <c r="Q36" s="3"/>
      <c r="R36" s="3"/>
    </row>
    <row r="37" spans="1:18">
      <c r="A37" s="14">
        <v>19.25</v>
      </c>
      <c r="B37" s="11"/>
      <c r="C37" s="11"/>
      <c r="D37" s="11"/>
      <c r="E37" s="11"/>
      <c r="F37" s="13">
        <f t="shared" si="0"/>
        <v>0</v>
      </c>
      <c r="G37" s="1"/>
      <c r="H37" s="14">
        <v>19.25</v>
      </c>
      <c r="I37" s="4"/>
      <c r="J37" s="15">
        <f t="shared" si="1"/>
        <v>0</v>
      </c>
      <c r="K37" s="14">
        <v>19.25</v>
      </c>
      <c r="L37" s="15">
        <f t="shared" si="2"/>
        <v>0</v>
      </c>
      <c r="M37" s="15">
        <f t="shared" si="3"/>
        <v>0</v>
      </c>
      <c r="N37" s="15">
        <f t="shared" si="4"/>
        <v>0</v>
      </c>
      <c r="O37" s="15">
        <f t="shared" si="5"/>
        <v>0</v>
      </c>
      <c r="P37" s="16">
        <f t="shared" si="6"/>
        <v>0</v>
      </c>
      <c r="Q37" s="3"/>
      <c r="R37" s="3"/>
    </row>
    <row r="38" spans="1:18">
      <c r="A38" s="19" t="s">
        <v>7</v>
      </c>
      <c r="B38" s="20">
        <f>SUM(B6:B37)</f>
        <v>0</v>
      </c>
      <c r="C38" s="20">
        <f>SUM(C6:C37)</f>
        <v>237</v>
      </c>
      <c r="D38" s="20">
        <f>SUM(D6:D37)</f>
        <v>72</v>
      </c>
      <c r="E38" s="20">
        <f>SUM(E6:E37)</f>
        <v>0</v>
      </c>
      <c r="F38" s="21">
        <f>SUM(F6:F37)</f>
        <v>309</v>
      </c>
      <c r="G38" s="22"/>
      <c r="H38" s="19" t="s">
        <v>7</v>
      </c>
      <c r="I38" s="4">
        <f>SUM(I6:I37)</f>
        <v>336472610</v>
      </c>
      <c r="J38" s="15">
        <f t="shared" si="1"/>
        <v>336472.61</v>
      </c>
      <c r="K38" s="19" t="s">
        <v>7</v>
      </c>
      <c r="L38" s="20">
        <f>SUM(L6:L37)</f>
        <v>0</v>
      </c>
      <c r="M38" s="20">
        <f>SUM(M6:M37)</f>
        <v>325406.88133333297</v>
      </c>
      <c r="N38" s="20">
        <f>SUM(N6:N37)</f>
        <v>11065.728666666701</v>
      </c>
      <c r="O38" s="20">
        <f>SUM(O6:O37)</f>
        <v>0</v>
      </c>
      <c r="P38" s="23">
        <f>SUM(P6:P37)</f>
        <v>336472.61</v>
      </c>
      <c r="Q38" s="24"/>
      <c r="R38" s="3"/>
    </row>
    <row r="39" spans="1:18">
      <c r="A39" s="1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5"/>
      <c r="B41" s="1"/>
      <c r="C41" s="1"/>
      <c r="D41" s="1"/>
      <c r="E41" s="1"/>
      <c r="F41" s="25"/>
      <c r="G41" s="1"/>
      <c r="H41" s="1"/>
      <c r="I41" s="1"/>
      <c r="J41" s="25"/>
      <c r="K41" s="1"/>
      <c r="L41" s="1"/>
      <c r="M41" s="1"/>
      <c r="N41" s="25"/>
      <c r="O41" s="1"/>
      <c r="P41" s="3"/>
      <c r="Q41" s="3"/>
      <c r="R41" s="3"/>
    </row>
    <row r="42" spans="1:18">
      <c r="A42" s="1"/>
      <c r="B42" s="57" t="s">
        <v>9</v>
      </c>
      <c r="C42" s="57"/>
      <c r="D42" s="57"/>
      <c r="E42" s="1"/>
      <c r="F42" s="1"/>
      <c r="G42" s="26"/>
      <c r="H42" s="1"/>
      <c r="I42" s="57" t="s">
        <v>10</v>
      </c>
      <c r="J42" s="57"/>
      <c r="K42" s="57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7" t="s">
        <v>11</v>
      </c>
      <c r="I44">
        <v>4.3912000061995761E-3</v>
      </c>
      <c r="J44" s="27" t="s">
        <v>12</v>
      </c>
      <c r="K44">
        <v>3.1154986379406702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4">
        <v>3.75</v>
      </c>
      <c r="B47" s="15">
        <f t="shared" ref="B47:B78" si="7">L6*($A47)</f>
        <v>0</v>
      </c>
      <c r="C47" s="15">
        <f t="shared" ref="C47:C78" si="8">M6*($A47)</f>
        <v>0</v>
      </c>
      <c r="D47" s="15">
        <f t="shared" ref="D47:D78" si="9">N6*($A47)</f>
        <v>0</v>
      </c>
      <c r="E47" s="15">
        <f t="shared" ref="E47:E78" si="10">O6*($A47)</f>
        <v>0</v>
      </c>
      <c r="F47" s="13">
        <f t="shared" ref="F47:F78" si="11">SUM(B47:E47)</f>
        <v>0</v>
      </c>
      <c r="G47" s="1"/>
      <c r="H47" s="14">
        <f t="shared" ref="H47:H78" si="12">$I$44*((A47)^$K$44)</f>
        <v>0.26975956407005702</v>
      </c>
      <c r="I47" s="15">
        <f t="shared" ref="I47:I78" si="13">L6*$H47</f>
        <v>0</v>
      </c>
      <c r="J47" s="15">
        <f t="shared" ref="J47:J78" si="14">M6*$H47</f>
        <v>0</v>
      </c>
      <c r="K47" s="15">
        <f t="shared" ref="K47:K78" si="15">N6*$H47</f>
        <v>0</v>
      </c>
      <c r="L47" s="15">
        <f t="shared" ref="L47:L78" si="16">O6*$H47</f>
        <v>0</v>
      </c>
      <c r="M47" s="29">
        <f t="shared" ref="M47:M78" si="17">SUM(I47:L47)</f>
        <v>0</v>
      </c>
      <c r="N47" s="3"/>
      <c r="O47" s="3"/>
      <c r="P47" s="3"/>
    </row>
    <row r="48" spans="1:18">
      <c r="A48" s="14">
        <v>4.25</v>
      </c>
      <c r="B48" s="15">
        <f t="shared" si="7"/>
        <v>0</v>
      </c>
      <c r="C48" s="15">
        <f t="shared" si="8"/>
        <v>0</v>
      </c>
      <c r="D48" s="15">
        <f t="shared" si="9"/>
        <v>0</v>
      </c>
      <c r="E48" s="15">
        <f t="shared" si="10"/>
        <v>0</v>
      </c>
      <c r="F48" s="13">
        <f t="shared" si="11"/>
        <v>0</v>
      </c>
      <c r="G48" s="1"/>
      <c r="H48" s="14">
        <f t="shared" si="12"/>
        <v>0.39840802166696598</v>
      </c>
      <c r="I48" s="15">
        <f t="shared" si="13"/>
        <v>0</v>
      </c>
      <c r="J48" s="15">
        <f t="shared" si="14"/>
        <v>0</v>
      </c>
      <c r="K48" s="15">
        <f t="shared" si="15"/>
        <v>0</v>
      </c>
      <c r="L48" s="15">
        <f t="shared" si="16"/>
        <v>0</v>
      </c>
      <c r="M48" s="29">
        <f t="shared" si="17"/>
        <v>0</v>
      </c>
      <c r="N48" s="3"/>
      <c r="O48" s="3"/>
      <c r="P48" s="3"/>
    </row>
    <row r="49" spans="1:16">
      <c r="A49" s="14">
        <v>4.75</v>
      </c>
      <c r="B49" s="15">
        <f t="shared" si="7"/>
        <v>0</v>
      </c>
      <c r="C49" s="15">
        <f t="shared" si="8"/>
        <v>0</v>
      </c>
      <c r="D49" s="15">
        <f t="shared" si="9"/>
        <v>0</v>
      </c>
      <c r="E49" s="15">
        <f t="shared" si="10"/>
        <v>0</v>
      </c>
      <c r="F49" s="13">
        <f t="shared" si="11"/>
        <v>0</v>
      </c>
      <c r="G49" s="1"/>
      <c r="H49" s="14">
        <f t="shared" si="12"/>
        <v>0.56340570133356904</v>
      </c>
      <c r="I49" s="15">
        <f t="shared" si="13"/>
        <v>0</v>
      </c>
      <c r="J49" s="15">
        <f t="shared" si="14"/>
        <v>0</v>
      </c>
      <c r="K49" s="15">
        <f t="shared" si="15"/>
        <v>0</v>
      </c>
      <c r="L49" s="15">
        <f t="shared" si="16"/>
        <v>0</v>
      </c>
      <c r="M49" s="29">
        <f t="shared" si="17"/>
        <v>0</v>
      </c>
      <c r="N49" s="3"/>
      <c r="O49" s="3"/>
      <c r="P49" s="3"/>
    </row>
    <row r="50" spans="1:16">
      <c r="A50" s="14">
        <v>5.25</v>
      </c>
      <c r="B50" s="15">
        <f t="shared" si="7"/>
        <v>0</v>
      </c>
      <c r="C50" s="15">
        <f t="shared" si="8"/>
        <v>0</v>
      </c>
      <c r="D50" s="15">
        <f t="shared" si="9"/>
        <v>0</v>
      </c>
      <c r="E50" s="15">
        <f t="shared" si="10"/>
        <v>0</v>
      </c>
      <c r="F50" s="13">
        <f t="shared" si="11"/>
        <v>0</v>
      </c>
      <c r="G50" s="1"/>
      <c r="H50" s="14">
        <f t="shared" si="12"/>
        <v>0.76955302071491105</v>
      </c>
      <c r="I50" s="15">
        <f t="shared" si="13"/>
        <v>0</v>
      </c>
      <c r="J50" s="15">
        <f t="shared" si="14"/>
        <v>0</v>
      </c>
      <c r="K50" s="15">
        <f t="shared" si="15"/>
        <v>0</v>
      </c>
      <c r="L50" s="15">
        <f t="shared" si="16"/>
        <v>0</v>
      </c>
      <c r="M50" s="29">
        <f t="shared" si="17"/>
        <v>0</v>
      </c>
      <c r="N50" s="3"/>
      <c r="O50" s="3"/>
      <c r="P50" s="3"/>
    </row>
    <row r="51" spans="1:16">
      <c r="A51" s="14">
        <v>5.75</v>
      </c>
      <c r="B51" s="15">
        <f t="shared" si="7"/>
        <v>0</v>
      </c>
      <c r="C51" s="15">
        <f t="shared" si="8"/>
        <v>17859.954249999999</v>
      </c>
      <c r="D51" s="15">
        <f t="shared" si="9"/>
        <v>0</v>
      </c>
      <c r="E51" s="15">
        <f t="shared" si="10"/>
        <v>0</v>
      </c>
      <c r="F51" s="13">
        <f t="shared" si="11"/>
        <v>17859.954249999999</v>
      </c>
      <c r="G51" s="1"/>
      <c r="H51" s="14">
        <f t="shared" si="12"/>
        <v>1.02170931714164</v>
      </c>
      <c r="I51" s="15">
        <f t="shared" si="13"/>
        <v>0</v>
      </c>
      <c r="J51" s="15">
        <f t="shared" si="14"/>
        <v>3173.50985407799</v>
      </c>
      <c r="K51" s="15">
        <f t="shared" si="15"/>
        <v>0</v>
      </c>
      <c r="L51" s="15">
        <f t="shared" si="16"/>
        <v>0</v>
      </c>
      <c r="M51" s="29">
        <f t="shared" si="17"/>
        <v>3173.50985407799</v>
      </c>
      <c r="N51" s="3"/>
      <c r="O51" s="3"/>
      <c r="P51" s="3"/>
    </row>
    <row r="52" spans="1:16">
      <c r="A52" s="14">
        <v>6.25</v>
      </c>
      <c r="B52" s="15">
        <f t="shared" si="7"/>
        <v>0</v>
      </c>
      <c r="C52" s="15">
        <f t="shared" si="8"/>
        <v>66004.175000000003</v>
      </c>
      <c r="D52" s="15">
        <f t="shared" si="9"/>
        <v>0</v>
      </c>
      <c r="E52" s="15">
        <f t="shared" si="10"/>
        <v>0</v>
      </c>
      <c r="F52" s="13">
        <f t="shared" si="11"/>
        <v>66004.175000000003</v>
      </c>
      <c r="G52" s="1"/>
      <c r="H52" s="14">
        <f t="shared" si="12"/>
        <v>1.32478782548514</v>
      </c>
      <c r="I52" s="15">
        <f t="shared" si="13"/>
        <v>0</v>
      </c>
      <c r="J52" s="15">
        <f t="shared" si="14"/>
        <v>13990.6443953905</v>
      </c>
      <c r="K52" s="15">
        <f t="shared" si="15"/>
        <v>0</v>
      </c>
      <c r="L52" s="15">
        <f t="shared" si="16"/>
        <v>0</v>
      </c>
      <c r="M52" s="29">
        <f t="shared" si="17"/>
        <v>13990.6443953905</v>
      </c>
      <c r="N52" s="3"/>
      <c r="O52" s="3"/>
      <c r="P52" s="3"/>
    </row>
    <row r="53" spans="1:16">
      <c r="A53" s="14">
        <v>6.75</v>
      </c>
      <c r="B53" s="15">
        <f t="shared" si="7"/>
        <v>0</v>
      </c>
      <c r="C53" s="15">
        <f t="shared" si="8"/>
        <v>165631.66200000001</v>
      </c>
      <c r="D53" s="15">
        <f t="shared" si="9"/>
        <v>0</v>
      </c>
      <c r="E53" s="15">
        <f t="shared" si="10"/>
        <v>0</v>
      </c>
      <c r="F53" s="13">
        <f t="shared" si="11"/>
        <v>165631.66200000001</v>
      </c>
      <c r="G53" s="1"/>
      <c r="H53" s="14">
        <f t="shared" si="12"/>
        <v>1.6837514901161601</v>
      </c>
      <c r="I53" s="15">
        <f t="shared" si="13"/>
        <v>0</v>
      </c>
      <c r="J53" s="15">
        <f t="shared" si="14"/>
        <v>41315.934474506103</v>
      </c>
      <c r="K53" s="15">
        <f t="shared" si="15"/>
        <v>0</v>
      </c>
      <c r="L53" s="15">
        <f t="shared" si="16"/>
        <v>0</v>
      </c>
      <c r="M53" s="29">
        <f t="shared" si="17"/>
        <v>41315.934474506103</v>
      </c>
      <c r="N53" s="3"/>
      <c r="O53" s="3"/>
      <c r="P53" s="3"/>
    </row>
    <row r="54" spans="1:16">
      <c r="A54" s="14">
        <v>7.25</v>
      </c>
      <c r="B54" s="15">
        <f t="shared" si="7"/>
        <v>0</v>
      </c>
      <c r="C54" s="15">
        <f t="shared" si="8"/>
        <v>150686.66800000001</v>
      </c>
      <c r="D54" s="15">
        <f t="shared" si="9"/>
        <v>0</v>
      </c>
      <c r="E54" s="15">
        <f t="shared" si="10"/>
        <v>0</v>
      </c>
      <c r="F54" s="13">
        <f t="shared" si="11"/>
        <v>150686.66800000001</v>
      </c>
      <c r="G54" s="1"/>
      <c r="H54" s="14">
        <f t="shared" si="12"/>
        <v>2.1036094156557401</v>
      </c>
      <c r="I54" s="15">
        <f t="shared" si="13"/>
        <v>0</v>
      </c>
      <c r="J54" s="15">
        <f t="shared" si="14"/>
        <v>43722.1922232539</v>
      </c>
      <c r="K54" s="15">
        <f t="shared" si="15"/>
        <v>0</v>
      </c>
      <c r="L54" s="15">
        <f t="shared" si="16"/>
        <v>0</v>
      </c>
      <c r="M54" s="29">
        <f t="shared" si="17"/>
        <v>43722.1922232539</v>
      </c>
      <c r="N54" s="3"/>
      <c r="O54" s="3"/>
      <c r="P54" s="3"/>
    </row>
    <row r="55" spans="1:16">
      <c r="A55" s="14">
        <v>7.75</v>
      </c>
      <c r="B55" s="15">
        <f t="shared" si="7"/>
        <v>0</v>
      </c>
      <c r="C55" s="15">
        <f t="shared" si="8"/>
        <v>64093.74</v>
      </c>
      <c r="D55" s="15">
        <f t="shared" si="9"/>
        <v>0</v>
      </c>
      <c r="E55" s="15">
        <f t="shared" si="10"/>
        <v>0</v>
      </c>
      <c r="F55" s="13">
        <f t="shared" si="11"/>
        <v>64093.74</v>
      </c>
      <c r="G55" s="1"/>
      <c r="H55" s="14">
        <f t="shared" si="12"/>
        <v>2.5894138182822499</v>
      </c>
      <c r="I55" s="15">
        <f t="shared" si="13"/>
        <v>0</v>
      </c>
      <c r="J55" s="15">
        <f t="shared" si="14"/>
        <v>21414.866583405099</v>
      </c>
      <c r="K55" s="15">
        <f t="shared" si="15"/>
        <v>0</v>
      </c>
      <c r="L55" s="15">
        <f t="shared" si="16"/>
        <v>0</v>
      </c>
      <c r="M55" s="29">
        <f t="shared" si="17"/>
        <v>21414.866583405099</v>
      </c>
      <c r="N55" s="3"/>
      <c r="O55" s="3"/>
      <c r="P55" s="3"/>
    </row>
    <row r="56" spans="1:16">
      <c r="A56" s="14">
        <v>8.25</v>
      </c>
      <c r="B56" s="15">
        <f t="shared" si="7"/>
        <v>0</v>
      </c>
      <c r="C56" s="15">
        <f t="shared" si="8"/>
        <v>113357.80499999999</v>
      </c>
      <c r="D56" s="15">
        <f t="shared" si="9"/>
        <v>0</v>
      </c>
      <c r="E56" s="15">
        <f t="shared" si="10"/>
        <v>0</v>
      </c>
      <c r="F56" s="13">
        <f t="shared" si="11"/>
        <v>113357.80499999999</v>
      </c>
      <c r="G56" s="1"/>
      <c r="H56" s="14">
        <f t="shared" si="12"/>
        <v>3.1462573768953499</v>
      </c>
      <c r="I56" s="15">
        <f t="shared" si="13"/>
        <v>0</v>
      </c>
      <c r="J56" s="15">
        <f t="shared" si="14"/>
        <v>43230.646086050299</v>
      </c>
      <c r="K56" s="15">
        <f t="shared" si="15"/>
        <v>0</v>
      </c>
      <c r="L56" s="15">
        <f t="shared" si="16"/>
        <v>0</v>
      </c>
      <c r="M56" s="29">
        <f t="shared" si="17"/>
        <v>43230.646086050299</v>
      </c>
      <c r="N56" s="3"/>
      <c r="O56" s="3"/>
      <c r="P56" s="3"/>
    </row>
    <row r="57" spans="1:16">
      <c r="A57" s="14">
        <v>8.75</v>
      </c>
      <c r="B57" s="15">
        <f t="shared" si="7"/>
        <v>0</v>
      </c>
      <c r="C57" s="15">
        <f t="shared" si="8"/>
        <v>166755.3475</v>
      </c>
      <c r="D57" s="15">
        <f t="shared" si="9"/>
        <v>0</v>
      </c>
      <c r="E57" s="15">
        <f t="shared" si="10"/>
        <v>0</v>
      </c>
      <c r="F57" s="13">
        <f t="shared" si="11"/>
        <v>166755.3475</v>
      </c>
      <c r="G57" s="1"/>
      <c r="H57" s="14">
        <f t="shared" si="12"/>
        <v>3.7792709089775198</v>
      </c>
      <c r="I57" s="15">
        <f t="shared" si="13"/>
        <v>0</v>
      </c>
      <c r="J57" s="15">
        <f t="shared" si="14"/>
        <v>72024.415282650007</v>
      </c>
      <c r="K57" s="15">
        <f t="shared" si="15"/>
        <v>0</v>
      </c>
      <c r="L57" s="15">
        <f t="shared" si="16"/>
        <v>0</v>
      </c>
      <c r="M57" s="29">
        <f t="shared" si="17"/>
        <v>72024.415282650007</v>
      </c>
      <c r="N57" s="3"/>
      <c r="O57" s="3"/>
      <c r="P57" s="3"/>
    </row>
    <row r="58" spans="1:16">
      <c r="A58" s="14">
        <v>9.25</v>
      </c>
      <c r="B58" s="15">
        <f t="shared" si="7"/>
        <v>0</v>
      </c>
      <c r="C58" s="15">
        <f t="shared" si="8"/>
        <v>220523.79250000001</v>
      </c>
      <c r="D58" s="15">
        <f t="shared" si="9"/>
        <v>0</v>
      </c>
      <c r="E58" s="15">
        <f t="shared" si="10"/>
        <v>0</v>
      </c>
      <c r="F58" s="13">
        <f t="shared" si="11"/>
        <v>220523.79250000001</v>
      </c>
      <c r="G58" s="1"/>
      <c r="H58" s="14">
        <f t="shared" si="12"/>
        <v>4.4936213138780898</v>
      </c>
      <c r="I58" s="15">
        <f t="shared" si="13"/>
        <v>0</v>
      </c>
      <c r="J58" s="15">
        <f t="shared" si="14"/>
        <v>107129.774507592</v>
      </c>
      <c r="K58" s="15">
        <f t="shared" si="15"/>
        <v>0</v>
      </c>
      <c r="L58" s="15">
        <f t="shared" si="16"/>
        <v>0</v>
      </c>
      <c r="M58" s="29">
        <f t="shared" si="17"/>
        <v>107129.774507592</v>
      </c>
      <c r="N58" s="3"/>
      <c r="O58" s="3"/>
      <c r="P58" s="3"/>
    </row>
    <row r="59" spans="1:16">
      <c r="A59" s="14">
        <v>9.75</v>
      </c>
      <c r="B59" s="15">
        <f t="shared" si="7"/>
        <v>0</v>
      </c>
      <c r="C59" s="15">
        <f t="shared" si="8"/>
        <v>284835.54450000002</v>
      </c>
      <c r="D59" s="15">
        <f t="shared" si="9"/>
        <v>0</v>
      </c>
      <c r="E59" s="15">
        <f t="shared" si="10"/>
        <v>0</v>
      </c>
      <c r="F59" s="13">
        <f t="shared" si="11"/>
        <v>284835.54450000002</v>
      </c>
      <c r="G59" s="1"/>
      <c r="H59" s="14">
        <f t="shared" si="12"/>
        <v>5.2945097390807199</v>
      </c>
      <c r="I59" s="15">
        <f t="shared" si="13"/>
        <v>0</v>
      </c>
      <c r="J59" s="15">
        <f t="shared" si="14"/>
        <v>154673.28865554999</v>
      </c>
      <c r="K59" s="15">
        <f t="shared" si="15"/>
        <v>0</v>
      </c>
      <c r="L59" s="15">
        <f t="shared" si="16"/>
        <v>0</v>
      </c>
      <c r="M59" s="29">
        <f t="shared" si="17"/>
        <v>154673.28865554999</v>
      </c>
      <c r="N59" s="3"/>
      <c r="O59" s="3"/>
      <c r="P59" s="3"/>
    </row>
    <row r="60" spans="1:16">
      <c r="A60" s="14">
        <v>10.25</v>
      </c>
      <c r="B60" s="15">
        <f t="shared" si="7"/>
        <v>0</v>
      </c>
      <c r="C60" s="15">
        <f t="shared" si="8"/>
        <v>479092.49274999998</v>
      </c>
      <c r="D60" s="15">
        <f t="shared" si="9"/>
        <v>0</v>
      </c>
      <c r="E60" s="15">
        <f t="shared" si="10"/>
        <v>0</v>
      </c>
      <c r="F60" s="13">
        <f t="shared" si="11"/>
        <v>479092.49274999998</v>
      </c>
      <c r="G60" s="1"/>
      <c r="H60" s="14">
        <f t="shared" si="12"/>
        <v>6.1871699344281303</v>
      </c>
      <c r="I60" s="15">
        <f t="shared" si="13"/>
        <v>0</v>
      </c>
      <c r="J60" s="15">
        <f t="shared" si="14"/>
        <v>289192.84555639297</v>
      </c>
      <c r="K60" s="15">
        <f t="shared" si="15"/>
        <v>0</v>
      </c>
      <c r="L60" s="15">
        <f t="shared" si="16"/>
        <v>0</v>
      </c>
      <c r="M60" s="29">
        <f t="shared" si="17"/>
        <v>289192.84555639297</v>
      </c>
      <c r="N60" s="3"/>
      <c r="O60" s="3"/>
      <c r="P60" s="3"/>
    </row>
    <row r="61" spans="1:16">
      <c r="A61" s="14">
        <v>10.75</v>
      </c>
      <c r="B61" s="15">
        <f t="shared" si="7"/>
        <v>0</v>
      </c>
      <c r="C61" s="15">
        <f t="shared" si="8"/>
        <v>464203.55450000003</v>
      </c>
      <c r="D61" s="15">
        <f t="shared" si="9"/>
        <v>0</v>
      </c>
      <c r="E61" s="15">
        <f t="shared" si="10"/>
        <v>0</v>
      </c>
      <c r="F61" s="13">
        <f t="shared" si="11"/>
        <v>464203.55450000003</v>
      </c>
      <c r="G61" s="1"/>
      <c r="H61" s="14">
        <f t="shared" si="12"/>
        <v>7.1768667663107601</v>
      </c>
      <c r="I61" s="15">
        <f t="shared" si="13"/>
        <v>0</v>
      </c>
      <c r="J61" s="15">
        <f t="shared" si="14"/>
        <v>309909.494241337</v>
      </c>
      <c r="K61" s="15">
        <f t="shared" si="15"/>
        <v>0</v>
      </c>
      <c r="L61" s="15">
        <f t="shared" si="16"/>
        <v>0</v>
      </c>
      <c r="M61" s="29">
        <f t="shared" si="17"/>
        <v>309909.494241337</v>
      </c>
      <c r="N61" s="3"/>
      <c r="O61" s="3"/>
      <c r="P61" s="3"/>
    </row>
    <row r="62" spans="1:16">
      <c r="A62" s="14">
        <v>11.25</v>
      </c>
      <c r="B62" s="15">
        <f t="shared" si="7"/>
        <v>0</v>
      </c>
      <c r="C62" s="15">
        <f t="shared" si="8"/>
        <v>348678.40500000003</v>
      </c>
      <c r="D62" s="15">
        <f t="shared" si="9"/>
        <v>0</v>
      </c>
      <c r="E62" s="15">
        <f t="shared" si="10"/>
        <v>0</v>
      </c>
      <c r="F62" s="13">
        <f t="shared" si="11"/>
        <v>348678.40500000003</v>
      </c>
      <c r="G62" s="1"/>
      <c r="H62" s="14">
        <f t="shared" si="12"/>
        <v>8.2688948691696904</v>
      </c>
      <c r="I62" s="15">
        <f t="shared" si="13"/>
        <v>0</v>
      </c>
      <c r="J62" s="15">
        <f t="shared" si="14"/>
        <v>256283.11769731299</v>
      </c>
      <c r="K62" s="15">
        <f t="shared" si="15"/>
        <v>0</v>
      </c>
      <c r="L62" s="15">
        <f t="shared" si="16"/>
        <v>0</v>
      </c>
      <c r="M62" s="29">
        <f t="shared" si="17"/>
        <v>256283.11769731299</v>
      </c>
      <c r="N62" s="3"/>
      <c r="O62" s="3"/>
      <c r="P62" s="3"/>
    </row>
    <row r="63" spans="1:16">
      <c r="A63" s="14">
        <v>11.75</v>
      </c>
      <c r="B63" s="15">
        <f t="shared" si="7"/>
        <v>0</v>
      </c>
      <c r="C63" s="15">
        <f t="shared" si="8"/>
        <v>263775.55024999997</v>
      </c>
      <c r="D63" s="15">
        <f t="shared" si="9"/>
        <v>0</v>
      </c>
      <c r="E63" s="15">
        <f t="shared" si="10"/>
        <v>0</v>
      </c>
      <c r="F63" s="13">
        <f t="shared" si="11"/>
        <v>263775.55024999997</v>
      </c>
      <c r="G63" s="1"/>
      <c r="H63" s="14">
        <f t="shared" si="12"/>
        <v>9.4685774157834803</v>
      </c>
      <c r="I63" s="15">
        <f t="shared" si="13"/>
        <v>0</v>
      </c>
      <c r="J63" s="15">
        <f t="shared" si="14"/>
        <v>212559.93344110699</v>
      </c>
      <c r="K63" s="15">
        <f t="shared" si="15"/>
        <v>0</v>
      </c>
      <c r="L63" s="15">
        <f t="shared" si="16"/>
        <v>0</v>
      </c>
      <c r="M63" s="29">
        <f t="shared" si="17"/>
        <v>212559.93344110699</v>
      </c>
      <c r="N63" s="3"/>
      <c r="O63" s="3"/>
      <c r="P63" s="3"/>
    </row>
    <row r="64" spans="1:16">
      <c r="A64" s="14">
        <v>12.25</v>
      </c>
      <c r="B64" s="15">
        <f t="shared" si="7"/>
        <v>0</v>
      </c>
      <c r="C64" s="15">
        <f t="shared" si="8"/>
        <v>152047.91875000001</v>
      </c>
      <c r="D64" s="15">
        <f t="shared" si="9"/>
        <v>0</v>
      </c>
      <c r="E64" s="15">
        <f t="shared" si="10"/>
        <v>0</v>
      </c>
      <c r="F64" s="13">
        <f t="shared" si="11"/>
        <v>152047.91875000001</v>
      </c>
      <c r="G64" s="1"/>
      <c r="H64" s="14">
        <f t="shared" si="12"/>
        <v>10.7812649910286</v>
      </c>
      <c r="I64" s="15">
        <f t="shared" si="13"/>
        <v>0</v>
      </c>
      <c r="J64" s="15">
        <f t="shared" si="14"/>
        <v>133817.86966352101</v>
      </c>
      <c r="K64" s="15">
        <f t="shared" si="15"/>
        <v>0</v>
      </c>
      <c r="L64" s="15">
        <f t="shared" si="16"/>
        <v>0</v>
      </c>
      <c r="M64" s="29">
        <f t="shared" si="17"/>
        <v>133817.86966352101</v>
      </c>
      <c r="N64" s="3"/>
      <c r="O64" s="3"/>
      <c r="P64" s="3"/>
    </row>
    <row r="65" spans="1:16">
      <c r="A65" s="14">
        <v>12.75</v>
      </c>
      <c r="B65" s="15">
        <f t="shared" si="7"/>
        <v>0</v>
      </c>
      <c r="C65" s="15">
        <f t="shared" si="8"/>
        <v>168937.956875</v>
      </c>
      <c r="D65" s="15">
        <f t="shared" si="9"/>
        <v>33787.591375000004</v>
      </c>
      <c r="E65" s="15">
        <f t="shared" si="10"/>
        <v>0</v>
      </c>
      <c r="F65" s="13">
        <f t="shared" si="11"/>
        <v>202725.54824999999</v>
      </c>
      <c r="G65" s="1"/>
      <c r="H65" s="14">
        <f t="shared" si="12"/>
        <v>12.212334556347599</v>
      </c>
      <c r="I65" s="15">
        <f t="shared" si="13"/>
        <v>0</v>
      </c>
      <c r="J65" s="15">
        <f t="shared" si="14"/>
        <v>161813.87048026</v>
      </c>
      <c r="K65" s="15">
        <f t="shared" si="15"/>
        <v>32362.774096052199</v>
      </c>
      <c r="L65" s="15">
        <f t="shared" si="16"/>
        <v>0</v>
      </c>
      <c r="M65" s="29">
        <f t="shared" si="17"/>
        <v>194176.64457631201</v>
      </c>
      <c r="N65" s="3"/>
      <c r="O65" s="3"/>
      <c r="P65" s="3"/>
    </row>
    <row r="66" spans="1:16">
      <c r="A66" s="14">
        <v>13.25</v>
      </c>
      <c r="B66" s="15">
        <f t="shared" si="7"/>
        <v>0</v>
      </c>
      <c r="C66" s="15">
        <f t="shared" si="8"/>
        <v>43300.860874999998</v>
      </c>
      <c r="D66" s="15">
        <f t="shared" si="9"/>
        <v>43300.860874999998</v>
      </c>
      <c r="E66" s="15">
        <f t="shared" si="10"/>
        <v>0</v>
      </c>
      <c r="F66" s="13">
        <f t="shared" si="11"/>
        <v>86601.721749999997</v>
      </c>
      <c r="G66" s="1"/>
      <c r="H66" s="14">
        <f t="shared" si="12"/>
        <v>13.7671884941955</v>
      </c>
      <c r="I66" s="15">
        <f t="shared" si="13"/>
        <v>0</v>
      </c>
      <c r="J66" s="15">
        <f t="shared" si="14"/>
        <v>44991.027443551699</v>
      </c>
      <c r="K66" s="15">
        <f t="shared" si="15"/>
        <v>44991.027443551699</v>
      </c>
      <c r="L66" s="15">
        <f t="shared" si="16"/>
        <v>0</v>
      </c>
      <c r="M66" s="29">
        <f t="shared" si="17"/>
        <v>89982.054887103397</v>
      </c>
      <c r="N66" s="3"/>
      <c r="O66" s="3"/>
      <c r="P66" s="3"/>
    </row>
    <row r="67" spans="1:16">
      <c r="A67" s="14">
        <v>13.75</v>
      </c>
      <c r="B67" s="15">
        <f t="shared" si="7"/>
        <v>0</v>
      </c>
      <c r="C67" s="15">
        <f t="shared" si="8"/>
        <v>0</v>
      </c>
      <c r="D67" s="15">
        <f t="shared" si="9"/>
        <v>42328.34375</v>
      </c>
      <c r="E67" s="15">
        <f t="shared" si="10"/>
        <v>0</v>
      </c>
      <c r="F67" s="13">
        <f t="shared" si="11"/>
        <v>42328.34375</v>
      </c>
      <c r="G67" s="1"/>
      <c r="H67" s="14">
        <f t="shared" si="12"/>
        <v>15.451253723376</v>
      </c>
      <c r="I67" s="15">
        <f t="shared" si="13"/>
        <v>0</v>
      </c>
      <c r="J67" s="15">
        <f t="shared" si="14"/>
        <v>0</v>
      </c>
      <c r="K67" s="15">
        <f t="shared" si="15"/>
        <v>47565.525743383798</v>
      </c>
      <c r="L67" s="15">
        <f t="shared" si="16"/>
        <v>0</v>
      </c>
      <c r="M67" s="29">
        <f t="shared" si="17"/>
        <v>47565.525743383798</v>
      </c>
      <c r="N67" s="3"/>
      <c r="O67" s="3"/>
      <c r="P67" s="3"/>
    </row>
    <row r="68" spans="1:16">
      <c r="A68" s="14">
        <v>14.25</v>
      </c>
      <c r="B68" s="15">
        <f t="shared" si="7"/>
        <v>0</v>
      </c>
      <c r="C68" s="15">
        <f t="shared" si="8"/>
        <v>0</v>
      </c>
      <c r="D68" s="15">
        <f t="shared" si="9"/>
        <v>22286.173500000001</v>
      </c>
      <c r="E68" s="15">
        <f t="shared" si="10"/>
        <v>0</v>
      </c>
      <c r="F68" s="13">
        <f t="shared" si="11"/>
        <v>22286.173500000001</v>
      </c>
      <c r="G68" s="1"/>
      <c r="H68" s="14">
        <f t="shared" si="12"/>
        <v>17.2699808775203</v>
      </c>
      <c r="I68" s="15">
        <f t="shared" si="13"/>
        <v>0</v>
      </c>
      <c r="J68" s="15">
        <f t="shared" si="14"/>
        <v>0</v>
      </c>
      <c r="K68" s="15">
        <f t="shared" si="15"/>
        <v>27009.2484335509</v>
      </c>
      <c r="L68" s="15">
        <f t="shared" si="16"/>
        <v>0</v>
      </c>
      <c r="M68" s="29">
        <f t="shared" si="17"/>
        <v>27009.2484335509</v>
      </c>
      <c r="N68" s="3"/>
      <c r="O68" s="3"/>
      <c r="P68" s="3"/>
    </row>
    <row r="69" spans="1:16">
      <c r="A69" s="14">
        <v>14.75</v>
      </c>
      <c r="B69" s="15">
        <f t="shared" si="7"/>
        <v>0</v>
      </c>
      <c r="C69" s="15">
        <f t="shared" si="8"/>
        <v>0</v>
      </c>
      <c r="D69" s="15">
        <f t="shared" si="9"/>
        <v>7454.13375</v>
      </c>
      <c r="E69" s="15">
        <f t="shared" si="10"/>
        <v>0</v>
      </c>
      <c r="F69" s="13">
        <f t="shared" si="11"/>
        <v>7454.13375</v>
      </c>
      <c r="G69" s="1"/>
      <c r="H69" s="14">
        <f t="shared" si="12"/>
        <v>19.228843540056701</v>
      </c>
      <c r="I69" s="15">
        <f t="shared" si="13"/>
        <v>0</v>
      </c>
      <c r="J69" s="15">
        <f t="shared" si="14"/>
        <v>0</v>
      </c>
      <c r="K69" s="15">
        <f t="shared" si="15"/>
        <v>9717.5845156207506</v>
      </c>
      <c r="L69" s="15">
        <f t="shared" si="16"/>
        <v>0</v>
      </c>
      <c r="M69" s="29">
        <f t="shared" si="17"/>
        <v>9717.5845156207506</v>
      </c>
      <c r="N69" s="3"/>
      <c r="O69" s="3"/>
      <c r="P69" s="3"/>
    </row>
    <row r="70" spans="1:16">
      <c r="A70" s="14">
        <v>15.25</v>
      </c>
      <c r="B70" s="15">
        <f t="shared" si="7"/>
        <v>0</v>
      </c>
      <c r="C70" s="15">
        <f t="shared" si="8"/>
        <v>0</v>
      </c>
      <c r="D70" s="15">
        <f t="shared" si="9"/>
        <v>0</v>
      </c>
      <c r="E70" s="15">
        <f t="shared" si="10"/>
        <v>0</v>
      </c>
      <c r="F70" s="13">
        <f t="shared" si="11"/>
        <v>0</v>
      </c>
      <c r="G70" s="1"/>
      <c r="H70" s="14">
        <f t="shared" si="12"/>
        <v>21.3333375299345</v>
      </c>
      <c r="I70" s="15">
        <f t="shared" si="13"/>
        <v>0</v>
      </c>
      <c r="J70" s="15">
        <f t="shared" si="14"/>
        <v>0</v>
      </c>
      <c r="K70" s="15">
        <f t="shared" si="15"/>
        <v>0</v>
      </c>
      <c r="L70" s="15">
        <f t="shared" si="16"/>
        <v>0</v>
      </c>
      <c r="M70" s="29">
        <f t="shared" si="17"/>
        <v>0</v>
      </c>
      <c r="N70" s="3"/>
      <c r="O70" s="3"/>
      <c r="P70" s="3"/>
    </row>
    <row r="71" spans="1:16">
      <c r="A71" s="14">
        <v>15.75</v>
      </c>
      <c r="B71" s="15">
        <f t="shared" si="7"/>
        <v>0</v>
      </c>
      <c r="C71" s="15">
        <f t="shared" si="8"/>
        <v>0</v>
      </c>
      <c r="D71" s="15">
        <f t="shared" si="9"/>
        <v>0</v>
      </c>
      <c r="E71" s="15">
        <f t="shared" si="10"/>
        <v>0</v>
      </c>
      <c r="F71" s="13">
        <f t="shared" si="11"/>
        <v>0</v>
      </c>
      <c r="G71" s="1"/>
      <c r="H71" s="14">
        <f t="shared" si="12"/>
        <v>23.588980233119699</v>
      </c>
      <c r="I71" s="15">
        <f t="shared" si="13"/>
        <v>0</v>
      </c>
      <c r="J71" s="15">
        <f t="shared" si="14"/>
        <v>0</v>
      </c>
      <c r="K71" s="15">
        <f t="shared" si="15"/>
        <v>0</v>
      </c>
      <c r="L71" s="15">
        <f t="shared" si="16"/>
        <v>0</v>
      </c>
      <c r="M71" s="29">
        <f t="shared" si="17"/>
        <v>0</v>
      </c>
      <c r="N71" s="3"/>
      <c r="O71" s="3"/>
      <c r="P71" s="3"/>
    </row>
    <row r="72" spans="1:16">
      <c r="A72" s="14">
        <v>16.25</v>
      </c>
      <c r="B72" s="15">
        <f t="shared" si="7"/>
        <v>0</v>
      </c>
      <c r="C72" s="15">
        <f t="shared" si="8"/>
        <v>0</v>
      </c>
      <c r="D72" s="15">
        <f t="shared" si="9"/>
        <v>0</v>
      </c>
      <c r="E72" s="15">
        <f t="shared" si="10"/>
        <v>0</v>
      </c>
      <c r="F72" s="13">
        <f t="shared" si="11"/>
        <v>0</v>
      </c>
      <c r="G72" s="1"/>
      <c r="H72" s="14">
        <f t="shared" si="12"/>
        <v>26.0013099755197</v>
      </c>
      <c r="I72" s="15">
        <f t="shared" si="13"/>
        <v>0</v>
      </c>
      <c r="J72" s="15">
        <f t="shared" si="14"/>
        <v>0</v>
      </c>
      <c r="K72" s="15">
        <f t="shared" si="15"/>
        <v>0</v>
      </c>
      <c r="L72" s="15">
        <f t="shared" si="16"/>
        <v>0</v>
      </c>
      <c r="M72" s="29">
        <f t="shared" si="17"/>
        <v>0</v>
      </c>
      <c r="N72" s="3"/>
      <c r="O72" s="3"/>
      <c r="P72" s="3"/>
    </row>
    <row r="73" spans="1:16">
      <c r="A73" s="14">
        <v>16.75</v>
      </c>
      <c r="B73" s="15">
        <f t="shared" si="7"/>
        <v>0</v>
      </c>
      <c r="C73" s="15">
        <f t="shared" si="8"/>
        <v>0</v>
      </c>
      <c r="D73" s="15">
        <f t="shared" si="9"/>
        <v>0</v>
      </c>
      <c r="E73" s="15">
        <f t="shared" si="10"/>
        <v>0</v>
      </c>
      <c r="F73" s="13">
        <f t="shared" si="11"/>
        <v>0</v>
      </c>
      <c r="G73" s="1"/>
      <c r="H73" s="14">
        <f t="shared" si="12"/>
        <v>28.575885433531301</v>
      </c>
      <c r="I73" s="15">
        <f t="shared" si="13"/>
        <v>0</v>
      </c>
      <c r="J73" s="15">
        <f t="shared" si="14"/>
        <v>0</v>
      </c>
      <c r="K73" s="15">
        <f t="shared" si="15"/>
        <v>0</v>
      </c>
      <c r="L73" s="15">
        <f t="shared" si="16"/>
        <v>0</v>
      </c>
      <c r="M73" s="29">
        <f t="shared" si="17"/>
        <v>0</v>
      </c>
      <c r="N73" s="3"/>
      <c r="O73" s="3"/>
      <c r="P73" s="3"/>
    </row>
    <row r="74" spans="1:16">
      <c r="A74" s="14">
        <v>17.25</v>
      </c>
      <c r="B74" s="15">
        <f t="shared" si="7"/>
        <v>0</v>
      </c>
      <c r="C74" s="15">
        <f t="shared" si="8"/>
        <v>0</v>
      </c>
      <c r="D74" s="15">
        <f t="shared" si="9"/>
        <v>0</v>
      </c>
      <c r="E74" s="15">
        <f t="shared" si="10"/>
        <v>0</v>
      </c>
      <c r="F74" s="13">
        <f t="shared" si="11"/>
        <v>0</v>
      </c>
      <c r="G74" s="1"/>
      <c r="H74" s="14">
        <f t="shared" si="12"/>
        <v>31.318285078861098</v>
      </c>
      <c r="I74" s="15">
        <f t="shared" si="13"/>
        <v>0</v>
      </c>
      <c r="J74" s="15">
        <f t="shared" si="14"/>
        <v>0</v>
      </c>
      <c r="K74" s="15">
        <f t="shared" si="15"/>
        <v>0</v>
      </c>
      <c r="L74" s="15">
        <f t="shared" si="16"/>
        <v>0</v>
      </c>
      <c r="M74" s="29">
        <f t="shared" si="17"/>
        <v>0</v>
      </c>
      <c r="N74" s="3"/>
      <c r="O74" s="3"/>
      <c r="P74" s="3"/>
    </row>
    <row r="75" spans="1:16">
      <c r="A75" s="14">
        <v>17.75</v>
      </c>
      <c r="B75" s="15">
        <f t="shared" si="7"/>
        <v>0</v>
      </c>
      <c r="C75" s="15">
        <f t="shared" si="8"/>
        <v>0</v>
      </c>
      <c r="D75" s="15">
        <f t="shared" si="9"/>
        <v>0</v>
      </c>
      <c r="E75" s="15">
        <f t="shared" si="10"/>
        <v>0</v>
      </c>
      <c r="F75" s="13">
        <f t="shared" si="11"/>
        <v>0</v>
      </c>
      <c r="G75" s="1"/>
      <c r="H75" s="14">
        <f t="shared" si="12"/>
        <v>34.234106654660202</v>
      </c>
      <c r="I75" s="15">
        <f t="shared" si="13"/>
        <v>0</v>
      </c>
      <c r="J75" s="15">
        <f t="shared" si="14"/>
        <v>0</v>
      </c>
      <c r="K75" s="15">
        <f t="shared" si="15"/>
        <v>0</v>
      </c>
      <c r="L75" s="15">
        <f t="shared" si="16"/>
        <v>0</v>
      </c>
      <c r="M75" s="29">
        <f t="shared" si="17"/>
        <v>0</v>
      </c>
      <c r="N75" s="3"/>
      <c r="O75" s="3"/>
      <c r="P75" s="3"/>
    </row>
    <row r="76" spans="1:16">
      <c r="A76" s="14">
        <v>18.25</v>
      </c>
      <c r="B76" s="15">
        <f t="shared" si="7"/>
        <v>0</v>
      </c>
      <c r="C76" s="15">
        <f t="shared" si="8"/>
        <v>0</v>
      </c>
      <c r="D76" s="15">
        <f t="shared" si="9"/>
        <v>0</v>
      </c>
      <c r="E76" s="15">
        <f t="shared" si="10"/>
        <v>0</v>
      </c>
      <c r="F76" s="13">
        <f t="shared" si="11"/>
        <v>0</v>
      </c>
      <c r="G76" s="1"/>
      <c r="H76" s="14">
        <f t="shared" si="12"/>
        <v>37.328966680346198</v>
      </c>
      <c r="I76" s="15">
        <f t="shared" si="13"/>
        <v>0</v>
      </c>
      <c r="J76" s="15">
        <f t="shared" si="14"/>
        <v>0</v>
      </c>
      <c r="K76" s="15">
        <f t="shared" si="15"/>
        <v>0</v>
      </c>
      <c r="L76" s="15">
        <f t="shared" si="16"/>
        <v>0</v>
      </c>
      <c r="M76" s="29">
        <f t="shared" si="17"/>
        <v>0</v>
      </c>
      <c r="N76" s="3"/>
      <c r="O76" s="3"/>
      <c r="P76" s="3"/>
    </row>
    <row r="77" spans="1:16">
      <c r="A77" s="14">
        <v>18.75</v>
      </c>
      <c r="B77" s="15">
        <f t="shared" si="7"/>
        <v>0</v>
      </c>
      <c r="C77" s="15">
        <f t="shared" si="8"/>
        <v>0</v>
      </c>
      <c r="D77" s="15">
        <f t="shared" si="9"/>
        <v>0</v>
      </c>
      <c r="E77" s="15">
        <f t="shared" si="10"/>
        <v>0</v>
      </c>
      <c r="F77" s="13">
        <f t="shared" si="11"/>
        <v>0</v>
      </c>
      <c r="G77" s="1"/>
      <c r="H77" s="14">
        <f t="shared" si="12"/>
        <v>40.608499982775797</v>
      </c>
      <c r="I77" s="15">
        <f t="shared" si="13"/>
        <v>0</v>
      </c>
      <c r="J77" s="15">
        <f t="shared" si="14"/>
        <v>0</v>
      </c>
      <c r="K77" s="15">
        <f t="shared" si="15"/>
        <v>0</v>
      </c>
      <c r="L77" s="15">
        <f t="shared" si="16"/>
        <v>0</v>
      </c>
      <c r="M77" s="29">
        <f t="shared" si="17"/>
        <v>0</v>
      </c>
      <c r="N77" s="3"/>
      <c r="O77" s="3"/>
      <c r="P77" s="3"/>
    </row>
    <row r="78" spans="1:16">
      <c r="A78" s="14">
        <v>19.25</v>
      </c>
      <c r="B78" s="15">
        <f t="shared" si="7"/>
        <v>0</v>
      </c>
      <c r="C78" s="15">
        <f t="shared" si="8"/>
        <v>0</v>
      </c>
      <c r="D78" s="15">
        <f t="shared" si="9"/>
        <v>0</v>
      </c>
      <c r="E78" s="15">
        <f t="shared" si="10"/>
        <v>0</v>
      </c>
      <c r="F78" s="13">
        <f t="shared" si="11"/>
        <v>0</v>
      </c>
      <c r="G78" s="1"/>
      <c r="H78" s="14">
        <f t="shared" si="12"/>
        <v>44.078359251679899</v>
      </c>
      <c r="I78" s="15">
        <f t="shared" si="13"/>
        <v>0</v>
      </c>
      <c r="J78" s="15">
        <f t="shared" si="14"/>
        <v>0</v>
      </c>
      <c r="K78" s="15">
        <f t="shared" si="15"/>
        <v>0</v>
      </c>
      <c r="L78" s="15">
        <f t="shared" si="16"/>
        <v>0</v>
      </c>
      <c r="M78" s="29">
        <f t="shared" si="17"/>
        <v>0</v>
      </c>
      <c r="N78" s="3"/>
      <c r="O78" s="3"/>
      <c r="P78" s="3"/>
    </row>
    <row r="79" spans="1:16">
      <c r="A79" s="19" t="s">
        <v>7</v>
      </c>
      <c r="B79" s="20">
        <f>SUM(B47:B78)</f>
        <v>0</v>
      </c>
      <c r="C79" s="20">
        <f>SUM(C47:C78)</f>
        <v>3169785.4277499998</v>
      </c>
      <c r="D79" s="20">
        <f>SUM(D47:D78)</f>
        <v>149157.10324999999</v>
      </c>
      <c r="E79" s="20">
        <f>SUM(E47:E78)</f>
        <v>0</v>
      </c>
      <c r="F79" s="20">
        <f>SUM(F47:F78)</f>
        <v>3318942.531</v>
      </c>
      <c r="G79" s="13"/>
      <c r="H79" s="19" t="s">
        <v>7</v>
      </c>
      <c r="I79" s="20">
        <f>SUM(I47:I78)</f>
        <v>0</v>
      </c>
      <c r="J79" s="20">
        <f>SUM(J47:J78)</f>
        <v>1909243.4305859599</v>
      </c>
      <c r="K79" s="20">
        <f>SUM(K47:K78)</f>
        <v>161646.16023215899</v>
      </c>
      <c r="L79" s="20">
        <f>SUM(L47:L78)</f>
        <v>0</v>
      </c>
      <c r="M79" s="20">
        <f>SUM(M47:M78)</f>
        <v>2070889.5908181199</v>
      </c>
      <c r="N79" s="3"/>
      <c r="O79" s="3"/>
      <c r="P79" s="3"/>
    </row>
    <row r="80" spans="1:16">
      <c r="A80" s="6" t="s">
        <v>13</v>
      </c>
      <c r="B80" s="21">
        <f>IF(L38&gt;0,B79/L38,0)</f>
        <v>0</v>
      </c>
      <c r="C80" s="21">
        <f>IF(M38&gt;0,C79/M38,0)</f>
        <v>9.7409907705762606</v>
      </c>
      <c r="D80" s="21">
        <f>IF(N38&gt;0,D79/N38,0)</f>
        <v>13.479193981983901</v>
      </c>
      <c r="E80" s="21">
        <f>IF(O38&gt;0,E79/O38,0)</f>
        <v>0</v>
      </c>
      <c r="F80" s="21">
        <f>IF(P38&gt;0,F79/P38,0)</f>
        <v>9.8639307698775305</v>
      </c>
      <c r="G80" s="13"/>
      <c r="H80" s="6" t="s">
        <v>13</v>
      </c>
      <c r="I80" s="21">
        <f>IF(L38&gt;0,I79/L38,0)</f>
        <v>0</v>
      </c>
      <c r="J80" s="21">
        <f>IF(M38&gt;0,J79/M38,0)</f>
        <v>5.8672497113858304</v>
      </c>
      <c r="K80" s="21">
        <f>IF(N38&gt;0,K79/N38,0)</f>
        <v>14.607818888518899</v>
      </c>
      <c r="L80" s="21">
        <f>IF(O38&gt;0,L79/O38,0)</f>
        <v>0</v>
      </c>
      <c r="M80" s="21">
        <f>IF(P38&gt;0,M79/P38,0)</f>
        <v>6.1547048088642899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3" t="s">
        <v>14</v>
      </c>
      <c r="B85" s="53"/>
      <c r="C85" s="53"/>
      <c r="D85" s="53"/>
      <c r="E85" s="53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>
      <c r="A86" s="53"/>
      <c r="B86" s="53"/>
      <c r="C86" s="53"/>
      <c r="D86" s="53"/>
      <c r="E86" s="53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4" t="s">
        <v>15</v>
      </c>
      <c r="B89" s="55" t="s">
        <v>16</v>
      </c>
      <c r="C89" s="55" t="s">
        <v>17</v>
      </c>
      <c r="D89" s="55" t="s">
        <v>18</v>
      </c>
      <c r="E89" s="55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4"/>
      <c r="B90" s="54"/>
      <c r="C90" s="54"/>
      <c r="D90" s="54"/>
      <c r="E90" s="55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1">
        <v>0</v>
      </c>
      <c r="B92" s="51">
        <f>L$38</f>
        <v>0</v>
      </c>
      <c r="C92" s="51">
        <f>$B$80</f>
        <v>0</v>
      </c>
      <c r="D92" s="51">
        <f>$I$80</f>
        <v>0</v>
      </c>
      <c r="E92" s="51">
        <f>B92*D92</f>
        <v>0</v>
      </c>
      <c r="F92" s="15">
        <f>E92/1000</f>
        <v>0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1">
        <v>1</v>
      </c>
      <c r="B93" s="51">
        <f>M$38</f>
        <v>325406.88133333297</v>
      </c>
      <c r="C93" s="51">
        <f>$C$80</f>
        <v>9.7409907705762606</v>
      </c>
      <c r="D93" s="51">
        <f>$J$80</f>
        <v>5.8672497113858304</v>
      </c>
      <c r="E93" s="51">
        <f>B93*D93</f>
        <v>1909243.4305859599</v>
      </c>
      <c r="F93" s="15">
        <f>E93/1000</f>
        <v>1909.2434305859599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51">
        <f>N$38</f>
        <v>11065.728666666701</v>
      </c>
      <c r="C94" s="51">
        <f>$D$80</f>
        <v>13.479193981983901</v>
      </c>
      <c r="D94" s="51">
        <f>$K$80</f>
        <v>14.607818888518899</v>
      </c>
      <c r="E94" s="51">
        <f>B94*D94</f>
        <v>161646.16023215899</v>
      </c>
      <c r="F94" s="15">
        <f>E94/1000</f>
        <v>161.64616023215899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51">
        <f>O$38</f>
        <v>0</v>
      </c>
      <c r="C95" s="51">
        <f>$E$80</f>
        <v>0</v>
      </c>
      <c r="D95" s="51">
        <f>$L$80</f>
        <v>0</v>
      </c>
      <c r="E95" s="51">
        <f>B95*D95</f>
        <v>0</v>
      </c>
      <c r="F95" s="15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51">
        <f>SUM(B92:B95)</f>
        <v>336472.61</v>
      </c>
      <c r="C96" s="51">
        <f>$F$80</f>
        <v>9.8639307698775305</v>
      </c>
      <c r="D96" s="51">
        <f>$M$80</f>
        <v>6.1547048088642899</v>
      </c>
      <c r="E96" s="51">
        <f>SUM(E92:E95)</f>
        <v>2070889.5908181199</v>
      </c>
      <c r="F96" s="15">
        <f>E96/1000</f>
        <v>2070.8895908181198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51">
        <f>$I$2</f>
        <v>1772533</v>
      </c>
      <c r="C97" s="52"/>
      <c r="D97" s="52"/>
      <c r="E97" s="52"/>
      <c r="F97" s="15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5" t="s">
        <v>20</v>
      </c>
      <c r="B98" s="51">
        <f>IF(E96&gt;0,$I$2/E96,"")</f>
        <v>0.85592829664074399</v>
      </c>
      <c r="C98" s="52"/>
      <c r="D98" s="52"/>
      <c r="E98" s="52"/>
      <c r="F98" s="15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58" zoomScale="80" zoomScaleNormal="80" workbookViewId="0">
      <selection activeCell="I80" sqref="I80:L80"/>
    </sheetView>
  </sheetViews>
  <sheetFormatPr baseColWidth="10" defaultColWidth="11.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6" t="s">
        <v>21</v>
      </c>
      <c r="B1" s="56"/>
      <c r="C1" s="56"/>
      <c r="D1" s="56"/>
      <c r="E1" s="56"/>
      <c r="F1" s="56"/>
      <c r="G1" s="1"/>
      <c r="H1" s="57" t="s">
        <v>1</v>
      </c>
      <c r="I1" s="57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2112626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8" t="s">
        <v>4</v>
      </c>
      <c r="C4" s="58"/>
      <c r="D4" s="58"/>
      <c r="E4" s="58"/>
      <c r="F4" s="58"/>
      <c r="G4" s="1"/>
      <c r="H4" s="5" t="s">
        <v>3</v>
      </c>
      <c r="J4" s="1"/>
      <c r="K4" s="5" t="s">
        <v>3</v>
      </c>
      <c r="L4" s="57" t="s">
        <v>5</v>
      </c>
      <c r="M4" s="57"/>
      <c r="N4" s="57"/>
      <c r="O4" s="57"/>
      <c r="P4" s="57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36"/>
      <c r="F6" s="13">
        <f t="shared" ref="F6:F37" si="0">SUM(B6:E6)</f>
        <v>0</v>
      </c>
      <c r="G6" s="1"/>
      <c r="H6" s="14">
        <v>3.75</v>
      </c>
      <c r="I6" s="12"/>
      <c r="J6" s="15">
        <f>I6/1000</f>
        <v>0</v>
      </c>
      <c r="K6" s="14">
        <v>3.75</v>
      </c>
      <c r="L6" s="15">
        <f t="shared" ref="L6:L37" si="1">IF($F6&gt;0,($I6/1000)*(B6/$F6),0)</f>
        <v>0</v>
      </c>
      <c r="M6" s="15">
        <f t="shared" ref="M6:M37" si="2">IF($F6&gt;0,($I6/1000)*(C6/$F6),0)</f>
        <v>0</v>
      </c>
      <c r="N6" s="15">
        <f t="shared" ref="N6:N37" si="3">IF($F6&gt;0,($I6/1000)*(D6/$F6),0)</f>
        <v>0</v>
      </c>
      <c r="O6" s="15">
        <f t="shared" ref="O6:O37" si="4">IF($F6&gt;0,($I6/1000)*(E6/$F6),0)</f>
        <v>0</v>
      </c>
      <c r="P6" s="16">
        <f t="shared" ref="P6:P37" si="5">SUM(L6:O6)</f>
        <v>0</v>
      </c>
      <c r="Q6" s="3"/>
      <c r="R6" s="3"/>
    </row>
    <row r="7" spans="1:18">
      <c r="A7" s="14">
        <v>4.25</v>
      </c>
      <c r="B7" s="11"/>
      <c r="C7" s="11"/>
      <c r="D7" s="11"/>
      <c r="E7" s="36"/>
      <c r="F7" s="13">
        <f t="shared" si="0"/>
        <v>0</v>
      </c>
      <c r="G7" s="1"/>
      <c r="H7" s="14">
        <v>4.25</v>
      </c>
      <c r="I7" s="12"/>
      <c r="J7" s="15">
        <f t="shared" ref="J7:J38" si="6">I7/1000</f>
        <v>0</v>
      </c>
      <c r="K7" s="14">
        <v>4.25</v>
      </c>
      <c r="L7" s="15">
        <f t="shared" si="1"/>
        <v>0</v>
      </c>
      <c r="M7" s="15">
        <f t="shared" si="2"/>
        <v>0</v>
      </c>
      <c r="N7" s="15">
        <f t="shared" si="3"/>
        <v>0</v>
      </c>
      <c r="O7" s="15">
        <f t="shared" si="4"/>
        <v>0</v>
      </c>
      <c r="P7" s="16">
        <f t="shared" si="5"/>
        <v>0</v>
      </c>
      <c r="Q7" s="3"/>
      <c r="R7" s="3"/>
    </row>
    <row r="8" spans="1:18">
      <c r="A8" s="10">
        <v>4.75</v>
      </c>
      <c r="B8" s="11"/>
      <c r="C8" s="50">
        <v>1</v>
      </c>
      <c r="D8" s="11"/>
      <c r="E8" s="36"/>
      <c r="F8" s="13">
        <f t="shared" si="0"/>
        <v>1</v>
      </c>
      <c r="G8" s="1"/>
      <c r="H8" s="14">
        <v>4.75</v>
      </c>
      <c r="I8" s="48">
        <v>2161503</v>
      </c>
      <c r="J8" s="15">
        <f t="shared" si="6"/>
        <v>2161.5030000000002</v>
      </c>
      <c r="K8" s="14">
        <v>4.75</v>
      </c>
      <c r="L8" s="15">
        <f t="shared" si="1"/>
        <v>0</v>
      </c>
      <c r="M8" s="15">
        <f t="shared" si="2"/>
        <v>2161.5030000000002</v>
      </c>
      <c r="N8" s="15">
        <f t="shared" si="3"/>
        <v>0</v>
      </c>
      <c r="O8" s="15">
        <f t="shared" si="4"/>
        <v>0</v>
      </c>
      <c r="P8" s="16">
        <f t="shared" si="5"/>
        <v>2161.5030000000002</v>
      </c>
      <c r="Q8" s="3"/>
      <c r="R8" s="3"/>
    </row>
    <row r="9" spans="1:18">
      <c r="A9" s="14">
        <v>5.25</v>
      </c>
      <c r="B9" s="11"/>
      <c r="C9" s="50">
        <v>1</v>
      </c>
      <c r="D9" s="11"/>
      <c r="E9" s="37"/>
      <c r="F9" s="13">
        <f t="shared" si="0"/>
        <v>1</v>
      </c>
      <c r="G9" s="17"/>
      <c r="H9" s="14">
        <v>5.25</v>
      </c>
      <c r="I9" s="48">
        <v>10087012</v>
      </c>
      <c r="J9" s="15">
        <f t="shared" si="6"/>
        <v>10087.012000000001</v>
      </c>
      <c r="K9" s="14">
        <v>5.25</v>
      </c>
      <c r="L9" s="15">
        <f t="shared" si="1"/>
        <v>0</v>
      </c>
      <c r="M9" s="15">
        <f t="shared" si="2"/>
        <v>10087.012000000001</v>
      </c>
      <c r="N9" s="15">
        <f t="shared" si="3"/>
        <v>0</v>
      </c>
      <c r="O9" s="15">
        <f t="shared" si="4"/>
        <v>0</v>
      </c>
      <c r="P9" s="16">
        <f t="shared" si="5"/>
        <v>10087.012000000001</v>
      </c>
      <c r="Q9" s="3"/>
      <c r="R9" s="3"/>
    </row>
    <row r="10" spans="1:18">
      <c r="A10" s="10">
        <v>5.75</v>
      </c>
      <c r="C10">
        <v>1</v>
      </c>
      <c r="D10" s="11"/>
      <c r="E10" s="36"/>
      <c r="F10" s="13">
        <f t="shared" si="0"/>
        <v>1</v>
      </c>
      <c r="G10" s="1"/>
      <c r="H10" s="14">
        <v>5.75</v>
      </c>
      <c r="I10" s="48">
        <v>21615026</v>
      </c>
      <c r="J10" s="15">
        <f t="shared" si="6"/>
        <v>21615.026000000002</v>
      </c>
      <c r="K10" s="14">
        <v>5.75</v>
      </c>
      <c r="L10" s="15">
        <f t="shared" si="1"/>
        <v>0</v>
      </c>
      <c r="M10" s="15">
        <f t="shared" si="2"/>
        <v>21615.026000000002</v>
      </c>
      <c r="N10" s="15">
        <f t="shared" si="3"/>
        <v>0</v>
      </c>
      <c r="O10" s="15">
        <f t="shared" si="4"/>
        <v>0</v>
      </c>
      <c r="P10" s="16">
        <f t="shared" si="5"/>
        <v>21615.026000000002</v>
      </c>
      <c r="Q10" s="3"/>
      <c r="R10" s="3"/>
    </row>
    <row r="11" spans="1:18">
      <c r="A11" s="14">
        <v>6.25</v>
      </c>
      <c r="C11">
        <v>1</v>
      </c>
      <c r="D11" s="11"/>
      <c r="E11" s="36"/>
      <c r="F11" s="13">
        <f t="shared" si="0"/>
        <v>1</v>
      </c>
      <c r="G11" s="1"/>
      <c r="H11" s="14">
        <v>6.25</v>
      </c>
      <c r="I11" s="48">
        <v>27684989</v>
      </c>
      <c r="J11" s="15">
        <f t="shared" si="6"/>
        <v>27684.989000000001</v>
      </c>
      <c r="K11" s="14">
        <v>6.25</v>
      </c>
      <c r="L11" s="15">
        <f t="shared" si="1"/>
        <v>0</v>
      </c>
      <c r="M11" s="15">
        <f t="shared" si="2"/>
        <v>27684.989000000001</v>
      </c>
      <c r="N11" s="15">
        <f t="shared" si="3"/>
        <v>0</v>
      </c>
      <c r="O11" s="15">
        <f t="shared" si="4"/>
        <v>0</v>
      </c>
      <c r="P11" s="16">
        <f t="shared" si="5"/>
        <v>27684.989000000001</v>
      </c>
      <c r="Q11" s="3"/>
      <c r="R11" s="3"/>
    </row>
    <row r="12" spans="1:18">
      <c r="A12" s="10">
        <v>6.75</v>
      </c>
      <c r="C12">
        <v>6</v>
      </c>
      <c r="E12" s="38"/>
      <c r="F12" s="13">
        <f t="shared" si="0"/>
        <v>6</v>
      </c>
      <c r="G12" s="1"/>
      <c r="H12" s="14">
        <v>6.75</v>
      </c>
      <c r="I12" s="48">
        <v>22668033</v>
      </c>
      <c r="J12" s="15">
        <f t="shared" si="6"/>
        <v>22668.032999999999</v>
      </c>
      <c r="K12" s="14">
        <v>6.75</v>
      </c>
      <c r="L12" s="15">
        <f t="shared" si="1"/>
        <v>0</v>
      </c>
      <c r="M12" s="15">
        <f t="shared" si="2"/>
        <v>22668.032999999999</v>
      </c>
      <c r="N12" s="15">
        <f t="shared" si="3"/>
        <v>0</v>
      </c>
      <c r="O12" s="15">
        <f t="shared" si="4"/>
        <v>0</v>
      </c>
      <c r="P12" s="16">
        <f t="shared" si="5"/>
        <v>22668.032999999999</v>
      </c>
      <c r="Q12" s="3"/>
      <c r="R12" s="3"/>
    </row>
    <row r="13" spans="1:18">
      <c r="A13" s="14">
        <v>7.25</v>
      </c>
      <c r="C13">
        <v>8</v>
      </c>
      <c r="E13" s="38"/>
      <c r="F13" s="13">
        <f t="shared" si="0"/>
        <v>8</v>
      </c>
      <c r="G13" s="1"/>
      <c r="H13" s="14">
        <v>7.25</v>
      </c>
      <c r="I13" s="48">
        <v>13646218</v>
      </c>
      <c r="J13" s="15">
        <f t="shared" si="6"/>
        <v>13646.218000000001</v>
      </c>
      <c r="K13" s="14">
        <v>7.25</v>
      </c>
      <c r="L13" s="15">
        <f t="shared" si="1"/>
        <v>0</v>
      </c>
      <c r="M13" s="15">
        <f t="shared" si="2"/>
        <v>13646.218000000001</v>
      </c>
      <c r="N13" s="15">
        <f t="shared" si="3"/>
        <v>0</v>
      </c>
      <c r="O13" s="15">
        <f t="shared" si="4"/>
        <v>0</v>
      </c>
      <c r="P13" s="16">
        <f t="shared" si="5"/>
        <v>13646.218000000001</v>
      </c>
      <c r="Q13" s="3"/>
      <c r="R13" s="3"/>
    </row>
    <row r="14" spans="1:18">
      <c r="A14" s="10">
        <v>7.75</v>
      </c>
      <c r="C14">
        <v>15</v>
      </c>
      <c r="E14" s="39"/>
      <c r="F14" s="13">
        <f t="shared" si="0"/>
        <v>15</v>
      </c>
      <c r="G14" s="1"/>
      <c r="H14" s="14">
        <v>7.75</v>
      </c>
      <c r="I14" s="48">
        <v>9209163</v>
      </c>
      <c r="J14" s="15">
        <f t="shared" si="6"/>
        <v>9209.1630000000005</v>
      </c>
      <c r="K14" s="14">
        <v>7.75</v>
      </c>
      <c r="L14" s="15">
        <f t="shared" si="1"/>
        <v>0</v>
      </c>
      <c r="M14" s="15">
        <f t="shared" si="2"/>
        <v>9209.1630000000005</v>
      </c>
      <c r="N14" s="15">
        <f t="shared" si="3"/>
        <v>0</v>
      </c>
      <c r="O14" s="15">
        <f t="shared" si="4"/>
        <v>0</v>
      </c>
      <c r="P14" s="16">
        <f t="shared" si="5"/>
        <v>9209.1630000000005</v>
      </c>
      <c r="Q14" s="3"/>
      <c r="R14" s="3"/>
    </row>
    <row r="15" spans="1:18">
      <c r="A15" s="14">
        <v>8.25</v>
      </c>
      <c r="C15">
        <v>19</v>
      </c>
      <c r="E15" s="39"/>
      <c r="F15" s="13">
        <f t="shared" si="0"/>
        <v>19</v>
      </c>
      <c r="G15" s="1"/>
      <c r="H15" s="14">
        <v>8.25</v>
      </c>
      <c r="I15" s="48">
        <v>6924750</v>
      </c>
      <c r="J15" s="15">
        <f t="shared" si="6"/>
        <v>6924.75</v>
      </c>
      <c r="K15" s="14">
        <v>8.25</v>
      </c>
      <c r="L15" s="15">
        <f t="shared" si="1"/>
        <v>0</v>
      </c>
      <c r="M15" s="15">
        <f t="shared" si="2"/>
        <v>6924.75</v>
      </c>
      <c r="N15" s="15">
        <f t="shared" si="3"/>
        <v>0</v>
      </c>
      <c r="O15" s="15">
        <f t="shared" si="4"/>
        <v>0</v>
      </c>
      <c r="P15" s="16">
        <f t="shared" si="5"/>
        <v>6924.75</v>
      </c>
      <c r="Q15" s="3"/>
      <c r="R15" s="3"/>
    </row>
    <row r="16" spans="1:18">
      <c r="A16" s="10">
        <v>8.75</v>
      </c>
      <c r="C16">
        <v>30</v>
      </c>
      <c r="E16" s="39"/>
      <c r="F16" s="13">
        <f t="shared" si="0"/>
        <v>30</v>
      </c>
      <c r="G16" s="1"/>
      <c r="H16" s="14">
        <v>8.75</v>
      </c>
      <c r="I16" s="48">
        <v>14909981</v>
      </c>
      <c r="J16" s="15">
        <f t="shared" si="6"/>
        <v>14909.981</v>
      </c>
      <c r="K16" s="14">
        <v>8.75</v>
      </c>
      <c r="L16" s="15">
        <f t="shared" si="1"/>
        <v>0</v>
      </c>
      <c r="M16" s="15">
        <f t="shared" si="2"/>
        <v>14909.981</v>
      </c>
      <c r="N16" s="15">
        <f t="shared" si="3"/>
        <v>0</v>
      </c>
      <c r="O16" s="15">
        <f t="shared" si="4"/>
        <v>0</v>
      </c>
      <c r="P16" s="16">
        <f t="shared" si="5"/>
        <v>14909.981</v>
      </c>
      <c r="Q16" s="3"/>
      <c r="R16" s="3"/>
    </row>
    <row r="17" spans="1:18">
      <c r="A17" s="14">
        <v>9.25</v>
      </c>
      <c r="C17">
        <v>38</v>
      </c>
      <c r="E17" s="39"/>
      <c r="F17" s="13">
        <f t="shared" si="0"/>
        <v>38</v>
      </c>
      <c r="G17" s="1"/>
      <c r="H17" s="14">
        <v>9.25</v>
      </c>
      <c r="I17" s="48">
        <v>30940056</v>
      </c>
      <c r="J17" s="15">
        <f t="shared" si="6"/>
        <v>30940.056</v>
      </c>
      <c r="K17" s="14">
        <v>9.25</v>
      </c>
      <c r="L17" s="15">
        <f t="shared" si="1"/>
        <v>0</v>
      </c>
      <c r="M17" s="15">
        <f t="shared" si="2"/>
        <v>30940.056</v>
      </c>
      <c r="N17" s="15">
        <f t="shared" si="3"/>
        <v>0</v>
      </c>
      <c r="O17" s="15">
        <f t="shared" si="4"/>
        <v>0</v>
      </c>
      <c r="P17" s="16">
        <f t="shared" si="5"/>
        <v>30940.056</v>
      </c>
      <c r="Q17" s="3"/>
      <c r="R17" s="3"/>
    </row>
    <row r="18" spans="1:18">
      <c r="A18" s="10">
        <v>9.75</v>
      </c>
      <c r="C18">
        <v>40</v>
      </c>
      <c r="E18" s="39"/>
      <c r="F18" s="13">
        <f t="shared" si="0"/>
        <v>40</v>
      </c>
      <c r="G18" s="1"/>
      <c r="H18" s="14">
        <v>9.75</v>
      </c>
      <c r="I18" s="48">
        <v>42122470</v>
      </c>
      <c r="J18" s="15">
        <f t="shared" si="6"/>
        <v>42122.47</v>
      </c>
      <c r="K18" s="14">
        <v>9.75</v>
      </c>
      <c r="L18" s="15">
        <f t="shared" si="1"/>
        <v>0</v>
      </c>
      <c r="M18" s="15">
        <f t="shared" si="2"/>
        <v>42122.47</v>
      </c>
      <c r="N18" s="15">
        <f t="shared" si="3"/>
        <v>0</v>
      </c>
      <c r="O18" s="15">
        <f t="shared" si="4"/>
        <v>0</v>
      </c>
      <c r="P18" s="16">
        <f t="shared" si="5"/>
        <v>42122.47</v>
      </c>
      <c r="Q18" s="3"/>
      <c r="R18" s="3"/>
    </row>
    <row r="19" spans="1:18">
      <c r="A19" s="14">
        <v>10.25</v>
      </c>
      <c r="C19">
        <v>41</v>
      </c>
      <c r="E19" s="39"/>
      <c r="F19" s="13">
        <f t="shared" si="0"/>
        <v>41</v>
      </c>
      <c r="G19" s="1"/>
      <c r="H19" s="14">
        <v>10.25</v>
      </c>
      <c r="I19" s="48">
        <v>37464984</v>
      </c>
      <c r="J19" s="15">
        <f t="shared" si="6"/>
        <v>37464.983999999997</v>
      </c>
      <c r="K19" s="14">
        <v>10.25</v>
      </c>
      <c r="L19" s="15">
        <f t="shared" si="1"/>
        <v>0</v>
      </c>
      <c r="M19" s="15">
        <f t="shared" si="2"/>
        <v>37464.983999999997</v>
      </c>
      <c r="N19" s="15">
        <f t="shared" si="3"/>
        <v>0</v>
      </c>
      <c r="O19" s="15">
        <f t="shared" si="4"/>
        <v>0</v>
      </c>
      <c r="P19" s="16">
        <f t="shared" si="5"/>
        <v>37464.983999999997</v>
      </c>
      <c r="Q19" s="3"/>
      <c r="R19" s="3"/>
    </row>
    <row r="20" spans="1:18">
      <c r="A20" s="10">
        <v>10.75</v>
      </c>
      <c r="C20">
        <v>42</v>
      </c>
      <c r="E20" s="39"/>
      <c r="F20" s="13">
        <f t="shared" si="0"/>
        <v>42</v>
      </c>
      <c r="G20" s="1"/>
      <c r="H20" s="14">
        <v>10.75</v>
      </c>
      <c r="I20" s="48">
        <v>33702491</v>
      </c>
      <c r="J20" s="15">
        <f t="shared" si="6"/>
        <v>33702.491000000002</v>
      </c>
      <c r="K20" s="14">
        <v>10.75</v>
      </c>
      <c r="L20" s="15">
        <f t="shared" si="1"/>
        <v>0</v>
      </c>
      <c r="M20" s="15">
        <f t="shared" si="2"/>
        <v>33702.491000000002</v>
      </c>
      <c r="N20" s="15">
        <f t="shared" si="3"/>
        <v>0</v>
      </c>
      <c r="O20" s="15">
        <f t="shared" si="4"/>
        <v>0</v>
      </c>
      <c r="P20" s="16">
        <f t="shared" si="5"/>
        <v>33702.491000000002</v>
      </c>
      <c r="Q20" s="3"/>
      <c r="R20" s="3"/>
    </row>
    <row r="21" spans="1:18">
      <c r="A21" s="14">
        <v>11.25</v>
      </c>
      <c r="C21">
        <v>39</v>
      </c>
      <c r="E21" s="39"/>
      <c r="F21" s="13">
        <f t="shared" si="0"/>
        <v>39</v>
      </c>
      <c r="G21" s="1"/>
      <c r="H21" s="14">
        <v>11.25</v>
      </c>
      <c r="I21" s="48">
        <v>37623974</v>
      </c>
      <c r="J21" s="15">
        <f t="shared" si="6"/>
        <v>37623.974000000002</v>
      </c>
      <c r="K21" s="14">
        <v>11.25</v>
      </c>
      <c r="L21" s="15">
        <f t="shared" si="1"/>
        <v>0</v>
      </c>
      <c r="M21" s="15">
        <f t="shared" si="2"/>
        <v>37623.974000000002</v>
      </c>
      <c r="N21" s="15">
        <f t="shared" si="3"/>
        <v>0</v>
      </c>
      <c r="O21" s="15">
        <f t="shared" si="4"/>
        <v>0</v>
      </c>
      <c r="P21" s="16">
        <f t="shared" si="5"/>
        <v>37623.974000000002</v>
      </c>
      <c r="Q21" s="3"/>
      <c r="R21" s="3"/>
    </row>
    <row r="22" spans="1:18">
      <c r="A22" s="10">
        <v>11.75</v>
      </c>
      <c r="C22">
        <v>43</v>
      </c>
      <c r="E22" s="39"/>
      <c r="F22" s="13">
        <f t="shared" si="0"/>
        <v>43</v>
      </c>
      <c r="G22" s="4"/>
      <c r="H22" s="14">
        <v>11.75</v>
      </c>
      <c r="I22" s="48">
        <v>32339822</v>
      </c>
      <c r="J22" s="15">
        <f t="shared" si="6"/>
        <v>32339.822</v>
      </c>
      <c r="K22" s="14">
        <v>11.75</v>
      </c>
      <c r="L22" s="15">
        <f t="shared" si="1"/>
        <v>0</v>
      </c>
      <c r="M22" s="15">
        <f t="shared" si="2"/>
        <v>32339.822</v>
      </c>
      <c r="N22" s="15">
        <f t="shared" si="3"/>
        <v>0</v>
      </c>
      <c r="O22" s="15">
        <f t="shared" si="4"/>
        <v>0</v>
      </c>
      <c r="P22" s="16">
        <f t="shared" si="5"/>
        <v>32339.822</v>
      </c>
      <c r="Q22" s="3"/>
      <c r="R22" s="3"/>
    </row>
    <row r="23" spans="1:18">
      <c r="A23" s="14">
        <v>12.25</v>
      </c>
      <c r="C23">
        <v>35</v>
      </c>
      <c r="E23" s="39"/>
      <c r="F23" s="13">
        <f t="shared" si="0"/>
        <v>35</v>
      </c>
      <c r="G23" s="4"/>
      <c r="H23" s="14">
        <v>12.25</v>
      </c>
      <c r="I23" s="48">
        <v>23031969</v>
      </c>
      <c r="J23" s="15">
        <f t="shared" si="6"/>
        <v>23031.969000000001</v>
      </c>
      <c r="K23" s="14">
        <v>12.25</v>
      </c>
      <c r="L23" s="15">
        <f t="shared" si="1"/>
        <v>0</v>
      </c>
      <c r="M23" s="15">
        <f t="shared" si="2"/>
        <v>23031.969000000001</v>
      </c>
      <c r="N23" s="15">
        <f t="shared" si="3"/>
        <v>0</v>
      </c>
      <c r="O23" s="15">
        <f t="shared" si="4"/>
        <v>0</v>
      </c>
      <c r="P23" s="16">
        <f t="shared" si="5"/>
        <v>23031.969000000001</v>
      </c>
      <c r="Q23" s="3"/>
      <c r="R23" s="3"/>
    </row>
    <row r="24" spans="1:18">
      <c r="A24" s="10">
        <v>12.75</v>
      </c>
      <c r="C24">
        <v>36</v>
      </c>
      <c r="E24" s="39"/>
      <c r="F24" s="13">
        <f t="shared" si="0"/>
        <v>36</v>
      </c>
      <c r="G24" s="4"/>
      <c r="H24" s="14">
        <v>12.75</v>
      </c>
      <c r="I24" s="48">
        <v>10613596</v>
      </c>
      <c r="J24" s="15">
        <f t="shared" si="6"/>
        <v>10613.596</v>
      </c>
      <c r="K24" s="14">
        <v>12.75</v>
      </c>
      <c r="L24" s="15">
        <f t="shared" si="1"/>
        <v>0</v>
      </c>
      <c r="M24" s="15">
        <f t="shared" si="2"/>
        <v>10613.596</v>
      </c>
      <c r="N24" s="15">
        <f t="shared" si="3"/>
        <v>0</v>
      </c>
      <c r="O24" s="15">
        <f t="shared" si="4"/>
        <v>0</v>
      </c>
      <c r="P24" s="16">
        <f t="shared" si="5"/>
        <v>10613.596</v>
      </c>
      <c r="Q24" s="3"/>
      <c r="R24" s="3"/>
    </row>
    <row r="25" spans="1:18">
      <c r="A25" s="14">
        <v>13.25</v>
      </c>
      <c r="C25">
        <v>33</v>
      </c>
      <c r="E25" s="39"/>
      <c r="F25" s="13">
        <f t="shared" si="0"/>
        <v>33</v>
      </c>
      <c r="G25" s="4"/>
      <c r="H25" s="14">
        <v>13.25</v>
      </c>
      <c r="I25" s="48">
        <v>4533278</v>
      </c>
      <c r="J25" s="15">
        <f t="shared" si="6"/>
        <v>4533.2780000000002</v>
      </c>
      <c r="K25" s="14">
        <v>13.25</v>
      </c>
      <c r="L25" s="15">
        <f t="shared" si="1"/>
        <v>0</v>
      </c>
      <c r="M25" s="15">
        <f t="shared" si="2"/>
        <v>4533.2780000000002</v>
      </c>
      <c r="N25" s="15">
        <f t="shared" si="3"/>
        <v>0</v>
      </c>
      <c r="O25" s="15">
        <f t="shared" si="4"/>
        <v>0</v>
      </c>
      <c r="P25" s="16">
        <f t="shared" si="5"/>
        <v>4533.2780000000002</v>
      </c>
      <c r="Q25" s="3"/>
      <c r="R25" s="3"/>
    </row>
    <row r="26" spans="1:18">
      <c r="A26" s="10">
        <v>13.75</v>
      </c>
      <c r="C26">
        <v>14</v>
      </c>
      <c r="D26">
        <v>1</v>
      </c>
      <c r="E26" s="39"/>
      <c r="F26" s="13">
        <f t="shared" si="0"/>
        <v>15</v>
      </c>
      <c r="G26" s="4"/>
      <c r="H26" s="14">
        <v>13.75</v>
      </c>
      <c r="I26" s="48">
        <v>2885416</v>
      </c>
      <c r="J26" s="15">
        <f t="shared" si="6"/>
        <v>2885.4160000000002</v>
      </c>
      <c r="K26" s="14">
        <v>13.75</v>
      </c>
      <c r="L26" s="15">
        <f t="shared" si="1"/>
        <v>0</v>
      </c>
      <c r="M26" s="15">
        <f t="shared" si="2"/>
        <v>2693.0549333333302</v>
      </c>
      <c r="N26" s="15">
        <f t="shared" si="3"/>
        <v>192.361066666667</v>
      </c>
      <c r="O26" s="15">
        <f t="shared" si="4"/>
        <v>0</v>
      </c>
      <c r="P26" s="16">
        <f t="shared" si="5"/>
        <v>2885.4160000000002</v>
      </c>
      <c r="Q26" s="3"/>
      <c r="R26" s="3"/>
    </row>
    <row r="27" spans="1:18">
      <c r="A27" s="14">
        <v>14.25</v>
      </c>
      <c r="C27">
        <v>7</v>
      </c>
      <c r="D27">
        <v>7</v>
      </c>
      <c r="E27" s="39"/>
      <c r="F27" s="13">
        <f t="shared" si="0"/>
        <v>14</v>
      </c>
      <c r="G27" s="4"/>
      <c r="H27" s="14">
        <v>14.25</v>
      </c>
      <c r="I27" s="48">
        <v>1021706</v>
      </c>
      <c r="J27" s="15">
        <f t="shared" si="6"/>
        <v>1021.706</v>
      </c>
      <c r="K27" s="14">
        <v>14.25</v>
      </c>
      <c r="L27" s="15">
        <f t="shared" si="1"/>
        <v>0</v>
      </c>
      <c r="M27" s="15">
        <f t="shared" si="2"/>
        <v>510.85300000000001</v>
      </c>
      <c r="N27" s="15">
        <f t="shared" si="3"/>
        <v>510.85300000000001</v>
      </c>
      <c r="O27" s="15">
        <f t="shared" si="4"/>
        <v>0</v>
      </c>
      <c r="P27" s="16">
        <f t="shared" si="5"/>
        <v>1021.706</v>
      </c>
      <c r="Q27" s="3"/>
      <c r="R27" s="3"/>
    </row>
    <row r="28" spans="1:18">
      <c r="A28" s="10">
        <v>14.75</v>
      </c>
      <c r="C28">
        <v>2</v>
      </c>
      <c r="D28">
        <v>5</v>
      </c>
      <c r="E28" s="39"/>
      <c r="F28" s="13">
        <f t="shared" si="0"/>
        <v>7</v>
      </c>
      <c r="G28" s="1"/>
      <c r="H28" s="14">
        <v>14.75</v>
      </c>
      <c r="I28" s="48">
        <v>161524</v>
      </c>
      <c r="J28" s="15">
        <f t="shared" si="6"/>
        <v>161.524</v>
      </c>
      <c r="K28" s="14">
        <v>14.75</v>
      </c>
      <c r="L28" s="15">
        <f t="shared" si="1"/>
        <v>0</v>
      </c>
      <c r="M28" s="15">
        <f t="shared" si="2"/>
        <v>46.149714285714303</v>
      </c>
      <c r="N28" s="15">
        <f t="shared" si="3"/>
        <v>115.374285714286</v>
      </c>
      <c r="O28" s="15">
        <f t="shared" si="4"/>
        <v>0</v>
      </c>
      <c r="P28" s="16">
        <f t="shared" si="5"/>
        <v>161.524</v>
      </c>
      <c r="Q28" s="3"/>
      <c r="R28" s="3"/>
    </row>
    <row r="29" spans="1:18">
      <c r="A29" s="14">
        <v>15.25</v>
      </c>
      <c r="B29" s="11"/>
      <c r="C29" s="11"/>
      <c r="D29">
        <v>1</v>
      </c>
      <c r="E29" s="39"/>
      <c r="F29" s="13">
        <f t="shared" si="0"/>
        <v>1</v>
      </c>
      <c r="G29" s="1"/>
      <c r="H29" s="14">
        <v>15.25</v>
      </c>
      <c r="I29" s="48">
        <v>59957</v>
      </c>
      <c r="J29" s="15">
        <f t="shared" si="6"/>
        <v>59.957000000000001</v>
      </c>
      <c r="K29" s="14">
        <v>15.25</v>
      </c>
      <c r="L29" s="15">
        <f t="shared" si="1"/>
        <v>0</v>
      </c>
      <c r="M29" s="15">
        <f t="shared" si="2"/>
        <v>0</v>
      </c>
      <c r="N29" s="15">
        <f t="shared" si="3"/>
        <v>59.957000000000001</v>
      </c>
      <c r="O29" s="15">
        <f t="shared" si="4"/>
        <v>0</v>
      </c>
      <c r="P29" s="16">
        <f t="shared" si="5"/>
        <v>59.957000000000001</v>
      </c>
      <c r="Q29" s="3"/>
      <c r="R29" s="3"/>
    </row>
    <row r="30" spans="1:18">
      <c r="A30" s="10">
        <v>15.75</v>
      </c>
      <c r="B30" s="11"/>
      <c r="C30" s="11"/>
      <c r="D30">
        <v>1</v>
      </c>
      <c r="E30" s="39"/>
      <c r="F30" s="13">
        <f t="shared" si="0"/>
        <v>1</v>
      </c>
      <c r="G30" s="1"/>
      <c r="H30" s="14">
        <v>15.75</v>
      </c>
      <c r="J30" s="15">
        <f t="shared" si="6"/>
        <v>0</v>
      </c>
      <c r="K30" s="14">
        <v>15.75</v>
      </c>
      <c r="L30" s="15">
        <f t="shared" si="1"/>
        <v>0</v>
      </c>
      <c r="M30" s="15">
        <f t="shared" si="2"/>
        <v>0</v>
      </c>
      <c r="N30" s="15">
        <f t="shared" si="3"/>
        <v>0</v>
      </c>
      <c r="O30" s="15">
        <f t="shared" si="4"/>
        <v>0</v>
      </c>
      <c r="P30" s="16">
        <f t="shared" si="5"/>
        <v>0</v>
      </c>
      <c r="Q30" s="3"/>
      <c r="R30" s="3"/>
    </row>
    <row r="31" spans="1:18">
      <c r="A31" s="14">
        <v>16.25</v>
      </c>
      <c r="B31" s="11"/>
      <c r="D31" s="40"/>
      <c r="E31" s="36"/>
      <c r="F31" s="13">
        <f t="shared" si="0"/>
        <v>0</v>
      </c>
      <c r="G31" s="1"/>
      <c r="H31" s="14">
        <v>16.25</v>
      </c>
      <c r="J31" s="15">
        <f t="shared" si="6"/>
        <v>0</v>
      </c>
      <c r="K31" s="14">
        <v>16.25</v>
      </c>
      <c r="L31" s="15">
        <f t="shared" si="1"/>
        <v>0</v>
      </c>
      <c r="M31" s="15">
        <f t="shared" si="2"/>
        <v>0</v>
      </c>
      <c r="N31" s="15">
        <f t="shared" si="3"/>
        <v>0</v>
      </c>
      <c r="O31" s="15">
        <f t="shared" si="4"/>
        <v>0</v>
      </c>
      <c r="P31" s="16">
        <f t="shared" si="5"/>
        <v>0</v>
      </c>
      <c r="Q31" s="3"/>
      <c r="R31" s="3"/>
    </row>
    <row r="32" spans="1:18">
      <c r="A32" s="10">
        <v>16.75</v>
      </c>
      <c r="B32" s="36"/>
      <c r="C32" s="40"/>
      <c r="D32" s="40"/>
      <c r="E32" s="36"/>
      <c r="F32" s="13">
        <f t="shared" si="0"/>
        <v>0</v>
      </c>
      <c r="G32" s="1"/>
      <c r="H32" s="14">
        <v>16.75</v>
      </c>
      <c r="J32" s="15">
        <f t="shared" si="6"/>
        <v>0</v>
      </c>
      <c r="K32" s="14">
        <v>16.75</v>
      </c>
      <c r="L32" s="15">
        <f t="shared" si="1"/>
        <v>0</v>
      </c>
      <c r="M32" s="15">
        <f t="shared" si="2"/>
        <v>0</v>
      </c>
      <c r="N32" s="15">
        <f t="shared" si="3"/>
        <v>0</v>
      </c>
      <c r="O32" s="15">
        <f t="shared" si="4"/>
        <v>0</v>
      </c>
      <c r="P32" s="16">
        <f t="shared" si="5"/>
        <v>0</v>
      </c>
      <c r="Q32" s="3"/>
      <c r="R32" s="3"/>
    </row>
    <row r="33" spans="1:18">
      <c r="A33" s="14">
        <v>17.25</v>
      </c>
      <c r="B33" s="36"/>
      <c r="C33" s="36"/>
      <c r="D33" s="36"/>
      <c r="E33" s="36"/>
      <c r="F33" s="13">
        <f t="shared" si="0"/>
        <v>0</v>
      </c>
      <c r="G33" s="1"/>
      <c r="H33" s="14">
        <v>17.25</v>
      </c>
      <c r="J33" s="15">
        <f t="shared" si="6"/>
        <v>0</v>
      </c>
      <c r="K33" s="14">
        <v>17.25</v>
      </c>
      <c r="L33" s="15">
        <f t="shared" si="1"/>
        <v>0</v>
      </c>
      <c r="M33" s="15">
        <f t="shared" si="2"/>
        <v>0</v>
      </c>
      <c r="N33" s="15">
        <f t="shared" si="3"/>
        <v>0</v>
      </c>
      <c r="O33" s="15">
        <f t="shared" si="4"/>
        <v>0</v>
      </c>
      <c r="P33" s="16">
        <f t="shared" si="5"/>
        <v>0</v>
      </c>
      <c r="Q33" s="3"/>
      <c r="R33" s="3"/>
    </row>
    <row r="34" spans="1:18">
      <c r="A34" s="10">
        <v>17.75</v>
      </c>
      <c r="B34" s="36"/>
      <c r="C34" s="36"/>
      <c r="D34" s="36"/>
      <c r="E34" s="36"/>
      <c r="F34" s="13">
        <f t="shared" si="0"/>
        <v>0</v>
      </c>
      <c r="G34" s="1"/>
      <c r="H34" s="14">
        <v>17.75</v>
      </c>
      <c r="I34" s="4"/>
      <c r="J34" s="15">
        <f t="shared" si="6"/>
        <v>0</v>
      </c>
      <c r="K34" s="14">
        <v>17.75</v>
      </c>
      <c r="L34" s="15">
        <f t="shared" si="1"/>
        <v>0</v>
      </c>
      <c r="M34" s="15">
        <f t="shared" si="2"/>
        <v>0</v>
      </c>
      <c r="N34" s="15">
        <f t="shared" si="3"/>
        <v>0</v>
      </c>
      <c r="O34" s="15">
        <f t="shared" si="4"/>
        <v>0</v>
      </c>
      <c r="P34" s="16">
        <f t="shared" si="5"/>
        <v>0</v>
      </c>
      <c r="Q34" s="3"/>
      <c r="R34" s="3"/>
    </row>
    <row r="35" spans="1:18">
      <c r="A35" s="14">
        <v>18.25</v>
      </c>
      <c r="B35" s="36"/>
      <c r="C35" s="36"/>
      <c r="D35" s="36"/>
      <c r="E35" s="36"/>
      <c r="F35" s="13">
        <f t="shared" si="0"/>
        <v>0</v>
      </c>
      <c r="G35" s="1"/>
      <c r="H35" s="14">
        <v>18.25</v>
      </c>
      <c r="I35" s="4"/>
      <c r="J35" s="15">
        <f t="shared" si="6"/>
        <v>0</v>
      </c>
      <c r="K35" s="14">
        <v>18.25</v>
      </c>
      <c r="L35" s="15">
        <f t="shared" si="1"/>
        <v>0</v>
      </c>
      <c r="M35" s="15">
        <f t="shared" si="2"/>
        <v>0</v>
      </c>
      <c r="N35" s="15">
        <f t="shared" si="3"/>
        <v>0</v>
      </c>
      <c r="O35" s="15">
        <f t="shared" si="4"/>
        <v>0</v>
      </c>
      <c r="P35" s="16">
        <f t="shared" si="5"/>
        <v>0</v>
      </c>
      <c r="Q35" s="3"/>
      <c r="R35" s="3"/>
    </row>
    <row r="36" spans="1:18">
      <c r="A36" s="10">
        <v>18.75</v>
      </c>
      <c r="B36" s="36"/>
      <c r="C36" s="36"/>
      <c r="D36" s="36"/>
      <c r="E36" s="36"/>
      <c r="F36" s="13">
        <f t="shared" si="0"/>
        <v>0</v>
      </c>
      <c r="G36" s="1"/>
      <c r="H36" s="14">
        <v>18.75</v>
      </c>
      <c r="I36" s="4"/>
      <c r="J36" s="15">
        <f t="shared" si="6"/>
        <v>0</v>
      </c>
      <c r="K36" s="14">
        <v>18.75</v>
      </c>
      <c r="L36" s="15">
        <f t="shared" si="1"/>
        <v>0</v>
      </c>
      <c r="M36" s="15">
        <f t="shared" si="2"/>
        <v>0</v>
      </c>
      <c r="N36" s="15">
        <f t="shared" si="3"/>
        <v>0</v>
      </c>
      <c r="O36" s="15">
        <f t="shared" si="4"/>
        <v>0</v>
      </c>
      <c r="P36" s="16">
        <f t="shared" si="5"/>
        <v>0</v>
      </c>
      <c r="Q36" s="3"/>
      <c r="R36" s="3"/>
    </row>
    <row r="37" spans="1:18">
      <c r="A37" s="14">
        <v>19.25</v>
      </c>
      <c r="B37" s="36"/>
      <c r="C37" s="38"/>
      <c r="D37" s="38"/>
      <c r="E37" s="38"/>
      <c r="F37" s="13">
        <f t="shared" si="0"/>
        <v>0</v>
      </c>
      <c r="G37" s="1"/>
      <c r="H37" s="14">
        <v>19.25</v>
      </c>
      <c r="I37" s="1"/>
      <c r="J37" s="15">
        <f t="shared" si="6"/>
        <v>0</v>
      </c>
      <c r="K37" s="14">
        <v>19.25</v>
      </c>
      <c r="L37" s="15">
        <f t="shared" si="1"/>
        <v>0</v>
      </c>
      <c r="M37" s="15">
        <f t="shared" si="2"/>
        <v>0</v>
      </c>
      <c r="N37" s="15">
        <f t="shared" si="3"/>
        <v>0</v>
      </c>
      <c r="O37" s="15">
        <f t="shared" si="4"/>
        <v>0</v>
      </c>
      <c r="P37" s="16">
        <f t="shared" si="5"/>
        <v>0</v>
      </c>
      <c r="Q37" s="3"/>
      <c r="R37" s="3"/>
    </row>
    <row r="38" spans="1:18">
      <c r="A38" s="19" t="s">
        <v>7</v>
      </c>
      <c r="B38" s="20">
        <f>SUM(B6:B37)</f>
        <v>0</v>
      </c>
      <c r="C38" s="20">
        <f>SUM(C6:C37)</f>
        <v>452</v>
      </c>
      <c r="D38" s="20">
        <f>SUM(D6:D37)</f>
        <v>15</v>
      </c>
      <c r="E38" s="20">
        <f>SUM(E6:E37)</f>
        <v>0</v>
      </c>
      <c r="F38" s="21">
        <f>SUM(F6:F37)</f>
        <v>467</v>
      </c>
      <c r="G38" s="22"/>
      <c r="H38" s="19" t="s">
        <v>7</v>
      </c>
      <c r="I38" s="4">
        <f>SUM(I6:I37)</f>
        <v>385407918</v>
      </c>
      <c r="J38" s="15">
        <f t="shared" si="6"/>
        <v>385407.91800000001</v>
      </c>
      <c r="K38" s="19" t="s">
        <v>7</v>
      </c>
      <c r="L38" s="20">
        <f>SUM(L6:L37)</f>
        <v>0</v>
      </c>
      <c r="M38" s="20">
        <f>SUM(M6:M37)</f>
        <v>384529.37264761899</v>
      </c>
      <c r="N38" s="20">
        <f>SUM(N6:N37)</f>
        <v>878.54535238095298</v>
      </c>
      <c r="O38" s="20">
        <f>SUM(O6:O37)</f>
        <v>0</v>
      </c>
      <c r="P38" s="23">
        <f>SUM(P6:P37)</f>
        <v>385407.91800000001</v>
      </c>
      <c r="Q38" s="24"/>
      <c r="R38" s="3"/>
    </row>
    <row r="39" spans="1:18">
      <c r="A39" s="1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5"/>
      <c r="B41" s="1"/>
      <c r="C41" s="1"/>
      <c r="D41" s="1"/>
      <c r="E41" s="1"/>
      <c r="F41" s="25"/>
      <c r="G41" s="1"/>
      <c r="H41" s="1"/>
      <c r="I41" s="1"/>
      <c r="J41" s="25"/>
      <c r="K41" s="1"/>
      <c r="L41" s="1"/>
      <c r="M41" s="1"/>
      <c r="N41" s="25"/>
      <c r="O41" s="1"/>
      <c r="P41" s="3"/>
      <c r="Q41" s="3"/>
      <c r="R41" s="3"/>
    </row>
    <row r="42" spans="1:18">
      <c r="A42" s="1"/>
      <c r="B42" s="57" t="s">
        <v>9</v>
      </c>
      <c r="C42" s="57"/>
      <c r="D42" s="57"/>
      <c r="E42" s="1"/>
      <c r="F42" s="1"/>
      <c r="G42" s="26"/>
      <c r="H42" s="1"/>
      <c r="I42" s="57" t="s">
        <v>10</v>
      </c>
      <c r="J42" s="57"/>
      <c r="K42" s="57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7" t="s">
        <v>11</v>
      </c>
      <c r="I44">
        <v>2.3661690622051291E-3</v>
      </c>
      <c r="J44" s="27" t="s">
        <v>12</v>
      </c>
      <c r="K44">
        <v>3.3973792217411618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4">
        <v>3.75</v>
      </c>
      <c r="B47" s="15">
        <f t="shared" ref="B47:B78" si="7">L6*($A47)</f>
        <v>0</v>
      </c>
      <c r="C47" s="15">
        <f t="shared" ref="C47:C78" si="8">M6*($A47)</f>
        <v>0</v>
      </c>
      <c r="D47" s="15">
        <f t="shared" ref="D47:D78" si="9">N6*($A47)</f>
        <v>0</v>
      </c>
      <c r="E47" s="15">
        <f t="shared" ref="E47:E78" si="10">O6*($A47)</f>
        <v>0</v>
      </c>
      <c r="F47" s="13">
        <f t="shared" ref="F47:F78" si="11">SUM(B47:E47)</f>
        <v>0</v>
      </c>
      <c r="G47" s="1"/>
      <c r="H47" s="14">
        <f t="shared" ref="H47:H78" si="12">$I$44*((A47)^$K$44)</f>
        <v>0.21098310197385201</v>
      </c>
      <c r="I47" s="15">
        <f t="shared" ref="I47:I78" si="13">L6*$H47</f>
        <v>0</v>
      </c>
      <c r="J47" s="15">
        <f t="shared" ref="J47:J78" si="14">M6*$H47</f>
        <v>0</v>
      </c>
      <c r="K47" s="15">
        <f t="shared" ref="K47:K78" si="15">N6*$H47</f>
        <v>0</v>
      </c>
      <c r="L47" s="15">
        <f t="shared" ref="L47:L78" si="16">O6*$H47</f>
        <v>0</v>
      </c>
      <c r="M47" s="29">
        <f t="shared" ref="M47:M78" si="17">SUM(I47:L47)</f>
        <v>0</v>
      </c>
      <c r="N47" s="3"/>
      <c r="O47" s="3"/>
      <c r="P47" s="3"/>
    </row>
    <row r="48" spans="1:18">
      <c r="A48" s="14">
        <v>4.25</v>
      </c>
      <c r="B48" s="15">
        <f t="shared" si="7"/>
        <v>0</v>
      </c>
      <c r="C48" s="15">
        <f t="shared" si="8"/>
        <v>0</v>
      </c>
      <c r="D48" s="15">
        <f t="shared" si="9"/>
        <v>0</v>
      </c>
      <c r="E48" s="15">
        <f t="shared" si="10"/>
        <v>0</v>
      </c>
      <c r="F48" s="13">
        <f t="shared" si="11"/>
        <v>0</v>
      </c>
      <c r="G48" s="1"/>
      <c r="H48" s="14">
        <f t="shared" si="12"/>
        <v>0.322790887368755</v>
      </c>
      <c r="I48" s="15">
        <f t="shared" si="13"/>
        <v>0</v>
      </c>
      <c r="J48" s="15">
        <f t="shared" si="14"/>
        <v>0</v>
      </c>
      <c r="K48" s="15">
        <f t="shared" si="15"/>
        <v>0</v>
      </c>
      <c r="L48" s="15">
        <f t="shared" si="16"/>
        <v>0</v>
      </c>
      <c r="M48" s="29">
        <f t="shared" si="17"/>
        <v>0</v>
      </c>
      <c r="N48" s="3"/>
      <c r="O48" s="3"/>
      <c r="P48" s="3"/>
    </row>
    <row r="49" spans="1:16">
      <c r="A49" s="14">
        <v>4.75</v>
      </c>
      <c r="B49" s="15">
        <f t="shared" si="7"/>
        <v>0</v>
      </c>
      <c r="C49" s="15">
        <f t="shared" si="8"/>
        <v>10267.13925</v>
      </c>
      <c r="D49" s="15">
        <f t="shared" si="9"/>
        <v>0</v>
      </c>
      <c r="E49" s="15">
        <f t="shared" si="10"/>
        <v>0</v>
      </c>
      <c r="F49" s="13">
        <f t="shared" si="11"/>
        <v>10267.13925</v>
      </c>
      <c r="G49" s="1"/>
      <c r="H49" s="14">
        <f t="shared" si="12"/>
        <v>0.47101049101486903</v>
      </c>
      <c r="I49" s="15">
        <f t="shared" si="13"/>
        <v>0</v>
      </c>
      <c r="J49" s="15">
        <f t="shared" si="14"/>
        <v>1018.09058936011</v>
      </c>
      <c r="K49" s="15">
        <f t="shared" si="15"/>
        <v>0</v>
      </c>
      <c r="L49" s="15">
        <f t="shared" si="16"/>
        <v>0</v>
      </c>
      <c r="M49" s="29">
        <f t="shared" si="17"/>
        <v>1018.09058936011</v>
      </c>
      <c r="N49" s="3"/>
      <c r="O49" s="3"/>
      <c r="P49" s="3"/>
    </row>
    <row r="50" spans="1:16">
      <c r="A50" s="14">
        <v>5.25</v>
      </c>
      <c r="B50" s="15">
        <f t="shared" si="7"/>
        <v>0</v>
      </c>
      <c r="C50" s="15">
        <f t="shared" si="8"/>
        <v>52956.813000000002</v>
      </c>
      <c r="D50" s="15">
        <f t="shared" si="9"/>
        <v>0</v>
      </c>
      <c r="E50" s="15">
        <f t="shared" si="10"/>
        <v>0</v>
      </c>
      <c r="F50" s="13">
        <f t="shared" si="11"/>
        <v>52956.813000000002</v>
      </c>
      <c r="G50" s="1"/>
      <c r="H50" s="14">
        <f t="shared" si="12"/>
        <v>0.66175925736461505</v>
      </c>
      <c r="I50" s="15">
        <f t="shared" si="13"/>
        <v>0</v>
      </c>
      <c r="J50" s="15">
        <f t="shared" si="14"/>
        <v>6675.1735701479602</v>
      </c>
      <c r="K50" s="15">
        <f t="shared" si="15"/>
        <v>0</v>
      </c>
      <c r="L50" s="15">
        <f t="shared" si="16"/>
        <v>0</v>
      </c>
      <c r="M50" s="29">
        <f t="shared" si="17"/>
        <v>6675.1735701479602</v>
      </c>
      <c r="N50" s="3"/>
      <c r="O50" s="3"/>
      <c r="P50" s="3"/>
    </row>
    <row r="51" spans="1:16">
      <c r="A51" s="14">
        <v>5.75</v>
      </c>
      <c r="B51" s="15">
        <f t="shared" si="7"/>
        <v>0</v>
      </c>
      <c r="C51" s="15">
        <f t="shared" si="8"/>
        <v>124286.3995</v>
      </c>
      <c r="D51" s="15">
        <f t="shared" si="9"/>
        <v>0</v>
      </c>
      <c r="E51" s="15">
        <f t="shared" si="10"/>
        <v>0</v>
      </c>
      <c r="F51" s="13">
        <f t="shared" si="11"/>
        <v>124286.3995</v>
      </c>
      <c r="G51" s="1"/>
      <c r="H51" s="14">
        <f t="shared" si="12"/>
        <v>0.90141653995043802</v>
      </c>
      <c r="I51" s="15">
        <f t="shared" si="13"/>
        <v>0</v>
      </c>
      <c r="J51" s="15">
        <f t="shared" si="14"/>
        <v>19484.1419478588</v>
      </c>
      <c r="K51" s="15">
        <f t="shared" si="15"/>
        <v>0</v>
      </c>
      <c r="L51" s="15">
        <f t="shared" si="16"/>
        <v>0</v>
      </c>
      <c r="M51" s="29">
        <f t="shared" si="17"/>
        <v>19484.1419478588</v>
      </c>
      <c r="N51" s="3"/>
      <c r="O51" s="3"/>
      <c r="P51" s="3"/>
    </row>
    <row r="52" spans="1:16">
      <c r="A52" s="14">
        <v>6.25</v>
      </c>
      <c r="B52" s="15">
        <f t="shared" si="7"/>
        <v>0</v>
      </c>
      <c r="C52" s="15">
        <f t="shared" si="8"/>
        <v>173031.18124999999</v>
      </c>
      <c r="D52" s="15">
        <f t="shared" si="9"/>
        <v>0</v>
      </c>
      <c r="E52" s="15">
        <f t="shared" si="10"/>
        <v>0</v>
      </c>
      <c r="F52" s="13">
        <f t="shared" si="11"/>
        <v>173031.18124999999</v>
      </c>
      <c r="G52" s="1"/>
      <c r="H52" s="14">
        <f t="shared" si="12"/>
        <v>1.1966082852831299</v>
      </c>
      <c r="I52" s="15">
        <f t="shared" si="13"/>
        <v>0</v>
      </c>
      <c r="J52" s="15">
        <f t="shared" si="14"/>
        <v>33128.087215372303</v>
      </c>
      <c r="K52" s="15">
        <f t="shared" si="15"/>
        <v>0</v>
      </c>
      <c r="L52" s="15">
        <f t="shared" si="16"/>
        <v>0</v>
      </c>
      <c r="M52" s="29">
        <f t="shared" si="17"/>
        <v>33128.087215372303</v>
      </c>
      <c r="N52" s="3"/>
      <c r="O52" s="3"/>
      <c r="P52" s="3"/>
    </row>
    <row r="53" spans="1:16">
      <c r="A53" s="14">
        <v>6.75</v>
      </c>
      <c r="B53" s="15">
        <f t="shared" si="7"/>
        <v>0</v>
      </c>
      <c r="C53" s="15">
        <f t="shared" si="8"/>
        <v>153009.22274999999</v>
      </c>
      <c r="D53" s="15">
        <f t="shared" si="9"/>
        <v>0</v>
      </c>
      <c r="E53" s="15">
        <f t="shared" si="10"/>
        <v>0</v>
      </c>
      <c r="F53" s="13">
        <f t="shared" si="11"/>
        <v>153009.22274999999</v>
      </c>
      <c r="G53" s="1"/>
      <c r="H53" s="14">
        <f t="shared" si="12"/>
        <v>1.5541938208502399</v>
      </c>
      <c r="I53" s="15">
        <f t="shared" si="13"/>
        <v>0</v>
      </c>
      <c r="J53" s="15">
        <f t="shared" si="14"/>
        <v>35230.5168194293</v>
      </c>
      <c r="K53" s="15">
        <f t="shared" si="15"/>
        <v>0</v>
      </c>
      <c r="L53" s="15">
        <f t="shared" si="16"/>
        <v>0</v>
      </c>
      <c r="M53" s="29">
        <f t="shared" si="17"/>
        <v>35230.5168194293</v>
      </c>
      <c r="N53" s="3"/>
      <c r="O53" s="3"/>
      <c r="P53" s="3"/>
    </row>
    <row r="54" spans="1:16">
      <c r="A54" s="14">
        <v>7.25</v>
      </c>
      <c r="B54" s="15">
        <f t="shared" si="7"/>
        <v>0</v>
      </c>
      <c r="C54" s="15">
        <f t="shared" si="8"/>
        <v>98935.080499999996</v>
      </c>
      <c r="D54" s="15">
        <f t="shared" si="9"/>
        <v>0</v>
      </c>
      <c r="E54" s="15">
        <f t="shared" si="10"/>
        <v>0</v>
      </c>
      <c r="F54" s="13">
        <f t="shared" si="11"/>
        <v>98935.080499999996</v>
      </c>
      <c r="G54" s="1"/>
      <c r="H54" s="14">
        <f t="shared" si="12"/>
        <v>1.9812543762028501</v>
      </c>
      <c r="I54" s="15">
        <f t="shared" si="13"/>
        <v>0</v>
      </c>
      <c r="J54" s="15">
        <f t="shared" si="14"/>
        <v>27036.629131118101</v>
      </c>
      <c r="K54" s="15">
        <f t="shared" si="15"/>
        <v>0</v>
      </c>
      <c r="L54" s="15">
        <f t="shared" si="16"/>
        <v>0</v>
      </c>
      <c r="M54" s="29">
        <f t="shared" si="17"/>
        <v>27036.629131118101</v>
      </c>
      <c r="N54" s="3"/>
      <c r="O54" s="3"/>
      <c r="P54" s="3"/>
    </row>
    <row r="55" spans="1:16">
      <c r="A55" s="14">
        <v>7.75</v>
      </c>
      <c r="B55" s="15">
        <f t="shared" si="7"/>
        <v>0</v>
      </c>
      <c r="C55" s="15">
        <f t="shared" si="8"/>
        <v>71371.013250000004</v>
      </c>
      <c r="D55" s="15">
        <f t="shared" si="9"/>
        <v>0</v>
      </c>
      <c r="E55" s="15">
        <f t="shared" si="10"/>
        <v>0</v>
      </c>
      <c r="F55" s="13">
        <f t="shared" si="11"/>
        <v>71371.013250000004</v>
      </c>
      <c r="G55" s="1"/>
      <c r="H55" s="14">
        <f t="shared" si="12"/>
        <v>2.4850829951489799</v>
      </c>
      <c r="I55" s="15">
        <f t="shared" si="13"/>
        <v>0</v>
      </c>
      <c r="J55" s="15">
        <f t="shared" si="14"/>
        <v>22885.534370855199</v>
      </c>
      <c r="K55" s="15">
        <f t="shared" si="15"/>
        <v>0</v>
      </c>
      <c r="L55" s="15">
        <f t="shared" si="16"/>
        <v>0</v>
      </c>
      <c r="M55" s="29">
        <f t="shared" si="17"/>
        <v>22885.534370855199</v>
      </c>
      <c r="N55" s="3"/>
      <c r="O55" s="3"/>
      <c r="P55" s="3"/>
    </row>
    <row r="56" spans="1:16">
      <c r="A56" s="14">
        <v>8.25</v>
      </c>
      <c r="B56" s="15">
        <f t="shared" si="7"/>
        <v>0</v>
      </c>
      <c r="C56" s="15">
        <f t="shared" si="8"/>
        <v>57129.1875</v>
      </c>
      <c r="D56" s="15">
        <f t="shared" si="9"/>
        <v>0</v>
      </c>
      <c r="E56" s="15">
        <f t="shared" si="10"/>
        <v>0</v>
      </c>
      <c r="F56" s="13">
        <f t="shared" si="11"/>
        <v>57129.1875</v>
      </c>
      <c r="G56" s="1"/>
      <c r="H56" s="14">
        <f t="shared" si="12"/>
        <v>3.07317558405789</v>
      </c>
      <c r="I56" s="15">
        <f t="shared" si="13"/>
        <v>0</v>
      </c>
      <c r="J56" s="15">
        <f t="shared" si="14"/>
        <v>21280.972625704901</v>
      </c>
      <c r="K56" s="15">
        <f t="shared" si="15"/>
        <v>0</v>
      </c>
      <c r="L56" s="15">
        <f t="shared" si="16"/>
        <v>0</v>
      </c>
      <c r="M56" s="29">
        <f t="shared" si="17"/>
        <v>21280.972625704901</v>
      </c>
      <c r="N56" s="3"/>
      <c r="O56" s="3"/>
      <c r="P56" s="3"/>
    </row>
    <row r="57" spans="1:16">
      <c r="A57" s="14">
        <v>8.75</v>
      </c>
      <c r="B57" s="15">
        <f t="shared" si="7"/>
        <v>0</v>
      </c>
      <c r="C57" s="15">
        <f t="shared" si="8"/>
        <v>130462.33375000001</v>
      </c>
      <c r="D57" s="15">
        <f t="shared" si="9"/>
        <v>0</v>
      </c>
      <c r="E57" s="15">
        <f t="shared" si="10"/>
        <v>0</v>
      </c>
      <c r="F57" s="13">
        <f t="shared" si="11"/>
        <v>130462.33375000001</v>
      </c>
      <c r="G57" s="1"/>
      <c r="H57" s="14">
        <f t="shared" si="12"/>
        <v>3.75322290182008</v>
      </c>
      <c r="I57" s="15">
        <f t="shared" si="13"/>
        <v>0</v>
      </c>
      <c r="J57" s="15">
        <f t="shared" si="14"/>
        <v>55960.482154902304</v>
      </c>
      <c r="K57" s="15">
        <f t="shared" si="15"/>
        <v>0</v>
      </c>
      <c r="L57" s="15">
        <f t="shared" si="16"/>
        <v>0</v>
      </c>
      <c r="M57" s="29">
        <f t="shared" si="17"/>
        <v>55960.482154902304</v>
      </c>
      <c r="N57" s="3"/>
      <c r="O57" s="3"/>
      <c r="P57" s="3"/>
    </row>
    <row r="58" spans="1:16">
      <c r="A58" s="14">
        <v>9.25</v>
      </c>
      <c r="B58" s="15">
        <f t="shared" si="7"/>
        <v>0</v>
      </c>
      <c r="C58" s="15">
        <f t="shared" si="8"/>
        <v>286195.51799999998</v>
      </c>
      <c r="D58" s="15">
        <f t="shared" si="9"/>
        <v>0</v>
      </c>
      <c r="E58" s="15">
        <f t="shared" si="10"/>
        <v>0</v>
      </c>
      <c r="F58" s="13">
        <f t="shared" si="11"/>
        <v>286195.51799999998</v>
      </c>
      <c r="G58" s="1"/>
      <c r="H58" s="14">
        <f t="shared" si="12"/>
        <v>4.5331033402965097</v>
      </c>
      <c r="I58" s="15">
        <f t="shared" si="13"/>
        <v>0</v>
      </c>
      <c r="J58" s="15">
        <f t="shared" si="14"/>
        <v>140254.47120256099</v>
      </c>
      <c r="K58" s="15">
        <f t="shared" si="15"/>
        <v>0</v>
      </c>
      <c r="L58" s="15">
        <f t="shared" si="16"/>
        <v>0</v>
      </c>
      <c r="M58" s="29">
        <f t="shared" si="17"/>
        <v>140254.47120256099</v>
      </c>
      <c r="N58" s="3"/>
      <c r="O58" s="3"/>
      <c r="P58" s="3"/>
    </row>
    <row r="59" spans="1:16">
      <c r="A59" s="14">
        <v>9.75</v>
      </c>
      <c r="B59" s="15">
        <f t="shared" si="7"/>
        <v>0</v>
      </c>
      <c r="C59" s="15">
        <f t="shared" si="8"/>
        <v>410694.08250000002</v>
      </c>
      <c r="D59" s="15">
        <f t="shared" si="9"/>
        <v>0</v>
      </c>
      <c r="E59" s="15">
        <f t="shared" si="10"/>
        <v>0</v>
      </c>
      <c r="F59" s="13">
        <f t="shared" si="11"/>
        <v>410694.08250000002</v>
      </c>
      <c r="G59" s="1"/>
      <c r="H59" s="14">
        <f t="shared" si="12"/>
        <v>5.4208763757693097</v>
      </c>
      <c r="I59" s="15">
        <f t="shared" si="13"/>
        <v>0</v>
      </c>
      <c r="J59" s="15">
        <f t="shared" si="14"/>
        <v>228340.70251205101</v>
      </c>
      <c r="K59" s="15">
        <f t="shared" si="15"/>
        <v>0</v>
      </c>
      <c r="L59" s="15">
        <f t="shared" si="16"/>
        <v>0</v>
      </c>
      <c r="M59" s="29">
        <f t="shared" si="17"/>
        <v>228340.70251205101</v>
      </c>
      <c r="N59" s="3"/>
      <c r="O59" s="3"/>
      <c r="P59" s="3"/>
    </row>
    <row r="60" spans="1:16">
      <c r="A60" s="14">
        <v>10.25</v>
      </c>
      <c r="B60" s="15">
        <f t="shared" si="7"/>
        <v>0</v>
      </c>
      <c r="C60" s="15">
        <f t="shared" si="8"/>
        <v>384016.08600000001</v>
      </c>
      <c r="D60" s="15">
        <f t="shared" si="9"/>
        <v>0</v>
      </c>
      <c r="E60" s="15">
        <f t="shared" si="10"/>
        <v>0</v>
      </c>
      <c r="F60" s="13">
        <f t="shared" si="11"/>
        <v>384016.08600000001</v>
      </c>
      <c r="G60" s="1"/>
      <c r="H60" s="14">
        <f t="shared" si="12"/>
        <v>6.42477659556147</v>
      </c>
      <c r="I60" s="15">
        <f t="shared" si="13"/>
        <v>0</v>
      </c>
      <c r="J60" s="15">
        <f t="shared" si="14"/>
        <v>240704.15235628499</v>
      </c>
      <c r="K60" s="15">
        <f t="shared" si="15"/>
        <v>0</v>
      </c>
      <c r="L60" s="15">
        <f t="shared" si="16"/>
        <v>0</v>
      </c>
      <c r="M60" s="29">
        <f t="shared" si="17"/>
        <v>240704.15235628499</v>
      </c>
      <c r="N60" s="3"/>
      <c r="O60" s="3"/>
      <c r="P60" s="3"/>
    </row>
    <row r="61" spans="1:16">
      <c r="A61" s="14">
        <v>10.75</v>
      </c>
      <c r="B61" s="15">
        <f t="shared" si="7"/>
        <v>0</v>
      </c>
      <c r="C61" s="15">
        <f t="shared" si="8"/>
        <v>362301.77824999997</v>
      </c>
      <c r="D61" s="15">
        <f t="shared" si="9"/>
        <v>0</v>
      </c>
      <c r="E61" s="15">
        <f t="shared" si="10"/>
        <v>0</v>
      </c>
      <c r="F61" s="13">
        <f t="shared" si="11"/>
        <v>362301.77824999997</v>
      </c>
      <c r="G61" s="1"/>
      <c r="H61" s="14">
        <f t="shared" si="12"/>
        <v>7.5532082219707899</v>
      </c>
      <c r="I61" s="15">
        <f t="shared" si="13"/>
        <v>0</v>
      </c>
      <c r="J61" s="15">
        <f t="shared" si="14"/>
        <v>254561.932122097</v>
      </c>
      <c r="K61" s="15">
        <f t="shared" si="15"/>
        <v>0</v>
      </c>
      <c r="L61" s="15">
        <f t="shared" si="16"/>
        <v>0</v>
      </c>
      <c r="M61" s="29">
        <f t="shared" si="17"/>
        <v>254561.932122097</v>
      </c>
      <c r="N61" s="3"/>
      <c r="O61" s="3"/>
      <c r="P61" s="3"/>
    </row>
    <row r="62" spans="1:16">
      <c r="A62" s="14">
        <v>11.25</v>
      </c>
      <c r="B62" s="15">
        <f t="shared" si="7"/>
        <v>0</v>
      </c>
      <c r="C62" s="15">
        <f t="shared" si="8"/>
        <v>423269.70750000002</v>
      </c>
      <c r="D62" s="15">
        <f t="shared" si="9"/>
        <v>0</v>
      </c>
      <c r="E62" s="15">
        <f t="shared" si="10"/>
        <v>0</v>
      </c>
      <c r="F62" s="13">
        <f t="shared" si="11"/>
        <v>423269.70750000002</v>
      </c>
      <c r="G62" s="1"/>
      <c r="H62" s="14">
        <f t="shared" si="12"/>
        <v>8.8147400695422196</v>
      </c>
      <c r="I62" s="15">
        <f t="shared" si="13"/>
        <v>0</v>
      </c>
      <c r="J62" s="15">
        <f t="shared" si="14"/>
        <v>331645.55119321501</v>
      </c>
      <c r="K62" s="15">
        <f t="shared" si="15"/>
        <v>0</v>
      </c>
      <c r="L62" s="15">
        <f t="shared" si="16"/>
        <v>0</v>
      </c>
      <c r="M62" s="29">
        <f t="shared" si="17"/>
        <v>331645.55119321501</v>
      </c>
      <c r="N62" s="3"/>
      <c r="O62" s="3"/>
      <c r="P62" s="3"/>
    </row>
    <row r="63" spans="1:16">
      <c r="A63" s="14">
        <v>11.75</v>
      </c>
      <c r="B63" s="15">
        <f t="shared" si="7"/>
        <v>0</v>
      </c>
      <c r="C63" s="15">
        <f t="shared" si="8"/>
        <v>379992.90850000002</v>
      </c>
      <c r="D63" s="15">
        <f t="shared" si="9"/>
        <v>0</v>
      </c>
      <c r="E63" s="15">
        <f t="shared" si="10"/>
        <v>0</v>
      </c>
      <c r="F63" s="13">
        <f t="shared" si="11"/>
        <v>379992.90850000002</v>
      </c>
      <c r="G63" s="1"/>
      <c r="H63" s="14">
        <f t="shared" si="12"/>
        <v>10.2181008825671</v>
      </c>
      <c r="I63" s="15">
        <f t="shared" si="13"/>
        <v>0</v>
      </c>
      <c r="J63" s="15">
        <f t="shared" si="14"/>
        <v>330451.56372026302</v>
      </c>
      <c r="K63" s="15">
        <f t="shared" si="15"/>
        <v>0</v>
      </c>
      <c r="L63" s="15">
        <f t="shared" si="16"/>
        <v>0</v>
      </c>
      <c r="M63" s="29">
        <f t="shared" si="17"/>
        <v>330451.56372026302</v>
      </c>
      <c r="N63" s="3"/>
      <c r="O63" s="3"/>
      <c r="P63" s="3"/>
    </row>
    <row r="64" spans="1:16">
      <c r="A64" s="14">
        <v>12.25</v>
      </c>
      <c r="B64" s="15">
        <f t="shared" si="7"/>
        <v>0</v>
      </c>
      <c r="C64" s="15">
        <f t="shared" si="8"/>
        <v>282141.62024999998</v>
      </c>
      <c r="D64" s="15">
        <f t="shared" si="9"/>
        <v>0</v>
      </c>
      <c r="E64" s="15">
        <f t="shared" si="10"/>
        <v>0</v>
      </c>
      <c r="F64" s="13">
        <f t="shared" si="11"/>
        <v>282141.62024999998</v>
      </c>
      <c r="G64" s="1"/>
      <c r="H64" s="14">
        <f t="shared" si="12"/>
        <v>11.7721750083101</v>
      </c>
      <c r="I64" s="15">
        <f t="shared" si="13"/>
        <v>0</v>
      </c>
      <c r="J64" s="15">
        <f t="shared" si="14"/>
        <v>271136.36985397298</v>
      </c>
      <c r="K64" s="15">
        <f t="shared" si="15"/>
        <v>0</v>
      </c>
      <c r="L64" s="15">
        <f t="shared" si="16"/>
        <v>0</v>
      </c>
      <c r="M64" s="29">
        <f t="shared" si="17"/>
        <v>271136.36985397298</v>
      </c>
      <c r="N64" s="3"/>
      <c r="O64" s="3"/>
      <c r="P64" s="3"/>
    </row>
    <row r="65" spans="1:16">
      <c r="A65" s="14">
        <v>12.75</v>
      </c>
      <c r="B65" s="15">
        <f t="shared" si="7"/>
        <v>0</v>
      </c>
      <c r="C65" s="15">
        <f t="shared" si="8"/>
        <v>135323.34899999999</v>
      </c>
      <c r="D65" s="15">
        <f t="shared" si="9"/>
        <v>0</v>
      </c>
      <c r="E65" s="15">
        <f t="shared" si="10"/>
        <v>0</v>
      </c>
      <c r="F65" s="13">
        <f t="shared" si="11"/>
        <v>135323.34899999999</v>
      </c>
      <c r="G65" s="1"/>
      <c r="H65" s="14">
        <f t="shared" si="12"/>
        <v>13.485998368367399</v>
      </c>
      <c r="I65" s="15">
        <f t="shared" si="13"/>
        <v>0</v>
      </c>
      <c r="J65" s="15">
        <f t="shared" si="14"/>
        <v>143134.93833851101</v>
      </c>
      <c r="K65" s="15">
        <f t="shared" si="15"/>
        <v>0</v>
      </c>
      <c r="L65" s="15">
        <f t="shared" si="16"/>
        <v>0</v>
      </c>
      <c r="M65" s="29">
        <f t="shared" si="17"/>
        <v>143134.93833851101</v>
      </c>
      <c r="N65" s="3"/>
      <c r="O65" s="3"/>
      <c r="P65" s="3"/>
    </row>
    <row r="66" spans="1:16">
      <c r="A66" s="14">
        <v>13.25</v>
      </c>
      <c r="B66" s="15">
        <f t="shared" si="7"/>
        <v>0</v>
      </c>
      <c r="C66" s="15">
        <f t="shared" si="8"/>
        <v>60065.933499999999</v>
      </c>
      <c r="D66" s="15">
        <f t="shared" si="9"/>
        <v>0</v>
      </c>
      <c r="E66" s="15">
        <f t="shared" si="10"/>
        <v>0</v>
      </c>
      <c r="F66" s="13">
        <f t="shared" si="11"/>
        <v>60065.933499999999</v>
      </c>
      <c r="G66" s="1"/>
      <c r="H66" s="14">
        <f t="shared" si="12"/>
        <v>15.3687546961511</v>
      </c>
      <c r="I66" s="15">
        <f t="shared" si="13"/>
        <v>0</v>
      </c>
      <c r="J66" s="15">
        <f t="shared" si="14"/>
        <v>69670.837551458506</v>
      </c>
      <c r="K66" s="15">
        <f t="shared" si="15"/>
        <v>0</v>
      </c>
      <c r="L66" s="15">
        <f t="shared" si="16"/>
        <v>0</v>
      </c>
      <c r="M66" s="29">
        <f t="shared" si="17"/>
        <v>69670.837551458506</v>
      </c>
      <c r="N66" s="3"/>
      <c r="O66" s="3"/>
      <c r="P66" s="3"/>
    </row>
    <row r="67" spans="1:16">
      <c r="A67" s="14">
        <v>13.75</v>
      </c>
      <c r="B67" s="15">
        <f t="shared" si="7"/>
        <v>0</v>
      </c>
      <c r="C67" s="15">
        <f t="shared" si="8"/>
        <v>37029.505333333298</v>
      </c>
      <c r="D67" s="15">
        <f t="shared" si="9"/>
        <v>2644.9646666666699</v>
      </c>
      <c r="E67" s="15">
        <f t="shared" si="10"/>
        <v>0</v>
      </c>
      <c r="F67" s="13">
        <f t="shared" si="11"/>
        <v>39674.47</v>
      </c>
      <c r="G67" s="1"/>
      <c r="H67" s="14">
        <f t="shared" si="12"/>
        <v>17.429772013064898</v>
      </c>
      <c r="I67" s="15">
        <f t="shared" si="13"/>
        <v>0</v>
      </c>
      <c r="J67" s="15">
        <f t="shared" si="14"/>
        <v>46939.333506659597</v>
      </c>
      <c r="K67" s="15">
        <f t="shared" si="15"/>
        <v>3352.80953618998</v>
      </c>
      <c r="L67" s="15">
        <f t="shared" si="16"/>
        <v>0</v>
      </c>
      <c r="M67" s="29">
        <f t="shared" si="17"/>
        <v>50292.143042849602</v>
      </c>
      <c r="N67" s="3"/>
      <c r="O67" s="3"/>
      <c r="P67" s="3"/>
    </row>
    <row r="68" spans="1:16">
      <c r="A68" s="14">
        <v>14.25</v>
      </c>
      <c r="B68" s="15">
        <f t="shared" si="7"/>
        <v>0</v>
      </c>
      <c r="C68" s="15">
        <f t="shared" si="8"/>
        <v>7279.6552499999998</v>
      </c>
      <c r="D68" s="15">
        <f t="shared" si="9"/>
        <v>7279.6552499999998</v>
      </c>
      <c r="E68" s="15">
        <f t="shared" si="10"/>
        <v>0</v>
      </c>
      <c r="F68" s="13">
        <f t="shared" si="11"/>
        <v>14559.3105</v>
      </c>
      <c r="G68" s="1"/>
      <c r="H68" s="14">
        <f t="shared" si="12"/>
        <v>19.678519319703899</v>
      </c>
      <c r="I68" s="15">
        <f t="shared" si="13"/>
        <v>0</v>
      </c>
      <c r="J68" s="15">
        <f t="shared" si="14"/>
        <v>10052.8306300287</v>
      </c>
      <c r="K68" s="15">
        <f t="shared" si="15"/>
        <v>10052.8306300287</v>
      </c>
      <c r="L68" s="15">
        <f t="shared" si="16"/>
        <v>0</v>
      </c>
      <c r="M68" s="29">
        <f t="shared" si="17"/>
        <v>20105.661260057401</v>
      </c>
      <c r="N68" s="3"/>
      <c r="O68" s="3"/>
      <c r="P68" s="3"/>
    </row>
    <row r="69" spans="1:16">
      <c r="A69" s="14">
        <v>14.75</v>
      </c>
      <c r="B69" s="15">
        <f t="shared" si="7"/>
        <v>0</v>
      </c>
      <c r="C69" s="15">
        <f t="shared" si="8"/>
        <v>680.70828571428603</v>
      </c>
      <c r="D69" s="15">
        <f t="shared" si="9"/>
        <v>1701.77071428572</v>
      </c>
      <c r="E69" s="15">
        <f t="shared" si="10"/>
        <v>0</v>
      </c>
      <c r="F69" s="13">
        <f t="shared" si="11"/>
        <v>2382.4790000000098</v>
      </c>
      <c r="G69" s="1"/>
      <c r="H69" s="14">
        <f t="shared" si="12"/>
        <v>22.1246034815419</v>
      </c>
      <c r="I69" s="15">
        <f t="shared" si="13"/>
        <v>0</v>
      </c>
      <c r="J69" s="15">
        <f t="shared" si="14"/>
        <v>1021.04412935788</v>
      </c>
      <c r="K69" s="15">
        <f t="shared" si="15"/>
        <v>2552.6103233947001</v>
      </c>
      <c r="L69" s="15">
        <f t="shared" si="16"/>
        <v>0</v>
      </c>
      <c r="M69" s="29">
        <f t="shared" si="17"/>
        <v>3573.6544527525798</v>
      </c>
      <c r="N69" s="3"/>
      <c r="O69" s="3"/>
      <c r="P69" s="3"/>
    </row>
    <row r="70" spans="1:16">
      <c r="A70" s="14">
        <v>15.25</v>
      </c>
      <c r="B70" s="15">
        <f t="shared" si="7"/>
        <v>0</v>
      </c>
      <c r="C70" s="15">
        <f t="shared" si="8"/>
        <v>0</v>
      </c>
      <c r="D70" s="15">
        <f t="shared" si="9"/>
        <v>914.34424999999999</v>
      </c>
      <c r="E70" s="15">
        <f t="shared" si="10"/>
        <v>0</v>
      </c>
      <c r="F70" s="13">
        <f t="shared" si="11"/>
        <v>914.34424999999999</v>
      </c>
      <c r="G70" s="1"/>
      <c r="H70" s="14">
        <f t="shared" si="12"/>
        <v>24.777766291189799</v>
      </c>
      <c r="I70" s="15">
        <f t="shared" si="13"/>
        <v>0</v>
      </c>
      <c r="J70" s="15">
        <f t="shared" si="14"/>
        <v>0</v>
      </c>
      <c r="K70" s="15">
        <f t="shared" si="15"/>
        <v>1485.6005335208699</v>
      </c>
      <c r="L70" s="15">
        <f t="shared" si="16"/>
        <v>0</v>
      </c>
      <c r="M70" s="29">
        <f t="shared" si="17"/>
        <v>1485.6005335208699</v>
      </c>
      <c r="N70" s="3"/>
      <c r="O70" s="3"/>
      <c r="P70" s="3"/>
    </row>
    <row r="71" spans="1:16">
      <c r="A71" s="14">
        <v>15.75</v>
      </c>
      <c r="B71" s="15">
        <f t="shared" si="7"/>
        <v>0</v>
      </c>
      <c r="C71" s="15">
        <f t="shared" si="8"/>
        <v>0</v>
      </c>
      <c r="D71" s="15">
        <f t="shared" si="9"/>
        <v>0</v>
      </c>
      <c r="E71" s="15">
        <f t="shared" si="10"/>
        <v>0</v>
      </c>
      <c r="F71" s="13">
        <f t="shared" si="11"/>
        <v>0</v>
      </c>
      <c r="G71" s="1"/>
      <c r="H71" s="14">
        <f t="shared" si="12"/>
        <v>27.647881691517199</v>
      </c>
      <c r="I71" s="15">
        <f t="shared" si="13"/>
        <v>0</v>
      </c>
      <c r="J71" s="15">
        <f t="shared" si="14"/>
        <v>0</v>
      </c>
      <c r="K71" s="15">
        <f t="shared" si="15"/>
        <v>0</v>
      </c>
      <c r="L71" s="15">
        <f t="shared" si="16"/>
        <v>0</v>
      </c>
      <c r="M71" s="29">
        <f t="shared" si="17"/>
        <v>0</v>
      </c>
      <c r="N71" s="3"/>
      <c r="O71" s="3"/>
      <c r="P71" s="3"/>
    </row>
    <row r="72" spans="1:16">
      <c r="A72" s="14">
        <v>16.25</v>
      </c>
      <c r="B72" s="15">
        <f t="shared" si="7"/>
        <v>0</v>
      </c>
      <c r="C72" s="15">
        <f t="shared" si="8"/>
        <v>0</v>
      </c>
      <c r="D72" s="15">
        <f t="shared" si="9"/>
        <v>0</v>
      </c>
      <c r="E72" s="15">
        <f t="shared" si="10"/>
        <v>0</v>
      </c>
      <c r="F72" s="13">
        <f t="shared" si="11"/>
        <v>0</v>
      </c>
      <c r="G72" s="1"/>
      <c r="H72" s="14">
        <f t="shared" si="12"/>
        <v>30.744953145797499</v>
      </c>
      <c r="I72" s="15">
        <f t="shared" si="13"/>
        <v>0</v>
      </c>
      <c r="J72" s="15">
        <f t="shared" si="14"/>
        <v>0</v>
      </c>
      <c r="K72" s="15">
        <f t="shared" si="15"/>
        <v>0</v>
      </c>
      <c r="L72" s="15">
        <f t="shared" si="16"/>
        <v>0</v>
      </c>
      <c r="M72" s="29">
        <f t="shared" si="17"/>
        <v>0</v>
      </c>
      <c r="N72" s="3"/>
      <c r="O72" s="3"/>
      <c r="P72" s="3"/>
    </row>
    <row r="73" spans="1:16">
      <c r="A73" s="14">
        <v>16.75</v>
      </c>
      <c r="B73" s="15">
        <f t="shared" si="7"/>
        <v>0</v>
      </c>
      <c r="C73" s="15">
        <f t="shared" si="8"/>
        <v>0</v>
      </c>
      <c r="D73" s="15">
        <f t="shared" si="9"/>
        <v>0</v>
      </c>
      <c r="E73" s="15">
        <f t="shared" si="10"/>
        <v>0</v>
      </c>
      <c r="F73" s="13">
        <f t="shared" si="11"/>
        <v>0</v>
      </c>
      <c r="G73" s="1"/>
      <c r="H73" s="14">
        <f t="shared" si="12"/>
        <v>34.079111142637402</v>
      </c>
      <c r="I73" s="15">
        <f t="shared" si="13"/>
        <v>0</v>
      </c>
      <c r="J73" s="15">
        <f t="shared" si="14"/>
        <v>0</v>
      </c>
      <c r="K73" s="15">
        <f t="shared" si="15"/>
        <v>0</v>
      </c>
      <c r="L73" s="15">
        <f t="shared" si="16"/>
        <v>0</v>
      </c>
      <c r="M73" s="29">
        <f t="shared" si="17"/>
        <v>0</v>
      </c>
      <c r="N73" s="3"/>
      <c r="O73" s="3"/>
      <c r="P73" s="3"/>
    </row>
    <row r="74" spans="1:16">
      <c r="A74" s="14">
        <v>17.25</v>
      </c>
      <c r="B74" s="15">
        <f t="shared" si="7"/>
        <v>0</v>
      </c>
      <c r="C74" s="15">
        <f t="shared" si="8"/>
        <v>0</v>
      </c>
      <c r="D74" s="15">
        <f t="shared" si="9"/>
        <v>0</v>
      </c>
      <c r="E74" s="15">
        <f t="shared" si="10"/>
        <v>0</v>
      </c>
      <c r="F74" s="13">
        <f t="shared" si="11"/>
        <v>0</v>
      </c>
      <c r="G74" s="1"/>
      <c r="H74" s="14">
        <f t="shared" si="12"/>
        <v>37.660610824813702</v>
      </c>
      <c r="I74" s="15">
        <f t="shared" si="13"/>
        <v>0</v>
      </c>
      <c r="J74" s="15">
        <f t="shared" si="14"/>
        <v>0</v>
      </c>
      <c r="K74" s="15">
        <f t="shared" si="15"/>
        <v>0</v>
      </c>
      <c r="L74" s="15">
        <f t="shared" si="16"/>
        <v>0</v>
      </c>
      <c r="M74" s="29">
        <f t="shared" si="17"/>
        <v>0</v>
      </c>
      <c r="N74" s="3"/>
      <c r="O74" s="3"/>
      <c r="P74" s="3"/>
    </row>
    <row r="75" spans="1:16">
      <c r="A75" s="14">
        <v>17.75</v>
      </c>
      <c r="B75" s="15">
        <f t="shared" si="7"/>
        <v>0</v>
      </c>
      <c r="C75" s="15">
        <f t="shared" si="8"/>
        <v>0</v>
      </c>
      <c r="D75" s="15">
        <f t="shared" si="9"/>
        <v>0</v>
      </c>
      <c r="E75" s="15">
        <f t="shared" si="10"/>
        <v>0</v>
      </c>
      <c r="F75" s="13">
        <f t="shared" si="11"/>
        <v>0</v>
      </c>
      <c r="G75" s="1"/>
      <c r="H75" s="14">
        <f t="shared" si="12"/>
        <v>41.499829732323299</v>
      </c>
      <c r="I75" s="15">
        <f t="shared" si="13"/>
        <v>0</v>
      </c>
      <c r="J75" s="15">
        <f t="shared" si="14"/>
        <v>0</v>
      </c>
      <c r="K75" s="15">
        <f t="shared" si="15"/>
        <v>0</v>
      </c>
      <c r="L75" s="15">
        <f t="shared" si="16"/>
        <v>0</v>
      </c>
      <c r="M75" s="29">
        <f t="shared" si="17"/>
        <v>0</v>
      </c>
      <c r="N75" s="3"/>
      <c r="O75" s="3"/>
      <c r="P75" s="3"/>
    </row>
    <row r="76" spans="1:16">
      <c r="A76" s="14">
        <v>18.25</v>
      </c>
      <c r="B76" s="15">
        <f t="shared" si="7"/>
        <v>0</v>
      </c>
      <c r="C76" s="15">
        <f t="shared" si="8"/>
        <v>0</v>
      </c>
      <c r="D76" s="15">
        <f t="shared" si="9"/>
        <v>0</v>
      </c>
      <c r="E76" s="15">
        <f t="shared" si="10"/>
        <v>0</v>
      </c>
      <c r="F76" s="13">
        <f t="shared" si="11"/>
        <v>0</v>
      </c>
      <c r="G76" s="1"/>
      <c r="H76" s="14">
        <f t="shared" si="12"/>
        <v>45.607265650970298</v>
      </c>
      <c r="I76" s="15">
        <f t="shared" si="13"/>
        <v>0</v>
      </c>
      <c r="J76" s="15">
        <f t="shared" si="14"/>
        <v>0</v>
      </c>
      <c r="K76" s="15">
        <f t="shared" si="15"/>
        <v>0</v>
      </c>
      <c r="L76" s="15">
        <f t="shared" si="16"/>
        <v>0</v>
      </c>
      <c r="M76" s="29">
        <f t="shared" si="17"/>
        <v>0</v>
      </c>
      <c r="N76" s="3"/>
      <c r="O76" s="3"/>
      <c r="P76" s="3"/>
    </row>
    <row r="77" spans="1:16">
      <c r="A77" s="14">
        <v>18.75</v>
      </c>
      <c r="B77" s="15">
        <f t="shared" si="7"/>
        <v>0</v>
      </c>
      <c r="C77" s="15">
        <f t="shared" si="8"/>
        <v>0</v>
      </c>
      <c r="D77" s="15">
        <f t="shared" si="9"/>
        <v>0</v>
      </c>
      <c r="E77" s="15">
        <f t="shared" si="10"/>
        <v>0</v>
      </c>
      <c r="F77" s="13">
        <f t="shared" si="11"/>
        <v>0</v>
      </c>
      <c r="G77" s="1"/>
      <c r="H77" s="14">
        <f t="shared" si="12"/>
        <v>49.993534558699302</v>
      </c>
      <c r="I77" s="15">
        <f t="shared" si="13"/>
        <v>0</v>
      </c>
      <c r="J77" s="15">
        <f t="shared" si="14"/>
        <v>0</v>
      </c>
      <c r="K77" s="15">
        <f t="shared" si="15"/>
        <v>0</v>
      </c>
      <c r="L77" s="15">
        <f t="shared" si="16"/>
        <v>0</v>
      </c>
      <c r="M77" s="29">
        <f t="shared" si="17"/>
        <v>0</v>
      </c>
      <c r="N77" s="3"/>
      <c r="O77" s="3"/>
      <c r="P77" s="3"/>
    </row>
    <row r="78" spans="1:16">
      <c r="A78" s="14">
        <v>19.25</v>
      </c>
      <c r="B78" s="15">
        <f t="shared" si="7"/>
        <v>0</v>
      </c>
      <c r="C78" s="15">
        <f t="shared" si="8"/>
        <v>0</v>
      </c>
      <c r="D78" s="15">
        <f t="shared" si="9"/>
        <v>0</v>
      </c>
      <c r="E78" s="15">
        <f t="shared" si="10"/>
        <v>0</v>
      </c>
      <c r="F78" s="13">
        <f t="shared" si="11"/>
        <v>0</v>
      </c>
      <c r="G78" s="1"/>
      <c r="H78" s="14">
        <f t="shared" si="12"/>
        <v>54.669368662661299</v>
      </c>
      <c r="I78" s="15">
        <f t="shared" si="13"/>
        <v>0</v>
      </c>
      <c r="J78" s="15">
        <f t="shared" si="14"/>
        <v>0</v>
      </c>
      <c r="K78" s="15">
        <f t="shared" si="15"/>
        <v>0</v>
      </c>
      <c r="L78" s="15">
        <f t="shared" si="16"/>
        <v>0</v>
      </c>
      <c r="M78" s="29">
        <f t="shared" si="17"/>
        <v>0</v>
      </c>
      <c r="N78" s="3"/>
      <c r="O78" s="3"/>
      <c r="P78" s="3"/>
    </row>
    <row r="79" spans="1:16">
      <c r="A79" s="19" t="s">
        <v>7</v>
      </c>
      <c r="B79" s="20">
        <f>SUM(B47:B78)</f>
        <v>0</v>
      </c>
      <c r="C79" s="20">
        <f>SUM(C47:C78)</f>
        <v>3640439.2231190498</v>
      </c>
      <c r="D79" s="20">
        <f>SUM(D47:D78)</f>
        <v>12540.734880952399</v>
      </c>
      <c r="E79" s="20">
        <f>SUM(E47:E78)</f>
        <v>0</v>
      </c>
      <c r="F79" s="20">
        <f>SUM(F47:F78)</f>
        <v>3652979.9580000001</v>
      </c>
      <c r="G79" s="13"/>
      <c r="H79" s="19" t="s">
        <v>7</v>
      </c>
      <c r="I79" s="20">
        <f>SUM(I47:I78)</f>
        <v>0</v>
      </c>
      <c r="J79" s="20">
        <f>SUM(J47:J78)</f>
        <v>2290613.3555412102</v>
      </c>
      <c r="K79" s="20">
        <f>SUM(K47:K78)</f>
        <v>17443.851023134201</v>
      </c>
      <c r="L79" s="20">
        <f>SUM(L47:L78)</f>
        <v>0</v>
      </c>
      <c r="M79" s="20">
        <f>SUM(M47:M78)</f>
        <v>2308057.2065643398</v>
      </c>
      <c r="N79" s="3"/>
      <c r="O79" s="3"/>
      <c r="P79" s="3"/>
    </row>
    <row r="80" spans="1:16">
      <c r="A80" s="6" t="s">
        <v>13</v>
      </c>
      <c r="B80" s="21">
        <f>IF(L38&gt;0,B79/L38,0)</f>
        <v>0</v>
      </c>
      <c r="C80" s="21">
        <f>IF(M38&gt;0,C79/M38,0)</f>
        <v>9.4672591538413702</v>
      </c>
      <c r="D80" s="21">
        <f>IF(N38&gt;0,D79/N38,0)</f>
        <v>14.2744308497742</v>
      </c>
      <c r="E80" s="21">
        <f>IF(O38&gt;0,E79/O38,0)</f>
        <v>0</v>
      </c>
      <c r="F80" s="21">
        <f>IF(P38&gt;0,F79/P38,0)</f>
        <v>9.4782172015469595</v>
      </c>
      <c r="G80" s="13"/>
      <c r="H80" s="6" t="s">
        <v>13</v>
      </c>
      <c r="I80" s="21">
        <f>IF(L38&gt;0,I79/L38,0)</f>
        <v>0</v>
      </c>
      <c r="J80" s="21">
        <f>IF(M38&gt;0,J79/M38,0)</f>
        <v>5.9569268786140803</v>
      </c>
      <c r="K80" s="21">
        <f>IF(N38&gt;0,K79/N38,0)</f>
        <v>19.855379094385398</v>
      </c>
      <c r="L80" s="21">
        <f>IF(O38&gt;0,L79/O38,0)</f>
        <v>0</v>
      </c>
      <c r="M80" s="21">
        <f>IF(P38&gt;0,M79/P38,0)</f>
        <v>5.9886086890522598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3" t="s">
        <v>14</v>
      </c>
      <c r="B85" s="53"/>
      <c r="C85" s="53"/>
      <c r="D85" s="53"/>
      <c r="E85" s="53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53"/>
      <c r="B86" s="53"/>
      <c r="C86" s="53"/>
      <c r="D86" s="53"/>
      <c r="E86" s="53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4" t="s">
        <v>15</v>
      </c>
      <c r="B89" s="55" t="s">
        <v>16</v>
      </c>
      <c r="C89" s="55" t="s">
        <v>17</v>
      </c>
      <c r="D89" s="55" t="s">
        <v>18</v>
      </c>
      <c r="E89" s="55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4"/>
      <c r="B90" s="54"/>
      <c r="C90" s="54"/>
      <c r="D90" s="54"/>
      <c r="E90" s="55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1">
        <v>0</v>
      </c>
      <c r="B92" s="51">
        <f>L$38</f>
        <v>0</v>
      </c>
      <c r="C92" s="51">
        <f>$B$80</f>
        <v>0</v>
      </c>
      <c r="D92" s="51">
        <f>$I$80</f>
        <v>0</v>
      </c>
      <c r="E92" s="51">
        <f>B92*D92</f>
        <v>0</v>
      </c>
      <c r="F92" s="15">
        <f>E92/1000</f>
        <v>0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1">
        <v>1</v>
      </c>
      <c r="B93" s="51">
        <f>M$38</f>
        <v>384529.37264761899</v>
      </c>
      <c r="C93" s="51">
        <f>$C$80</f>
        <v>9.4672591538413702</v>
      </c>
      <c r="D93" s="51">
        <f>$J$80</f>
        <v>5.9569268786140803</v>
      </c>
      <c r="E93" s="51">
        <f>B93*D93</f>
        <v>2290613.3555412102</v>
      </c>
      <c r="F93" s="15">
        <f>E93/1000</f>
        <v>2290.6133555412098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51">
        <f>N$38</f>
        <v>878.54535238095298</v>
      </c>
      <c r="C94" s="51">
        <f>$D$80</f>
        <v>14.2744308497742</v>
      </c>
      <c r="D94" s="51">
        <f>$K$80</f>
        <v>19.855379094385398</v>
      </c>
      <c r="E94" s="51">
        <f>B94*D94</f>
        <v>17443.851023134201</v>
      </c>
      <c r="F94" s="15">
        <f>E94/1000</f>
        <v>17.443851023134201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51">
        <f>O$38</f>
        <v>0</v>
      </c>
      <c r="C95" s="51">
        <f>$E$80</f>
        <v>0</v>
      </c>
      <c r="D95" s="51">
        <f>$L$80</f>
        <v>0</v>
      </c>
      <c r="E95" s="51">
        <f>B95*D95</f>
        <v>0</v>
      </c>
      <c r="F95" s="15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51">
        <f>SUM(B92:B95)</f>
        <v>385407.91800000001</v>
      </c>
      <c r="C96" s="51">
        <f>$F$80</f>
        <v>9.4782172015469595</v>
      </c>
      <c r="D96" s="51">
        <f>$M$80</f>
        <v>5.9886086890522598</v>
      </c>
      <c r="E96" s="51">
        <f>SUM(E92:E95)</f>
        <v>2308057.2065643398</v>
      </c>
      <c r="F96" s="15">
        <f>E96/1000</f>
        <v>2308.05720656434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51">
        <f>$I$2</f>
        <v>2112626</v>
      </c>
      <c r="C97" s="52"/>
      <c r="D97" s="52"/>
      <c r="E97" s="52"/>
      <c r="F97" s="15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5" t="s">
        <v>20</v>
      </c>
      <c r="B98" s="51">
        <f>IF(E96&gt;0,$I$2/E96,"")</f>
        <v>0.91532653263163699</v>
      </c>
      <c r="C98" s="52"/>
      <c r="D98" s="52"/>
      <c r="E98" s="52"/>
      <c r="F98" s="15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58" zoomScale="80" zoomScaleNormal="80" workbookViewId="0">
      <selection activeCell="I80" sqref="I80:L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6" t="s">
        <v>22</v>
      </c>
      <c r="B1" s="56"/>
      <c r="C1" s="56"/>
      <c r="D1" s="56"/>
      <c r="E1" s="56"/>
      <c r="F1" s="56"/>
      <c r="G1" s="1"/>
      <c r="H1" s="57" t="s">
        <v>1</v>
      </c>
      <c r="I1" s="57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2513663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8" t="s">
        <v>4</v>
      </c>
      <c r="C4" s="58"/>
      <c r="D4" s="58"/>
      <c r="E4" s="58"/>
      <c r="F4" s="58"/>
      <c r="G4" s="1"/>
      <c r="H4" s="5" t="s">
        <v>3</v>
      </c>
      <c r="J4" s="1"/>
      <c r="K4" s="5" t="s">
        <v>3</v>
      </c>
      <c r="L4" s="57" t="s">
        <v>5</v>
      </c>
      <c r="M4" s="57"/>
      <c r="N4" s="57"/>
      <c r="O4" s="57"/>
      <c r="P4" s="57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36"/>
      <c r="F6" s="13">
        <f t="shared" ref="F6:F37" si="0">SUM(B6:E6)</f>
        <v>0</v>
      </c>
      <c r="G6" s="1"/>
      <c r="H6" s="14">
        <v>3.75</v>
      </c>
      <c r="I6" s="48">
        <v>0</v>
      </c>
      <c r="J6" s="15">
        <f>I6/1000</f>
        <v>0</v>
      </c>
      <c r="K6" s="14">
        <v>3.75</v>
      </c>
      <c r="L6" s="15">
        <f t="shared" ref="L6:O10" si="1">IF($F6&gt;0,($I6/1000)*(B6/$F6),0)</f>
        <v>0</v>
      </c>
      <c r="M6" s="15">
        <f t="shared" si="1"/>
        <v>0</v>
      </c>
      <c r="N6" s="15">
        <f t="shared" si="1"/>
        <v>0</v>
      </c>
      <c r="O6" s="15">
        <f t="shared" si="1"/>
        <v>0</v>
      </c>
      <c r="P6" s="16">
        <f t="shared" ref="P6:P37" si="2">SUM(L6:O6)</f>
        <v>0</v>
      </c>
      <c r="Q6" s="3"/>
      <c r="R6" s="3"/>
    </row>
    <row r="7" spans="1:18">
      <c r="A7" s="14">
        <v>4.25</v>
      </c>
      <c r="B7" s="11"/>
      <c r="C7" s="11"/>
      <c r="D7" s="11"/>
      <c r="E7" s="36"/>
      <c r="F7" s="13">
        <f t="shared" si="0"/>
        <v>0</v>
      </c>
      <c r="G7" s="1"/>
      <c r="H7" s="14">
        <v>4.25</v>
      </c>
      <c r="I7" s="48">
        <v>0</v>
      </c>
      <c r="J7" s="15">
        <f t="shared" ref="J7:J38" si="3">I7/1000</f>
        <v>0</v>
      </c>
      <c r="K7" s="14">
        <v>4.25</v>
      </c>
      <c r="L7" s="15">
        <f t="shared" si="1"/>
        <v>0</v>
      </c>
      <c r="M7" s="15">
        <f t="shared" si="1"/>
        <v>0</v>
      </c>
      <c r="N7" s="15">
        <f t="shared" si="1"/>
        <v>0</v>
      </c>
      <c r="O7" s="15">
        <f t="shared" si="1"/>
        <v>0</v>
      </c>
      <c r="P7" s="16">
        <f t="shared" si="2"/>
        <v>0</v>
      </c>
      <c r="Q7" s="3"/>
      <c r="R7" s="3"/>
    </row>
    <row r="8" spans="1:18">
      <c r="A8" s="10">
        <v>4.75</v>
      </c>
      <c r="B8" s="50">
        <v>1</v>
      </c>
      <c r="C8" s="11"/>
      <c r="D8" s="11"/>
      <c r="E8" s="36"/>
      <c r="F8" s="13">
        <f t="shared" si="0"/>
        <v>1</v>
      </c>
      <c r="G8" s="1"/>
      <c r="H8" s="14">
        <v>4.75</v>
      </c>
      <c r="I8" s="48">
        <v>743993</v>
      </c>
      <c r="J8" s="15">
        <f t="shared" si="3"/>
        <v>743.99300000000005</v>
      </c>
      <c r="K8" s="14">
        <v>4.75</v>
      </c>
      <c r="L8" s="15">
        <f t="shared" si="1"/>
        <v>743.99300000000005</v>
      </c>
      <c r="M8" s="15">
        <f t="shared" si="1"/>
        <v>0</v>
      </c>
      <c r="N8" s="15">
        <f t="shared" si="1"/>
        <v>0</v>
      </c>
      <c r="O8" s="15">
        <f t="shared" si="1"/>
        <v>0</v>
      </c>
      <c r="P8" s="16">
        <f t="shared" si="2"/>
        <v>743.99300000000005</v>
      </c>
      <c r="Q8" s="3"/>
      <c r="R8" s="3"/>
    </row>
    <row r="9" spans="1:18">
      <c r="A9" s="14">
        <v>5.25</v>
      </c>
      <c r="B9" s="50">
        <v>1</v>
      </c>
      <c r="C9" s="11"/>
      <c r="D9" s="11"/>
      <c r="E9" s="37"/>
      <c r="F9" s="13">
        <f t="shared" si="0"/>
        <v>1</v>
      </c>
      <c r="G9" s="17"/>
      <c r="H9" s="14">
        <v>5.25</v>
      </c>
      <c r="I9" s="48">
        <v>6695937</v>
      </c>
      <c r="J9" s="15">
        <f t="shared" si="3"/>
        <v>6695.9369999999999</v>
      </c>
      <c r="K9" s="14">
        <v>5.25</v>
      </c>
      <c r="L9" s="15">
        <f t="shared" si="1"/>
        <v>6695.9369999999999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6">
        <f t="shared" si="2"/>
        <v>6695.9369999999999</v>
      </c>
      <c r="Q9" s="3"/>
      <c r="R9" s="3"/>
    </row>
    <row r="10" spans="1:18">
      <c r="A10" s="10">
        <v>5.75</v>
      </c>
      <c r="B10">
        <v>1</v>
      </c>
      <c r="C10" s="11"/>
      <c r="D10" s="11"/>
      <c r="E10" s="36"/>
      <c r="F10" s="13">
        <f t="shared" si="0"/>
        <v>1</v>
      </c>
      <c r="G10" s="1"/>
      <c r="H10" s="14">
        <v>5.75</v>
      </c>
      <c r="I10" s="48">
        <v>12647881</v>
      </c>
      <c r="J10" s="15">
        <f t="shared" si="3"/>
        <v>12647.880999999999</v>
      </c>
      <c r="K10" s="14">
        <v>5.75</v>
      </c>
      <c r="L10" s="15">
        <f t="shared" si="1"/>
        <v>12647.880999999999</v>
      </c>
      <c r="M10" s="15">
        <f t="shared" si="1"/>
        <v>0</v>
      </c>
      <c r="N10" s="15">
        <f t="shared" si="1"/>
        <v>0</v>
      </c>
      <c r="O10" s="15">
        <f t="shared" si="1"/>
        <v>0</v>
      </c>
      <c r="P10" s="16">
        <f t="shared" si="2"/>
        <v>12647.880999999999</v>
      </c>
      <c r="Q10" s="3"/>
      <c r="R10" s="3"/>
    </row>
    <row r="11" spans="1:18">
      <c r="A11" s="14">
        <v>6.25</v>
      </c>
      <c r="B11">
        <v>1</v>
      </c>
      <c r="C11" s="11"/>
      <c r="D11" s="11"/>
      <c r="E11" s="36"/>
      <c r="F11" s="13">
        <f t="shared" si="0"/>
        <v>1</v>
      </c>
      <c r="G11" s="1"/>
      <c r="H11" s="14">
        <v>6.25</v>
      </c>
      <c r="I11" s="48">
        <v>14879860</v>
      </c>
      <c r="J11" s="15">
        <f t="shared" si="3"/>
        <v>14879.86</v>
      </c>
      <c r="K11" s="14">
        <v>6.25</v>
      </c>
      <c r="L11" s="15">
        <f t="shared" ref="L11:L32" si="4">IF($F11&gt;0,($I12/1000)*(B11/$F11),0)</f>
        <v>7935.9260000000004</v>
      </c>
      <c r="M11" s="15">
        <f t="shared" ref="M11:M32" si="5">IF($F11&gt;0,($I12/1000)*(C11/$F11),0)</f>
        <v>0</v>
      </c>
      <c r="N11" s="15">
        <f t="shared" ref="N11:N32" si="6">IF($F11&gt;0,($I12/1000)*(D11/$F11),0)</f>
        <v>0</v>
      </c>
      <c r="O11" s="15">
        <f t="shared" ref="O11:O32" si="7">IF($F11&gt;0,($I12/1000)*(E11/$F11),0)</f>
        <v>0</v>
      </c>
      <c r="P11" s="16">
        <f t="shared" si="2"/>
        <v>7935.9260000000004</v>
      </c>
      <c r="Q11" s="3"/>
      <c r="R11" s="3"/>
    </row>
    <row r="12" spans="1:18">
      <c r="A12" s="10">
        <v>6.75</v>
      </c>
      <c r="B12">
        <v>1</v>
      </c>
      <c r="D12" s="11"/>
      <c r="E12" s="38"/>
      <c r="F12" s="13">
        <f t="shared" si="0"/>
        <v>1</v>
      </c>
      <c r="G12" s="1"/>
      <c r="H12" s="14">
        <v>6.75</v>
      </c>
      <c r="I12" s="48">
        <v>7935926</v>
      </c>
      <c r="J12" s="15">
        <f t="shared" si="3"/>
        <v>7935.9260000000004</v>
      </c>
      <c r="K12" s="14">
        <v>6.75</v>
      </c>
      <c r="L12" s="15">
        <f t="shared" si="4"/>
        <v>5951.9440000000004</v>
      </c>
      <c r="M12" s="15">
        <f t="shared" si="5"/>
        <v>0</v>
      </c>
      <c r="N12" s="15">
        <f t="shared" si="6"/>
        <v>0</v>
      </c>
      <c r="O12" s="15">
        <f t="shared" si="7"/>
        <v>0</v>
      </c>
      <c r="P12" s="16">
        <f t="shared" si="2"/>
        <v>5951.9440000000004</v>
      </c>
      <c r="Q12" s="3"/>
      <c r="R12" s="3"/>
    </row>
    <row r="13" spans="1:18">
      <c r="A13" s="14">
        <v>7.25</v>
      </c>
      <c r="B13">
        <v>1</v>
      </c>
      <c r="D13" s="11"/>
      <c r="E13" s="38"/>
      <c r="F13" s="13">
        <f t="shared" si="0"/>
        <v>1</v>
      </c>
      <c r="G13" s="1"/>
      <c r="H13" s="14">
        <v>7.25</v>
      </c>
      <c r="I13" s="48">
        <v>5951944</v>
      </c>
      <c r="J13" s="15">
        <f t="shared" si="3"/>
        <v>5951.9440000000004</v>
      </c>
      <c r="K13" s="14">
        <v>7.25</v>
      </c>
      <c r="L13" s="15">
        <f t="shared" si="4"/>
        <v>4634.01</v>
      </c>
      <c r="M13" s="15">
        <f t="shared" si="5"/>
        <v>0</v>
      </c>
      <c r="N13" s="15">
        <f t="shared" si="6"/>
        <v>0</v>
      </c>
      <c r="O13" s="15">
        <f t="shared" si="7"/>
        <v>0</v>
      </c>
      <c r="P13" s="16">
        <f t="shared" si="2"/>
        <v>4634.01</v>
      </c>
      <c r="Q13" s="3"/>
      <c r="R13" s="3"/>
    </row>
    <row r="14" spans="1:18">
      <c r="A14" s="10">
        <v>7.75</v>
      </c>
      <c r="B14">
        <v>1</v>
      </c>
      <c r="D14" s="41"/>
      <c r="E14" s="38"/>
      <c r="F14" s="13">
        <f t="shared" si="0"/>
        <v>1</v>
      </c>
      <c r="G14" s="1"/>
      <c r="H14" s="14">
        <v>7.75</v>
      </c>
      <c r="I14" s="48">
        <v>4634010</v>
      </c>
      <c r="J14" s="15">
        <f t="shared" si="3"/>
        <v>4634.01</v>
      </c>
      <c r="K14" s="14">
        <v>7.75</v>
      </c>
      <c r="L14" s="15">
        <f t="shared" si="4"/>
        <v>3394.0210000000002</v>
      </c>
      <c r="M14" s="15">
        <f t="shared" si="5"/>
        <v>0</v>
      </c>
      <c r="N14" s="15">
        <f t="shared" si="6"/>
        <v>0</v>
      </c>
      <c r="O14" s="15">
        <f t="shared" si="7"/>
        <v>0</v>
      </c>
      <c r="P14" s="16">
        <f t="shared" si="2"/>
        <v>3394.0210000000002</v>
      </c>
      <c r="Q14" s="3"/>
      <c r="R14" s="3"/>
    </row>
    <row r="15" spans="1:18">
      <c r="A15" s="14">
        <v>8.25</v>
      </c>
      <c r="B15">
        <v>1</v>
      </c>
      <c r="D15" s="12"/>
      <c r="E15" s="38"/>
      <c r="F15" s="13">
        <f t="shared" si="0"/>
        <v>1</v>
      </c>
      <c r="G15" s="1"/>
      <c r="H15" s="14">
        <v>8.25</v>
      </c>
      <c r="I15" s="48">
        <v>3394021</v>
      </c>
      <c r="J15" s="15">
        <f t="shared" si="3"/>
        <v>3394.0210000000002</v>
      </c>
      <c r="K15" s="14">
        <v>8.25</v>
      </c>
      <c r="L15" s="15">
        <f t="shared" si="4"/>
        <v>2645.7860000000001</v>
      </c>
      <c r="M15" s="15">
        <f t="shared" si="5"/>
        <v>0</v>
      </c>
      <c r="N15" s="15">
        <f t="shared" si="6"/>
        <v>0</v>
      </c>
      <c r="O15" s="15">
        <f t="shared" si="7"/>
        <v>0</v>
      </c>
      <c r="P15" s="16">
        <f t="shared" si="2"/>
        <v>2645.7860000000001</v>
      </c>
      <c r="Q15" s="3"/>
      <c r="R15" s="3"/>
    </row>
    <row r="16" spans="1:18">
      <c r="A16" s="10">
        <v>8.75</v>
      </c>
      <c r="B16">
        <v>6</v>
      </c>
      <c r="D16" s="12"/>
      <c r="E16" s="38"/>
      <c r="F16" s="13">
        <f t="shared" si="0"/>
        <v>6</v>
      </c>
      <c r="G16" s="1"/>
      <c r="H16" s="14">
        <v>8.75</v>
      </c>
      <c r="I16" s="48">
        <v>2645786</v>
      </c>
      <c r="J16" s="15">
        <f t="shared" si="3"/>
        <v>2645.7860000000001</v>
      </c>
      <c r="K16" s="14">
        <v>8.75</v>
      </c>
      <c r="L16" s="15">
        <f t="shared" si="4"/>
        <v>2182.384</v>
      </c>
      <c r="M16" s="15">
        <f t="shared" si="5"/>
        <v>0</v>
      </c>
      <c r="N16" s="15">
        <f t="shared" si="6"/>
        <v>0</v>
      </c>
      <c r="O16" s="15">
        <f t="shared" si="7"/>
        <v>0</v>
      </c>
      <c r="P16" s="16">
        <f t="shared" si="2"/>
        <v>2182.384</v>
      </c>
      <c r="Q16" s="3"/>
      <c r="R16" s="3"/>
    </row>
    <row r="17" spans="1:18">
      <c r="A17" s="14">
        <v>9.25</v>
      </c>
      <c r="B17">
        <v>10</v>
      </c>
      <c r="C17">
        <v>2</v>
      </c>
      <c r="D17" s="12"/>
      <c r="E17" s="38"/>
      <c r="F17" s="13">
        <f t="shared" si="0"/>
        <v>12</v>
      </c>
      <c r="G17" s="1"/>
      <c r="H17" s="14">
        <v>9.25</v>
      </c>
      <c r="I17" s="48">
        <v>2182384</v>
      </c>
      <c r="J17" s="15">
        <f t="shared" si="3"/>
        <v>2182.384</v>
      </c>
      <c r="K17" s="14">
        <v>9.25</v>
      </c>
      <c r="L17" s="15">
        <f t="shared" si="4"/>
        <v>3228.38666666667</v>
      </c>
      <c r="M17" s="15">
        <f t="shared" si="5"/>
        <v>645.67733333333297</v>
      </c>
      <c r="N17" s="15">
        <f t="shared" si="6"/>
        <v>0</v>
      </c>
      <c r="O17" s="15">
        <f t="shared" si="7"/>
        <v>0</v>
      </c>
      <c r="P17" s="16">
        <f t="shared" si="2"/>
        <v>3874.0639999999999</v>
      </c>
      <c r="Q17" s="3"/>
      <c r="R17" s="3"/>
    </row>
    <row r="18" spans="1:18">
      <c r="A18" s="10">
        <v>9.75</v>
      </c>
      <c r="B18">
        <v>14</v>
      </c>
      <c r="C18">
        <v>6</v>
      </c>
      <c r="D18" s="12"/>
      <c r="E18" s="38"/>
      <c r="F18" s="13">
        <f t="shared" si="0"/>
        <v>20</v>
      </c>
      <c r="G18" s="1"/>
      <c r="H18" s="14">
        <v>9.75</v>
      </c>
      <c r="I18" s="48">
        <v>3874064</v>
      </c>
      <c r="J18" s="15">
        <f t="shared" si="3"/>
        <v>3874.0639999999999</v>
      </c>
      <c r="K18" s="14">
        <v>9.75</v>
      </c>
      <c r="L18" s="15">
        <f t="shared" si="4"/>
        <v>8097.9430000000002</v>
      </c>
      <c r="M18" s="15">
        <f t="shared" si="5"/>
        <v>3470.547</v>
      </c>
      <c r="N18" s="15">
        <f t="shared" si="6"/>
        <v>0</v>
      </c>
      <c r="O18" s="15">
        <f t="shared" si="7"/>
        <v>0</v>
      </c>
      <c r="P18" s="16">
        <f t="shared" si="2"/>
        <v>11568.49</v>
      </c>
      <c r="Q18" s="3"/>
      <c r="R18" s="3"/>
    </row>
    <row r="19" spans="1:18">
      <c r="A19" s="14">
        <v>10.25</v>
      </c>
      <c r="B19">
        <v>10</v>
      </c>
      <c r="C19">
        <v>22</v>
      </c>
      <c r="D19" s="12"/>
      <c r="E19" s="38"/>
      <c r="F19" s="13">
        <f t="shared" si="0"/>
        <v>32</v>
      </c>
      <c r="G19" s="1"/>
      <c r="H19" s="14">
        <v>10.25</v>
      </c>
      <c r="I19" s="48">
        <v>11568490</v>
      </c>
      <c r="J19" s="15">
        <f t="shared" si="3"/>
        <v>11568.49</v>
      </c>
      <c r="K19" s="14">
        <v>10.25</v>
      </c>
      <c r="L19" s="15">
        <f t="shared" si="4"/>
        <v>7851.0134374999998</v>
      </c>
      <c r="M19" s="15">
        <f t="shared" si="5"/>
        <v>17272.229562500001</v>
      </c>
      <c r="N19" s="15">
        <f t="shared" si="6"/>
        <v>0</v>
      </c>
      <c r="O19" s="15">
        <f t="shared" si="7"/>
        <v>0</v>
      </c>
      <c r="P19" s="16">
        <f t="shared" si="2"/>
        <v>25123.242999999999</v>
      </c>
      <c r="Q19" s="3"/>
      <c r="R19" s="3"/>
    </row>
    <row r="20" spans="1:18">
      <c r="A20" s="10">
        <v>10.75</v>
      </c>
      <c r="B20">
        <v>6</v>
      </c>
      <c r="C20">
        <v>31</v>
      </c>
      <c r="D20" s="12"/>
      <c r="E20" s="38"/>
      <c r="F20" s="13">
        <f t="shared" si="0"/>
        <v>37</v>
      </c>
      <c r="G20" s="1"/>
      <c r="H20" s="14">
        <v>10.75</v>
      </c>
      <c r="I20" s="48">
        <v>25123243</v>
      </c>
      <c r="J20" s="15">
        <f t="shared" si="3"/>
        <v>25123.242999999999</v>
      </c>
      <c r="K20" s="14">
        <v>10.75</v>
      </c>
      <c r="L20" s="15">
        <f t="shared" si="4"/>
        <v>6155.9497297297303</v>
      </c>
      <c r="M20" s="15">
        <f t="shared" si="5"/>
        <v>31805.7402702703</v>
      </c>
      <c r="N20" s="15">
        <f t="shared" si="6"/>
        <v>0</v>
      </c>
      <c r="O20" s="15">
        <f t="shared" si="7"/>
        <v>0</v>
      </c>
      <c r="P20" s="16">
        <f t="shared" si="2"/>
        <v>37961.69</v>
      </c>
      <c r="Q20" s="3"/>
      <c r="R20" s="3"/>
    </row>
    <row r="21" spans="1:18">
      <c r="A21" s="14">
        <v>11.25</v>
      </c>
      <c r="B21">
        <v>3</v>
      </c>
      <c r="C21">
        <v>36</v>
      </c>
      <c r="D21" s="12"/>
      <c r="E21" s="38"/>
      <c r="F21" s="13">
        <f t="shared" si="0"/>
        <v>39</v>
      </c>
      <c r="G21" s="1"/>
      <c r="H21" s="14">
        <v>11.25</v>
      </c>
      <c r="I21" s="48">
        <v>37961690</v>
      </c>
      <c r="J21" s="15">
        <f t="shared" si="3"/>
        <v>37961.69</v>
      </c>
      <c r="K21" s="14">
        <v>11.25</v>
      </c>
      <c r="L21" s="15">
        <f t="shared" si="4"/>
        <v>3195.7840000000001</v>
      </c>
      <c r="M21" s="15">
        <f t="shared" si="5"/>
        <v>38349.408000000003</v>
      </c>
      <c r="N21" s="15">
        <f t="shared" si="6"/>
        <v>0</v>
      </c>
      <c r="O21" s="15">
        <f t="shared" si="7"/>
        <v>0</v>
      </c>
      <c r="P21" s="16">
        <f t="shared" si="2"/>
        <v>41545.192000000003</v>
      </c>
      <c r="Q21" s="3"/>
      <c r="R21" s="3"/>
    </row>
    <row r="22" spans="1:18">
      <c r="A22" s="10">
        <v>11.75</v>
      </c>
      <c r="B22">
        <v>1</v>
      </c>
      <c r="C22">
        <v>39</v>
      </c>
      <c r="D22" s="12"/>
      <c r="E22" s="38"/>
      <c r="F22" s="13">
        <f t="shared" si="0"/>
        <v>40</v>
      </c>
      <c r="G22" s="4"/>
      <c r="H22" s="14">
        <v>11.75</v>
      </c>
      <c r="I22" s="48">
        <v>41545192</v>
      </c>
      <c r="J22" s="15">
        <f t="shared" si="3"/>
        <v>41545.192000000003</v>
      </c>
      <c r="K22" s="14">
        <v>11.75</v>
      </c>
      <c r="L22" s="15">
        <f t="shared" si="4"/>
        <v>924.91925000000003</v>
      </c>
      <c r="M22" s="15">
        <f t="shared" si="5"/>
        <v>36071.850749999998</v>
      </c>
      <c r="N22" s="15">
        <f t="shared" si="6"/>
        <v>0</v>
      </c>
      <c r="O22" s="15">
        <f t="shared" si="7"/>
        <v>0</v>
      </c>
      <c r="P22" s="16">
        <f t="shared" si="2"/>
        <v>36996.769999999997</v>
      </c>
      <c r="Q22" s="3"/>
      <c r="R22" s="3"/>
    </row>
    <row r="23" spans="1:18">
      <c r="A23" s="14">
        <v>12.25</v>
      </c>
      <c r="C23">
        <v>41</v>
      </c>
      <c r="D23" s="12"/>
      <c r="E23" s="38"/>
      <c r="F23" s="13">
        <f t="shared" si="0"/>
        <v>41</v>
      </c>
      <c r="G23" s="4"/>
      <c r="H23" s="14">
        <v>12.25</v>
      </c>
      <c r="I23" s="48">
        <v>36996770</v>
      </c>
      <c r="J23" s="15">
        <f t="shared" si="3"/>
        <v>36996.769999999997</v>
      </c>
      <c r="K23" s="14">
        <v>12.25</v>
      </c>
      <c r="L23" s="15">
        <f t="shared" si="4"/>
        <v>0</v>
      </c>
      <c r="M23" s="15">
        <f t="shared" si="5"/>
        <v>29999.394</v>
      </c>
      <c r="N23" s="15">
        <f t="shared" si="6"/>
        <v>0</v>
      </c>
      <c r="O23" s="15">
        <f t="shared" si="7"/>
        <v>0</v>
      </c>
      <c r="P23" s="16">
        <f t="shared" si="2"/>
        <v>29999.394</v>
      </c>
      <c r="Q23" s="3"/>
      <c r="R23" s="3"/>
    </row>
    <row r="24" spans="1:18">
      <c r="A24" s="10">
        <v>12.75</v>
      </c>
      <c r="C24">
        <v>36</v>
      </c>
      <c r="D24" s="12"/>
      <c r="E24" s="36"/>
      <c r="F24" s="13">
        <f t="shared" si="0"/>
        <v>36</v>
      </c>
      <c r="G24" s="4"/>
      <c r="H24" s="14">
        <v>12.75</v>
      </c>
      <c r="I24" s="48">
        <v>29999394</v>
      </c>
      <c r="J24" s="15">
        <f t="shared" si="3"/>
        <v>29999.394</v>
      </c>
      <c r="K24" s="14">
        <v>12.75</v>
      </c>
      <c r="L24" s="15">
        <f t="shared" si="4"/>
        <v>0</v>
      </c>
      <c r="M24" s="15">
        <f t="shared" si="5"/>
        <v>23003.351999999999</v>
      </c>
      <c r="N24" s="15">
        <f t="shared" si="6"/>
        <v>0</v>
      </c>
      <c r="O24" s="15">
        <f t="shared" si="7"/>
        <v>0</v>
      </c>
      <c r="P24" s="16">
        <f t="shared" si="2"/>
        <v>23003.351999999999</v>
      </c>
      <c r="Q24" s="3"/>
      <c r="R24" s="3"/>
    </row>
    <row r="25" spans="1:18">
      <c r="A25" s="14">
        <v>13.25</v>
      </c>
      <c r="B25" s="11"/>
      <c r="C25">
        <v>41</v>
      </c>
      <c r="E25" s="36"/>
      <c r="F25" s="13">
        <f t="shared" si="0"/>
        <v>41</v>
      </c>
      <c r="G25" s="4"/>
      <c r="H25" s="14">
        <v>13.25</v>
      </c>
      <c r="I25" s="48">
        <v>23003352</v>
      </c>
      <c r="J25" s="15">
        <f t="shared" si="3"/>
        <v>23003.351999999999</v>
      </c>
      <c r="K25" s="14">
        <v>13.25</v>
      </c>
      <c r="L25" s="15">
        <f t="shared" si="4"/>
        <v>0</v>
      </c>
      <c r="M25" s="15">
        <f t="shared" si="5"/>
        <v>13536.171</v>
      </c>
      <c r="N25" s="15">
        <f t="shared" si="6"/>
        <v>0</v>
      </c>
      <c r="O25" s="15">
        <f t="shared" si="7"/>
        <v>0</v>
      </c>
      <c r="P25" s="16">
        <f t="shared" si="2"/>
        <v>13536.171</v>
      </c>
      <c r="Q25" s="3"/>
      <c r="R25" s="3"/>
    </row>
    <row r="26" spans="1:18">
      <c r="A26" s="10">
        <v>13.75</v>
      </c>
      <c r="B26" s="11"/>
      <c r="C26">
        <v>40</v>
      </c>
      <c r="E26" s="36"/>
      <c r="F26" s="13">
        <f t="shared" si="0"/>
        <v>40</v>
      </c>
      <c r="G26" s="4"/>
      <c r="H26" s="14">
        <v>13.75</v>
      </c>
      <c r="I26" s="48">
        <v>13536171</v>
      </c>
      <c r="J26" s="15">
        <f t="shared" si="3"/>
        <v>13536.171</v>
      </c>
      <c r="K26" s="14">
        <v>13.75</v>
      </c>
      <c r="L26" s="15">
        <f t="shared" si="4"/>
        <v>0</v>
      </c>
      <c r="M26" s="15">
        <f t="shared" si="5"/>
        <v>7167.7950000000001</v>
      </c>
      <c r="N26" s="15">
        <f t="shared" si="6"/>
        <v>0</v>
      </c>
      <c r="O26" s="15">
        <f t="shared" si="7"/>
        <v>0</v>
      </c>
      <c r="P26" s="16">
        <f t="shared" si="2"/>
        <v>7167.7950000000001</v>
      </c>
      <c r="Q26" s="3"/>
      <c r="R26" s="3"/>
    </row>
    <row r="27" spans="1:18">
      <c r="A27" s="14">
        <v>14.25</v>
      </c>
      <c r="B27" s="11"/>
      <c r="C27">
        <v>33</v>
      </c>
      <c r="E27" s="36"/>
      <c r="F27" s="13">
        <f t="shared" si="0"/>
        <v>33</v>
      </c>
      <c r="G27" s="4"/>
      <c r="H27" s="14">
        <v>14.25</v>
      </c>
      <c r="I27" s="48">
        <v>7167795</v>
      </c>
      <c r="J27" s="15">
        <f t="shared" si="3"/>
        <v>7167.7950000000001</v>
      </c>
      <c r="K27" s="14">
        <v>14.25</v>
      </c>
      <c r="L27" s="15">
        <f t="shared" si="4"/>
        <v>0</v>
      </c>
      <c r="M27" s="15">
        <f t="shared" si="5"/>
        <v>3303.7860000000001</v>
      </c>
      <c r="N27" s="15">
        <f t="shared" si="6"/>
        <v>0</v>
      </c>
      <c r="O27" s="15">
        <f t="shared" si="7"/>
        <v>0</v>
      </c>
      <c r="P27" s="16">
        <f t="shared" si="2"/>
        <v>3303.7860000000001</v>
      </c>
      <c r="Q27" s="3"/>
      <c r="R27" s="3"/>
    </row>
    <row r="28" spans="1:18">
      <c r="A28" s="10">
        <v>14.75</v>
      </c>
      <c r="B28" s="11"/>
      <c r="C28">
        <v>25</v>
      </c>
      <c r="D28">
        <v>4</v>
      </c>
      <c r="E28" s="36"/>
      <c r="F28" s="13">
        <f t="shared" si="0"/>
        <v>29</v>
      </c>
      <c r="G28" s="1"/>
      <c r="H28" s="14">
        <v>14.75</v>
      </c>
      <c r="I28" s="48">
        <v>3303786</v>
      </c>
      <c r="J28" s="15">
        <f t="shared" si="3"/>
        <v>3303.7860000000001</v>
      </c>
      <c r="K28" s="14">
        <v>14.75</v>
      </c>
      <c r="L28" s="15">
        <f t="shared" si="4"/>
        <v>0</v>
      </c>
      <c r="M28" s="15">
        <f t="shared" si="5"/>
        <v>1229.81896551724</v>
      </c>
      <c r="N28" s="15">
        <f t="shared" si="6"/>
        <v>196.77103448275901</v>
      </c>
      <c r="O28" s="15">
        <f t="shared" si="7"/>
        <v>0</v>
      </c>
      <c r="P28" s="16">
        <f t="shared" si="2"/>
        <v>1426.59</v>
      </c>
      <c r="Q28" s="3"/>
      <c r="R28" s="3"/>
    </row>
    <row r="29" spans="1:18">
      <c r="A29" s="14">
        <v>15.25</v>
      </c>
      <c r="B29" s="11"/>
      <c r="C29">
        <v>15</v>
      </c>
      <c r="D29">
        <v>7</v>
      </c>
      <c r="E29" s="36"/>
      <c r="F29" s="13">
        <f t="shared" si="0"/>
        <v>22</v>
      </c>
      <c r="G29" s="1"/>
      <c r="H29" s="14">
        <v>15.25</v>
      </c>
      <c r="I29" s="48">
        <v>1426590</v>
      </c>
      <c r="J29" s="15">
        <f t="shared" si="3"/>
        <v>1426.59</v>
      </c>
      <c r="K29" s="14">
        <v>15.25</v>
      </c>
      <c r="L29" s="15">
        <f t="shared" si="4"/>
        <v>0</v>
      </c>
      <c r="M29" s="15">
        <f t="shared" si="5"/>
        <v>365.80909090909103</v>
      </c>
      <c r="N29" s="15">
        <f t="shared" si="6"/>
        <v>170.71090909090901</v>
      </c>
      <c r="O29" s="15">
        <f t="shared" si="7"/>
        <v>0</v>
      </c>
      <c r="P29" s="16">
        <f t="shared" si="2"/>
        <v>536.52</v>
      </c>
      <c r="Q29" s="3"/>
      <c r="R29" s="3"/>
    </row>
    <row r="30" spans="1:18">
      <c r="A30" s="10">
        <v>15.75</v>
      </c>
      <c r="B30" s="11"/>
      <c r="C30">
        <v>4</v>
      </c>
      <c r="D30">
        <v>4</v>
      </c>
      <c r="E30" s="36"/>
      <c r="F30" s="13">
        <f t="shared" si="0"/>
        <v>8</v>
      </c>
      <c r="G30" s="1"/>
      <c r="H30" s="14">
        <v>15.75</v>
      </c>
      <c r="I30" s="48">
        <v>536520</v>
      </c>
      <c r="J30" s="15">
        <f t="shared" si="3"/>
        <v>536.52</v>
      </c>
      <c r="K30" s="14">
        <v>15.75</v>
      </c>
      <c r="L30" s="15">
        <f t="shared" si="4"/>
        <v>0</v>
      </c>
      <c r="M30" s="15">
        <f t="shared" si="5"/>
        <v>68.861500000000007</v>
      </c>
      <c r="N30" s="15">
        <f t="shared" si="6"/>
        <v>68.861500000000007</v>
      </c>
      <c r="O30" s="15">
        <f t="shared" si="7"/>
        <v>0</v>
      </c>
      <c r="P30" s="16">
        <f t="shared" si="2"/>
        <v>137.72300000000001</v>
      </c>
      <c r="Q30" s="3"/>
      <c r="R30" s="3"/>
    </row>
    <row r="31" spans="1:18">
      <c r="A31" s="14">
        <v>16.25</v>
      </c>
      <c r="B31" s="11"/>
      <c r="D31">
        <v>2</v>
      </c>
      <c r="E31" s="36"/>
      <c r="F31" s="13">
        <f t="shared" si="0"/>
        <v>2</v>
      </c>
      <c r="G31" s="1"/>
      <c r="H31" s="14">
        <v>16.25</v>
      </c>
      <c r="I31" s="48">
        <v>137723</v>
      </c>
      <c r="J31" s="15">
        <f t="shared" si="3"/>
        <v>137.72300000000001</v>
      </c>
      <c r="K31" s="14">
        <v>16.25</v>
      </c>
      <c r="L31" s="15">
        <f t="shared" si="4"/>
        <v>0</v>
      </c>
      <c r="M31" s="15">
        <f t="shared" si="5"/>
        <v>0</v>
      </c>
      <c r="N31" s="15">
        <f t="shared" si="6"/>
        <v>0</v>
      </c>
      <c r="O31" s="15">
        <f t="shared" si="7"/>
        <v>0</v>
      </c>
      <c r="P31" s="16">
        <f t="shared" si="2"/>
        <v>0</v>
      </c>
      <c r="Q31" s="3"/>
      <c r="R31" s="3"/>
    </row>
    <row r="32" spans="1:18">
      <c r="A32" s="10">
        <v>16.75</v>
      </c>
      <c r="B32" s="11"/>
      <c r="C32" s="12"/>
      <c r="E32" s="36"/>
      <c r="F32" s="13">
        <f t="shared" si="0"/>
        <v>0</v>
      </c>
      <c r="G32" s="1"/>
      <c r="H32" s="14">
        <v>16.75</v>
      </c>
      <c r="J32" s="15">
        <f t="shared" si="3"/>
        <v>0</v>
      </c>
      <c r="K32" s="14">
        <v>16.75</v>
      </c>
      <c r="L32" s="15">
        <f t="shared" si="4"/>
        <v>0</v>
      </c>
      <c r="M32" s="15">
        <f t="shared" si="5"/>
        <v>0</v>
      </c>
      <c r="N32" s="15">
        <f t="shared" si="6"/>
        <v>0</v>
      </c>
      <c r="O32" s="15">
        <f t="shared" si="7"/>
        <v>0</v>
      </c>
      <c r="P32" s="16">
        <f t="shared" si="2"/>
        <v>0</v>
      </c>
      <c r="Q32" s="3"/>
      <c r="R32" s="3"/>
    </row>
    <row r="33" spans="1:18">
      <c r="A33" s="14">
        <v>17.25</v>
      </c>
      <c r="B33" s="11"/>
      <c r="C33" s="12"/>
      <c r="D33" s="12"/>
      <c r="E33" s="36"/>
      <c r="F33" s="13">
        <f t="shared" si="0"/>
        <v>0</v>
      </c>
      <c r="G33" s="1"/>
      <c r="H33" s="14">
        <v>17.25</v>
      </c>
      <c r="J33" s="15">
        <f t="shared" si="3"/>
        <v>0</v>
      </c>
      <c r="K33" s="14">
        <v>17.25</v>
      </c>
      <c r="L33" s="15">
        <f t="shared" ref="L33:O37" si="8">IF($F33&gt;0,($I33/1000)*(B33/$F33),0)</f>
        <v>0</v>
      </c>
      <c r="M33" s="15">
        <f t="shared" si="8"/>
        <v>0</v>
      </c>
      <c r="N33" s="15">
        <f t="shared" si="8"/>
        <v>0</v>
      </c>
      <c r="O33" s="15">
        <f t="shared" si="8"/>
        <v>0</v>
      </c>
      <c r="P33" s="16">
        <f t="shared" si="2"/>
        <v>0</v>
      </c>
      <c r="Q33" s="3"/>
      <c r="R33" s="3"/>
    </row>
    <row r="34" spans="1:18">
      <c r="A34" s="10">
        <v>17.75</v>
      </c>
      <c r="B34" s="11"/>
      <c r="C34" s="42"/>
      <c r="E34" s="36"/>
      <c r="F34" s="13">
        <f t="shared" si="0"/>
        <v>0</v>
      </c>
      <c r="G34" s="1"/>
      <c r="H34" s="14">
        <v>17.75</v>
      </c>
      <c r="I34" s="4"/>
      <c r="J34" s="15">
        <f t="shared" si="3"/>
        <v>0</v>
      </c>
      <c r="K34" s="14">
        <v>17.75</v>
      </c>
      <c r="L34" s="15">
        <f t="shared" si="8"/>
        <v>0</v>
      </c>
      <c r="M34" s="15">
        <f t="shared" si="8"/>
        <v>0</v>
      </c>
      <c r="N34" s="15">
        <f t="shared" si="8"/>
        <v>0</v>
      </c>
      <c r="O34" s="15">
        <f t="shared" si="8"/>
        <v>0</v>
      </c>
      <c r="P34" s="16">
        <f t="shared" si="2"/>
        <v>0</v>
      </c>
      <c r="Q34" s="3"/>
      <c r="R34" s="3"/>
    </row>
    <row r="35" spans="1:18">
      <c r="A35" s="14">
        <v>18.25</v>
      </c>
      <c r="B35" s="11"/>
      <c r="C35" s="42"/>
      <c r="D35" s="42"/>
      <c r="E35" s="36"/>
      <c r="F35" s="13">
        <f t="shared" si="0"/>
        <v>0</v>
      </c>
      <c r="G35" s="1"/>
      <c r="H35" s="14">
        <v>18.25</v>
      </c>
      <c r="I35" s="4"/>
      <c r="J35" s="15">
        <f t="shared" si="3"/>
        <v>0</v>
      </c>
      <c r="K35" s="14">
        <v>18.25</v>
      </c>
      <c r="L35" s="15">
        <f t="shared" si="8"/>
        <v>0</v>
      </c>
      <c r="M35" s="15">
        <f t="shared" si="8"/>
        <v>0</v>
      </c>
      <c r="N35" s="15">
        <f t="shared" si="8"/>
        <v>0</v>
      </c>
      <c r="O35" s="15">
        <f t="shared" si="8"/>
        <v>0</v>
      </c>
      <c r="P35" s="16">
        <f t="shared" si="2"/>
        <v>0</v>
      </c>
      <c r="Q35" s="3"/>
      <c r="R35" s="3"/>
    </row>
    <row r="36" spans="1:18">
      <c r="A36" s="10">
        <v>18.75</v>
      </c>
      <c r="B36" s="11"/>
      <c r="C36" s="42"/>
      <c r="D36" s="42"/>
      <c r="E36" s="36"/>
      <c r="F36" s="13">
        <f t="shared" si="0"/>
        <v>0</v>
      </c>
      <c r="G36" s="1"/>
      <c r="H36" s="14">
        <v>18.75</v>
      </c>
      <c r="I36" s="4"/>
      <c r="J36" s="15">
        <f t="shared" si="3"/>
        <v>0</v>
      </c>
      <c r="K36" s="14">
        <v>18.75</v>
      </c>
      <c r="L36" s="15">
        <f t="shared" si="8"/>
        <v>0</v>
      </c>
      <c r="M36" s="15">
        <f t="shared" si="8"/>
        <v>0</v>
      </c>
      <c r="N36" s="15">
        <f t="shared" si="8"/>
        <v>0</v>
      </c>
      <c r="O36" s="15">
        <f t="shared" si="8"/>
        <v>0</v>
      </c>
      <c r="P36" s="16">
        <f t="shared" si="2"/>
        <v>0</v>
      </c>
      <c r="Q36" s="3"/>
      <c r="R36" s="3"/>
    </row>
    <row r="37" spans="1:18">
      <c r="A37" s="14">
        <v>19.25</v>
      </c>
      <c r="B37" s="36"/>
      <c r="C37" s="38"/>
      <c r="D37" s="38"/>
      <c r="E37" s="38"/>
      <c r="F37" s="13">
        <f t="shared" si="0"/>
        <v>0</v>
      </c>
      <c r="G37" s="1"/>
      <c r="H37" s="14">
        <v>19.25</v>
      </c>
      <c r="I37" s="1"/>
      <c r="J37" s="15">
        <f t="shared" si="3"/>
        <v>0</v>
      </c>
      <c r="K37" s="14">
        <v>19.25</v>
      </c>
      <c r="L37" s="15">
        <f t="shared" si="8"/>
        <v>0</v>
      </c>
      <c r="M37" s="15">
        <f t="shared" si="8"/>
        <v>0</v>
      </c>
      <c r="N37" s="15">
        <f t="shared" si="8"/>
        <v>0</v>
      </c>
      <c r="O37" s="15">
        <f t="shared" si="8"/>
        <v>0</v>
      </c>
      <c r="P37" s="16">
        <f t="shared" si="2"/>
        <v>0</v>
      </c>
      <c r="Q37" s="3"/>
      <c r="R37" s="3"/>
    </row>
    <row r="38" spans="1:18">
      <c r="A38" s="19" t="s">
        <v>7</v>
      </c>
      <c r="B38" s="20">
        <f>SUM(B6:B37)</f>
        <v>58</v>
      </c>
      <c r="C38" s="20">
        <f>SUM(C6:C37)</f>
        <v>371</v>
      </c>
      <c r="D38" s="20">
        <f>SUM(D6:D37)</f>
        <v>17</v>
      </c>
      <c r="E38" s="20">
        <f>SUM(E6:E37)</f>
        <v>0</v>
      </c>
      <c r="F38" s="21">
        <f>SUM(F6:F37)</f>
        <v>446</v>
      </c>
      <c r="G38" s="22"/>
      <c r="H38" s="19" t="s">
        <v>7</v>
      </c>
      <c r="I38" s="4">
        <f>SUM(I6:I37)</f>
        <v>297892522</v>
      </c>
      <c r="J38" s="15">
        <f t="shared" si="3"/>
        <v>297892.522</v>
      </c>
      <c r="K38" s="19" t="s">
        <v>7</v>
      </c>
      <c r="L38" s="20">
        <f>SUM(L6:L37)</f>
        <v>76285.878083896401</v>
      </c>
      <c r="M38" s="20">
        <f>SUM(M6:M37)</f>
        <v>206290.44047253</v>
      </c>
      <c r="N38" s="20">
        <f>SUM(N6:N37)</f>
        <v>436.34344357366803</v>
      </c>
      <c r="O38" s="20">
        <f>SUM(O6:O37)</f>
        <v>0</v>
      </c>
      <c r="P38" s="23">
        <f>SUM(P6:P37)</f>
        <v>283012.66200000001</v>
      </c>
      <c r="Q38" s="24"/>
      <c r="R38" s="3"/>
    </row>
    <row r="39" spans="1:18">
      <c r="A39" s="1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5"/>
      <c r="B41" s="1"/>
      <c r="C41" s="1"/>
      <c r="D41" s="1"/>
      <c r="E41" s="1"/>
      <c r="F41" s="25"/>
      <c r="G41" s="1"/>
      <c r="H41" s="1"/>
      <c r="I41" s="1"/>
      <c r="J41" s="25"/>
      <c r="K41" s="1"/>
      <c r="L41" s="1"/>
      <c r="M41" s="1"/>
      <c r="N41" s="25"/>
      <c r="O41" s="1"/>
      <c r="P41" s="3"/>
      <c r="Q41" s="3"/>
      <c r="R41" s="3"/>
    </row>
    <row r="42" spans="1:18">
      <c r="A42" s="1"/>
      <c r="B42" s="57" t="s">
        <v>9</v>
      </c>
      <c r="C42" s="57"/>
      <c r="D42" s="57"/>
      <c r="E42" s="1"/>
      <c r="F42" s="1"/>
      <c r="G42" s="26"/>
      <c r="H42" s="1"/>
      <c r="I42" s="57" t="s">
        <v>10</v>
      </c>
      <c r="J42" s="57"/>
      <c r="K42" s="57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7" t="s">
        <v>11</v>
      </c>
      <c r="I44">
        <v>5.0247035138087691E-3</v>
      </c>
      <c r="J44" s="27" t="s">
        <v>12</v>
      </c>
      <c r="K44">
        <v>3.0858127734933234</v>
      </c>
      <c r="L44" s="1"/>
      <c r="M44" s="1"/>
      <c r="N44" s="3"/>
      <c r="O44" s="3"/>
      <c r="P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4">
        <v>3.75</v>
      </c>
      <c r="B47" s="15">
        <f t="shared" ref="B47:B78" si="9">L6*($A47)</f>
        <v>0</v>
      </c>
      <c r="C47" s="15">
        <f t="shared" ref="C47:C78" si="10">M6*($A47)</f>
        <v>0</v>
      </c>
      <c r="D47" s="15">
        <f t="shared" ref="D47:D78" si="11">N6*($A47)</f>
        <v>0</v>
      </c>
      <c r="E47" s="15">
        <f t="shared" ref="E47:E78" si="12">O6*($A47)</f>
        <v>0</v>
      </c>
      <c r="F47" s="13">
        <f t="shared" ref="F47:F78" si="13">SUM(B47:E47)</f>
        <v>0</v>
      </c>
      <c r="G47" s="1"/>
      <c r="H47" s="14">
        <f t="shared" ref="H47:H78" si="14">$I$44*((A47)^$K$44)</f>
        <v>0.29679970116438198</v>
      </c>
      <c r="I47" s="15">
        <f t="shared" ref="I47:I78" si="15">L6*$H47</f>
        <v>0</v>
      </c>
      <c r="J47" s="15">
        <f t="shared" ref="J47:J78" si="16">M6*$H47</f>
        <v>0</v>
      </c>
      <c r="K47" s="15">
        <f t="shared" ref="K47:K78" si="17">N6*$H47</f>
        <v>0</v>
      </c>
      <c r="L47" s="15">
        <f t="shared" ref="L47:L78" si="18">O6*$H47</f>
        <v>0</v>
      </c>
      <c r="M47" s="29">
        <f t="shared" ref="M47:M78" si="19">SUM(I47:L47)</f>
        <v>0</v>
      </c>
      <c r="N47" s="3"/>
      <c r="O47" s="3"/>
      <c r="P47" s="3"/>
    </row>
    <row r="48" spans="1:18">
      <c r="A48" s="14">
        <v>4.25</v>
      </c>
      <c r="B48" s="15">
        <f t="shared" si="9"/>
        <v>0</v>
      </c>
      <c r="C48" s="15">
        <f t="shared" si="10"/>
        <v>0</v>
      </c>
      <c r="D48" s="15">
        <f t="shared" si="11"/>
        <v>0</v>
      </c>
      <c r="E48" s="15">
        <f t="shared" si="12"/>
        <v>0</v>
      </c>
      <c r="F48" s="13">
        <f t="shared" si="13"/>
        <v>0</v>
      </c>
      <c r="G48" s="1"/>
      <c r="H48" s="14">
        <f t="shared" si="14"/>
        <v>0.43671793530570402</v>
      </c>
      <c r="I48" s="15">
        <f t="shared" si="15"/>
        <v>0</v>
      </c>
      <c r="J48" s="15">
        <f t="shared" si="16"/>
        <v>0</v>
      </c>
      <c r="K48" s="15">
        <f t="shared" si="17"/>
        <v>0</v>
      </c>
      <c r="L48" s="15">
        <f t="shared" si="18"/>
        <v>0</v>
      </c>
      <c r="M48" s="29">
        <f t="shared" si="19"/>
        <v>0</v>
      </c>
      <c r="N48" s="3"/>
      <c r="O48" s="3"/>
      <c r="P48" s="3"/>
    </row>
    <row r="49" spans="1:16">
      <c r="A49" s="14">
        <v>4.75</v>
      </c>
      <c r="B49" s="15">
        <f t="shared" si="9"/>
        <v>3533.96675</v>
      </c>
      <c r="C49" s="15">
        <f t="shared" si="10"/>
        <v>0</v>
      </c>
      <c r="D49" s="15">
        <f t="shared" si="11"/>
        <v>0</v>
      </c>
      <c r="E49" s="15">
        <f t="shared" si="12"/>
        <v>0</v>
      </c>
      <c r="F49" s="13">
        <f t="shared" si="13"/>
        <v>3533.96675</v>
      </c>
      <c r="G49" s="1"/>
      <c r="H49" s="14">
        <f t="shared" si="14"/>
        <v>0.61554559157079602</v>
      </c>
      <c r="I49" s="15">
        <f t="shared" si="15"/>
        <v>457.96161130953101</v>
      </c>
      <c r="J49" s="15">
        <f t="shared" si="16"/>
        <v>0</v>
      </c>
      <c r="K49" s="15">
        <f t="shared" si="17"/>
        <v>0</v>
      </c>
      <c r="L49" s="15">
        <f t="shared" si="18"/>
        <v>0</v>
      </c>
      <c r="M49" s="29">
        <f t="shared" si="19"/>
        <v>457.96161130953101</v>
      </c>
      <c r="N49" s="3"/>
      <c r="O49" s="3"/>
      <c r="P49" s="3"/>
    </row>
    <row r="50" spans="1:16">
      <c r="A50" s="14">
        <v>5.25</v>
      </c>
      <c r="B50" s="15">
        <f t="shared" si="9"/>
        <v>35153.669249999999</v>
      </c>
      <c r="C50" s="15">
        <f t="shared" si="10"/>
        <v>0</v>
      </c>
      <c r="D50" s="15">
        <f t="shared" si="11"/>
        <v>0</v>
      </c>
      <c r="E50" s="15">
        <f t="shared" si="12"/>
        <v>0</v>
      </c>
      <c r="F50" s="13">
        <f t="shared" si="13"/>
        <v>35153.669249999999</v>
      </c>
      <c r="G50" s="1"/>
      <c r="H50" s="14">
        <f t="shared" si="14"/>
        <v>0.83827635900078701</v>
      </c>
      <c r="I50" s="15">
        <f t="shared" si="15"/>
        <v>5613.0456884586501</v>
      </c>
      <c r="J50" s="15">
        <f t="shared" si="16"/>
        <v>0</v>
      </c>
      <c r="K50" s="15">
        <f t="shared" si="17"/>
        <v>0</v>
      </c>
      <c r="L50" s="15">
        <f t="shared" si="18"/>
        <v>0</v>
      </c>
      <c r="M50" s="29">
        <f t="shared" si="19"/>
        <v>5613.0456884586501</v>
      </c>
      <c r="N50" s="3"/>
      <c r="O50" s="3"/>
      <c r="P50" s="3"/>
    </row>
    <row r="51" spans="1:16">
      <c r="A51" s="14">
        <v>5.75</v>
      </c>
      <c r="B51" s="15">
        <f t="shared" si="9"/>
        <v>72725.315749999994</v>
      </c>
      <c r="C51" s="15">
        <f t="shared" si="10"/>
        <v>0</v>
      </c>
      <c r="D51" s="15">
        <f t="shared" si="11"/>
        <v>0</v>
      </c>
      <c r="E51" s="15">
        <f t="shared" si="12"/>
        <v>0</v>
      </c>
      <c r="F51" s="13">
        <f t="shared" si="13"/>
        <v>72725.315749999994</v>
      </c>
      <c r="G51" s="1"/>
      <c r="H51" s="14">
        <f t="shared" si="14"/>
        <v>1.10994939740124</v>
      </c>
      <c r="I51" s="15">
        <f t="shared" si="15"/>
        <v>14038.5078943526</v>
      </c>
      <c r="J51" s="15">
        <f t="shared" si="16"/>
        <v>0</v>
      </c>
      <c r="K51" s="15">
        <f t="shared" si="17"/>
        <v>0</v>
      </c>
      <c r="L51" s="15">
        <f t="shared" si="18"/>
        <v>0</v>
      </c>
      <c r="M51" s="29">
        <f t="shared" si="19"/>
        <v>14038.5078943526</v>
      </c>
      <c r="N51" s="3"/>
      <c r="O51" s="3"/>
      <c r="P51" s="3"/>
    </row>
    <row r="52" spans="1:16">
      <c r="A52" s="14">
        <v>6.25</v>
      </c>
      <c r="B52" s="15">
        <f t="shared" si="9"/>
        <v>49599.537499999999</v>
      </c>
      <c r="C52" s="15">
        <f t="shared" si="10"/>
        <v>0</v>
      </c>
      <c r="D52" s="15">
        <f t="shared" si="11"/>
        <v>0</v>
      </c>
      <c r="E52" s="15">
        <f t="shared" si="12"/>
        <v>0</v>
      </c>
      <c r="F52" s="13">
        <f t="shared" si="13"/>
        <v>49599.537499999999</v>
      </c>
      <c r="G52" s="1"/>
      <c r="H52" s="14">
        <f t="shared" si="14"/>
        <v>1.4356453369717701</v>
      </c>
      <c r="I52" s="15">
        <f t="shared" si="15"/>
        <v>11393.175156453</v>
      </c>
      <c r="J52" s="15">
        <f t="shared" si="16"/>
        <v>0</v>
      </c>
      <c r="K52" s="15">
        <f t="shared" si="17"/>
        <v>0</v>
      </c>
      <c r="L52" s="15">
        <f t="shared" si="18"/>
        <v>0</v>
      </c>
      <c r="M52" s="29">
        <f t="shared" si="19"/>
        <v>11393.175156453</v>
      </c>
      <c r="N52" s="3"/>
      <c r="O52" s="3"/>
      <c r="P52" s="3"/>
    </row>
    <row r="53" spans="1:16">
      <c r="A53" s="14">
        <v>6.75</v>
      </c>
      <c r="B53" s="15">
        <f t="shared" si="9"/>
        <v>40175.622000000003</v>
      </c>
      <c r="C53" s="15">
        <f t="shared" si="10"/>
        <v>0</v>
      </c>
      <c r="D53" s="15">
        <f t="shared" si="11"/>
        <v>0</v>
      </c>
      <c r="E53" s="15">
        <f t="shared" si="12"/>
        <v>0</v>
      </c>
      <c r="F53" s="13">
        <f t="shared" si="13"/>
        <v>40175.622000000003</v>
      </c>
      <c r="G53" s="1"/>
      <c r="H53" s="14">
        <f t="shared" si="14"/>
        <v>1.8204829519396299</v>
      </c>
      <c r="I53" s="15">
        <f t="shared" si="15"/>
        <v>10835.4125828994</v>
      </c>
      <c r="J53" s="15">
        <f t="shared" si="16"/>
        <v>0</v>
      </c>
      <c r="K53" s="15">
        <f t="shared" si="17"/>
        <v>0</v>
      </c>
      <c r="L53" s="15">
        <f t="shared" si="18"/>
        <v>0</v>
      </c>
      <c r="M53" s="29">
        <f t="shared" si="19"/>
        <v>10835.4125828994</v>
      </c>
      <c r="N53" s="3"/>
      <c r="O53" s="3"/>
      <c r="P53" s="3"/>
    </row>
    <row r="54" spans="1:16">
      <c r="A54" s="14">
        <v>7.25</v>
      </c>
      <c r="B54" s="15">
        <f t="shared" si="9"/>
        <v>33596.572500000002</v>
      </c>
      <c r="C54" s="15">
        <f t="shared" si="10"/>
        <v>0</v>
      </c>
      <c r="D54" s="15">
        <f t="shared" si="11"/>
        <v>0</v>
      </c>
      <c r="E54" s="15">
        <f t="shared" si="12"/>
        <v>0</v>
      </c>
      <c r="F54" s="13">
        <f t="shared" si="13"/>
        <v>33596.572500000002</v>
      </c>
      <c r="G54" s="1"/>
      <c r="H54" s="14">
        <f t="shared" si="14"/>
        <v>2.2696163489414301</v>
      </c>
      <c r="I54" s="15">
        <f t="shared" si="15"/>
        <v>10517.424857158099</v>
      </c>
      <c r="J54" s="15">
        <f t="shared" si="16"/>
        <v>0</v>
      </c>
      <c r="K54" s="15">
        <f t="shared" si="17"/>
        <v>0</v>
      </c>
      <c r="L54" s="15">
        <f t="shared" si="18"/>
        <v>0</v>
      </c>
      <c r="M54" s="29">
        <f t="shared" si="19"/>
        <v>10517.424857158099</v>
      </c>
      <c r="N54" s="3"/>
      <c r="O54" s="3"/>
      <c r="P54" s="3"/>
    </row>
    <row r="55" spans="1:16">
      <c r="A55" s="14">
        <v>7.75</v>
      </c>
      <c r="B55" s="15">
        <f t="shared" si="9"/>
        <v>26303.66275</v>
      </c>
      <c r="C55" s="15">
        <f t="shared" si="10"/>
        <v>0</v>
      </c>
      <c r="D55" s="15">
        <f t="shared" si="11"/>
        <v>0</v>
      </c>
      <c r="E55" s="15">
        <f t="shared" si="12"/>
        <v>0</v>
      </c>
      <c r="F55" s="13">
        <f t="shared" si="13"/>
        <v>26303.66275</v>
      </c>
      <c r="G55" s="1"/>
      <c r="H55" s="14">
        <f t="shared" si="14"/>
        <v>2.7882325577385898</v>
      </c>
      <c r="I55" s="15">
        <f t="shared" si="15"/>
        <v>9463.3198538484903</v>
      </c>
      <c r="J55" s="15">
        <f t="shared" si="16"/>
        <v>0</v>
      </c>
      <c r="K55" s="15">
        <f t="shared" si="17"/>
        <v>0</v>
      </c>
      <c r="L55" s="15">
        <f t="shared" si="18"/>
        <v>0</v>
      </c>
      <c r="M55" s="29">
        <f t="shared" si="19"/>
        <v>9463.3198538484903</v>
      </c>
      <c r="N55" s="3"/>
      <c r="O55" s="3"/>
      <c r="P55" s="3"/>
    </row>
    <row r="56" spans="1:16">
      <c r="A56" s="14">
        <v>8.25</v>
      </c>
      <c r="B56" s="15">
        <f t="shared" si="9"/>
        <v>21827.734499999999</v>
      </c>
      <c r="C56" s="15">
        <f t="shared" si="10"/>
        <v>0</v>
      </c>
      <c r="D56" s="15">
        <f t="shared" si="11"/>
        <v>0</v>
      </c>
      <c r="E56" s="15">
        <f t="shared" si="12"/>
        <v>0</v>
      </c>
      <c r="F56" s="13">
        <f t="shared" si="13"/>
        <v>21827.734499999999</v>
      </c>
      <c r="G56" s="1"/>
      <c r="H56" s="14">
        <f t="shared" si="14"/>
        <v>3.3815494425784398</v>
      </c>
      <c r="I56" s="15">
        <f t="shared" si="15"/>
        <v>8946.8561734818395</v>
      </c>
      <c r="J56" s="15">
        <f t="shared" si="16"/>
        <v>0</v>
      </c>
      <c r="K56" s="15">
        <f t="shared" si="17"/>
        <v>0</v>
      </c>
      <c r="L56" s="15">
        <f t="shared" si="18"/>
        <v>0</v>
      </c>
      <c r="M56" s="29">
        <f t="shared" si="19"/>
        <v>8946.8561734818395</v>
      </c>
      <c r="N56" s="3"/>
      <c r="O56" s="3"/>
      <c r="P56" s="3"/>
    </row>
    <row r="57" spans="1:16">
      <c r="A57" s="14">
        <v>8.75</v>
      </c>
      <c r="B57" s="15">
        <f t="shared" si="9"/>
        <v>19095.86</v>
      </c>
      <c r="C57" s="15">
        <f t="shared" si="10"/>
        <v>0</v>
      </c>
      <c r="D57" s="15">
        <f t="shared" si="11"/>
        <v>0</v>
      </c>
      <c r="E57" s="15">
        <f t="shared" si="12"/>
        <v>0</v>
      </c>
      <c r="F57" s="13">
        <f t="shared" si="13"/>
        <v>19095.86</v>
      </c>
      <c r="G57" s="1"/>
      <c r="H57" s="14">
        <f t="shared" si="14"/>
        <v>4.0548138733691497</v>
      </c>
      <c r="I57" s="15">
        <f t="shared" si="15"/>
        <v>8849.1609202188592</v>
      </c>
      <c r="J57" s="15">
        <f t="shared" si="16"/>
        <v>0</v>
      </c>
      <c r="K57" s="15">
        <f t="shared" si="17"/>
        <v>0</v>
      </c>
      <c r="L57" s="15">
        <f t="shared" si="18"/>
        <v>0</v>
      </c>
      <c r="M57" s="29">
        <f t="shared" si="19"/>
        <v>8849.1609202188592</v>
      </c>
      <c r="N57" s="3"/>
      <c r="O57" s="3"/>
      <c r="P57" s="3"/>
    </row>
    <row r="58" spans="1:16">
      <c r="A58" s="14">
        <v>9.25</v>
      </c>
      <c r="B58" s="15">
        <f t="shared" si="9"/>
        <v>29862.5766666667</v>
      </c>
      <c r="C58" s="15">
        <f t="shared" si="10"/>
        <v>5972.5153333333301</v>
      </c>
      <c r="D58" s="15">
        <f t="shared" si="11"/>
        <v>0</v>
      </c>
      <c r="E58" s="15">
        <f t="shared" si="12"/>
        <v>0</v>
      </c>
      <c r="F58" s="13">
        <f t="shared" si="13"/>
        <v>35835.091999999997</v>
      </c>
      <c r="G58" s="1"/>
      <c r="H58" s="14">
        <f t="shared" si="14"/>
        <v>4.81330011040858</v>
      </c>
      <c r="I58" s="15">
        <f t="shared" si="15"/>
        <v>15539.193899108301</v>
      </c>
      <c r="J58" s="15">
        <f t="shared" si="16"/>
        <v>3107.83877982165</v>
      </c>
      <c r="K58" s="15">
        <f t="shared" si="17"/>
        <v>0</v>
      </c>
      <c r="L58" s="15">
        <f t="shared" si="18"/>
        <v>0</v>
      </c>
      <c r="M58" s="29">
        <f t="shared" si="19"/>
        <v>18647.032678930002</v>
      </c>
      <c r="N58" s="3"/>
      <c r="O58" s="3"/>
      <c r="P58" s="3"/>
    </row>
    <row r="59" spans="1:16">
      <c r="A59" s="14">
        <v>9.75</v>
      </c>
      <c r="B59" s="15">
        <f t="shared" si="9"/>
        <v>78954.94425</v>
      </c>
      <c r="C59" s="15">
        <f t="shared" si="10"/>
        <v>33837.833250000003</v>
      </c>
      <c r="D59" s="15">
        <f t="shared" si="11"/>
        <v>0</v>
      </c>
      <c r="E59" s="15">
        <f t="shared" si="12"/>
        <v>0</v>
      </c>
      <c r="F59" s="13">
        <f t="shared" si="13"/>
        <v>112792.7775</v>
      </c>
      <c r="G59" s="1"/>
      <c r="H59" s="14">
        <f t="shared" si="14"/>
        <v>5.66230836684531</v>
      </c>
      <c r="I59" s="15">
        <f t="shared" si="15"/>
        <v>45853.050403136403</v>
      </c>
      <c r="J59" s="15">
        <f t="shared" si="16"/>
        <v>19651.3073156299</v>
      </c>
      <c r="K59" s="15">
        <f t="shared" si="17"/>
        <v>0</v>
      </c>
      <c r="L59" s="15">
        <f t="shared" si="18"/>
        <v>0</v>
      </c>
      <c r="M59" s="29">
        <f t="shared" si="19"/>
        <v>65504.357718766303</v>
      </c>
      <c r="N59" s="3"/>
      <c r="O59" s="3"/>
      <c r="P59" s="3"/>
    </row>
    <row r="60" spans="1:16">
      <c r="A60" s="14">
        <v>10.25</v>
      </c>
      <c r="B60" s="15">
        <f t="shared" si="9"/>
        <v>80472.887734375006</v>
      </c>
      <c r="C60" s="15">
        <f t="shared" si="10"/>
        <v>177040.35301562501</v>
      </c>
      <c r="D60" s="15">
        <f t="shared" si="11"/>
        <v>0</v>
      </c>
      <c r="E60" s="15">
        <f t="shared" si="12"/>
        <v>0</v>
      </c>
      <c r="F60" s="13">
        <f t="shared" si="13"/>
        <v>257513.24075</v>
      </c>
      <c r="G60" s="1"/>
      <c r="H60" s="14">
        <f t="shared" si="14"/>
        <v>6.6071635206887196</v>
      </c>
      <c r="I60" s="15">
        <f t="shared" si="15"/>
        <v>51872.929584686899</v>
      </c>
      <c r="J60" s="15">
        <f t="shared" si="16"/>
        <v>114120.445086311</v>
      </c>
      <c r="K60" s="15">
        <f t="shared" si="17"/>
        <v>0</v>
      </c>
      <c r="L60" s="15">
        <f t="shared" si="18"/>
        <v>0</v>
      </c>
      <c r="M60" s="29">
        <f t="shared" si="19"/>
        <v>165993.37467099799</v>
      </c>
      <c r="N60" s="3"/>
      <c r="O60" s="3"/>
      <c r="P60" s="3"/>
    </row>
    <row r="61" spans="1:16">
      <c r="A61" s="14">
        <v>10.75</v>
      </c>
      <c r="B61" s="15">
        <f t="shared" si="9"/>
        <v>66176.459594594606</v>
      </c>
      <c r="C61" s="15">
        <f t="shared" si="10"/>
        <v>341911.70790540602</v>
      </c>
      <c r="D61" s="15">
        <f t="shared" si="11"/>
        <v>0</v>
      </c>
      <c r="E61" s="15">
        <f t="shared" si="12"/>
        <v>0</v>
      </c>
      <c r="F61" s="13">
        <f t="shared" si="13"/>
        <v>408088.16750000097</v>
      </c>
      <c r="G61" s="1"/>
      <c r="H61" s="14">
        <f t="shared" si="14"/>
        <v>7.6532139538834798</v>
      </c>
      <c r="I61" s="15">
        <f t="shared" si="15"/>
        <v>47112.8003709728</v>
      </c>
      <c r="J61" s="15">
        <f t="shared" si="16"/>
        <v>243416.13525002601</v>
      </c>
      <c r="K61" s="15">
        <f t="shared" si="17"/>
        <v>0</v>
      </c>
      <c r="L61" s="15">
        <f t="shared" si="18"/>
        <v>0</v>
      </c>
      <c r="M61" s="29">
        <f t="shared" si="19"/>
        <v>290528.93562099902</v>
      </c>
      <c r="N61" s="3"/>
      <c r="O61" s="3"/>
      <c r="P61" s="3"/>
    </row>
    <row r="62" spans="1:16">
      <c r="A62" s="14">
        <v>11.25</v>
      </c>
      <c r="B62" s="15">
        <f t="shared" si="9"/>
        <v>35952.57</v>
      </c>
      <c r="C62" s="15">
        <f t="shared" si="10"/>
        <v>431430.84</v>
      </c>
      <c r="D62" s="15">
        <f t="shared" si="11"/>
        <v>0</v>
      </c>
      <c r="E62" s="15">
        <f t="shared" si="12"/>
        <v>0</v>
      </c>
      <c r="F62" s="13">
        <f t="shared" si="13"/>
        <v>467383.41</v>
      </c>
      <c r="G62" s="1"/>
      <c r="H62" s="14">
        <f t="shared" si="14"/>
        <v>8.8058305002848005</v>
      </c>
      <c r="I62" s="15">
        <f t="shared" si="15"/>
        <v>28141.5322195222</v>
      </c>
      <c r="J62" s="15">
        <f t="shared" si="16"/>
        <v>337698.386634266</v>
      </c>
      <c r="K62" s="15">
        <f t="shared" si="17"/>
        <v>0</v>
      </c>
      <c r="L62" s="15">
        <f t="shared" si="18"/>
        <v>0</v>
      </c>
      <c r="M62" s="29">
        <f t="shared" si="19"/>
        <v>365839.918853788</v>
      </c>
      <c r="N62" s="3"/>
      <c r="O62" s="3"/>
      <c r="P62" s="3"/>
    </row>
    <row r="63" spans="1:16">
      <c r="A63" s="14">
        <v>11.75</v>
      </c>
      <c r="B63" s="15">
        <f t="shared" si="9"/>
        <v>10867.801187499999</v>
      </c>
      <c r="C63" s="15">
        <f t="shared" si="10"/>
        <v>423844.24631249998</v>
      </c>
      <c r="D63" s="15">
        <f t="shared" si="11"/>
        <v>0</v>
      </c>
      <c r="E63" s="15">
        <f t="shared" si="12"/>
        <v>0</v>
      </c>
      <c r="F63" s="13">
        <f t="shared" si="13"/>
        <v>434712.04749999999</v>
      </c>
      <c r="G63" s="1"/>
      <c r="H63" s="14">
        <f t="shared" si="14"/>
        <v>10.0704054876978</v>
      </c>
      <c r="I63" s="15">
        <f t="shared" si="15"/>
        <v>9314.3118908773304</v>
      </c>
      <c r="J63" s="15">
        <f t="shared" si="16"/>
        <v>363258.16374421603</v>
      </c>
      <c r="K63" s="15">
        <f t="shared" si="17"/>
        <v>0</v>
      </c>
      <c r="L63" s="15">
        <f t="shared" si="18"/>
        <v>0</v>
      </c>
      <c r="M63" s="29">
        <f t="shared" si="19"/>
        <v>372572.475635093</v>
      </c>
      <c r="N63" s="3"/>
      <c r="O63" s="3"/>
      <c r="P63" s="3"/>
    </row>
    <row r="64" spans="1:16">
      <c r="A64" s="14">
        <v>12.25</v>
      </c>
      <c r="B64" s="15">
        <f t="shared" si="9"/>
        <v>0</v>
      </c>
      <c r="C64" s="15">
        <f t="shared" si="10"/>
        <v>367492.57650000002</v>
      </c>
      <c r="D64" s="15">
        <f t="shared" si="11"/>
        <v>0</v>
      </c>
      <c r="E64" s="15">
        <f t="shared" si="12"/>
        <v>0</v>
      </c>
      <c r="F64" s="13">
        <f t="shared" si="13"/>
        <v>367492.57650000002</v>
      </c>
      <c r="G64" s="1"/>
      <c r="H64" s="14">
        <f t="shared" si="14"/>
        <v>11.452351861739899</v>
      </c>
      <c r="I64" s="15">
        <f t="shared" si="15"/>
        <v>0</v>
      </c>
      <c r="J64" s="15">
        <f t="shared" si="16"/>
        <v>343563.61572696897</v>
      </c>
      <c r="K64" s="15">
        <f t="shared" si="17"/>
        <v>0</v>
      </c>
      <c r="L64" s="15">
        <f t="shared" si="18"/>
        <v>0</v>
      </c>
      <c r="M64" s="29">
        <f t="shared" si="19"/>
        <v>343563.61572696897</v>
      </c>
      <c r="N64" s="3"/>
      <c r="O64" s="3"/>
      <c r="P64" s="3"/>
    </row>
    <row r="65" spans="1:16">
      <c r="A65" s="14">
        <v>12.75</v>
      </c>
      <c r="B65" s="15">
        <f t="shared" si="9"/>
        <v>0</v>
      </c>
      <c r="C65" s="15">
        <f t="shared" si="10"/>
        <v>293292.73800000001</v>
      </c>
      <c r="D65" s="15">
        <f t="shared" si="11"/>
        <v>0</v>
      </c>
      <c r="E65" s="15">
        <f t="shared" si="12"/>
        <v>0</v>
      </c>
      <c r="F65" s="13">
        <f t="shared" si="13"/>
        <v>293292.73800000001</v>
      </c>
      <c r="G65" s="1"/>
      <c r="H65" s="14">
        <f t="shared" si="14"/>
        <v>12.957102381334501</v>
      </c>
      <c r="I65" s="15">
        <f t="shared" si="15"/>
        <v>0</v>
      </c>
      <c r="J65" s="15">
        <f t="shared" si="16"/>
        <v>298056.78697787598</v>
      </c>
      <c r="K65" s="15">
        <f t="shared" si="17"/>
        <v>0</v>
      </c>
      <c r="L65" s="15">
        <f t="shared" si="18"/>
        <v>0</v>
      </c>
      <c r="M65" s="29">
        <f t="shared" si="19"/>
        <v>298056.78697787598</v>
      </c>
      <c r="N65" s="3"/>
      <c r="O65" s="3"/>
      <c r="P65" s="3"/>
    </row>
    <row r="66" spans="1:16">
      <c r="A66" s="14">
        <v>13.25</v>
      </c>
      <c r="B66" s="15">
        <f t="shared" si="9"/>
        <v>0</v>
      </c>
      <c r="C66" s="15">
        <f t="shared" si="10"/>
        <v>179354.26574999999</v>
      </c>
      <c r="D66" s="15">
        <f t="shared" si="11"/>
        <v>0</v>
      </c>
      <c r="E66" s="15">
        <f t="shared" si="12"/>
        <v>0</v>
      </c>
      <c r="F66" s="13">
        <f t="shared" si="13"/>
        <v>179354.26574999999</v>
      </c>
      <c r="G66" s="1"/>
      <c r="H66" s="14">
        <f t="shared" si="14"/>
        <v>14.5901088772798</v>
      </c>
      <c r="I66" s="15">
        <f t="shared" si="15"/>
        <v>0</v>
      </c>
      <c r="J66" s="15">
        <f t="shared" si="16"/>
        <v>197494.20867147701</v>
      </c>
      <c r="K66" s="15">
        <f t="shared" si="17"/>
        <v>0</v>
      </c>
      <c r="L66" s="15">
        <f t="shared" si="18"/>
        <v>0</v>
      </c>
      <c r="M66" s="29">
        <f t="shared" si="19"/>
        <v>197494.20867147701</v>
      </c>
      <c r="N66" s="3"/>
      <c r="O66" s="3"/>
      <c r="P66" s="3"/>
    </row>
    <row r="67" spans="1:16">
      <c r="A67" s="14">
        <v>13.75</v>
      </c>
      <c r="B67" s="15">
        <f t="shared" si="9"/>
        <v>0</v>
      </c>
      <c r="C67" s="15">
        <f t="shared" si="10"/>
        <v>98557.181249999994</v>
      </c>
      <c r="D67" s="15">
        <f t="shared" si="11"/>
        <v>0</v>
      </c>
      <c r="E67" s="15">
        <f t="shared" si="12"/>
        <v>0</v>
      </c>
      <c r="F67" s="13">
        <f t="shared" si="13"/>
        <v>98557.181249999994</v>
      </c>
      <c r="G67" s="1"/>
      <c r="H67" s="14">
        <f t="shared" si="14"/>
        <v>16.356841566658002</v>
      </c>
      <c r="I67" s="15">
        <f t="shared" si="15"/>
        <v>0</v>
      </c>
      <c r="J67" s="15">
        <f t="shared" si="16"/>
        <v>117242.487197283</v>
      </c>
      <c r="K67" s="15">
        <f t="shared" si="17"/>
        <v>0</v>
      </c>
      <c r="L67" s="15">
        <f t="shared" si="18"/>
        <v>0</v>
      </c>
      <c r="M67" s="29">
        <f t="shared" si="19"/>
        <v>117242.487197283</v>
      </c>
      <c r="N67" s="3"/>
      <c r="O67" s="3"/>
      <c r="P67" s="3"/>
    </row>
    <row r="68" spans="1:16">
      <c r="A68" s="14">
        <v>14.25</v>
      </c>
      <c r="B68" s="15">
        <f t="shared" si="9"/>
        <v>0</v>
      </c>
      <c r="C68" s="15">
        <f t="shared" si="10"/>
        <v>47078.950499999999</v>
      </c>
      <c r="D68" s="15">
        <f t="shared" si="11"/>
        <v>0</v>
      </c>
      <c r="E68" s="15">
        <f t="shared" si="12"/>
        <v>0</v>
      </c>
      <c r="F68" s="13">
        <f t="shared" si="13"/>
        <v>47078.950499999999</v>
      </c>
      <c r="G68" s="1"/>
      <c r="H68" s="14">
        <f t="shared" si="14"/>
        <v>18.2627884169192</v>
      </c>
      <c r="I68" s="15">
        <f t="shared" si="15"/>
        <v>0</v>
      </c>
      <c r="J68" s="15">
        <f t="shared" si="16"/>
        <v>60336.3446927798</v>
      </c>
      <c r="K68" s="15">
        <f t="shared" si="17"/>
        <v>0</v>
      </c>
      <c r="L68" s="15">
        <f t="shared" si="18"/>
        <v>0</v>
      </c>
      <c r="M68" s="29">
        <f t="shared" si="19"/>
        <v>60336.3446927798</v>
      </c>
      <c r="N68" s="3"/>
      <c r="O68" s="3"/>
      <c r="P68" s="3"/>
    </row>
    <row r="69" spans="1:16">
      <c r="A69" s="14">
        <v>14.75</v>
      </c>
      <c r="B69" s="15">
        <f t="shared" si="9"/>
        <v>0</v>
      </c>
      <c r="C69" s="15">
        <f t="shared" si="10"/>
        <v>18139.829741379301</v>
      </c>
      <c r="D69" s="15">
        <f t="shared" si="11"/>
        <v>2902.3727586207001</v>
      </c>
      <c r="E69" s="15">
        <f t="shared" si="12"/>
        <v>0</v>
      </c>
      <c r="F69" s="13">
        <f t="shared" si="13"/>
        <v>21042.202499999999</v>
      </c>
      <c r="G69" s="1"/>
      <c r="H69" s="14">
        <f t="shared" si="14"/>
        <v>20.313454554360799</v>
      </c>
      <c r="I69" s="15">
        <f t="shared" si="15"/>
        <v>0</v>
      </c>
      <c r="J69" s="15">
        <f t="shared" si="16"/>
        <v>24981.871666125498</v>
      </c>
      <c r="K69" s="15">
        <f t="shared" si="17"/>
        <v>3997.0994665800899</v>
      </c>
      <c r="L69" s="15">
        <f t="shared" si="18"/>
        <v>0</v>
      </c>
      <c r="M69" s="29">
        <f t="shared" si="19"/>
        <v>28978.971132705599</v>
      </c>
      <c r="N69" s="3"/>
      <c r="O69" s="3"/>
      <c r="P69" s="3"/>
    </row>
    <row r="70" spans="1:16">
      <c r="A70" s="14">
        <v>15.25</v>
      </c>
      <c r="B70" s="15">
        <f t="shared" si="9"/>
        <v>0</v>
      </c>
      <c r="C70" s="15">
        <f t="shared" si="10"/>
        <v>5578.58863636364</v>
      </c>
      <c r="D70" s="15">
        <f t="shared" si="11"/>
        <v>2603.3413636363598</v>
      </c>
      <c r="E70" s="15">
        <f t="shared" si="12"/>
        <v>0</v>
      </c>
      <c r="F70" s="13">
        <f t="shared" si="13"/>
        <v>8181.93</v>
      </c>
      <c r="G70" s="1"/>
      <c r="H70" s="14">
        <f t="shared" si="14"/>
        <v>22.514361712445002</v>
      </c>
      <c r="I70" s="15">
        <f t="shared" si="15"/>
        <v>0</v>
      </c>
      <c r="J70" s="15">
        <f t="shared" si="16"/>
        <v>8235.9581904279494</v>
      </c>
      <c r="K70" s="15">
        <f t="shared" si="17"/>
        <v>3843.4471555330401</v>
      </c>
      <c r="L70" s="15">
        <f t="shared" si="18"/>
        <v>0</v>
      </c>
      <c r="M70" s="29">
        <f t="shared" si="19"/>
        <v>12079.405345961</v>
      </c>
      <c r="N70" s="3"/>
      <c r="O70" s="3"/>
      <c r="P70" s="3"/>
    </row>
    <row r="71" spans="1:16">
      <c r="A71" s="14">
        <v>15.75</v>
      </c>
      <c r="B71" s="15">
        <f t="shared" si="9"/>
        <v>0</v>
      </c>
      <c r="C71" s="15">
        <f t="shared" si="10"/>
        <v>1084.5686250000001</v>
      </c>
      <c r="D71" s="15">
        <f t="shared" si="11"/>
        <v>1084.5686250000001</v>
      </c>
      <c r="E71" s="15">
        <f t="shared" si="12"/>
        <v>0</v>
      </c>
      <c r="F71" s="13">
        <f t="shared" si="13"/>
        <v>2169.1372500000002</v>
      </c>
      <c r="G71" s="1"/>
      <c r="H71" s="14">
        <f t="shared" si="14"/>
        <v>24.871047716009901</v>
      </c>
      <c r="I71" s="15">
        <f t="shared" si="15"/>
        <v>0</v>
      </c>
      <c r="J71" s="15">
        <f t="shared" si="16"/>
        <v>1712.6576522960199</v>
      </c>
      <c r="K71" s="15">
        <f t="shared" si="17"/>
        <v>1712.6576522960199</v>
      </c>
      <c r="L71" s="15">
        <f t="shared" si="18"/>
        <v>0</v>
      </c>
      <c r="M71" s="29">
        <f t="shared" si="19"/>
        <v>3425.3153045920399</v>
      </c>
      <c r="N71" s="3"/>
      <c r="O71" s="3"/>
      <c r="P71" s="3"/>
    </row>
    <row r="72" spans="1:16">
      <c r="A72" s="14">
        <v>16.25</v>
      </c>
      <c r="B72" s="15">
        <f t="shared" si="9"/>
        <v>0</v>
      </c>
      <c r="C72" s="15">
        <f t="shared" si="10"/>
        <v>0</v>
      </c>
      <c r="D72" s="15">
        <f t="shared" si="11"/>
        <v>0</v>
      </c>
      <c r="E72" s="15">
        <f t="shared" si="12"/>
        <v>0</v>
      </c>
      <c r="F72" s="13">
        <f t="shared" si="13"/>
        <v>0</v>
      </c>
      <c r="G72" s="1"/>
      <c r="H72" s="14">
        <f t="shared" si="14"/>
        <v>27.389065997931802</v>
      </c>
      <c r="I72" s="15">
        <f t="shared" si="15"/>
        <v>0</v>
      </c>
      <c r="J72" s="15">
        <f t="shared" si="16"/>
        <v>0</v>
      </c>
      <c r="K72" s="15">
        <f t="shared" si="17"/>
        <v>0</v>
      </c>
      <c r="L72" s="15">
        <f t="shared" si="18"/>
        <v>0</v>
      </c>
      <c r="M72" s="29">
        <f t="shared" si="19"/>
        <v>0</v>
      </c>
      <c r="N72" s="3"/>
      <c r="O72" s="3"/>
      <c r="P72" s="3"/>
    </row>
    <row r="73" spans="1:16">
      <c r="A73" s="14">
        <v>16.75</v>
      </c>
      <c r="B73" s="15">
        <f t="shared" si="9"/>
        <v>0</v>
      </c>
      <c r="C73" s="15">
        <f t="shared" si="10"/>
        <v>0</v>
      </c>
      <c r="D73" s="15">
        <f t="shared" si="11"/>
        <v>0</v>
      </c>
      <c r="E73" s="15">
        <f t="shared" si="12"/>
        <v>0</v>
      </c>
      <c r="F73" s="13">
        <f t="shared" si="13"/>
        <v>0</v>
      </c>
      <c r="G73" s="1"/>
      <c r="H73" s="14">
        <f t="shared" si="14"/>
        <v>30.073985145230498</v>
      </c>
      <c r="I73" s="15">
        <f t="shared" si="15"/>
        <v>0</v>
      </c>
      <c r="J73" s="15">
        <f t="shared" si="16"/>
        <v>0</v>
      </c>
      <c r="K73" s="15">
        <f t="shared" si="17"/>
        <v>0</v>
      </c>
      <c r="L73" s="15">
        <f t="shared" si="18"/>
        <v>0</v>
      </c>
      <c r="M73" s="29">
        <f t="shared" si="19"/>
        <v>0</v>
      </c>
      <c r="N73" s="3"/>
      <c r="O73" s="3"/>
      <c r="P73" s="3"/>
    </row>
    <row r="74" spans="1:16">
      <c r="A74" s="14">
        <v>17.25</v>
      </c>
      <c r="B74" s="15">
        <f t="shared" si="9"/>
        <v>0</v>
      </c>
      <c r="C74" s="15">
        <f t="shared" si="10"/>
        <v>0</v>
      </c>
      <c r="D74" s="15">
        <f t="shared" si="11"/>
        <v>0</v>
      </c>
      <c r="E74" s="15">
        <f t="shared" si="12"/>
        <v>0</v>
      </c>
      <c r="F74" s="13">
        <f t="shared" si="13"/>
        <v>0</v>
      </c>
      <c r="G74" s="1"/>
      <c r="H74" s="14">
        <f t="shared" si="14"/>
        <v>32.931388471969001</v>
      </c>
      <c r="I74" s="15">
        <f t="shared" si="15"/>
        <v>0</v>
      </c>
      <c r="J74" s="15">
        <f t="shared" si="16"/>
        <v>0</v>
      </c>
      <c r="K74" s="15">
        <f t="shared" si="17"/>
        <v>0</v>
      </c>
      <c r="L74" s="15">
        <f t="shared" si="18"/>
        <v>0</v>
      </c>
      <c r="M74" s="29">
        <f t="shared" si="19"/>
        <v>0</v>
      </c>
      <c r="N74" s="3"/>
      <c r="O74" s="3"/>
      <c r="P74" s="3"/>
    </row>
    <row r="75" spans="1:16">
      <c r="A75" s="14">
        <v>17.75</v>
      </c>
      <c r="B75" s="15">
        <f t="shared" si="9"/>
        <v>0</v>
      </c>
      <c r="C75" s="15">
        <f t="shared" si="10"/>
        <v>0</v>
      </c>
      <c r="D75" s="15">
        <f t="shared" si="11"/>
        <v>0</v>
      </c>
      <c r="E75" s="15">
        <f t="shared" si="12"/>
        <v>0</v>
      </c>
      <c r="F75" s="13">
        <f t="shared" si="13"/>
        <v>0</v>
      </c>
      <c r="G75" s="1"/>
      <c r="H75" s="14">
        <f t="shared" si="14"/>
        <v>35.966873616610897</v>
      </c>
      <c r="I75" s="15">
        <f t="shared" si="15"/>
        <v>0</v>
      </c>
      <c r="J75" s="15">
        <f t="shared" si="16"/>
        <v>0</v>
      </c>
      <c r="K75" s="15">
        <f t="shared" si="17"/>
        <v>0</v>
      </c>
      <c r="L75" s="15">
        <f t="shared" si="18"/>
        <v>0</v>
      </c>
      <c r="M75" s="29">
        <f t="shared" si="19"/>
        <v>0</v>
      </c>
      <c r="N75" s="3"/>
      <c r="O75" s="3"/>
      <c r="P75" s="3"/>
    </row>
    <row r="76" spans="1:16">
      <c r="A76" s="14">
        <v>18.25</v>
      </c>
      <c r="B76" s="15">
        <f t="shared" si="9"/>
        <v>0</v>
      </c>
      <c r="C76" s="15">
        <f t="shared" si="10"/>
        <v>0</v>
      </c>
      <c r="D76" s="15">
        <f t="shared" si="11"/>
        <v>0</v>
      </c>
      <c r="E76" s="15">
        <f t="shared" si="12"/>
        <v>0</v>
      </c>
      <c r="F76" s="13">
        <f t="shared" si="13"/>
        <v>0</v>
      </c>
      <c r="G76" s="1"/>
      <c r="H76" s="14">
        <f t="shared" si="14"/>
        <v>39.186052161766298</v>
      </c>
      <c r="I76" s="15">
        <f t="shared" si="15"/>
        <v>0</v>
      </c>
      <c r="J76" s="15">
        <f t="shared" si="16"/>
        <v>0</v>
      </c>
      <c r="K76" s="15">
        <f t="shared" si="17"/>
        <v>0</v>
      </c>
      <c r="L76" s="15">
        <f t="shared" si="18"/>
        <v>0</v>
      </c>
      <c r="M76" s="29">
        <f t="shared" si="19"/>
        <v>0</v>
      </c>
      <c r="N76" s="3"/>
      <c r="O76" s="3"/>
      <c r="P76" s="3"/>
    </row>
    <row r="77" spans="1:16">
      <c r="A77" s="14">
        <v>18.75</v>
      </c>
      <c r="B77" s="15">
        <f t="shared" si="9"/>
        <v>0</v>
      </c>
      <c r="C77" s="15">
        <f t="shared" si="10"/>
        <v>0</v>
      </c>
      <c r="D77" s="15">
        <f t="shared" si="11"/>
        <v>0</v>
      </c>
      <c r="E77" s="15">
        <f t="shared" si="12"/>
        <v>0</v>
      </c>
      <c r="F77" s="13">
        <f t="shared" si="13"/>
        <v>0</v>
      </c>
      <c r="G77" s="1"/>
      <c r="H77" s="14">
        <f t="shared" si="14"/>
        <v>42.594549274481402</v>
      </c>
      <c r="I77" s="15">
        <f t="shared" si="15"/>
        <v>0</v>
      </c>
      <c r="J77" s="15">
        <f t="shared" si="16"/>
        <v>0</v>
      </c>
      <c r="K77" s="15">
        <f t="shared" si="17"/>
        <v>0</v>
      </c>
      <c r="L77" s="15">
        <f t="shared" si="18"/>
        <v>0</v>
      </c>
      <c r="M77" s="29">
        <f t="shared" si="19"/>
        <v>0</v>
      </c>
      <c r="N77" s="3"/>
      <c r="O77" s="3"/>
      <c r="P77" s="3"/>
    </row>
    <row r="78" spans="1:16">
      <c r="A78" s="14">
        <v>19.25</v>
      </c>
      <c r="B78" s="15">
        <f t="shared" si="9"/>
        <v>0</v>
      </c>
      <c r="C78" s="15">
        <f t="shared" si="10"/>
        <v>0</v>
      </c>
      <c r="D78" s="15">
        <f t="shared" si="11"/>
        <v>0</v>
      </c>
      <c r="E78" s="15">
        <f t="shared" si="12"/>
        <v>0</v>
      </c>
      <c r="F78" s="13">
        <f t="shared" si="13"/>
        <v>0</v>
      </c>
      <c r="G78" s="1"/>
      <c r="H78" s="14">
        <f t="shared" si="14"/>
        <v>46.198003365430097</v>
      </c>
      <c r="I78" s="15">
        <f t="shared" si="15"/>
        <v>0</v>
      </c>
      <c r="J78" s="15">
        <f t="shared" si="16"/>
        <v>0</v>
      </c>
      <c r="K78" s="15">
        <f t="shared" si="17"/>
        <v>0</v>
      </c>
      <c r="L78" s="15">
        <f t="shared" si="18"/>
        <v>0</v>
      </c>
      <c r="M78" s="29">
        <f t="shared" si="19"/>
        <v>0</v>
      </c>
      <c r="N78" s="3"/>
      <c r="O78" s="3"/>
      <c r="P78" s="3"/>
    </row>
    <row r="79" spans="1:16">
      <c r="A79" s="19" t="s">
        <v>7</v>
      </c>
      <c r="B79" s="20">
        <f>SUM(B47:B78)</f>
        <v>604299.18043313595</v>
      </c>
      <c r="C79" s="20">
        <f>SUM(C47:C78)</f>
        <v>2424616.1948196101</v>
      </c>
      <c r="D79" s="20">
        <f>SUM(D47:D78)</f>
        <v>6590.2827472570598</v>
      </c>
      <c r="E79" s="20">
        <f>SUM(E47:E78)</f>
        <v>0</v>
      </c>
      <c r="F79" s="20">
        <f>SUM(F47:F78)</f>
        <v>3035505.6579999998</v>
      </c>
      <c r="G79" s="13"/>
      <c r="H79" s="19" t="s">
        <v>7</v>
      </c>
      <c r="I79" s="20">
        <f>SUM(I47:I78)</f>
        <v>277948.68310648401</v>
      </c>
      <c r="J79" s="20">
        <f>SUM(J47:J78)</f>
        <v>2132876.2075855001</v>
      </c>
      <c r="K79" s="20">
        <f>SUM(K47:K78)</f>
        <v>9553.2042744091505</v>
      </c>
      <c r="L79" s="20">
        <f>SUM(L47:L78)</f>
        <v>0</v>
      </c>
      <c r="M79" s="20">
        <f>SUM(M47:M78)</f>
        <v>2420378.0949663999</v>
      </c>
      <c r="N79" s="3"/>
      <c r="O79" s="3"/>
      <c r="P79" s="3"/>
    </row>
    <row r="80" spans="1:16">
      <c r="A80" s="6" t="s">
        <v>13</v>
      </c>
      <c r="B80" s="21">
        <f>IF(L38&gt;0,B79/L38,0)</f>
        <v>7.9215078283368499</v>
      </c>
      <c r="C80" s="21">
        <f>IF(M38&gt;0,C79/M38,0)</f>
        <v>11.753410333827301</v>
      </c>
      <c r="D80" s="21">
        <f>IF(N38&gt;0,D79/N38,0)</f>
        <v>15.1034302092004</v>
      </c>
      <c r="E80" s="21">
        <f>IF(O38&gt;0,E79/O38,0)</f>
        <v>0</v>
      </c>
      <c r="F80" s="21">
        <f>IF(P38&gt;0,F79/P38,0)</f>
        <v>10.725688513540801</v>
      </c>
      <c r="G80" s="13"/>
      <c r="H80" s="6" t="s">
        <v>13</v>
      </c>
      <c r="I80" s="21">
        <f>IF(L38&gt;0,I79/L38,0)</f>
        <v>3.6435142399594098</v>
      </c>
      <c r="J80" s="21">
        <f>IF(M38&gt;0,J79/M38,0)</f>
        <v>10.339190719162399</v>
      </c>
      <c r="K80" s="21">
        <f>IF(N38&gt;0,K79/N38,0)</f>
        <v>21.8937729330091</v>
      </c>
      <c r="L80" s="21">
        <f>IF(O38&gt;0,L79/O38,0)</f>
        <v>0</v>
      </c>
      <c r="M80" s="21">
        <f>IF(P38&gt;0,M79/P38,0)</f>
        <v>8.5521901312189303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3" t="s">
        <v>14</v>
      </c>
      <c r="B85" s="53"/>
      <c r="C85" s="53"/>
      <c r="D85" s="53"/>
      <c r="E85" s="53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53"/>
      <c r="B86" s="53"/>
      <c r="C86" s="53"/>
      <c r="D86" s="53"/>
      <c r="E86" s="53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4" t="s">
        <v>15</v>
      </c>
      <c r="B89" s="55" t="s">
        <v>16</v>
      </c>
      <c r="C89" s="55" t="s">
        <v>17</v>
      </c>
      <c r="D89" s="55" t="s">
        <v>18</v>
      </c>
      <c r="E89" s="55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4"/>
      <c r="B90" s="54"/>
      <c r="C90" s="54"/>
      <c r="D90" s="54"/>
      <c r="E90" s="55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1">
        <v>0</v>
      </c>
      <c r="B92" s="51">
        <f>L$38</f>
        <v>76285.878083896401</v>
      </c>
      <c r="C92" s="51">
        <f>$B$80</f>
        <v>7.9215078283368499</v>
      </c>
      <c r="D92" s="51">
        <f>$I$80</f>
        <v>3.6435142399594098</v>
      </c>
      <c r="E92" s="51">
        <f>B92*D92</f>
        <v>277948.68310648401</v>
      </c>
      <c r="F92" s="15">
        <f>E92/1000</f>
        <v>277.948683106484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1">
        <v>1</v>
      </c>
      <c r="B93" s="51">
        <f>M$38</f>
        <v>206290.44047253</v>
      </c>
      <c r="C93" s="51">
        <f>$C$80</f>
        <v>11.753410333827301</v>
      </c>
      <c r="D93" s="51">
        <f>$J$80</f>
        <v>10.339190719162399</v>
      </c>
      <c r="E93" s="51">
        <f>B93*D93</f>
        <v>2132876.2075855099</v>
      </c>
      <c r="F93" s="15">
        <f>E93/1000</f>
        <v>2132.8762075855102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51">
        <f>N$38</f>
        <v>436.34344357366803</v>
      </c>
      <c r="C94" s="51">
        <f>$D$80</f>
        <v>15.1034302092004</v>
      </c>
      <c r="D94" s="51">
        <f>$K$80</f>
        <v>21.8937729330091</v>
      </c>
      <c r="E94" s="51">
        <f>B94*D94</f>
        <v>9553.2042744091596</v>
      </c>
      <c r="F94" s="15">
        <f>E94/1000</f>
        <v>9.5532042744091594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51">
        <f>O$38</f>
        <v>0</v>
      </c>
      <c r="C95" s="51">
        <f>$E$80</f>
        <v>0</v>
      </c>
      <c r="D95" s="51">
        <f>$L$80</f>
        <v>0</v>
      </c>
      <c r="E95" s="51">
        <f>B95*D95</f>
        <v>0</v>
      </c>
      <c r="F95" s="15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51">
        <f>SUM(B92:B95)</f>
        <v>283012.66200000001</v>
      </c>
      <c r="C96" s="51">
        <f>$F$80</f>
        <v>10.725688513540801</v>
      </c>
      <c r="D96" s="51">
        <f>$M$80</f>
        <v>8.5521901312189303</v>
      </c>
      <c r="E96" s="51">
        <f>SUM(E92:E95)</f>
        <v>2420378.0949663999</v>
      </c>
      <c r="F96" s="15">
        <f>E96/1000</f>
        <v>2420.3780949664001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51">
        <f>$I$2</f>
        <v>2513663</v>
      </c>
      <c r="C97" s="52"/>
      <c r="D97" s="52"/>
      <c r="E97" s="52"/>
      <c r="F97" s="15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32" customHeight="1">
      <c r="A98" s="35" t="s">
        <v>20</v>
      </c>
      <c r="B98" s="51">
        <f>IF(E96&gt;0,$I$2/E96,"")</f>
        <v>1.0385414597940701</v>
      </c>
      <c r="C98" s="59" t="s">
        <v>23</v>
      </c>
      <c r="D98" s="59"/>
      <c r="E98" s="59"/>
      <c r="F98" s="15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3">
    <mergeCell ref="A1:F1"/>
    <mergeCell ref="H1:I1"/>
    <mergeCell ref="B4:F4"/>
    <mergeCell ref="L4:P4"/>
    <mergeCell ref="B42:D42"/>
    <mergeCell ref="I42:K42"/>
    <mergeCell ref="C98:E98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topLeftCell="A52" zoomScale="80" zoomScaleNormal="80" workbookViewId="0">
      <selection activeCell="I80" sqref="I80:L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6" t="s">
        <v>24</v>
      </c>
      <c r="B1" s="56"/>
      <c r="C1" s="56"/>
      <c r="D1" s="56"/>
      <c r="E1" s="56"/>
      <c r="F1" s="56"/>
      <c r="G1" s="1"/>
      <c r="H1" s="57" t="s">
        <v>1</v>
      </c>
      <c r="I1" s="57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2578619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8" t="s">
        <v>4</v>
      </c>
      <c r="C4" s="58"/>
      <c r="D4" s="58"/>
      <c r="E4" s="58"/>
      <c r="F4" s="58"/>
      <c r="G4" s="1"/>
      <c r="H4" s="5" t="s">
        <v>3</v>
      </c>
      <c r="J4" s="1"/>
      <c r="K4" s="5" t="s">
        <v>3</v>
      </c>
      <c r="L4" s="57" t="s">
        <v>5</v>
      </c>
      <c r="M4" s="57"/>
      <c r="N4" s="57"/>
      <c r="O4" s="57"/>
      <c r="P4" s="57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43"/>
      <c r="F6" s="13">
        <f t="shared" ref="F6:F37" si="0">SUM(B6:E6)</f>
        <v>0</v>
      </c>
      <c r="G6" s="1"/>
      <c r="H6" s="14">
        <v>3.75</v>
      </c>
      <c r="I6" s="48">
        <v>0</v>
      </c>
      <c r="J6" s="15">
        <f>I6/1000</f>
        <v>0</v>
      </c>
      <c r="K6" s="14">
        <v>3.75</v>
      </c>
      <c r="L6" s="15">
        <f t="shared" ref="L6:L37" si="1">IF($F6&gt;0,($I6/1000)*(B6/$F6),0)</f>
        <v>0</v>
      </c>
      <c r="M6" s="15">
        <f t="shared" ref="M6:M37" si="2">IF($F6&gt;0,($I6/1000)*(C6/$F6),0)</f>
        <v>0</v>
      </c>
      <c r="N6" s="15">
        <f t="shared" ref="N6:N37" si="3">IF($F6&gt;0,($I6/1000)*(D6/$F6),0)</f>
        <v>0</v>
      </c>
      <c r="O6" s="15">
        <f t="shared" ref="O6:O37" si="4">IF($F6&gt;0,($I6/1000)*(E6/$F6),0)</f>
        <v>0</v>
      </c>
      <c r="P6" s="16">
        <f t="shared" ref="P6:P37" si="5">SUM(L6:O6)</f>
        <v>0</v>
      </c>
      <c r="Q6" s="3"/>
      <c r="R6" s="3"/>
    </row>
    <row r="7" spans="1:18">
      <c r="A7" s="14">
        <v>4.25</v>
      </c>
      <c r="B7" s="11"/>
      <c r="C7" s="11"/>
      <c r="D7" s="11"/>
      <c r="E7" s="43"/>
      <c r="F7" s="13">
        <f t="shared" si="0"/>
        <v>0</v>
      </c>
      <c r="G7" s="1"/>
      <c r="H7" s="14">
        <v>4.25</v>
      </c>
      <c r="I7" s="48">
        <v>0</v>
      </c>
      <c r="J7" s="15">
        <f t="shared" ref="J7:J38" si="6">I7/1000</f>
        <v>0</v>
      </c>
      <c r="K7" s="14">
        <v>4.25</v>
      </c>
      <c r="L7" s="15">
        <f t="shared" si="1"/>
        <v>0</v>
      </c>
      <c r="M7" s="15">
        <f t="shared" si="2"/>
        <v>0</v>
      </c>
      <c r="N7" s="15">
        <f t="shared" si="3"/>
        <v>0</v>
      </c>
      <c r="O7" s="15">
        <f t="shared" si="4"/>
        <v>0</v>
      </c>
      <c r="P7" s="16">
        <f t="shared" si="5"/>
        <v>0</v>
      </c>
      <c r="Q7" s="3"/>
      <c r="R7" s="3"/>
    </row>
    <row r="8" spans="1:18">
      <c r="A8" s="10">
        <v>4.75</v>
      </c>
      <c r="B8" s="50">
        <v>1</v>
      </c>
      <c r="C8" s="11"/>
      <c r="D8" s="11"/>
      <c r="E8" s="43"/>
      <c r="F8" s="13">
        <f t="shared" si="0"/>
        <v>1</v>
      </c>
      <c r="G8" s="1"/>
      <c r="H8" s="14">
        <v>4.75</v>
      </c>
      <c r="I8" s="48">
        <v>1750432</v>
      </c>
      <c r="J8" s="15">
        <f t="shared" si="6"/>
        <v>1750.432</v>
      </c>
      <c r="K8" s="14">
        <v>4.75</v>
      </c>
      <c r="L8" s="15">
        <f t="shared" si="1"/>
        <v>1750.432</v>
      </c>
      <c r="M8" s="15">
        <f t="shared" si="2"/>
        <v>0</v>
      </c>
      <c r="N8" s="15">
        <f t="shared" si="3"/>
        <v>0</v>
      </c>
      <c r="O8" s="15">
        <f t="shared" si="4"/>
        <v>0</v>
      </c>
      <c r="P8" s="16">
        <f t="shared" si="5"/>
        <v>1750.432</v>
      </c>
      <c r="Q8" s="3"/>
      <c r="R8" s="3"/>
    </row>
    <row r="9" spans="1:18">
      <c r="A9" s="14">
        <v>5.25</v>
      </c>
      <c r="B9" s="50">
        <v>1</v>
      </c>
      <c r="C9" s="11"/>
      <c r="D9" s="11"/>
      <c r="E9" s="44"/>
      <c r="F9" s="13">
        <f t="shared" si="0"/>
        <v>1</v>
      </c>
      <c r="G9" s="17"/>
      <c r="H9" s="14">
        <v>5.25</v>
      </c>
      <c r="I9" s="48">
        <v>9041777</v>
      </c>
      <c r="J9" s="15">
        <f t="shared" si="6"/>
        <v>9041.777</v>
      </c>
      <c r="K9" s="14">
        <v>5.25</v>
      </c>
      <c r="L9" s="15">
        <f t="shared" si="1"/>
        <v>9041.777</v>
      </c>
      <c r="M9" s="15">
        <f t="shared" si="2"/>
        <v>0</v>
      </c>
      <c r="N9" s="15">
        <f t="shared" si="3"/>
        <v>0</v>
      </c>
      <c r="O9" s="15">
        <f t="shared" si="4"/>
        <v>0</v>
      </c>
      <c r="P9" s="16">
        <f t="shared" si="5"/>
        <v>9041.777</v>
      </c>
      <c r="Q9" s="3"/>
      <c r="R9" s="3"/>
    </row>
    <row r="10" spans="1:18">
      <c r="A10" s="10">
        <v>5.75</v>
      </c>
      <c r="B10">
        <v>5</v>
      </c>
      <c r="C10" s="11"/>
      <c r="D10" s="11"/>
      <c r="E10" s="43"/>
      <c r="F10" s="13">
        <f t="shared" si="0"/>
        <v>5</v>
      </c>
      <c r="G10" s="1"/>
      <c r="H10" s="14">
        <v>5.75</v>
      </c>
      <c r="I10" s="48">
        <v>19716898</v>
      </c>
      <c r="J10" s="15">
        <f t="shared" si="6"/>
        <v>19716.898000000001</v>
      </c>
      <c r="K10" s="14">
        <v>5.75</v>
      </c>
      <c r="L10" s="15">
        <f t="shared" si="1"/>
        <v>19716.898000000001</v>
      </c>
      <c r="M10" s="15">
        <f t="shared" si="2"/>
        <v>0</v>
      </c>
      <c r="N10" s="15">
        <f t="shared" si="3"/>
        <v>0</v>
      </c>
      <c r="O10" s="15">
        <f t="shared" si="4"/>
        <v>0</v>
      </c>
      <c r="P10" s="16">
        <f t="shared" si="5"/>
        <v>19716.898000000001</v>
      </c>
      <c r="Q10" s="3"/>
      <c r="R10" s="3"/>
    </row>
    <row r="11" spans="1:18">
      <c r="A11" s="14">
        <v>6.25</v>
      </c>
      <c r="B11">
        <v>5</v>
      </c>
      <c r="C11" s="11"/>
      <c r="D11" s="11"/>
      <c r="E11" s="43"/>
      <c r="F11" s="13">
        <f t="shared" si="0"/>
        <v>5</v>
      </c>
      <c r="G11" s="1"/>
      <c r="H11" s="14">
        <v>6.25</v>
      </c>
      <c r="I11" s="48">
        <v>29316133</v>
      </c>
      <c r="J11" s="15">
        <f t="shared" si="6"/>
        <v>29316.133000000002</v>
      </c>
      <c r="K11" s="14">
        <v>6.25</v>
      </c>
      <c r="L11" s="15">
        <f t="shared" si="1"/>
        <v>29316.133000000002</v>
      </c>
      <c r="M11" s="15">
        <f t="shared" si="2"/>
        <v>0</v>
      </c>
      <c r="N11" s="15">
        <f t="shared" si="3"/>
        <v>0</v>
      </c>
      <c r="O11" s="15">
        <f t="shared" si="4"/>
        <v>0</v>
      </c>
      <c r="P11" s="16">
        <f t="shared" si="5"/>
        <v>29316.133000000002</v>
      </c>
      <c r="Q11" s="3"/>
      <c r="R11" s="3"/>
    </row>
    <row r="12" spans="1:18">
      <c r="A12" s="10">
        <v>6.75</v>
      </c>
      <c r="B12">
        <v>6</v>
      </c>
      <c r="D12" s="11"/>
      <c r="E12" s="45"/>
      <c r="F12" s="13">
        <f t="shared" si="0"/>
        <v>6</v>
      </c>
      <c r="G12" s="1"/>
      <c r="H12" s="14">
        <v>6.75</v>
      </c>
      <c r="I12" s="48">
        <v>21551649</v>
      </c>
      <c r="J12" s="15">
        <f t="shared" si="6"/>
        <v>21551.649000000001</v>
      </c>
      <c r="K12" s="14">
        <v>6.75</v>
      </c>
      <c r="L12" s="15">
        <f t="shared" si="1"/>
        <v>21551.649000000001</v>
      </c>
      <c r="M12" s="15">
        <f t="shared" si="2"/>
        <v>0</v>
      </c>
      <c r="N12" s="15">
        <f t="shared" si="3"/>
        <v>0</v>
      </c>
      <c r="O12" s="15">
        <f t="shared" si="4"/>
        <v>0</v>
      </c>
      <c r="P12" s="16">
        <f t="shared" si="5"/>
        <v>21551.649000000001</v>
      </c>
      <c r="Q12" s="3"/>
      <c r="R12" s="3"/>
    </row>
    <row r="13" spans="1:18">
      <c r="A13" s="14">
        <v>7.25</v>
      </c>
      <c r="B13">
        <v>7</v>
      </c>
      <c r="D13" s="11"/>
      <c r="E13" s="39"/>
      <c r="F13" s="13">
        <f t="shared" si="0"/>
        <v>7</v>
      </c>
      <c r="G13" s="1"/>
      <c r="H13" s="14">
        <v>7.25</v>
      </c>
      <c r="I13" s="48">
        <v>27691626</v>
      </c>
      <c r="J13" s="15">
        <f t="shared" si="6"/>
        <v>27691.626</v>
      </c>
      <c r="K13" s="14">
        <v>7.25</v>
      </c>
      <c r="L13" s="15">
        <f t="shared" si="1"/>
        <v>27691.626</v>
      </c>
      <c r="M13" s="15">
        <f t="shared" si="2"/>
        <v>0</v>
      </c>
      <c r="N13" s="15">
        <f t="shared" si="3"/>
        <v>0</v>
      </c>
      <c r="O13" s="15">
        <f t="shared" si="4"/>
        <v>0</v>
      </c>
      <c r="P13" s="16">
        <f t="shared" si="5"/>
        <v>27691.626</v>
      </c>
      <c r="Q13" s="3"/>
      <c r="R13" s="3"/>
    </row>
    <row r="14" spans="1:18">
      <c r="A14" s="10">
        <v>7.75</v>
      </c>
      <c r="B14">
        <v>9</v>
      </c>
      <c r="D14" s="41"/>
      <c r="E14" s="39"/>
      <c r="F14" s="13">
        <f t="shared" si="0"/>
        <v>9</v>
      </c>
      <c r="G14" s="1"/>
      <c r="H14" s="14">
        <v>7.75</v>
      </c>
      <c r="I14" s="48">
        <v>21084144</v>
      </c>
      <c r="J14" s="15">
        <f t="shared" si="6"/>
        <v>21084.144</v>
      </c>
      <c r="K14" s="14">
        <v>7.75</v>
      </c>
      <c r="L14" s="15">
        <f t="shared" si="1"/>
        <v>21084.144</v>
      </c>
      <c r="M14" s="15">
        <f t="shared" si="2"/>
        <v>0</v>
      </c>
      <c r="N14" s="15">
        <f t="shared" si="3"/>
        <v>0</v>
      </c>
      <c r="O14" s="15">
        <f t="shared" si="4"/>
        <v>0</v>
      </c>
      <c r="P14" s="16">
        <f t="shared" si="5"/>
        <v>21084.144</v>
      </c>
      <c r="Q14" s="3"/>
      <c r="R14" s="3"/>
    </row>
    <row r="15" spans="1:18">
      <c r="A15" s="14">
        <v>8.25</v>
      </c>
      <c r="B15">
        <v>10</v>
      </c>
      <c r="D15" s="12"/>
      <c r="E15" s="39"/>
      <c r="F15" s="13">
        <f t="shared" si="0"/>
        <v>10</v>
      </c>
      <c r="G15" s="1"/>
      <c r="H15" s="14">
        <v>8.25</v>
      </c>
      <c r="I15" s="48">
        <v>8904655</v>
      </c>
      <c r="J15" s="15">
        <f t="shared" si="6"/>
        <v>8904.6550000000007</v>
      </c>
      <c r="K15" s="14">
        <v>8.25</v>
      </c>
      <c r="L15" s="15">
        <f t="shared" si="1"/>
        <v>8904.6550000000007</v>
      </c>
      <c r="M15" s="15">
        <f t="shared" si="2"/>
        <v>0</v>
      </c>
      <c r="N15" s="15">
        <f t="shared" si="3"/>
        <v>0</v>
      </c>
      <c r="O15" s="15">
        <f t="shared" si="4"/>
        <v>0</v>
      </c>
      <c r="P15" s="16">
        <f t="shared" si="5"/>
        <v>8904.6550000000007</v>
      </c>
      <c r="Q15" s="3"/>
      <c r="R15" s="3"/>
    </row>
    <row r="16" spans="1:18">
      <c r="A16" s="10">
        <v>8.75</v>
      </c>
      <c r="B16">
        <v>15</v>
      </c>
      <c r="D16" s="12"/>
      <c r="E16" s="39"/>
      <c r="F16" s="13">
        <f t="shared" si="0"/>
        <v>15</v>
      </c>
      <c r="G16" s="1"/>
      <c r="H16" s="14">
        <v>8.75</v>
      </c>
      <c r="I16" s="48">
        <v>11182521</v>
      </c>
      <c r="J16" s="15">
        <f t="shared" si="6"/>
        <v>11182.521000000001</v>
      </c>
      <c r="K16" s="14">
        <v>8.75</v>
      </c>
      <c r="L16" s="15">
        <f t="shared" si="1"/>
        <v>11182.521000000001</v>
      </c>
      <c r="M16" s="15">
        <f t="shared" si="2"/>
        <v>0</v>
      </c>
      <c r="N16" s="15">
        <f t="shared" si="3"/>
        <v>0</v>
      </c>
      <c r="O16" s="15">
        <f t="shared" si="4"/>
        <v>0</v>
      </c>
      <c r="P16" s="16">
        <f t="shared" si="5"/>
        <v>11182.521000000001</v>
      </c>
      <c r="Q16" s="3"/>
      <c r="R16" s="3"/>
    </row>
    <row r="17" spans="1:18">
      <c r="A17" s="14">
        <v>9.25</v>
      </c>
      <c r="B17">
        <v>30</v>
      </c>
      <c r="D17" s="12"/>
      <c r="E17" s="39"/>
      <c r="F17" s="13">
        <f t="shared" si="0"/>
        <v>30</v>
      </c>
      <c r="G17" s="1"/>
      <c r="H17" s="14">
        <v>9.25</v>
      </c>
      <c r="I17" s="48">
        <v>21598050</v>
      </c>
      <c r="J17" s="15">
        <f t="shared" si="6"/>
        <v>21598.05</v>
      </c>
      <c r="K17" s="14">
        <v>9.25</v>
      </c>
      <c r="L17" s="15">
        <f t="shared" si="1"/>
        <v>21598.05</v>
      </c>
      <c r="M17" s="15">
        <f t="shared" si="2"/>
        <v>0</v>
      </c>
      <c r="N17" s="15">
        <f t="shared" si="3"/>
        <v>0</v>
      </c>
      <c r="O17" s="15">
        <f t="shared" si="4"/>
        <v>0</v>
      </c>
      <c r="P17" s="16">
        <f t="shared" si="5"/>
        <v>21598.05</v>
      </c>
      <c r="Q17" s="3"/>
      <c r="R17" s="3"/>
    </row>
    <row r="18" spans="1:18">
      <c r="A18" s="10">
        <v>9.75</v>
      </c>
      <c r="B18">
        <v>33</v>
      </c>
      <c r="D18" s="12"/>
      <c r="E18" s="39"/>
      <c r="F18" s="13">
        <f t="shared" si="0"/>
        <v>33</v>
      </c>
      <c r="G18" s="1"/>
      <c r="H18" s="14">
        <v>9.75</v>
      </c>
      <c r="I18" s="48">
        <v>31139243</v>
      </c>
      <c r="J18" s="15">
        <f t="shared" si="6"/>
        <v>31139.242999999999</v>
      </c>
      <c r="K18" s="14">
        <v>9.75</v>
      </c>
      <c r="L18" s="15">
        <f t="shared" si="1"/>
        <v>31139.242999999999</v>
      </c>
      <c r="M18" s="15">
        <f t="shared" si="2"/>
        <v>0</v>
      </c>
      <c r="N18" s="15">
        <f t="shared" si="3"/>
        <v>0</v>
      </c>
      <c r="O18" s="15">
        <f t="shared" si="4"/>
        <v>0</v>
      </c>
      <c r="P18" s="16">
        <f t="shared" si="5"/>
        <v>31139.242999999999</v>
      </c>
      <c r="Q18" s="3"/>
      <c r="R18" s="3"/>
    </row>
    <row r="19" spans="1:18">
      <c r="A19" s="14">
        <v>10.25</v>
      </c>
      <c r="B19">
        <v>31</v>
      </c>
      <c r="D19" s="12"/>
      <c r="E19" s="39"/>
      <c r="F19" s="13">
        <f t="shared" si="0"/>
        <v>31</v>
      </c>
      <c r="G19" s="1"/>
      <c r="H19" s="14">
        <v>10.25</v>
      </c>
      <c r="I19" s="48">
        <v>36331513</v>
      </c>
      <c r="J19" s="15">
        <f t="shared" si="6"/>
        <v>36331.512999999999</v>
      </c>
      <c r="K19" s="14">
        <v>10.25</v>
      </c>
      <c r="L19" s="15">
        <f t="shared" si="1"/>
        <v>36331.512999999999</v>
      </c>
      <c r="M19" s="15">
        <f t="shared" si="2"/>
        <v>0</v>
      </c>
      <c r="N19" s="15">
        <f t="shared" si="3"/>
        <v>0</v>
      </c>
      <c r="O19" s="15">
        <f t="shared" si="4"/>
        <v>0</v>
      </c>
      <c r="P19" s="16">
        <f t="shared" si="5"/>
        <v>36331.512999999999</v>
      </c>
      <c r="Q19" s="3"/>
      <c r="R19" s="3"/>
    </row>
    <row r="20" spans="1:18">
      <c r="A20" s="10">
        <v>10.75</v>
      </c>
      <c r="B20">
        <v>32</v>
      </c>
      <c r="D20" s="12"/>
      <c r="E20" s="39"/>
      <c r="F20" s="13">
        <f t="shared" si="0"/>
        <v>32</v>
      </c>
      <c r="G20" s="1"/>
      <c r="H20" s="14">
        <v>10.75</v>
      </c>
      <c r="I20" s="48">
        <v>48710634</v>
      </c>
      <c r="J20" s="15">
        <f t="shared" si="6"/>
        <v>48710.633999999998</v>
      </c>
      <c r="K20" s="14">
        <v>10.75</v>
      </c>
      <c r="L20" s="15">
        <f t="shared" si="1"/>
        <v>48710.633999999998</v>
      </c>
      <c r="M20" s="15">
        <f t="shared" si="2"/>
        <v>0</v>
      </c>
      <c r="N20" s="15">
        <f t="shared" si="3"/>
        <v>0</v>
      </c>
      <c r="O20" s="15">
        <f t="shared" si="4"/>
        <v>0</v>
      </c>
      <c r="P20" s="16">
        <f t="shared" si="5"/>
        <v>48710.633999999998</v>
      </c>
      <c r="Q20" s="3"/>
      <c r="R20" s="3"/>
    </row>
    <row r="21" spans="1:18">
      <c r="A21" s="14">
        <v>11.25</v>
      </c>
      <c r="B21">
        <v>24</v>
      </c>
      <c r="C21">
        <v>7</v>
      </c>
      <c r="D21" s="12"/>
      <c r="E21" s="39"/>
      <c r="F21" s="13">
        <f t="shared" si="0"/>
        <v>31</v>
      </c>
      <c r="G21" s="1"/>
      <c r="H21" s="14">
        <v>11.25</v>
      </c>
      <c r="I21" s="48">
        <v>52226557</v>
      </c>
      <c r="J21" s="15">
        <f t="shared" si="6"/>
        <v>52226.557000000001</v>
      </c>
      <c r="K21" s="14">
        <v>11.25</v>
      </c>
      <c r="L21" s="15">
        <f t="shared" si="1"/>
        <v>40433.463483870997</v>
      </c>
      <c r="M21" s="15">
        <f t="shared" si="2"/>
        <v>11793.093516129</v>
      </c>
      <c r="N21" s="15">
        <f t="shared" si="3"/>
        <v>0</v>
      </c>
      <c r="O21" s="15">
        <f t="shared" si="4"/>
        <v>0</v>
      </c>
      <c r="P21" s="16">
        <f t="shared" si="5"/>
        <v>52226.557000000001</v>
      </c>
      <c r="Q21" s="3"/>
      <c r="R21" s="3"/>
    </row>
    <row r="22" spans="1:18">
      <c r="A22" s="10">
        <v>11.75</v>
      </c>
      <c r="B22">
        <v>14</v>
      </c>
      <c r="C22">
        <v>16</v>
      </c>
      <c r="D22" s="12"/>
      <c r="E22" s="39"/>
      <c r="F22" s="13">
        <f t="shared" si="0"/>
        <v>30</v>
      </c>
      <c r="G22" s="4"/>
      <c r="H22" s="14">
        <v>11.75</v>
      </c>
      <c r="I22" s="48">
        <v>37251309</v>
      </c>
      <c r="J22" s="15">
        <f t="shared" si="6"/>
        <v>37251.309000000001</v>
      </c>
      <c r="K22" s="14">
        <v>11.75</v>
      </c>
      <c r="L22" s="15">
        <f t="shared" si="1"/>
        <v>17383.944200000002</v>
      </c>
      <c r="M22" s="15">
        <f t="shared" si="2"/>
        <v>19867.364799999999</v>
      </c>
      <c r="N22" s="15">
        <f t="shared" si="3"/>
        <v>0</v>
      </c>
      <c r="O22" s="15">
        <f t="shared" si="4"/>
        <v>0</v>
      </c>
      <c r="P22" s="16">
        <f t="shared" si="5"/>
        <v>37251.309000000001</v>
      </c>
      <c r="Q22" s="3"/>
      <c r="R22" s="3"/>
    </row>
    <row r="23" spans="1:18">
      <c r="A23" s="14">
        <v>12.25</v>
      </c>
      <c r="B23">
        <v>13</v>
      </c>
      <c r="C23">
        <v>17</v>
      </c>
      <c r="D23" s="12"/>
      <c r="E23" s="39"/>
      <c r="F23" s="13">
        <f t="shared" si="0"/>
        <v>30</v>
      </c>
      <c r="G23" s="4"/>
      <c r="H23" s="14">
        <v>12.25</v>
      </c>
      <c r="I23" s="48">
        <v>27144863</v>
      </c>
      <c r="J23" s="15">
        <f t="shared" si="6"/>
        <v>27144.863000000001</v>
      </c>
      <c r="K23" s="14">
        <v>12.25</v>
      </c>
      <c r="L23" s="15">
        <f t="shared" si="1"/>
        <v>11762.7739666667</v>
      </c>
      <c r="M23" s="15">
        <f t="shared" si="2"/>
        <v>15382.089033333301</v>
      </c>
      <c r="N23" s="15">
        <f t="shared" si="3"/>
        <v>0</v>
      </c>
      <c r="O23" s="15">
        <f t="shared" si="4"/>
        <v>0</v>
      </c>
      <c r="P23" s="16">
        <f t="shared" si="5"/>
        <v>27144.863000000001</v>
      </c>
      <c r="Q23" s="3"/>
      <c r="R23" s="3"/>
    </row>
    <row r="24" spans="1:18">
      <c r="A24" s="10">
        <v>12.75</v>
      </c>
      <c r="B24">
        <v>4</v>
      </c>
      <c r="C24">
        <v>26</v>
      </c>
      <c r="D24" s="12"/>
      <c r="E24" s="39"/>
      <c r="F24" s="13">
        <f t="shared" si="0"/>
        <v>30</v>
      </c>
      <c r="G24" s="4"/>
      <c r="H24" s="14">
        <v>12.75</v>
      </c>
      <c r="I24" s="48">
        <v>19771950</v>
      </c>
      <c r="J24" s="15">
        <f t="shared" si="6"/>
        <v>19771.95</v>
      </c>
      <c r="K24" s="14">
        <v>12.75</v>
      </c>
      <c r="L24" s="15">
        <f t="shared" si="1"/>
        <v>2636.26</v>
      </c>
      <c r="M24" s="15">
        <f t="shared" si="2"/>
        <v>17135.689999999999</v>
      </c>
      <c r="N24" s="15">
        <f t="shared" si="3"/>
        <v>0</v>
      </c>
      <c r="O24" s="15">
        <f t="shared" si="4"/>
        <v>0</v>
      </c>
      <c r="P24" s="16">
        <f t="shared" si="5"/>
        <v>19771.95</v>
      </c>
      <c r="Q24" s="3"/>
      <c r="R24" s="3"/>
    </row>
    <row r="25" spans="1:18">
      <c r="A25" s="14">
        <v>13.25</v>
      </c>
      <c r="B25">
        <v>1</v>
      </c>
      <c r="C25">
        <v>29</v>
      </c>
      <c r="D25" s="12"/>
      <c r="E25" s="39"/>
      <c r="F25" s="13">
        <f t="shared" si="0"/>
        <v>30</v>
      </c>
      <c r="G25" s="4"/>
      <c r="H25" s="14">
        <v>13.25</v>
      </c>
      <c r="I25" s="48">
        <v>10905992</v>
      </c>
      <c r="J25" s="15">
        <f t="shared" si="6"/>
        <v>10905.992</v>
      </c>
      <c r="K25" s="14">
        <v>13.25</v>
      </c>
      <c r="L25" s="15">
        <f t="shared" si="1"/>
        <v>363.53306666666703</v>
      </c>
      <c r="M25" s="15">
        <f t="shared" si="2"/>
        <v>10542.458933333301</v>
      </c>
      <c r="N25" s="15">
        <f t="shared" si="3"/>
        <v>0</v>
      </c>
      <c r="O25" s="15">
        <f t="shared" si="4"/>
        <v>0</v>
      </c>
      <c r="P25" s="16">
        <f t="shared" si="5"/>
        <v>10905.992</v>
      </c>
      <c r="Q25" s="3"/>
      <c r="R25" s="3"/>
    </row>
    <row r="26" spans="1:18">
      <c r="A26" s="10">
        <v>13.75</v>
      </c>
      <c r="B26" s="11"/>
      <c r="C26">
        <v>30</v>
      </c>
      <c r="D26" s="12"/>
      <c r="E26" s="39"/>
      <c r="F26" s="13">
        <f t="shared" si="0"/>
        <v>30</v>
      </c>
      <c r="G26" s="4"/>
      <c r="H26" s="14">
        <v>13.75</v>
      </c>
      <c r="I26" s="48">
        <v>5538170</v>
      </c>
      <c r="J26" s="15">
        <f t="shared" si="6"/>
        <v>5538.17</v>
      </c>
      <c r="K26" s="14">
        <v>13.75</v>
      </c>
      <c r="L26" s="15">
        <f t="shared" si="1"/>
        <v>0</v>
      </c>
      <c r="M26" s="15">
        <f t="shared" si="2"/>
        <v>5538.17</v>
      </c>
      <c r="N26" s="15">
        <f t="shared" si="3"/>
        <v>0</v>
      </c>
      <c r="O26" s="15">
        <f t="shared" si="4"/>
        <v>0</v>
      </c>
      <c r="P26" s="16">
        <f t="shared" si="5"/>
        <v>5538.17</v>
      </c>
      <c r="Q26" s="3"/>
      <c r="R26" s="3"/>
    </row>
    <row r="27" spans="1:18">
      <c r="A27" s="14">
        <v>14.25</v>
      </c>
      <c r="B27" s="11"/>
      <c r="C27">
        <v>26</v>
      </c>
      <c r="D27" s="12"/>
      <c r="E27" s="39"/>
      <c r="F27" s="13">
        <f t="shared" si="0"/>
        <v>26</v>
      </c>
      <c r="G27" s="4"/>
      <c r="H27" s="14">
        <v>14.25</v>
      </c>
      <c r="I27" s="48">
        <v>2093215</v>
      </c>
      <c r="J27" s="15">
        <f t="shared" si="6"/>
        <v>2093.2150000000001</v>
      </c>
      <c r="K27" s="14">
        <v>14.25</v>
      </c>
      <c r="L27" s="15">
        <f t="shared" si="1"/>
        <v>0</v>
      </c>
      <c r="M27" s="15">
        <f t="shared" si="2"/>
        <v>2093.2150000000001</v>
      </c>
      <c r="N27" s="15">
        <f t="shared" si="3"/>
        <v>0</v>
      </c>
      <c r="O27" s="15">
        <f t="shared" si="4"/>
        <v>0</v>
      </c>
      <c r="P27" s="16">
        <f t="shared" si="5"/>
        <v>2093.2150000000001</v>
      </c>
      <c r="Q27" s="3"/>
      <c r="R27" s="3"/>
    </row>
    <row r="28" spans="1:18">
      <c r="A28" s="10">
        <v>14.75</v>
      </c>
      <c r="B28" s="11"/>
      <c r="C28">
        <v>13</v>
      </c>
      <c r="D28" s="12"/>
      <c r="E28" s="39"/>
      <c r="F28" s="13">
        <f t="shared" si="0"/>
        <v>13</v>
      </c>
      <c r="G28" s="1"/>
      <c r="H28" s="14">
        <v>14.75</v>
      </c>
      <c r="I28" s="48">
        <v>1741480</v>
      </c>
      <c r="J28" s="15">
        <f t="shared" si="6"/>
        <v>1741.48</v>
      </c>
      <c r="K28" s="14">
        <v>14.75</v>
      </c>
      <c r="L28" s="15">
        <f t="shared" si="1"/>
        <v>0</v>
      </c>
      <c r="M28" s="15">
        <f t="shared" si="2"/>
        <v>1741.48</v>
      </c>
      <c r="N28" s="15">
        <f t="shared" si="3"/>
        <v>0</v>
      </c>
      <c r="O28" s="15">
        <f t="shared" si="4"/>
        <v>0</v>
      </c>
      <c r="P28" s="16">
        <f t="shared" si="5"/>
        <v>1741.48</v>
      </c>
      <c r="Q28" s="3"/>
      <c r="R28" s="3"/>
    </row>
    <row r="29" spans="1:18">
      <c r="A29" s="14">
        <v>15.25</v>
      </c>
      <c r="B29" s="11"/>
      <c r="C29">
        <v>4</v>
      </c>
      <c r="D29" s="12"/>
      <c r="E29" s="39"/>
      <c r="F29" s="13">
        <f t="shared" si="0"/>
        <v>4</v>
      </c>
      <c r="G29" s="1"/>
      <c r="H29" s="14">
        <v>15.25</v>
      </c>
      <c r="I29" s="48">
        <v>593510</v>
      </c>
      <c r="J29" s="15">
        <f t="shared" si="6"/>
        <v>593.51</v>
      </c>
      <c r="K29" s="14">
        <v>15.25</v>
      </c>
      <c r="L29" s="15">
        <f t="shared" si="1"/>
        <v>0</v>
      </c>
      <c r="M29" s="15">
        <f t="shared" si="2"/>
        <v>593.51</v>
      </c>
      <c r="N29" s="15">
        <f t="shared" si="3"/>
        <v>0</v>
      </c>
      <c r="O29" s="15">
        <f t="shared" si="4"/>
        <v>0</v>
      </c>
      <c r="P29" s="16">
        <f t="shared" si="5"/>
        <v>593.51</v>
      </c>
      <c r="Q29" s="3"/>
      <c r="R29" s="3"/>
    </row>
    <row r="30" spans="1:18">
      <c r="A30" s="10">
        <v>15.75</v>
      </c>
      <c r="B30" s="11"/>
      <c r="C30">
        <v>1</v>
      </c>
      <c r="D30" s="12"/>
      <c r="E30" s="39"/>
      <c r="F30" s="13">
        <f t="shared" si="0"/>
        <v>1</v>
      </c>
      <c r="G30" s="1"/>
      <c r="H30" s="14">
        <v>15.75</v>
      </c>
      <c r="I30" s="48">
        <v>42415</v>
      </c>
      <c r="J30" s="15">
        <f t="shared" si="6"/>
        <v>42.414999999999999</v>
      </c>
      <c r="K30" s="14">
        <v>15.75</v>
      </c>
      <c r="L30" s="15">
        <f t="shared" si="1"/>
        <v>0</v>
      </c>
      <c r="M30" s="15">
        <f t="shared" si="2"/>
        <v>42.414999999999999</v>
      </c>
      <c r="N30" s="15">
        <f t="shared" si="3"/>
        <v>0</v>
      </c>
      <c r="O30" s="15">
        <f t="shared" si="4"/>
        <v>0</v>
      </c>
      <c r="P30" s="16">
        <f t="shared" si="5"/>
        <v>42.414999999999999</v>
      </c>
      <c r="Q30" s="3"/>
      <c r="R30" s="3"/>
    </row>
    <row r="31" spans="1:18">
      <c r="A31" s="14">
        <v>16.25</v>
      </c>
      <c r="B31" s="11"/>
      <c r="C31">
        <v>1</v>
      </c>
      <c r="D31" s="12"/>
      <c r="E31" s="39"/>
      <c r="F31" s="13">
        <f t="shared" si="0"/>
        <v>1</v>
      </c>
      <c r="G31" s="1"/>
      <c r="H31" s="14">
        <v>16.25</v>
      </c>
      <c r="J31" s="15">
        <f t="shared" si="6"/>
        <v>0</v>
      </c>
      <c r="K31" s="14">
        <v>16.25</v>
      </c>
      <c r="L31" s="15">
        <f t="shared" si="1"/>
        <v>0</v>
      </c>
      <c r="M31" s="15">
        <f t="shared" si="2"/>
        <v>0</v>
      </c>
      <c r="N31" s="15">
        <f t="shared" si="3"/>
        <v>0</v>
      </c>
      <c r="O31" s="15">
        <f t="shared" si="4"/>
        <v>0</v>
      </c>
      <c r="P31" s="16">
        <f t="shared" si="5"/>
        <v>0</v>
      </c>
      <c r="Q31" s="3"/>
      <c r="R31" s="3"/>
    </row>
    <row r="32" spans="1:18">
      <c r="A32" s="10">
        <v>16.75</v>
      </c>
      <c r="B32" s="11"/>
      <c r="D32" s="12"/>
      <c r="E32" s="39"/>
      <c r="F32" s="13">
        <f t="shared" si="0"/>
        <v>0</v>
      </c>
      <c r="G32" s="1"/>
      <c r="H32" s="14">
        <v>16.75</v>
      </c>
      <c r="J32" s="15">
        <f t="shared" si="6"/>
        <v>0</v>
      </c>
      <c r="K32" s="14">
        <v>16.75</v>
      </c>
      <c r="L32" s="15">
        <f t="shared" si="1"/>
        <v>0</v>
      </c>
      <c r="M32" s="15">
        <f t="shared" si="2"/>
        <v>0</v>
      </c>
      <c r="N32" s="15">
        <f t="shared" si="3"/>
        <v>0</v>
      </c>
      <c r="O32" s="15">
        <f t="shared" si="4"/>
        <v>0</v>
      </c>
      <c r="P32" s="16">
        <f t="shared" si="5"/>
        <v>0</v>
      </c>
      <c r="Q32" s="3"/>
      <c r="R32" s="3"/>
    </row>
    <row r="33" spans="1:18">
      <c r="A33" s="14">
        <v>17.25</v>
      </c>
      <c r="B33" s="11"/>
      <c r="C33" s="42"/>
      <c r="D33" s="12"/>
      <c r="E33" s="39"/>
      <c r="F33" s="13">
        <f t="shared" si="0"/>
        <v>0</v>
      </c>
      <c r="G33" s="1"/>
      <c r="H33" s="14">
        <v>17.25</v>
      </c>
      <c r="J33" s="15">
        <f t="shared" si="6"/>
        <v>0</v>
      </c>
      <c r="K33" s="14">
        <v>17.25</v>
      </c>
      <c r="L33" s="15">
        <f t="shared" si="1"/>
        <v>0</v>
      </c>
      <c r="M33" s="15">
        <f t="shared" si="2"/>
        <v>0</v>
      </c>
      <c r="N33" s="15">
        <f t="shared" si="3"/>
        <v>0</v>
      </c>
      <c r="O33" s="15">
        <f t="shared" si="4"/>
        <v>0</v>
      </c>
      <c r="P33" s="16">
        <f t="shared" si="5"/>
        <v>0</v>
      </c>
      <c r="Q33" s="3"/>
      <c r="R33" s="3"/>
    </row>
    <row r="34" spans="1:18">
      <c r="A34" s="10">
        <v>17.75</v>
      </c>
      <c r="B34" s="11"/>
      <c r="C34" s="42"/>
      <c r="D34" s="12"/>
      <c r="E34" s="39"/>
      <c r="F34" s="13">
        <f t="shared" si="0"/>
        <v>0</v>
      </c>
      <c r="G34" s="1"/>
      <c r="H34" s="14">
        <v>17.75</v>
      </c>
      <c r="J34" s="15">
        <f t="shared" si="6"/>
        <v>0</v>
      </c>
      <c r="K34" s="14">
        <v>17.75</v>
      </c>
      <c r="L34" s="15">
        <f t="shared" si="1"/>
        <v>0</v>
      </c>
      <c r="M34" s="15">
        <f t="shared" si="2"/>
        <v>0</v>
      </c>
      <c r="N34" s="15">
        <f t="shared" si="3"/>
        <v>0</v>
      </c>
      <c r="O34" s="15">
        <f t="shared" si="4"/>
        <v>0</v>
      </c>
      <c r="P34" s="16">
        <f t="shared" si="5"/>
        <v>0</v>
      </c>
      <c r="Q34" s="3"/>
      <c r="R34" s="3"/>
    </row>
    <row r="35" spans="1:18">
      <c r="A35" s="14">
        <v>18.25</v>
      </c>
      <c r="B35" s="11"/>
      <c r="C35" s="12"/>
      <c r="D35" s="12"/>
      <c r="E35" s="43"/>
      <c r="F35" s="13">
        <f t="shared" si="0"/>
        <v>0</v>
      </c>
      <c r="G35" s="1"/>
      <c r="H35" s="14">
        <v>18.25</v>
      </c>
      <c r="I35" s="4"/>
      <c r="J35" s="15">
        <f t="shared" si="6"/>
        <v>0</v>
      </c>
      <c r="K35" s="14">
        <v>18.25</v>
      </c>
      <c r="L35" s="15">
        <f t="shared" si="1"/>
        <v>0</v>
      </c>
      <c r="M35" s="15">
        <f t="shared" si="2"/>
        <v>0</v>
      </c>
      <c r="N35" s="15">
        <f t="shared" si="3"/>
        <v>0</v>
      </c>
      <c r="O35" s="15">
        <f t="shared" si="4"/>
        <v>0</v>
      </c>
      <c r="P35" s="16">
        <f t="shared" si="5"/>
        <v>0</v>
      </c>
      <c r="Q35" s="3"/>
      <c r="R35" s="3"/>
    </row>
    <row r="36" spans="1:18">
      <c r="A36" s="10">
        <v>18.75</v>
      </c>
      <c r="B36" s="11"/>
      <c r="C36" s="12"/>
      <c r="D36" s="12"/>
      <c r="E36" s="43"/>
      <c r="F36" s="13">
        <f t="shared" si="0"/>
        <v>0</v>
      </c>
      <c r="G36" s="1"/>
      <c r="H36" s="14">
        <v>18.75</v>
      </c>
      <c r="I36" s="4"/>
      <c r="J36" s="15">
        <f t="shared" si="6"/>
        <v>0</v>
      </c>
      <c r="K36" s="14">
        <v>18.75</v>
      </c>
      <c r="L36" s="15">
        <f t="shared" si="1"/>
        <v>0</v>
      </c>
      <c r="M36" s="15">
        <f t="shared" si="2"/>
        <v>0</v>
      </c>
      <c r="N36" s="15">
        <f t="shared" si="3"/>
        <v>0</v>
      </c>
      <c r="O36" s="15">
        <f t="shared" si="4"/>
        <v>0</v>
      </c>
      <c r="P36" s="16">
        <f t="shared" si="5"/>
        <v>0</v>
      </c>
      <c r="Q36" s="3"/>
      <c r="R36" s="3"/>
    </row>
    <row r="37" spans="1:18">
      <c r="A37" s="14">
        <v>19.25</v>
      </c>
      <c r="B37" s="43"/>
      <c r="C37" s="45"/>
      <c r="D37" s="45"/>
      <c r="E37" s="45"/>
      <c r="F37" s="13">
        <f t="shared" si="0"/>
        <v>0</v>
      </c>
      <c r="G37" s="1"/>
      <c r="H37" s="14">
        <v>19.25</v>
      </c>
      <c r="I37" s="1"/>
      <c r="J37" s="15">
        <f t="shared" si="6"/>
        <v>0</v>
      </c>
      <c r="K37" s="14">
        <v>19.25</v>
      </c>
      <c r="L37" s="15">
        <f t="shared" si="1"/>
        <v>0</v>
      </c>
      <c r="M37" s="15">
        <f t="shared" si="2"/>
        <v>0</v>
      </c>
      <c r="N37" s="15">
        <f t="shared" si="3"/>
        <v>0</v>
      </c>
      <c r="O37" s="15">
        <f t="shared" si="4"/>
        <v>0</v>
      </c>
      <c r="P37" s="16">
        <f t="shared" si="5"/>
        <v>0</v>
      </c>
      <c r="Q37" s="3"/>
      <c r="R37" s="3"/>
    </row>
    <row r="38" spans="1:18">
      <c r="A38" s="19" t="s">
        <v>7</v>
      </c>
      <c r="B38" s="20">
        <f>SUM(B6:B37)</f>
        <v>241</v>
      </c>
      <c r="C38" s="20">
        <f>SUM(C6:C37)</f>
        <v>170</v>
      </c>
      <c r="D38" s="20">
        <f>SUM(D6:D37)</f>
        <v>0</v>
      </c>
      <c r="E38" s="20">
        <f>SUM(E6:E37)</f>
        <v>0</v>
      </c>
      <c r="F38" s="21">
        <f>SUM(F6:F37)</f>
        <v>411</v>
      </c>
      <c r="G38" s="22"/>
      <c r="H38" s="19" t="s">
        <v>7</v>
      </c>
      <c r="I38" s="4">
        <f>SUM(I6:I37)</f>
        <v>445328736</v>
      </c>
      <c r="J38" s="15">
        <f t="shared" si="6"/>
        <v>445328.73599999998</v>
      </c>
      <c r="K38" s="19" t="s">
        <v>7</v>
      </c>
      <c r="L38" s="20">
        <f>SUM(L6:L37)</f>
        <v>360599.24971720402</v>
      </c>
      <c r="M38" s="20">
        <f>SUM(M6:M37)</f>
        <v>84729.486282795595</v>
      </c>
      <c r="N38" s="20">
        <f>SUM(N6:N37)</f>
        <v>0</v>
      </c>
      <c r="O38" s="20">
        <f>SUM(O6:O37)</f>
        <v>0</v>
      </c>
      <c r="P38" s="23">
        <f>SUM(P6:P37)</f>
        <v>445328.73599999998</v>
      </c>
      <c r="Q38" s="24"/>
      <c r="R38" s="3"/>
    </row>
    <row r="39" spans="1:18">
      <c r="A39" s="1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5"/>
      <c r="B41" s="1"/>
      <c r="C41" s="1"/>
      <c r="D41" s="1"/>
      <c r="E41" s="1"/>
      <c r="F41" s="25"/>
      <c r="G41" s="1"/>
      <c r="H41" s="1"/>
      <c r="I41" s="1"/>
      <c r="J41" s="25"/>
      <c r="K41" s="1"/>
      <c r="L41" s="1"/>
      <c r="M41" s="1"/>
      <c r="N41" s="25"/>
      <c r="O41" s="1"/>
      <c r="P41" s="3"/>
      <c r="Q41" s="3"/>
      <c r="R41" s="3"/>
    </row>
    <row r="42" spans="1:18">
      <c r="A42" s="1"/>
      <c r="B42" s="57" t="s">
        <v>9</v>
      </c>
      <c r="C42" s="57"/>
      <c r="D42" s="57"/>
      <c r="E42" s="1"/>
      <c r="F42" s="1"/>
      <c r="G42" s="26"/>
      <c r="H42" s="1"/>
      <c r="I42" s="57" t="s">
        <v>10</v>
      </c>
      <c r="J42" s="57"/>
      <c r="K42" s="57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7" t="s">
        <v>11</v>
      </c>
      <c r="I44">
        <v>4.1459444008280135E-3</v>
      </c>
      <c r="J44" s="27" t="s">
        <v>12</v>
      </c>
      <c r="K44">
        <v>3.1540386629938899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4">
        <v>3.75</v>
      </c>
      <c r="B47" s="15">
        <f t="shared" ref="B47:B78" si="7">L6*($A47)</f>
        <v>0</v>
      </c>
      <c r="C47" s="15">
        <f t="shared" ref="C47:C78" si="8">M6*($A47)</f>
        <v>0</v>
      </c>
      <c r="D47" s="15">
        <f t="shared" ref="D47:D78" si="9">N6*($A47)</f>
        <v>0</v>
      </c>
      <c r="E47" s="15">
        <f t="shared" ref="E47:E78" si="10">O6*($A47)</f>
        <v>0</v>
      </c>
      <c r="F47" s="13">
        <f t="shared" ref="F47:F78" si="11">SUM(B47:E47)</f>
        <v>0</v>
      </c>
      <c r="G47" s="1"/>
      <c r="H47" s="14">
        <f t="shared" ref="H47:H78" si="12">$I$44*((A47)^$K$44)</f>
        <v>0.26800338899896398</v>
      </c>
      <c r="I47" s="15">
        <f t="shared" ref="I47:I78" si="13">L6*$H47</f>
        <v>0</v>
      </c>
      <c r="J47" s="15">
        <f t="shared" ref="J47:J78" si="14">M6*$H47</f>
        <v>0</v>
      </c>
      <c r="K47" s="15">
        <f t="shared" ref="K47:K78" si="15">N6*$H47</f>
        <v>0</v>
      </c>
      <c r="L47" s="15">
        <f t="shared" ref="L47:L78" si="16">O6*$H47</f>
        <v>0</v>
      </c>
      <c r="M47" s="29">
        <f t="shared" ref="M47:M78" si="17">SUM(I47:L47)</f>
        <v>0</v>
      </c>
      <c r="N47" s="3"/>
      <c r="O47" s="3"/>
      <c r="P47" s="3"/>
    </row>
    <row r="48" spans="1:18">
      <c r="A48" s="14">
        <v>4.25</v>
      </c>
      <c r="B48" s="15">
        <f t="shared" si="7"/>
        <v>0</v>
      </c>
      <c r="C48" s="15">
        <f t="shared" si="8"/>
        <v>0</v>
      </c>
      <c r="D48" s="15">
        <f t="shared" si="9"/>
        <v>0</v>
      </c>
      <c r="E48" s="15">
        <f t="shared" si="10"/>
        <v>0</v>
      </c>
      <c r="F48" s="13">
        <f t="shared" si="11"/>
        <v>0</v>
      </c>
      <c r="G48" s="1"/>
      <c r="H48" s="14">
        <f t="shared" si="12"/>
        <v>0.39772826387077598</v>
      </c>
      <c r="I48" s="15">
        <f t="shared" si="13"/>
        <v>0</v>
      </c>
      <c r="J48" s="15">
        <f t="shared" si="14"/>
        <v>0</v>
      </c>
      <c r="K48" s="15">
        <f t="shared" si="15"/>
        <v>0</v>
      </c>
      <c r="L48" s="15">
        <f t="shared" si="16"/>
        <v>0</v>
      </c>
      <c r="M48" s="29">
        <f t="shared" si="17"/>
        <v>0</v>
      </c>
      <c r="N48" s="3"/>
      <c r="O48" s="3"/>
      <c r="P48" s="3"/>
    </row>
    <row r="49" spans="1:16">
      <c r="A49" s="14">
        <v>4.75</v>
      </c>
      <c r="B49" s="15">
        <f t="shared" si="7"/>
        <v>8314.5519999999997</v>
      </c>
      <c r="C49" s="15">
        <f t="shared" si="8"/>
        <v>0</v>
      </c>
      <c r="D49" s="15">
        <f t="shared" si="9"/>
        <v>0</v>
      </c>
      <c r="E49" s="15">
        <f t="shared" si="10"/>
        <v>0</v>
      </c>
      <c r="F49" s="13">
        <f t="shared" si="11"/>
        <v>8314.5519999999997</v>
      </c>
      <c r="G49" s="1"/>
      <c r="H49" s="14">
        <f t="shared" si="12"/>
        <v>0.56486059797833499</v>
      </c>
      <c r="I49" s="15">
        <f t="shared" si="13"/>
        <v>988.75006624041305</v>
      </c>
      <c r="J49" s="15">
        <f t="shared" si="14"/>
        <v>0</v>
      </c>
      <c r="K49" s="15">
        <f t="shared" si="15"/>
        <v>0</v>
      </c>
      <c r="L49" s="15">
        <f t="shared" si="16"/>
        <v>0</v>
      </c>
      <c r="M49" s="29">
        <f t="shared" si="17"/>
        <v>988.75006624041305</v>
      </c>
      <c r="N49" s="3"/>
      <c r="O49" s="3"/>
      <c r="P49" s="3"/>
    </row>
    <row r="50" spans="1:16">
      <c r="A50" s="14">
        <v>5.25</v>
      </c>
      <c r="B50" s="15">
        <f t="shared" si="7"/>
        <v>47469.329250000003</v>
      </c>
      <c r="C50" s="15">
        <f t="shared" si="8"/>
        <v>0</v>
      </c>
      <c r="D50" s="15">
        <f t="shared" si="9"/>
        <v>0</v>
      </c>
      <c r="E50" s="15">
        <f t="shared" si="10"/>
        <v>0</v>
      </c>
      <c r="F50" s="13">
        <f t="shared" si="11"/>
        <v>47469.329250000003</v>
      </c>
      <c r="G50" s="1"/>
      <c r="H50" s="14">
        <f t="shared" si="12"/>
        <v>0.77452200340821198</v>
      </c>
      <c r="I50" s="15">
        <f t="shared" si="13"/>
        <v>7003.0552364102896</v>
      </c>
      <c r="J50" s="15">
        <f t="shared" si="14"/>
        <v>0</v>
      </c>
      <c r="K50" s="15">
        <f t="shared" si="15"/>
        <v>0</v>
      </c>
      <c r="L50" s="15">
        <f t="shared" si="16"/>
        <v>0</v>
      </c>
      <c r="M50" s="29">
        <f t="shared" si="17"/>
        <v>7003.0552364102896</v>
      </c>
      <c r="N50" s="3"/>
      <c r="O50" s="3"/>
      <c r="P50" s="3"/>
    </row>
    <row r="51" spans="1:16">
      <c r="A51" s="14">
        <v>5.75</v>
      </c>
      <c r="B51" s="15">
        <f t="shared" si="7"/>
        <v>113372.1635</v>
      </c>
      <c r="C51" s="15">
        <f t="shared" si="8"/>
        <v>0</v>
      </c>
      <c r="D51" s="15">
        <f t="shared" si="9"/>
        <v>0</v>
      </c>
      <c r="E51" s="15">
        <f t="shared" si="10"/>
        <v>0</v>
      </c>
      <c r="F51" s="13">
        <f t="shared" si="11"/>
        <v>113372.1635</v>
      </c>
      <c r="G51" s="1"/>
      <c r="H51" s="14">
        <f t="shared" si="12"/>
        <v>1.0319180923140101</v>
      </c>
      <c r="I51" s="15">
        <f t="shared" si="13"/>
        <v>20346.2237705099</v>
      </c>
      <c r="J51" s="15">
        <f t="shared" si="14"/>
        <v>0</v>
      </c>
      <c r="K51" s="15">
        <f t="shared" si="15"/>
        <v>0</v>
      </c>
      <c r="L51" s="15">
        <f t="shared" si="16"/>
        <v>0</v>
      </c>
      <c r="M51" s="29">
        <f t="shared" si="17"/>
        <v>20346.2237705099</v>
      </c>
      <c r="N51" s="3"/>
      <c r="O51" s="3"/>
      <c r="P51" s="3"/>
    </row>
    <row r="52" spans="1:16">
      <c r="A52" s="14">
        <v>6.25</v>
      </c>
      <c r="B52" s="15">
        <f t="shared" si="7"/>
        <v>183225.83124999999</v>
      </c>
      <c r="C52" s="15">
        <f t="shared" si="8"/>
        <v>0</v>
      </c>
      <c r="D52" s="15">
        <f t="shared" si="9"/>
        <v>0</v>
      </c>
      <c r="E52" s="15">
        <f t="shared" si="10"/>
        <v>0</v>
      </c>
      <c r="F52" s="13">
        <f t="shared" si="11"/>
        <v>183225.83124999999</v>
      </c>
      <c r="G52" s="1"/>
      <c r="H52" s="14">
        <f t="shared" si="12"/>
        <v>1.34233161672096</v>
      </c>
      <c r="I52" s="15">
        <f t="shared" si="13"/>
        <v>39351.972205896702</v>
      </c>
      <c r="J52" s="15">
        <f t="shared" si="14"/>
        <v>0</v>
      </c>
      <c r="K52" s="15">
        <f t="shared" si="15"/>
        <v>0</v>
      </c>
      <c r="L52" s="15">
        <f t="shared" si="16"/>
        <v>0</v>
      </c>
      <c r="M52" s="29">
        <f t="shared" si="17"/>
        <v>39351.972205896702</v>
      </c>
      <c r="N52" s="3"/>
      <c r="O52" s="3"/>
      <c r="P52" s="3"/>
    </row>
    <row r="53" spans="1:16">
      <c r="A53" s="14">
        <v>6.75</v>
      </c>
      <c r="B53" s="15">
        <f t="shared" si="7"/>
        <v>145473.63075000001</v>
      </c>
      <c r="C53" s="15">
        <f t="shared" si="8"/>
        <v>0</v>
      </c>
      <c r="D53" s="15">
        <f t="shared" si="9"/>
        <v>0</v>
      </c>
      <c r="E53" s="15">
        <f t="shared" si="10"/>
        <v>0</v>
      </c>
      <c r="F53" s="13">
        <f t="shared" si="11"/>
        <v>145473.63075000001</v>
      </c>
      <c r="G53" s="1"/>
      <c r="H53" s="14">
        <f t="shared" si="12"/>
        <v>1.71111672626394</v>
      </c>
      <c r="I53" s="15">
        <f t="shared" si="13"/>
        <v>36877.387082469497</v>
      </c>
      <c r="J53" s="15">
        <f t="shared" si="14"/>
        <v>0</v>
      </c>
      <c r="K53" s="15">
        <f t="shared" si="15"/>
        <v>0</v>
      </c>
      <c r="L53" s="15">
        <f t="shared" si="16"/>
        <v>0</v>
      </c>
      <c r="M53" s="29">
        <f t="shared" si="17"/>
        <v>36877.387082469497</v>
      </c>
      <c r="N53" s="3"/>
      <c r="O53" s="3"/>
      <c r="P53" s="3"/>
    </row>
    <row r="54" spans="1:16">
      <c r="A54" s="14">
        <v>7.25</v>
      </c>
      <c r="B54" s="15">
        <f t="shared" si="7"/>
        <v>200764.2885</v>
      </c>
      <c r="C54" s="15">
        <f t="shared" si="8"/>
        <v>0</v>
      </c>
      <c r="D54" s="15">
        <f t="shared" si="9"/>
        <v>0</v>
      </c>
      <c r="E54" s="15">
        <f t="shared" si="10"/>
        <v>0</v>
      </c>
      <c r="F54" s="13">
        <f t="shared" si="11"/>
        <v>200764.2885</v>
      </c>
      <c r="G54" s="1"/>
      <c r="H54" s="14">
        <f t="shared" si="12"/>
        <v>2.14369408518191</v>
      </c>
      <c r="I54" s="15">
        <f t="shared" si="13"/>
        <v>59362.374865269601</v>
      </c>
      <c r="J54" s="15">
        <f t="shared" si="14"/>
        <v>0</v>
      </c>
      <c r="K54" s="15">
        <f t="shared" si="15"/>
        <v>0</v>
      </c>
      <c r="L54" s="15">
        <f t="shared" si="16"/>
        <v>0</v>
      </c>
      <c r="M54" s="29">
        <f t="shared" si="17"/>
        <v>59362.374865269601</v>
      </c>
      <c r="N54" s="3"/>
      <c r="O54" s="3"/>
      <c r="P54" s="3"/>
    </row>
    <row r="55" spans="1:16">
      <c r="A55" s="14">
        <v>7.75</v>
      </c>
      <c r="B55" s="15">
        <f t="shared" si="7"/>
        <v>163402.11600000001</v>
      </c>
      <c r="C55" s="15">
        <f t="shared" si="8"/>
        <v>0</v>
      </c>
      <c r="D55" s="15">
        <f t="shared" si="9"/>
        <v>0</v>
      </c>
      <c r="E55" s="15">
        <f t="shared" si="10"/>
        <v>0</v>
      </c>
      <c r="F55" s="13">
        <f t="shared" si="11"/>
        <v>163402.11600000001</v>
      </c>
      <c r="G55" s="1"/>
      <c r="H55" s="14">
        <f t="shared" si="12"/>
        <v>2.6455466648435801</v>
      </c>
      <c r="I55" s="15">
        <f t="shared" si="13"/>
        <v>55779.086840281801</v>
      </c>
      <c r="J55" s="15">
        <f t="shared" si="14"/>
        <v>0</v>
      </c>
      <c r="K55" s="15">
        <f t="shared" si="15"/>
        <v>0</v>
      </c>
      <c r="L55" s="15">
        <f t="shared" si="16"/>
        <v>0</v>
      </c>
      <c r="M55" s="29">
        <f t="shared" si="17"/>
        <v>55779.086840281801</v>
      </c>
      <c r="N55" s="3"/>
      <c r="O55" s="3"/>
      <c r="P55" s="3"/>
    </row>
    <row r="56" spans="1:16">
      <c r="A56" s="14">
        <v>8.25</v>
      </c>
      <c r="B56" s="15">
        <f t="shared" si="7"/>
        <v>73463.403749999998</v>
      </c>
      <c r="C56" s="15">
        <f t="shared" si="8"/>
        <v>0</v>
      </c>
      <c r="D56" s="15">
        <f t="shared" si="9"/>
        <v>0</v>
      </c>
      <c r="E56" s="15">
        <f t="shared" si="10"/>
        <v>0</v>
      </c>
      <c r="F56" s="13">
        <f t="shared" si="11"/>
        <v>73463.403749999998</v>
      </c>
      <c r="G56" s="1"/>
      <c r="H56" s="14">
        <f t="shared" si="12"/>
        <v>3.2222160775406699</v>
      </c>
      <c r="I56" s="15">
        <f t="shared" si="13"/>
        <v>28692.722505952901</v>
      </c>
      <c r="J56" s="15">
        <f t="shared" si="14"/>
        <v>0</v>
      </c>
      <c r="K56" s="15">
        <f t="shared" si="15"/>
        <v>0</v>
      </c>
      <c r="L56" s="15">
        <f t="shared" si="16"/>
        <v>0</v>
      </c>
      <c r="M56" s="29">
        <f t="shared" si="17"/>
        <v>28692.722505952901</v>
      </c>
      <c r="N56" s="3"/>
      <c r="O56" s="3"/>
      <c r="P56" s="3"/>
    </row>
    <row r="57" spans="1:16">
      <c r="A57" s="14">
        <v>8.75</v>
      </c>
      <c r="B57" s="15">
        <f t="shared" si="7"/>
        <v>97847.058749999997</v>
      </c>
      <c r="C57" s="15">
        <f t="shared" si="8"/>
        <v>0</v>
      </c>
      <c r="D57" s="15">
        <f t="shared" si="9"/>
        <v>0</v>
      </c>
      <c r="E57" s="15">
        <f t="shared" si="10"/>
        <v>0</v>
      </c>
      <c r="F57" s="13">
        <f t="shared" si="11"/>
        <v>97847.058749999997</v>
      </c>
      <c r="G57" s="1"/>
      <c r="H57" s="14">
        <f t="shared" si="12"/>
        <v>3.8792993510426101</v>
      </c>
      <c r="I57" s="15">
        <f t="shared" si="13"/>
        <v>43380.346458320397</v>
      </c>
      <c r="J57" s="15">
        <f t="shared" si="14"/>
        <v>0</v>
      </c>
      <c r="K57" s="15">
        <f t="shared" si="15"/>
        <v>0</v>
      </c>
      <c r="L57" s="15">
        <f t="shared" si="16"/>
        <v>0</v>
      </c>
      <c r="M57" s="29">
        <f t="shared" si="17"/>
        <v>43380.346458320397</v>
      </c>
      <c r="N57" s="3"/>
      <c r="O57" s="3"/>
      <c r="P57" s="3"/>
    </row>
    <row r="58" spans="1:16">
      <c r="A58" s="14">
        <v>9.25</v>
      </c>
      <c r="B58" s="15">
        <f t="shared" si="7"/>
        <v>199781.96249999999</v>
      </c>
      <c r="C58" s="15">
        <f t="shared" si="8"/>
        <v>0</v>
      </c>
      <c r="D58" s="15">
        <f t="shared" si="9"/>
        <v>0</v>
      </c>
      <c r="E58" s="15">
        <f t="shared" si="10"/>
        <v>0</v>
      </c>
      <c r="F58" s="13">
        <f t="shared" si="11"/>
        <v>199781.96249999999</v>
      </c>
      <c r="G58" s="1"/>
      <c r="H58" s="14">
        <f t="shared" si="12"/>
        <v>4.6224460671131604</v>
      </c>
      <c r="I58" s="15">
        <f t="shared" si="13"/>
        <v>99835.821279813405</v>
      </c>
      <c r="J58" s="15">
        <f t="shared" si="14"/>
        <v>0</v>
      </c>
      <c r="K58" s="15">
        <f t="shared" si="15"/>
        <v>0</v>
      </c>
      <c r="L58" s="15">
        <f t="shared" si="16"/>
        <v>0</v>
      </c>
      <c r="M58" s="29">
        <f t="shared" si="17"/>
        <v>99835.821279813405</v>
      </c>
      <c r="N58" s="3"/>
      <c r="O58" s="3"/>
      <c r="P58" s="3"/>
    </row>
    <row r="59" spans="1:16">
      <c r="A59" s="14">
        <v>9.75</v>
      </c>
      <c r="B59" s="15">
        <f t="shared" si="7"/>
        <v>303607.61924999999</v>
      </c>
      <c r="C59" s="15">
        <f t="shared" si="8"/>
        <v>0</v>
      </c>
      <c r="D59" s="15">
        <f t="shared" si="9"/>
        <v>0</v>
      </c>
      <c r="E59" s="15">
        <f t="shared" si="10"/>
        <v>0</v>
      </c>
      <c r="F59" s="13">
        <f t="shared" si="11"/>
        <v>303607.61924999999</v>
      </c>
      <c r="G59" s="1"/>
      <c r="H59" s="14">
        <f t="shared" si="12"/>
        <v>5.4573558042493904</v>
      </c>
      <c r="I59" s="15">
        <f t="shared" si="13"/>
        <v>169937.92852598199</v>
      </c>
      <c r="J59" s="15">
        <f t="shared" si="14"/>
        <v>0</v>
      </c>
      <c r="K59" s="15">
        <f t="shared" si="15"/>
        <v>0</v>
      </c>
      <c r="L59" s="15">
        <f t="shared" si="16"/>
        <v>0</v>
      </c>
      <c r="M59" s="29">
        <f t="shared" si="17"/>
        <v>169937.92852598199</v>
      </c>
      <c r="N59" s="3"/>
      <c r="O59" s="3"/>
      <c r="P59" s="3"/>
    </row>
    <row r="60" spans="1:16">
      <c r="A60" s="14">
        <v>10.25</v>
      </c>
      <c r="B60" s="15">
        <f t="shared" si="7"/>
        <v>372398.00825000001</v>
      </c>
      <c r="C60" s="15">
        <f t="shared" si="8"/>
        <v>0</v>
      </c>
      <c r="D60" s="15">
        <f t="shared" si="9"/>
        <v>0</v>
      </c>
      <c r="E60" s="15">
        <f t="shared" si="10"/>
        <v>0</v>
      </c>
      <c r="F60" s="13">
        <f t="shared" si="11"/>
        <v>372398.00825000001</v>
      </c>
      <c r="G60" s="1"/>
      <c r="H60" s="14">
        <f t="shared" si="12"/>
        <v>6.3897758374448701</v>
      </c>
      <c r="I60" s="15">
        <f t="shared" si="13"/>
        <v>232150.22390521399</v>
      </c>
      <c r="J60" s="15">
        <f t="shared" si="14"/>
        <v>0</v>
      </c>
      <c r="K60" s="15">
        <f t="shared" si="15"/>
        <v>0</v>
      </c>
      <c r="L60" s="15">
        <f t="shared" si="16"/>
        <v>0</v>
      </c>
      <c r="M60" s="29">
        <f t="shared" si="17"/>
        <v>232150.22390521399</v>
      </c>
      <c r="N60" s="3"/>
      <c r="O60" s="3"/>
      <c r="P60" s="3"/>
    </row>
    <row r="61" spans="1:16">
      <c r="A61" s="14">
        <v>10.75</v>
      </c>
      <c r="B61" s="15">
        <f t="shared" si="7"/>
        <v>523639.31550000003</v>
      </c>
      <c r="C61" s="15">
        <f t="shared" si="8"/>
        <v>0</v>
      </c>
      <c r="D61" s="15">
        <f t="shared" si="9"/>
        <v>0</v>
      </c>
      <c r="E61" s="15">
        <f t="shared" si="10"/>
        <v>0</v>
      </c>
      <c r="F61" s="13">
        <f t="shared" si="11"/>
        <v>523639.31550000003</v>
      </c>
      <c r="G61" s="1"/>
      <c r="H61" s="14">
        <f t="shared" si="12"/>
        <v>7.4254990571714101</v>
      </c>
      <c r="I61" s="15">
        <f t="shared" si="13"/>
        <v>361700.76684122201</v>
      </c>
      <c r="J61" s="15">
        <f t="shared" si="14"/>
        <v>0</v>
      </c>
      <c r="K61" s="15">
        <f t="shared" si="15"/>
        <v>0</v>
      </c>
      <c r="L61" s="15">
        <f t="shared" si="16"/>
        <v>0</v>
      </c>
      <c r="M61" s="29">
        <f t="shared" si="17"/>
        <v>361700.76684122201</v>
      </c>
      <c r="N61" s="3"/>
      <c r="O61" s="3"/>
      <c r="P61" s="3"/>
    </row>
    <row r="62" spans="1:16">
      <c r="A62" s="14">
        <v>11.25</v>
      </c>
      <c r="B62" s="15">
        <f t="shared" si="7"/>
        <v>454876.46419354901</v>
      </c>
      <c r="C62" s="15">
        <f t="shared" si="8"/>
        <v>132672.30205645101</v>
      </c>
      <c r="D62" s="15">
        <f t="shared" si="9"/>
        <v>0</v>
      </c>
      <c r="E62" s="15">
        <f t="shared" si="10"/>
        <v>0</v>
      </c>
      <c r="F62" s="13">
        <f t="shared" si="11"/>
        <v>587548.76624999999</v>
      </c>
      <c r="G62" s="1"/>
      <c r="H62" s="14">
        <f t="shared" si="12"/>
        <v>8.5703620769251998</v>
      </c>
      <c r="I62" s="15">
        <f t="shared" si="13"/>
        <v>346529.42208090803</v>
      </c>
      <c r="J62" s="15">
        <f t="shared" si="14"/>
        <v>101071.081440264</v>
      </c>
      <c r="K62" s="15">
        <f t="shared" si="15"/>
        <v>0</v>
      </c>
      <c r="L62" s="15">
        <f t="shared" si="16"/>
        <v>0</v>
      </c>
      <c r="M62" s="29">
        <f t="shared" si="17"/>
        <v>447600.50352117198</v>
      </c>
      <c r="N62" s="3"/>
      <c r="O62" s="3"/>
      <c r="P62" s="3"/>
    </row>
    <row r="63" spans="1:16">
      <c r="A63" s="14">
        <v>11.75</v>
      </c>
      <c r="B63" s="15">
        <f t="shared" si="7"/>
        <v>204261.34435</v>
      </c>
      <c r="C63" s="15">
        <f t="shared" si="8"/>
        <v>233441.53640000001</v>
      </c>
      <c r="D63" s="15">
        <f t="shared" si="9"/>
        <v>0</v>
      </c>
      <c r="E63" s="15">
        <f t="shared" si="10"/>
        <v>0</v>
      </c>
      <c r="F63" s="13">
        <f t="shared" si="11"/>
        <v>437702.88075000001</v>
      </c>
      <c r="G63" s="1"/>
      <c r="H63" s="14">
        <f t="shared" si="12"/>
        <v>9.8302435042086707</v>
      </c>
      <c r="I63" s="15">
        <f t="shared" si="13"/>
        <v>170888.40454957599</v>
      </c>
      <c r="J63" s="15">
        <f t="shared" si="14"/>
        <v>195301.03377094399</v>
      </c>
      <c r="K63" s="15">
        <f t="shared" si="15"/>
        <v>0</v>
      </c>
      <c r="L63" s="15">
        <f t="shared" si="16"/>
        <v>0</v>
      </c>
      <c r="M63" s="29">
        <f t="shared" si="17"/>
        <v>366189.43832051998</v>
      </c>
      <c r="N63" s="3"/>
      <c r="O63" s="3"/>
      <c r="P63" s="3"/>
    </row>
    <row r="64" spans="1:16">
      <c r="A64" s="14">
        <v>12.25</v>
      </c>
      <c r="B64" s="15">
        <f t="shared" si="7"/>
        <v>144093.981091667</v>
      </c>
      <c r="C64" s="15">
        <f t="shared" si="8"/>
        <v>188430.59065833301</v>
      </c>
      <c r="D64" s="15">
        <f t="shared" si="9"/>
        <v>0</v>
      </c>
      <c r="E64" s="15">
        <f t="shared" si="10"/>
        <v>0</v>
      </c>
      <c r="F64" s="13">
        <f t="shared" si="11"/>
        <v>332524.57175</v>
      </c>
      <c r="G64" s="1"/>
      <c r="H64" s="14">
        <f t="shared" si="12"/>
        <v>11.211062354145501</v>
      </c>
      <c r="I64" s="15">
        <f t="shared" si="13"/>
        <v>131873.19239802001</v>
      </c>
      <c r="J64" s="15">
        <f t="shared" si="14"/>
        <v>172449.559289717</v>
      </c>
      <c r="K64" s="15">
        <f t="shared" si="15"/>
        <v>0</v>
      </c>
      <c r="L64" s="15">
        <f t="shared" si="16"/>
        <v>0</v>
      </c>
      <c r="M64" s="29">
        <f t="shared" si="17"/>
        <v>304322.75168773701</v>
      </c>
      <c r="N64" s="3"/>
      <c r="O64" s="3"/>
      <c r="P64" s="3"/>
    </row>
    <row r="65" spans="1:16">
      <c r="A65" s="14">
        <v>12.75</v>
      </c>
      <c r="B65" s="15">
        <f t="shared" si="7"/>
        <v>33612.315000000002</v>
      </c>
      <c r="C65" s="15">
        <f t="shared" si="8"/>
        <v>218480.04749999999</v>
      </c>
      <c r="D65" s="15">
        <f t="shared" si="9"/>
        <v>0</v>
      </c>
      <c r="E65" s="15">
        <f t="shared" si="10"/>
        <v>0</v>
      </c>
      <c r="F65" s="13">
        <f t="shared" si="11"/>
        <v>252092.36249999999</v>
      </c>
      <c r="G65" s="1"/>
      <c r="H65" s="14">
        <f t="shared" si="12"/>
        <v>12.718776588353499</v>
      </c>
      <c r="I65" s="15">
        <f t="shared" si="13"/>
        <v>33530.001968812801</v>
      </c>
      <c r="J65" s="15">
        <f t="shared" si="14"/>
        <v>217945.01279728301</v>
      </c>
      <c r="K65" s="15">
        <f t="shared" si="15"/>
        <v>0</v>
      </c>
      <c r="L65" s="15">
        <f t="shared" si="16"/>
        <v>0</v>
      </c>
      <c r="M65" s="29">
        <f t="shared" si="17"/>
        <v>251475.01476609599</v>
      </c>
      <c r="N65" s="3"/>
      <c r="O65" s="3"/>
      <c r="P65" s="3"/>
    </row>
    <row r="66" spans="1:16">
      <c r="A66" s="14">
        <v>13.25</v>
      </c>
      <c r="B66" s="15">
        <f t="shared" si="7"/>
        <v>4816.8131333333404</v>
      </c>
      <c r="C66" s="15">
        <f t="shared" si="8"/>
        <v>139687.58086666599</v>
      </c>
      <c r="D66" s="15">
        <f t="shared" si="9"/>
        <v>0</v>
      </c>
      <c r="E66" s="15">
        <f t="shared" si="10"/>
        <v>0</v>
      </c>
      <c r="F66" s="13">
        <f t="shared" si="11"/>
        <v>144504.39399999901</v>
      </c>
      <c r="G66" s="1"/>
      <c r="H66" s="14">
        <f t="shared" si="12"/>
        <v>14.3593817644434</v>
      </c>
      <c r="I66" s="15">
        <f t="shared" si="13"/>
        <v>5220.1100882655301</v>
      </c>
      <c r="J66" s="15">
        <f t="shared" si="14"/>
        <v>151383.19255969999</v>
      </c>
      <c r="K66" s="15">
        <f t="shared" si="15"/>
        <v>0</v>
      </c>
      <c r="L66" s="15">
        <f t="shared" si="16"/>
        <v>0</v>
      </c>
      <c r="M66" s="29">
        <f t="shared" si="17"/>
        <v>156603.30264796599</v>
      </c>
      <c r="N66" s="3"/>
      <c r="O66" s="3"/>
      <c r="P66" s="3"/>
    </row>
    <row r="67" spans="1:16">
      <c r="A67" s="14">
        <v>13.75</v>
      </c>
      <c r="B67" s="15">
        <f t="shared" si="7"/>
        <v>0</v>
      </c>
      <c r="C67" s="15">
        <f t="shared" si="8"/>
        <v>76149.837499999994</v>
      </c>
      <c r="D67" s="15">
        <f t="shared" si="9"/>
        <v>0</v>
      </c>
      <c r="E67" s="15">
        <f t="shared" si="10"/>
        <v>0</v>
      </c>
      <c r="F67" s="13">
        <f t="shared" si="11"/>
        <v>76149.837499999994</v>
      </c>
      <c r="G67" s="1"/>
      <c r="H67" s="14">
        <f t="shared" si="12"/>
        <v>16.1389097837347</v>
      </c>
      <c r="I67" s="15">
        <f t="shared" si="13"/>
        <v>0</v>
      </c>
      <c r="J67" s="15">
        <f t="shared" si="14"/>
        <v>89380.025996986005</v>
      </c>
      <c r="K67" s="15">
        <f t="shared" si="15"/>
        <v>0</v>
      </c>
      <c r="L67" s="15">
        <f t="shared" si="16"/>
        <v>0</v>
      </c>
      <c r="M67" s="29">
        <f t="shared" si="17"/>
        <v>89380.025996986005</v>
      </c>
      <c r="N67" s="3"/>
      <c r="O67" s="3"/>
      <c r="P67" s="3"/>
    </row>
    <row r="68" spans="1:16">
      <c r="A68" s="14">
        <v>14.25</v>
      </c>
      <c r="B68" s="15">
        <f t="shared" si="7"/>
        <v>0</v>
      </c>
      <c r="C68" s="15">
        <f t="shared" si="8"/>
        <v>29828.313750000001</v>
      </c>
      <c r="D68" s="15">
        <f t="shared" si="9"/>
        <v>0</v>
      </c>
      <c r="E68" s="15">
        <f t="shared" si="10"/>
        <v>0</v>
      </c>
      <c r="F68" s="13">
        <f t="shared" si="11"/>
        <v>29828.313750000001</v>
      </c>
      <c r="G68" s="1"/>
      <c r="H68" s="14">
        <f t="shared" si="12"/>
        <v>18.063427726585701</v>
      </c>
      <c r="I68" s="15">
        <f t="shared" si="13"/>
        <v>0</v>
      </c>
      <c r="J68" s="15">
        <f t="shared" si="14"/>
        <v>37810.637868705096</v>
      </c>
      <c r="K68" s="15">
        <f t="shared" si="15"/>
        <v>0</v>
      </c>
      <c r="L68" s="15">
        <f t="shared" si="16"/>
        <v>0</v>
      </c>
      <c r="M68" s="29">
        <f t="shared" si="17"/>
        <v>37810.637868705096</v>
      </c>
      <c r="N68" s="3"/>
      <c r="O68" s="3"/>
      <c r="P68" s="3"/>
    </row>
    <row r="69" spans="1:16">
      <c r="A69" s="14">
        <v>14.75</v>
      </c>
      <c r="B69" s="15">
        <f t="shared" si="7"/>
        <v>0</v>
      </c>
      <c r="C69" s="15">
        <f t="shared" si="8"/>
        <v>25686.83</v>
      </c>
      <c r="D69" s="15">
        <f t="shared" si="9"/>
        <v>0</v>
      </c>
      <c r="E69" s="15">
        <f t="shared" si="10"/>
        <v>0</v>
      </c>
      <c r="F69" s="13">
        <f t="shared" si="11"/>
        <v>25686.83</v>
      </c>
      <c r="G69" s="1"/>
      <c r="H69" s="14">
        <f t="shared" si="12"/>
        <v>20.139036766229601</v>
      </c>
      <c r="I69" s="15">
        <f t="shared" si="13"/>
        <v>0</v>
      </c>
      <c r="J69" s="15">
        <f t="shared" si="14"/>
        <v>35071.729747653502</v>
      </c>
      <c r="K69" s="15">
        <f t="shared" si="15"/>
        <v>0</v>
      </c>
      <c r="L69" s="15">
        <f t="shared" si="16"/>
        <v>0</v>
      </c>
      <c r="M69" s="29">
        <f t="shared" si="17"/>
        <v>35071.729747653502</v>
      </c>
      <c r="N69" s="3"/>
      <c r="O69" s="3"/>
      <c r="P69" s="3"/>
    </row>
    <row r="70" spans="1:16">
      <c r="A70" s="14">
        <v>15.25</v>
      </c>
      <c r="B70" s="15">
        <f t="shared" si="7"/>
        <v>0</v>
      </c>
      <c r="C70" s="15">
        <f t="shared" si="8"/>
        <v>9051.0275000000001</v>
      </c>
      <c r="D70" s="15">
        <f t="shared" si="9"/>
        <v>0</v>
      </c>
      <c r="E70" s="15">
        <f t="shared" si="10"/>
        <v>0</v>
      </c>
      <c r="F70" s="13">
        <f t="shared" si="11"/>
        <v>9051.0275000000001</v>
      </c>
      <c r="G70" s="1"/>
      <c r="H70" s="14">
        <f t="shared" si="12"/>
        <v>22.371871153242299</v>
      </c>
      <c r="I70" s="15">
        <f t="shared" si="13"/>
        <v>0</v>
      </c>
      <c r="J70" s="15">
        <f t="shared" si="14"/>
        <v>13277.929248160801</v>
      </c>
      <c r="K70" s="15">
        <f t="shared" si="15"/>
        <v>0</v>
      </c>
      <c r="L70" s="15">
        <f t="shared" si="16"/>
        <v>0</v>
      </c>
      <c r="M70" s="29">
        <f t="shared" si="17"/>
        <v>13277.929248160801</v>
      </c>
      <c r="N70" s="3"/>
      <c r="O70" s="3"/>
      <c r="P70" s="3"/>
    </row>
    <row r="71" spans="1:16">
      <c r="A71" s="14">
        <v>15.75</v>
      </c>
      <c r="B71" s="15">
        <f t="shared" si="7"/>
        <v>0</v>
      </c>
      <c r="C71" s="15">
        <f t="shared" si="8"/>
        <v>668.03625</v>
      </c>
      <c r="D71" s="15">
        <f t="shared" si="9"/>
        <v>0</v>
      </c>
      <c r="E71" s="15">
        <f t="shared" si="10"/>
        <v>0</v>
      </c>
      <c r="F71" s="13">
        <f t="shared" si="11"/>
        <v>668.03625</v>
      </c>
      <c r="G71" s="1"/>
      <c r="H71" s="14">
        <f t="shared" si="12"/>
        <v>24.7680972637982</v>
      </c>
      <c r="I71" s="15">
        <f t="shared" si="13"/>
        <v>0</v>
      </c>
      <c r="J71" s="15">
        <f t="shared" si="14"/>
        <v>1050.5388454439999</v>
      </c>
      <c r="K71" s="15">
        <f t="shared" si="15"/>
        <v>0</v>
      </c>
      <c r="L71" s="15">
        <f t="shared" si="16"/>
        <v>0</v>
      </c>
      <c r="M71" s="29">
        <f t="shared" si="17"/>
        <v>1050.5388454439999</v>
      </c>
      <c r="N71" s="3"/>
      <c r="O71" s="3"/>
      <c r="P71" s="3"/>
    </row>
    <row r="72" spans="1:16">
      <c r="A72" s="14">
        <v>16.25</v>
      </c>
      <c r="B72" s="15">
        <f t="shared" si="7"/>
        <v>0</v>
      </c>
      <c r="C72" s="15">
        <f t="shared" si="8"/>
        <v>0</v>
      </c>
      <c r="D72" s="15">
        <f t="shared" si="9"/>
        <v>0</v>
      </c>
      <c r="E72" s="15">
        <f t="shared" si="10"/>
        <v>0</v>
      </c>
      <c r="F72" s="13">
        <f t="shared" si="11"/>
        <v>0</v>
      </c>
      <c r="G72" s="1"/>
      <c r="H72" s="14">
        <f t="shared" si="12"/>
        <v>27.333912705737902</v>
      </c>
      <c r="I72" s="15">
        <f t="shared" si="13"/>
        <v>0</v>
      </c>
      <c r="J72" s="15">
        <f t="shared" si="14"/>
        <v>0</v>
      </c>
      <c r="K72" s="15">
        <f t="shared" si="15"/>
        <v>0</v>
      </c>
      <c r="L72" s="15">
        <f t="shared" si="16"/>
        <v>0</v>
      </c>
      <c r="M72" s="29">
        <f t="shared" si="17"/>
        <v>0</v>
      </c>
      <c r="N72" s="3"/>
      <c r="O72" s="3"/>
      <c r="P72" s="3"/>
    </row>
    <row r="73" spans="1:16">
      <c r="A73" s="14">
        <v>16.75</v>
      </c>
      <c r="B73" s="15">
        <f t="shared" si="7"/>
        <v>0</v>
      </c>
      <c r="C73" s="15">
        <f t="shared" si="8"/>
        <v>0</v>
      </c>
      <c r="D73" s="15">
        <f t="shared" si="9"/>
        <v>0</v>
      </c>
      <c r="E73" s="15">
        <f t="shared" si="10"/>
        <v>0</v>
      </c>
      <c r="F73" s="13">
        <f t="shared" si="11"/>
        <v>0</v>
      </c>
      <c r="G73" s="1"/>
      <c r="H73" s="14">
        <f t="shared" si="12"/>
        <v>30.0755454772052</v>
      </c>
      <c r="I73" s="15">
        <f t="shared" si="13"/>
        <v>0</v>
      </c>
      <c r="J73" s="15">
        <f t="shared" si="14"/>
        <v>0</v>
      </c>
      <c r="K73" s="15">
        <f t="shared" si="15"/>
        <v>0</v>
      </c>
      <c r="L73" s="15">
        <f t="shared" si="16"/>
        <v>0</v>
      </c>
      <c r="M73" s="29">
        <f t="shared" si="17"/>
        <v>0</v>
      </c>
      <c r="N73" s="3"/>
      <c r="O73" s="3"/>
      <c r="P73" s="3"/>
    </row>
    <row r="74" spans="1:16">
      <c r="A74" s="14">
        <v>17.25</v>
      </c>
      <c r="B74" s="15">
        <f t="shared" si="7"/>
        <v>0</v>
      </c>
      <c r="C74" s="15">
        <f t="shared" si="8"/>
        <v>0</v>
      </c>
      <c r="D74" s="15">
        <f t="shared" si="9"/>
        <v>0</v>
      </c>
      <c r="E74" s="15">
        <f t="shared" si="10"/>
        <v>0</v>
      </c>
      <c r="F74" s="13">
        <f t="shared" si="11"/>
        <v>0</v>
      </c>
      <c r="G74" s="1"/>
      <c r="H74" s="14">
        <f t="shared" si="12"/>
        <v>32.999253173231999</v>
      </c>
      <c r="I74" s="15">
        <f t="shared" si="13"/>
        <v>0</v>
      </c>
      <c r="J74" s="15">
        <f t="shared" si="14"/>
        <v>0</v>
      </c>
      <c r="K74" s="15">
        <f t="shared" si="15"/>
        <v>0</v>
      </c>
      <c r="L74" s="15">
        <f t="shared" si="16"/>
        <v>0</v>
      </c>
      <c r="M74" s="29">
        <f t="shared" si="17"/>
        <v>0</v>
      </c>
      <c r="N74" s="3"/>
      <c r="O74" s="3"/>
      <c r="P74" s="3"/>
    </row>
    <row r="75" spans="1:16">
      <c r="A75" s="14">
        <v>17.75</v>
      </c>
      <c r="B75" s="15">
        <f t="shared" si="7"/>
        <v>0</v>
      </c>
      <c r="C75" s="15">
        <f t="shared" si="8"/>
        <v>0</v>
      </c>
      <c r="D75" s="15">
        <f t="shared" si="9"/>
        <v>0</v>
      </c>
      <c r="E75" s="15">
        <f t="shared" si="10"/>
        <v>0</v>
      </c>
      <c r="F75" s="13">
        <f t="shared" si="11"/>
        <v>0</v>
      </c>
      <c r="G75" s="1"/>
      <c r="H75" s="14">
        <f t="shared" si="12"/>
        <v>36.111322236183199</v>
      </c>
      <c r="I75" s="15">
        <f t="shared" si="13"/>
        <v>0</v>
      </c>
      <c r="J75" s="15">
        <f t="shared" si="14"/>
        <v>0</v>
      </c>
      <c r="K75" s="15">
        <f t="shared" si="15"/>
        <v>0</v>
      </c>
      <c r="L75" s="15">
        <f t="shared" si="16"/>
        <v>0</v>
      </c>
      <c r="M75" s="29">
        <f t="shared" si="17"/>
        <v>0</v>
      </c>
      <c r="N75" s="3"/>
      <c r="O75" s="3"/>
      <c r="P75" s="3"/>
    </row>
    <row r="76" spans="1:16">
      <c r="A76" s="14">
        <v>18.25</v>
      </c>
      <c r="B76" s="15">
        <f t="shared" si="7"/>
        <v>0</v>
      </c>
      <c r="C76" s="15">
        <f t="shared" si="8"/>
        <v>0</v>
      </c>
      <c r="D76" s="15">
        <f t="shared" si="9"/>
        <v>0</v>
      </c>
      <c r="E76" s="15">
        <f t="shared" si="10"/>
        <v>0</v>
      </c>
      <c r="F76" s="13">
        <f t="shared" si="11"/>
        <v>0</v>
      </c>
      <c r="G76" s="1"/>
      <c r="H76" s="14">
        <f t="shared" si="12"/>
        <v>39.418067246432898</v>
      </c>
      <c r="I76" s="15">
        <f t="shared" si="13"/>
        <v>0</v>
      </c>
      <c r="J76" s="15">
        <f t="shared" si="14"/>
        <v>0</v>
      </c>
      <c r="K76" s="15">
        <f t="shared" si="15"/>
        <v>0</v>
      </c>
      <c r="L76" s="15">
        <f t="shared" si="16"/>
        <v>0</v>
      </c>
      <c r="M76" s="29">
        <f t="shared" si="17"/>
        <v>0</v>
      </c>
      <c r="N76" s="3"/>
      <c r="O76" s="3"/>
      <c r="P76" s="3"/>
    </row>
    <row r="77" spans="1:16">
      <c r="A77" s="14">
        <v>18.75</v>
      </c>
      <c r="B77" s="15">
        <f t="shared" si="7"/>
        <v>0</v>
      </c>
      <c r="C77" s="15">
        <f t="shared" si="8"/>
        <v>0</v>
      </c>
      <c r="D77" s="15">
        <f t="shared" si="9"/>
        <v>0</v>
      </c>
      <c r="E77" s="15">
        <f t="shared" si="10"/>
        <v>0</v>
      </c>
      <c r="F77" s="13">
        <f t="shared" si="11"/>
        <v>0</v>
      </c>
      <c r="G77" s="1"/>
      <c r="H77" s="14">
        <f t="shared" si="12"/>
        <v>42.925830250032703</v>
      </c>
      <c r="I77" s="15">
        <f t="shared" si="13"/>
        <v>0</v>
      </c>
      <c r="J77" s="15">
        <f t="shared" si="14"/>
        <v>0</v>
      </c>
      <c r="K77" s="15">
        <f t="shared" si="15"/>
        <v>0</v>
      </c>
      <c r="L77" s="15">
        <f t="shared" si="16"/>
        <v>0</v>
      </c>
      <c r="M77" s="29">
        <f t="shared" si="17"/>
        <v>0</v>
      </c>
      <c r="N77" s="3"/>
      <c r="O77" s="3"/>
      <c r="P77" s="3"/>
    </row>
    <row r="78" spans="1:16">
      <c r="A78" s="14">
        <v>19.25</v>
      </c>
      <c r="B78" s="15">
        <f t="shared" si="7"/>
        <v>0</v>
      </c>
      <c r="C78" s="15">
        <f t="shared" si="8"/>
        <v>0</v>
      </c>
      <c r="D78" s="15">
        <f t="shared" si="9"/>
        <v>0</v>
      </c>
      <c r="E78" s="15">
        <f t="shared" si="10"/>
        <v>0</v>
      </c>
      <c r="F78" s="13">
        <f t="shared" si="11"/>
        <v>0</v>
      </c>
      <c r="G78" s="1"/>
      <c r="H78" s="14">
        <f t="shared" si="12"/>
        <v>46.640980120482602</v>
      </c>
      <c r="I78" s="15">
        <f t="shared" si="13"/>
        <v>0</v>
      </c>
      <c r="J78" s="15">
        <f t="shared" si="14"/>
        <v>0</v>
      </c>
      <c r="K78" s="15">
        <f t="shared" si="15"/>
        <v>0</v>
      </c>
      <c r="L78" s="15">
        <f t="shared" si="16"/>
        <v>0</v>
      </c>
      <c r="M78" s="29">
        <f t="shared" si="17"/>
        <v>0</v>
      </c>
      <c r="N78" s="3"/>
      <c r="O78" s="3"/>
      <c r="P78" s="3"/>
    </row>
    <row r="79" spans="1:16">
      <c r="A79" s="19" t="s">
        <v>7</v>
      </c>
      <c r="B79" s="20">
        <f>SUM(B47:B78)</f>
        <v>3274420.1970185498</v>
      </c>
      <c r="C79" s="20">
        <f>SUM(C47:C78)</f>
        <v>1054096.10248145</v>
      </c>
      <c r="D79" s="20">
        <f>SUM(D47:D78)</f>
        <v>0</v>
      </c>
      <c r="E79" s="20">
        <f>SUM(E47:E78)</f>
        <v>0</v>
      </c>
      <c r="F79" s="20">
        <f>SUM(F47:F78)</f>
        <v>4328516.2994999997</v>
      </c>
      <c r="G79" s="13"/>
      <c r="H79" s="19" t="s">
        <v>7</v>
      </c>
      <c r="I79" s="20">
        <f>SUM(I47:I78)</f>
        <v>1843447.79066917</v>
      </c>
      <c r="J79" s="20">
        <f>SUM(J47:J78)</f>
        <v>1014740.74156486</v>
      </c>
      <c r="K79" s="20">
        <f>SUM(K47:K78)</f>
        <v>0</v>
      </c>
      <c r="L79" s="20">
        <f>SUM(L47:L78)</f>
        <v>0</v>
      </c>
      <c r="M79" s="20">
        <f>SUM(M47:M78)</f>
        <v>2858188.5322340201</v>
      </c>
      <c r="N79" s="3"/>
      <c r="O79" s="3"/>
      <c r="P79" s="3"/>
    </row>
    <row r="80" spans="1:16">
      <c r="A80" s="6" t="s">
        <v>13</v>
      </c>
      <c r="B80" s="21">
        <f>IF(L38&gt;0,B79/L38,0)</f>
        <v>9.0804964225146794</v>
      </c>
      <c r="C80" s="21">
        <f>IF(M38&gt;0,C79/M38,0)</f>
        <v>12.4407233977941</v>
      </c>
      <c r="D80" s="21">
        <f>IF(N38&gt;0,D79/N38,0)</f>
        <v>0</v>
      </c>
      <c r="E80" s="21">
        <f>IF(O38&gt;0,E79/O38,0)</f>
        <v>0</v>
      </c>
      <c r="F80" s="21">
        <f>IF(P38&gt;0,F79/P38,0)</f>
        <v>9.7198225705785095</v>
      </c>
      <c r="G80" s="13"/>
      <c r="H80" s="6" t="s">
        <v>13</v>
      </c>
      <c r="I80" s="21">
        <f>IF(L38&gt;0,I79/L38,0)</f>
        <v>5.1121786640290399</v>
      </c>
      <c r="J80" s="21">
        <f>IF(M38&gt;0,J79/M38,0)</f>
        <v>11.976240929610199</v>
      </c>
      <c r="K80" s="21">
        <f>IF(N38&gt;0,K79/N38,0)</f>
        <v>0</v>
      </c>
      <c r="L80" s="21">
        <f>IF(O38&gt;0,L79/O38,0)</f>
        <v>0</v>
      </c>
      <c r="M80" s="21">
        <f>IF(P38&gt;0,M79/P38,0)</f>
        <v>6.4181542783576901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53" t="s">
        <v>14</v>
      </c>
      <c r="B85" s="53"/>
      <c r="C85" s="53"/>
      <c r="D85" s="53"/>
      <c r="E85" s="53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 ht="12.75" customHeight="1">
      <c r="A86" s="53"/>
      <c r="B86" s="53"/>
      <c r="C86" s="53"/>
      <c r="D86" s="53"/>
      <c r="E86" s="53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54" t="s">
        <v>15</v>
      </c>
      <c r="B89" s="55" t="s">
        <v>16</v>
      </c>
      <c r="C89" s="55" t="s">
        <v>17</v>
      </c>
      <c r="D89" s="55" t="s">
        <v>18</v>
      </c>
      <c r="E89" s="55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54"/>
      <c r="B90" s="54"/>
      <c r="C90" s="54"/>
      <c r="D90" s="54"/>
      <c r="E90" s="55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1">
        <v>0</v>
      </c>
      <c r="B92" s="51">
        <f>L$38</f>
        <v>360599.24971720402</v>
      </c>
      <c r="C92" s="51">
        <f>$B$80</f>
        <v>9.0804964225146794</v>
      </c>
      <c r="D92" s="51">
        <f>$I$80</f>
        <v>5.1121786640290399</v>
      </c>
      <c r="E92" s="51">
        <f>B92*D92</f>
        <v>1843447.79066917</v>
      </c>
      <c r="F92" s="15">
        <f>E92/1000</f>
        <v>1843.44779066917</v>
      </c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1">
        <v>1</v>
      </c>
      <c r="B93" s="51">
        <f>M$38</f>
        <v>84729.486282795595</v>
      </c>
      <c r="C93" s="51">
        <f>$C$80</f>
        <v>12.4407233977941</v>
      </c>
      <c r="D93" s="51">
        <f>$J$80</f>
        <v>11.976240929610199</v>
      </c>
      <c r="E93" s="51">
        <f>B93*D93</f>
        <v>1014740.74156486</v>
      </c>
      <c r="F93" s="15">
        <f>E93/1000</f>
        <v>1014.7407415648599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51">
        <f>N$38</f>
        <v>0</v>
      </c>
      <c r="C94" s="51">
        <f>$D$80</f>
        <v>0</v>
      </c>
      <c r="D94" s="51">
        <f>$K$80</f>
        <v>0</v>
      </c>
      <c r="E94" s="51">
        <f>B94*D94</f>
        <v>0</v>
      </c>
      <c r="F94" s="15">
        <f>E94/1000</f>
        <v>0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51">
        <f>O$38</f>
        <v>0</v>
      </c>
      <c r="C95" s="51">
        <f>$E$80</f>
        <v>0</v>
      </c>
      <c r="D95" s="51">
        <f>$L$80</f>
        <v>0</v>
      </c>
      <c r="E95" s="51">
        <f>B95*D95</f>
        <v>0</v>
      </c>
      <c r="F95" s="15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51">
        <f>SUM(B92:B95)</f>
        <v>445328.73599999998</v>
      </c>
      <c r="C96" s="51">
        <f>$F$80</f>
        <v>9.7198225705785095</v>
      </c>
      <c r="D96" s="51">
        <f>$M$80</f>
        <v>6.4181542783576901</v>
      </c>
      <c r="E96" s="51">
        <f>SUM(E92:E95)</f>
        <v>2858188.5322340298</v>
      </c>
      <c r="F96" s="15">
        <f>E96/1000</f>
        <v>2858.1885322340299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51">
        <f>$I$2</f>
        <v>2578619</v>
      </c>
      <c r="C97" s="52"/>
      <c r="D97" s="52"/>
      <c r="E97" s="52"/>
      <c r="F97" s="15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5" t="s">
        <v>20</v>
      </c>
      <c r="B98" s="51">
        <f>IF(E96&gt;0,$I$2/E96,"")</f>
        <v>0.90218646213113496</v>
      </c>
      <c r="C98" s="52"/>
      <c r="D98" s="52"/>
      <c r="E98" s="52"/>
      <c r="F98" s="15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4" zoomScale="80" zoomScaleNormal="80" workbookViewId="0">
      <selection activeCell="F86" sqref="F86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6" t="s">
        <v>25</v>
      </c>
      <c r="B1" s="56"/>
      <c r="C1" s="56"/>
      <c r="D1" s="56"/>
      <c r="E1" s="56"/>
      <c r="F1" s="56"/>
      <c r="G1" s="1"/>
      <c r="H1" s="57" t="s">
        <v>1</v>
      </c>
      <c r="I1" s="57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4">
        <f>SUM('1Q'!I2,'2Q'!I2,'3Q'!I2,'4Q'!I2)</f>
        <v>8977441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8" t="s">
        <v>4</v>
      </c>
      <c r="C4" s="58"/>
      <c r="D4" s="58"/>
      <c r="E4" s="58"/>
      <c r="F4" s="58"/>
      <c r="G4" s="1"/>
      <c r="H4" s="5" t="s">
        <v>3</v>
      </c>
      <c r="I4" s="1"/>
      <c r="J4" s="1"/>
      <c r="K4" s="5" t="s">
        <v>3</v>
      </c>
      <c r="L4" s="57" t="s">
        <v>5</v>
      </c>
      <c r="M4" s="57"/>
      <c r="N4" s="57"/>
      <c r="O4" s="57"/>
      <c r="P4" s="57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46">
        <f>IF(SUM('1Q'!B6+'2Q'!B6+'3Q'!B6+'4Q'!B6)&gt;0,SUM('1Q'!B6+'2Q'!B6+'3Q'!B6+'4Q'!B6),0)</f>
        <v>0</v>
      </c>
      <c r="C6" s="46">
        <f>IF(SUM('1Q'!C6+'2Q'!C6+'3Q'!C6+'4Q'!C6)&gt;0,SUM('1Q'!C6+'2Q'!C6+'3Q'!C6+'4Q'!C6),0)</f>
        <v>0</v>
      </c>
      <c r="D6" s="46">
        <f>IF(SUM('1Q'!D6+'2Q'!D6+'3Q'!D6+'4Q'!D6)&gt;0,SUM('1Q'!D6+'2Q'!D6+'3Q'!D6+'4Q'!D6),0)</f>
        <v>0</v>
      </c>
      <c r="E6" s="46">
        <f>IF(SUM('1Q'!E6+'2Q'!E6+'3Q'!E6+'4Q'!E6)&gt;0,SUM('1Q'!E6+'2Q'!E6+'3Q'!E6+'4Q'!E6),0)</f>
        <v>0</v>
      </c>
      <c r="F6" s="13">
        <f t="shared" ref="F6:F37" si="0">SUM(B6:E6)</f>
        <v>0</v>
      </c>
      <c r="G6" s="1"/>
      <c r="H6" s="14">
        <v>3.75</v>
      </c>
      <c r="I6" s="4">
        <f>SUM('1Q'!I6,'2Q'!I6,'3Q'!I6,'4Q'!I6)</f>
        <v>0</v>
      </c>
      <c r="J6" s="1"/>
      <c r="K6" s="14">
        <v>3.75</v>
      </c>
      <c r="L6" s="15">
        <f t="shared" ref="L6:L37" si="1">IF($F6&gt;0,($I6/1000)*(B6/$F6),0)</f>
        <v>0</v>
      </c>
      <c r="M6" s="15">
        <f t="shared" ref="M6:M37" si="2">IF($F6&gt;0,($I6/1000)*(C6/$F6),0)</f>
        <v>0</v>
      </c>
      <c r="N6" s="15">
        <f t="shared" ref="N6:N37" si="3">IF($F6&gt;0,($I6/1000)*(D6/$F6),0)</f>
        <v>0</v>
      </c>
      <c r="O6" s="15">
        <f t="shared" ref="O6:O37" si="4">IF($F6&gt;0,($I6/1000)*(E6/$F6),0)</f>
        <v>0</v>
      </c>
      <c r="P6" s="16">
        <f t="shared" ref="P6:P37" si="5">SUM(L6:O6)</f>
        <v>0</v>
      </c>
      <c r="Q6" s="3"/>
      <c r="R6" s="3"/>
    </row>
    <row r="7" spans="1:18">
      <c r="A7" s="14">
        <v>4.25</v>
      </c>
      <c r="B7" s="46">
        <f>IF(SUM('1Q'!B7+'2Q'!B7+'3Q'!B7+'4Q'!B7)&gt;0,SUM('1Q'!B7+'2Q'!B7+'3Q'!B7+'4Q'!B7),0)</f>
        <v>0</v>
      </c>
      <c r="C7" s="46">
        <f>IF(SUM('1Q'!C7+'2Q'!C7+'3Q'!C7+'4Q'!C7)&gt;0,SUM('1Q'!C7+'2Q'!C7+'3Q'!C7+'4Q'!C7),0)</f>
        <v>0</v>
      </c>
      <c r="D7" s="46">
        <f>IF(SUM('1Q'!D7+'2Q'!D7+'3Q'!D7+'4Q'!D7)&gt;0,SUM('1Q'!D7+'2Q'!D7+'3Q'!D7+'4Q'!D7),0)</f>
        <v>0</v>
      </c>
      <c r="E7" s="46">
        <f>IF(SUM('1Q'!E7+'2Q'!E7+'3Q'!E7+'4Q'!E7)&gt;0,SUM('1Q'!E7+'2Q'!E7+'3Q'!E7+'4Q'!E7),0)</f>
        <v>0</v>
      </c>
      <c r="F7" s="13">
        <f t="shared" si="0"/>
        <v>0</v>
      </c>
      <c r="G7" s="1"/>
      <c r="H7" s="14">
        <v>4.25</v>
      </c>
      <c r="I7" s="4">
        <f>SUM('1Q'!I7,'2Q'!I7,'3Q'!I7,'4Q'!I7)</f>
        <v>0</v>
      </c>
      <c r="J7" s="1"/>
      <c r="K7" s="14">
        <v>4.25</v>
      </c>
      <c r="L7" s="15">
        <f t="shared" si="1"/>
        <v>0</v>
      </c>
      <c r="M7" s="15">
        <f t="shared" si="2"/>
        <v>0</v>
      </c>
      <c r="N7" s="15">
        <f t="shared" si="3"/>
        <v>0</v>
      </c>
      <c r="O7" s="15">
        <f t="shared" si="4"/>
        <v>0</v>
      </c>
      <c r="P7" s="16">
        <f t="shared" si="5"/>
        <v>0</v>
      </c>
      <c r="Q7" s="3"/>
      <c r="R7" s="3"/>
    </row>
    <row r="8" spans="1:18">
      <c r="A8" s="10">
        <v>4.75</v>
      </c>
      <c r="B8" s="46">
        <f>IF(SUM('1Q'!B8+'2Q'!B8+'3Q'!B8+'4Q'!B8)&gt;0,SUM('1Q'!B8+'2Q'!B8+'3Q'!B8+'4Q'!B8),0)</f>
        <v>2</v>
      </c>
      <c r="C8" s="46">
        <f>IF(SUM('1Q'!C8+'2Q'!C8+'3Q'!C8+'4Q'!C8)&gt;0,SUM('1Q'!C8+'2Q'!C8+'3Q'!C8+'4Q'!C8),0)</f>
        <v>1</v>
      </c>
      <c r="D8" s="46">
        <f>IF(SUM('1Q'!D8+'2Q'!D8+'3Q'!D8+'4Q'!D8)&gt;0,SUM('1Q'!D8+'2Q'!D8+'3Q'!D8+'4Q'!D8),0)</f>
        <v>0</v>
      </c>
      <c r="E8" s="46">
        <f>IF(SUM('1Q'!E8+'2Q'!E8+'3Q'!E8+'4Q'!E8)&gt;0,SUM('1Q'!E8+'2Q'!E8+'3Q'!E8+'4Q'!E8),0)</f>
        <v>0</v>
      </c>
      <c r="F8" s="13">
        <f t="shared" si="0"/>
        <v>3</v>
      </c>
      <c r="G8" s="1"/>
      <c r="H8" s="14">
        <v>4.75</v>
      </c>
      <c r="I8" s="4">
        <f>SUM('1Q'!I8,'2Q'!I8,'3Q'!I8,'4Q'!I8)</f>
        <v>4655928</v>
      </c>
      <c r="J8" s="1"/>
      <c r="K8" s="14">
        <v>4.75</v>
      </c>
      <c r="L8" s="15">
        <f t="shared" si="1"/>
        <v>3103.9520000000002</v>
      </c>
      <c r="M8" s="15">
        <f t="shared" si="2"/>
        <v>1551.9760000000001</v>
      </c>
      <c r="N8" s="15">
        <f t="shared" si="3"/>
        <v>0</v>
      </c>
      <c r="O8" s="15">
        <f t="shared" si="4"/>
        <v>0</v>
      </c>
      <c r="P8" s="16">
        <f t="shared" si="5"/>
        <v>4655.9279999999999</v>
      </c>
      <c r="Q8" s="3"/>
      <c r="R8" s="3"/>
    </row>
    <row r="9" spans="1:18">
      <c r="A9" s="14">
        <v>5.25</v>
      </c>
      <c r="B9" s="46">
        <f>IF(SUM('1Q'!B9+'2Q'!B9+'3Q'!B9+'4Q'!B9)&gt;0,SUM('1Q'!B9+'2Q'!B9+'3Q'!B9+'4Q'!B9),0)</f>
        <v>2</v>
      </c>
      <c r="C9" s="46">
        <f>IF(SUM('1Q'!C9+'2Q'!C9+'3Q'!C9+'4Q'!C9)&gt;0,SUM('1Q'!C9+'2Q'!C9+'3Q'!C9+'4Q'!C9),0)</f>
        <v>1</v>
      </c>
      <c r="D9" s="46">
        <f>IF(SUM('1Q'!D9+'2Q'!D9+'3Q'!D9+'4Q'!D9)&gt;0,SUM('1Q'!D9+'2Q'!D9+'3Q'!D9+'4Q'!D9),0)</f>
        <v>0</v>
      </c>
      <c r="E9" s="46">
        <f>IF(SUM('1Q'!E9+'2Q'!E9+'3Q'!E9+'4Q'!E9)&gt;0,SUM('1Q'!E9+'2Q'!E9+'3Q'!E9+'4Q'!E9),0)</f>
        <v>0</v>
      </c>
      <c r="F9" s="13">
        <f t="shared" si="0"/>
        <v>3</v>
      </c>
      <c r="G9" s="17"/>
      <c r="H9" s="14">
        <v>5.25</v>
      </c>
      <c r="I9" s="4">
        <f>SUM('1Q'!I9,'2Q'!I9,'3Q'!I9,'4Q'!I9)</f>
        <v>25824726</v>
      </c>
      <c r="J9" s="1"/>
      <c r="K9" s="14">
        <v>5.25</v>
      </c>
      <c r="L9" s="15">
        <f t="shared" si="1"/>
        <v>17216.484</v>
      </c>
      <c r="M9" s="15">
        <f t="shared" si="2"/>
        <v>8608.2420000000002</v>
      </c>
      <c r="N9" s="15">
        <f t="shared" si="3"/>
        <v>0</v>
      </c>
      <c r="O9" s="15">
        <f t="shared" si="4"/>
        <v>0</v>
      </c>
      <c r="P9" s="16">
        <f t="shared" si="5"/>
        <v>25824.725999999999</v>
      </c>
      <c r="Q9" s="3"/>
      <c r="R9" s="3"/>
    </row>
    <row r="10" spans="1:18">
      <c r="A10" s="10">
        <v>5.75</v>
      </c>
      <c r="B10" s="46">
        <f>IF(SUM('1Q'!B10+'2Q'!B10+'3Q'!B10+'4Q'!B10)&gt;0,SUM('1Q'!B10+'2Q'!B10+'3Q'!B10+'4Q'!B10),0)</f>
        <v>6</v>
      </c>
      <c r="C10" s="46">
        <f>IF(SUM('1Q'!C10+'2Q'!C10+'3Q'!C10+'4Q'!C10)&gt;0,SUM('1Q'!C10+'2Q'!C10+'3Q'!C10+'4Q'!C10),0)</f>
        <v>2</v>
      </c>
      <c r="D10" s="46">
        <f>IF(SUM('1Q'!D10+'2Q'!D10+'3Q'!D10+'4Q'!D10)&gt;0,SUM('1Q'!D10+'2Q'!D10+'3Q'!D10+'4Q'!D10),0)</f>
        <v>0</v>
      </c>
      <c r="E10" s="46">
        <f>IF(SUM('1Q'!E10+'2Q'!E10+'3Q'!E10+'4Q'!E10)&gt;0,SUM('1Q'!E10+'2Q'!E10+'3Q'!E10+'4Q'!E10),0)</f>
        <v>0</v>
      </c>
      <c r="F10" s="13">
        <f t="shared" si="0"/>
        <v>8</v>
      </c>
      <c r="G10" s="1"/>
      <c r="H10" s="14">
        <v>5.75</v>
      </c>
      <c r="I10" s="4">
        <f>SUM('1Q'!I10,'2Q'!I10,'3Q'!I10,'4Q'!I10)</f>
        <v>57085884</v>
      </c>
      <c r="J10" s="1"/>
      <c r="K10" s="14">
        <v>5.75</v>
      </c>
      <c r="L10" s="15">
        <f t="shared" si="1"/>
        <v>42814.413</v>
      </c>
      <c r="M10" s="15">
        <f t="shared" si="2"/>
        <v>14271.471</v>
      </c>
      <c r="N10" s="15">
        <f t="shared" si="3"/>
        <v>0</v>
      </c>
      <c r="O10" s="15">
        <f t="shared" si="4"/>
        <v>0</v>
      </c>
      <c r="P10" s="16">
        <f t="shared" si="5"/>
        <v>57085.883999999998</v>
      </c>
      <c r="Q10" s="3"/>
      <c r="R10" s="3"/>
    </row>
    <row r="11" spans="1:18">
      <c r="A11" s="14">
        <v>6.25</v>
      </c>
      <c r="B11" s="46">
        <f>IF(SUM('1Q'!B11+'2Q'!B11+'3Q'!B11+'4Q'!B11)&gt;0,SUM('1Q'!B11+'2Q'!B11+'3Q'!B11+'4Q'!B11),0)</f>
        <v>6</v>
      </c>
      <c r="C11" s="46">
        <f>IF(SUM('1Q'!C11+'2Q'!C11+'3Q'!C11+'4Q'!C11)&gt;0,SUM('1Q'!C11+'2Q'!C11+'3Q'!C11+'4Q'!C11),0)</f>
        <v>2</v>
      </c>
      <c r="D11" s="46">
        <f>IF(SUM('1Q'!D11+'2Q'!D11+'3Q'!D11+'4Q'!D11)&gt;0,SUM('1Q'!D11+'2Q'!D11+'3Q'!D11+'4Q'!D11),0)</f>
        <v>0</v>
      </c>
      <c r="E11" s="46">
        <f>IF(SUM('1Q'!E11+'2Q'!E11+'3Q'!E11+'4Q'!E11)&gt;0,SUM('1Q'!E11+'2Q'!E11+'3Q'!E11+'4Q'!E11),0)</f>
        <v>0</v>
      </c>
      <c r="F11" s="13">
        <f t="shared" si="0"/>
        <v>8</v>
      </c>
      <c r="G11" s="1"/>
      <c r="H11" s="14">
        <v>6.25</v>
      </c>
      <c r="I11" s="4">
        <f>SUM('1Q'!I11,'2Q'!I11,'3Q'!I11,'4Q'!I11)</f>
        <v>82441650</v>
      </c>
      <c r="J11" s="1"/>
      <c r="K11" s="14">
        <v>6.25</v>
      </c>
      <c r="L11" s="15">
        <f t="shared" si="1"/>
        <v>61831.237500000003</v>
      </c>
      <c r="M11" s="15">
        <f t="shared" si="2"/>
        <v>20610.412499999999</v>
      </c>
      <c r="N11" s="15">
        <f t="shared" si="3"/>
        <v>0</v>
      </c>
      <c r="O11" s="15">
        <f t="shared" si="4"/>
        <v>0</v>
      </c>
      <c r="P11" s="16">
        <f t="shared" si="5"/>
        <v>82441.649999999994</v>
      </c>
      <c r="Q11" s="3"/>
      <c r="R11" s="3"/>
    </row>
    <row r="12" spans="1:18">
      <c r="A12" s="10">
        <v>6.75</v>
      </c>
      <c r="B12" s="46">
        <f>IF(SUM('1Q'!B12+'2Q'!B12+'3Q'!B12+'4Q'!B12)&gt;0,SUM('1Q'!B12+'2Q'!B12+'3Q'!B12+'4Q'!B12),0)</f>
        <v>7</v>
      </c>
      <c r="C12" s="46">
        <f>IF(SUM('1Q'!C12+'2Q'!C12+'3Q'!C12+'4Q'!C12)&gt;0,SUM('1Q'!C12+'2Q'!C12+'3Q'!C12+'4Q'!C12),0)</f>
        <v>11</v>
      </c>
      <c r="D12" s="46">
        <f>IF(SUM('1Q'!D12+'2Q'!D12+'3Q'!D12+'4Q'!D12)&gt;0,SUM('1Q'!D12+'2Q'!D12+'3Q'!D12+'4Q'!D12),0)</f>
        <v>0</v>
      </c>
      <c r="E12" s="46">
        <f>IF(SUM('1Q'!E12+'2Q'!E12+'3Q'!E12+'4Q'!E12)&gt;0,SUM('1Q'!E12+'2Q'!E12+'3Q'!E12+'4Q'!E12),0)</f>
        <v>0</v>
      </c>
      <c r="F12" s="13">
        <f t="shared" si="0"/>
        <v>18</v>
      </c>
      <c r="G12" s="1"/>
      <c r="H12" s="14">
        <v>6.75</v>
      </c>
      <c r="I12" s="4">
        <f>SUM('1Q'!I12,'2Q'!I12,'3Q'!I12,'4Q'!I12)</f>
        <v>76693632</v>
      </c>
      <c r="J12" s="1"/>
      <c r="K12" s="14">
        <v>6.75</v>
      </c>
      <c r="L12" s="15">
        <f t="shared" si="1"/>
        <v>29825.3013333333</v>
      </c>
      <c r="M12" s="15">
        <f t="shared" si="2"/>
        <v>46868.330666666698</v>
      </c>
      <c r="N12" s="15">
        <f t="shared" si="3"/>
        <v>0</v>
      </c>
      <c r="O12" s="15">
        <f t="shared" si="4"/>
        <v>0</v>
      </c>
      <c r="P12" s="16">
        <f t="shared" si="5"/>
        <v>76693.631999999998</v>
      </c>
      <c r="Q12" s="3"/>
      <c r="R12" s="3"/>
    </row>
    <row r="13" spans="1:18">
      <c r="A13" s="14">
        <v>7.25</v>
      </c>
      <c r="B13" s="46">
        <f>IF(SUM('1Q'!B13+'2Q'!B13+'3Q'!B13+'4Q'!B13)&gt;0,SUM('1Q'!B13+'2Q'!B13+'3Q'!B13+'4Q'!B13),0)</f>
        <v>8</v>
      </c>
      <c r="C13" s="46">
        <f>IF(SUM('1Q'!C13+'2Q'!C13+'3Q'!C13+'4Q'!C13)&gt;0,SUM('1Q'!C13+'2Q'!C13+'3Q'!C13+'4Q'!C13),0)</f>
        <v>18</v>
      </c>
      <c r="D13" s="46">
        <f>IF(SUM('1Q'!D13+'2Q'!D13+'3Q'!D13+'4Q'!D13)&gt;0,SUM('1Q'!D13+'2Q'!D13+'3Q'!D13+'4Q'!D13),0)</f>
        <v>0</v>
      </c>
      <c r="E13" s="46">
        <f>IF(SUM('1Q'!E13+'2Q'!E13+'3Q'!E13+'4Q'!E13)&gt;0,SUM('1Q'!E13+'2Q'!E13+'3Q'!E13+'4Q'!E13),0)</f>
        <v>0</v>
      </c>
      <c r="F13" s="13">
        <f t="shared" si="0"/>
        <v>26</v>
      </c>
      <c r="G13" s="1"/>
      <c r="H13" s="14">
        <v>7.25</v>
      </c>
      <c r="I13" s="4">
        <f>SUM('1Q'!I13,'2Q'!I13,'3Q'!I13,'4Q'!I13)</f>
        <v>68074156</v>
      </c>
      <c r="J13" s="1"/>
      <c r="K13" s="14">
        <v>7.25</v>
      </c>
      <c r="L13" s="15">
        <f t="shared" si="1"/>
        <v>20945.894153846199</v>
      </c>
      <c r="M13" s="15">
        <f t="shared" si="2"/>
        <v>47128.2618461538</v>
      </c>
      <c r="N13" s="15">
        <f t="shared" si="3"/>
        <v>0</v>
      </c>
      <c r="O13" s="15">
        <f t="shared" si="4"/>
        <v>0</v>
      </c>
      <c r="P13" s="16">
        <f t="shared" si="5"/>
        <v>68074.156000000003</v>
      </c>
      <c r="Q13" s="3"/>
      <c r="R13" s="3"/>
    </row>
    <row r="14" spans="1:18">
      <c r="A14" s="10">
        <v>7.75</v>
      </c>
      <c r="B14" s="46">
        <f>IF(SUM('1Q'!B14+'2Q'!B14+'3Q'!B14+'4Q'!B14)&gt;0,SUM('1Q'!B14+'2Q'!B14+'3Q'!B14+'4Q'!B14),0)</f>
        <v>10</v>
      </c>
      <c r="C14" s="46">
        <f>IF(SUM('1Q'!C14+'2Q'!C14+'3Q'!C14+'4Q'!C14)&gt;0,SUM('1Q'!C14+'2Q'!C14+'3Q'!C14+'4Q'!C14),0)</f>
        <v>25</v>
      </c>
      <c r="D14" s="46">
        <f>IF(SUM('1Q'!D14+'2Q'!D14+'3Q'!D14+'4Q'!D14)&gt;0,SUM('1Q'!D14+'2Q'!D14+'3Q'!D14+'4Q'!D14),0)</f>
        <v>0</v>
      </c>
      <c r="E14" s="46">
        <f>IF(SUM('1Q'!E14+'2Q'!E14+'3Q'!E14+'4Q'!E14)&gt;0,SUM('1Q'!E14+'2Q'!E14+'3Q'!E14+'4Q'!E14),0)</f>
        <v>0</v>
      </c>
      <c r="F14" s="13">
        <f t="shared" si="0"/>
        <v>35</v>
      </c>
      <c r="G14" s="1"/>
      <c r="H14" s="14">
        <v>7.75</v>
      </c>
      <c r="I14" s="4">
        <f>SUM('1Q'!I14,'2Q'!I14,'3Q'!I14,'4Q'!I14)</f>
        <v>43197477</v>
      </c>
      <c r="J14" s="4"/>
      <c r="K14" s="14">
        <v>7.75</v>
      </c>
      <c r="L14" s="15">
        <f t="shared" si="1"/>
        <v>12342.136285714299</v>
      </c>
      <c r="M14" s="15">
        <f t="shared" si="2"/>
        <v>30855.3407142857</v>
      </c>
      <c r="N14" s="15">
        <f t="shared" si="3"/>
        <v>0</v>
      </c>
      <c r="O14" s="15">
        <f t="shared" si="4"/>
        <v>0</v>
      </c>
      <c r="P14" s="16">
        <f t="shared" si="5"/>
        <v>43197.476999999999</v>
      </c>
      <c r="Q14" s="3"/>
      <c r="R14" s="3"/>
    </row>
    <row r="15" spans="1:18">
      <c r="A15" s="14">
        <v>8.25</v>
      </c>
      <c r="B15" s="46">
        <f>IF(SUM('1Q'!B15+'2Q'!B15+'3Q'!B15+'4Q'!B15)&gt;0,SUM('1Q'!B15+'2Q'!B15+'3Q'!B15+'4Q'!B15),0)</f>
        <v>11</v>
      </c>
      <c r="C15" s="46">
        <f>IF(SUM('1Q'!C15+'2Q'!C15+'3Q'!C15+'4Q'!C15)&gt;0,SUM('1Q'!C15+'2Q'!C15+'3Q'!C15+'4Q'!C15),0)</f>
        <v>32</v>
      </c>
      <c r="D15" s="46">
        <f>IF(SUM('1Q'!D15+'2Q'!D15+'3Q'!D15+'4Q'!D15)&gt;0,SUM('1Q'!D15+'2Q'!D15+'3Q'!D15+'4Q'!D15),0)</f>
        <v>0</v>
      </c>
      <c r="E15" s="46">
        <f>IF(SUM('1Q'!E15+'2Q'!E15+'3Q'!E15+'4Q'!E15)&gt;0,SUM('1Q'!E15+'2Q'!E15+'3Q'!E15+'4Q'!E15),0)</f>
        <v>0</v>
      </c>
      <c r="F15" s="13">
        <f t="shared" si="0"/>
        <v>43</v>
      </c>
      <c r="G15" s="1"/>
      <c r="H15" s="14">
        <v>8.25</v>
      </c>
      <c r="I15" s="4">
        <f>SUM('1Q'!I15,'2Q'!I15,'3Q'!I15,'4Q'!I15)</f>
        <v>32963766</v>
      </c>
      <c r="J15" s="4"/>
      <c r="K15" s="14">
        <v>8.25</v>
      </c>
      <c r="L15" s="15">
        <f t="shared" si="1"/>
        <v>8432.5913023255798</v>
      </c>
      <c r="M15" s="15">
        <f t="shared" si="2"/>
        <v>24531.1746976744</v>
      </c>
      <c r="N15" s="15">
        <f t="shared" si="3"/>
        <v>0</v>
      </c>
      <c r="O15" s="15">
        <f t="shared" si="4"/>
        <v>0</v>
      </c>
      <c r="P15" s="16">
        <f t="shared" si="5"/>
        <v>32963.766000000003</v>
      </c>
      <c r="Q15" s="3"/>
      <c r="R15" s="3"/>
    </row>
    <row r="16" spans="1:18">
      <c r="A16" s="10">
        <v>8.75</v>
      </c>
      <c r="B16" s="46">
        <f>IF(SUM('1Q'!B16+'2Q'!B16+'3Q'!B16+'4Q'!B16)&gt;0,SUM('1Q'!B16+'2Q'!B16+'3Q'!B16+'4Q'!B16),0)</f>
        <v>21</v>
      </c>
      <c r="C16" s="46">
        <f>IF(SUM('1Q'!C16+'2Q'!C16+'3Q'!C16+'4Q'!C16)&gt;0,SUM('1Q'!C16+'2Q'!C16+'3Q'!C16+'4Q'!C16),0)</f>
        <v>55</v>
      </c>
      <c r="D16" s="46">
        <f>IF(SUM('1Q'!D16+'2Q'!D16+'3Q'!D16+'4Q'!D16)&gt;0,SUM('1Q'!D16+'2Q'!D16+'3Q'!D16+'4Q'!D16),0)</f>
        <v>0</v>
      </c>
      <c r="E16" s="46">
        <f>IF(SUM('1Q'!E16+'2Q'!E16+'3Q'!E16+'4Q'!E16)&gt;0,SUM('1Q'!E16+'2Q'!E16+'3Q'!E16+'4Q'!E16),0)</f>
        <v>0</v>
      </c>
      <c r="F16" s="13">
        <f t="shared" si="0"/>
        <v>76</v>
      </c>
      <c r="G16" s="1"/>
      <c r="H16" s="14">
        <v>8.75</v>
      </c>
      <c r="I16" s="4">
        <f>SUM('1Q'!I16,'2Q'!I16,'3Q'!I16,'4Q'!I16)</f>
        <v>47796042</v>
      </c>
      <c r="J16" s="4"/>
      <c r="K16" s="14">
        <v>8.75</v>
      </c>
      <c r="L16" s="15">
        <f t="shared" si="1"/>
        <v>13206.801078947399</v>
      </c>
      <c r="M16" s="15">
        <f t="shared" si="2"/>
        <v>34589.240921052602</v>
      </c>
      <c r="N16" s="15">
        <f t="shared" si="3"/>
        <v>0</v>
      </c>
      <c r="O16" s="15">
        <f t="shared" si="4"/>
        <v>0</v>
      </c>
      <c r="P16" s="16">
        <f t="shared" si="5"/>
        <v>47796.042000000001</v>
      </c>
      <c r="Q16" s="3"/>
      <c r="R16" s="3"/>
    </row>
    <row r="17" spans="1:18">
      <c r="A17" s="14">
        <v>9.25</v>
      </c>
      <c r="B17" s="46">
        <f>IF(SUM('1Q'!B17+'2Q'!B17+'3Q'!B17+'4Q'!B17)&gt;0,SUM('1Q'!B17+'2Q'!B17+'3Q'!B17+'4Q'!B17),0)</f>
        <v>40</v>
      </c>
      <c r="C17" s="46">
        <f>IF(SUM('1Q'!C17+'2Q'!C17+'3Q'!C17+'4Q'!C17)&gt;0,SUM('1Q'!C17+'2Q'!C17+'3Q'!C17+'4Q'!C17),0)</f>
        <v>66</v>
      </c>
      <c r="D17" s="46">
        <f>IF(SUM('1Q'!D17+'2Q'!D17+'3Q'!D17+'4Q'!D17)&gt;0,SUM('1Q'!D17+'2Q'!D17+'3Q'!D17+'4Q'!D17),0)</f>
        <v>0</v>
      </c>
      <c r="E17" s="46">
        <f>IF(SUM('1Q'!E17+'2Q'!E17+'3Q'!E17+'4Q'!E17)&gt;0,SUM('1Q'!E17+'2Q'!E17+'3Q'!E17+'4Q'!E17),0)</f>
        <v>0</v>
      </c>
      <c r="F17" s="13">
        <f t="shared" si="0"/>
        <v>106</v>
      </c>
      <c r="G17" s="1"/>
      <c r="H17" s="14">
        <v>9.25</v>
      </c>
      <c r="I17" s="4">
        <f>SUM('1Q'!I17,'2Q'!I17,'3Q'!I17,'4Q'!I17)</f>
        <v>78560900</v>
      </c>
      <c r="J17" s="4"/>
      <c r="K17" s="14">
        <v>9.25</v>
      </c>
      <c r="L17" s="15">
        <f t="shared" si="1"/>
        <v>29645.622641509399</v>
      </c>
      <c r="M17" s="15">
        <f t="shared" si="2"/>
        <v>48915.277358490603</v>
      </c>
      <c r="N17" s="15">
        <f t="shared" si="3"/>
        <v>0</v>
      </c>
      <c r="O17" s="15">
        <f t="shared" si="4"/>
        <v>0</v>
      </c>
      <c r="P17" s="16">
        <f t="shared" si="5"/>
        <v>78560.899999999994</v>
      </c>
      <c r="Q17" s="3"/>
      <c r="R17" s="3"/>
    </row>
    <row r="18" spans="1:18">
      <c r="A18" s="10">
        <v>9.75</v>
      </c>
      <c r="B18" s="46">
        <f>IF(SUM('1Q'!B18+'2Q'!B18+'3Q'!B18+'4Q'!B18)&gt;0,SUM('1Q'!B18+'2Q'!B18+'3Q'!B18+'4Q'!B18),0)</f>
        <v>47</v>
      </c>
      <c r="C18" s="46">
        <f>IF(SUM('1Q'!C18+'2Q'!C18+'3Q'!C18+'4Q'!C18)&gt;0,SUM('1Q'!C18+'2Q'!C18+'3Q'!C18+'4Q'!C18),0)</f>
        <v>67</v>
      </c>
      <c r="D18" s="46">
        <f>IF(SUM('1Q'!D18+'2Q'!D18+'3Q'!D18+'4Q'!D18)&gt;0,SUM('1Q'!D18+'2Q'!D18+'3Q'!D18+'4Q'!D18),0)</f>
        <v>0</v>
      </c>
      <c r="E18" s="46">
        <f>IF(SUM('1Q'!E18+'2Q'!E18+'3Q'!E18+'4Q'!E18)&gt;0,SUM('1Q'!E18+'2Q'!E18+'3Q'!E18+'4Q'!E18),0)</f>
        <v>0</v>
      </c>
      <c r="F18" s="13">
        <f t="shared" si="0"/>
        <v>114</v>
      </c>
      <c r="G18" s="1"/>
      <c r="H18" s="14">
        <v>9.75</v>
      </c>
      <c r="I18" s="4">
        <f>SUM('1Q'!I18,'2Q'!I18,'3Q'!I18,'4Q'!I18)</f>
        <v>106349679</v>
      </c>
      <c r="J18" s="4"/>
      <c r="K18" s="14">
        <v>9.75</v>
      </c>
      <c r="L18" s="15">
        <f t="shared" si="1"/>
        <v>43845.920289473703</v>
      </c>
      <c r="M18" s="15">
        <f t="shared" si="2"/>
        <v>62503.758710526301</v>
      </c>
      <c r="N18" s="15">
        <f t="shared" si="3"/>
        <v>0</v>
      </c>
      <c r="O18" s="15">
        <f t="shared" si="4"/>
        <v>0</v>
      </c>
      <c r="P18" s="16">
        <f t="shared" si="5"/>
        <v>106349.679</v>
      </c>
      <c r="Q18" s="3"/>
      <c r="R18" s="3"/>
    </row>
    <row r="19" spans="1:18">
      <c r="A19" s="14">
        <v>10.25</v>
      </c>
      <c r="B19" s="46">
        <f>IF(SUM('1Q'!B19+'2Q'!B19+'3Q'!B19+'4Q'!B19)&gt;0,SUM('1Q'!B19+'2Q'!B19+'3Q'!B19+'4Q'!B19),0)</f>
        <v>41</v>
      </c>
      <c r="C19" s="46">
        <f>IF(SUM('1Q'!C19+'2Q'!C19+'3Q'!C19+'4Q'!C19)&gt;0,SUM('1Q'!C19+'2Q'!C19+'3Q'!C19+'4Q'!C19),0)</f>
        <v>83</v>
      </c>
      <c r="D19" s="46">
        <f>IF(SUM('1Q'!D19+'2Q'!D19+'3Q'!D19+'4Q'!D19)&gt;0,SUM('1Q'!D19+'2Q'!D19+'3Q'!D19+'4Q'!D19),0)</f>
        <v>0</v>
      </c>
      <c r="E19" s="46">
        <f>IF(SUM('1Q'!E19+'2Q'!E19+'3Q'!E19+'4Q'!E19)&gt;0,SUM('1Q'!E19+'2Q'!E19+'3Q'!E19+'4Q'!E19),0)</f>
        <v>0</v>
      </c>
      <c r="F19" s="13">
        <f t="shared" si="0"/>
        <v>124</v>
      </c>
      <c r="G19" s="1"/>
      <c r="H19" s="14">
        <v>10.25</v>
      </c>
      <c r="I19" s="4">
        <f>SUM('1Q'!I19,'2Q'!I19,'3Q'!I19,'4Q'!I19)</f>
        <v>132105718</v>
      </c>
      <c r="J19" s="4"/>
      <c r="K19" s="14">
        <v>10.25</v>
      </c>
      <c r="L19" s="15">
        <f t="shared" si="1"/>
        <v>43680.116435483898</v>
      </c>
      <c r="M19" s="15">
        <f t="shared" si="2"/>
        <v>88425.601564516095</v>
      </c>
      <c r="N19" s="15">
        <f t="shared" si="3"/>
        <v>0</v>
      </c>
      <c r="O19" s="15">
        <f t="shared" si="4"/>
        <v>0</v>
      </c>
      <c r="P19" s="16">
        <f t="shared" si="5"/>
        <v>132105.71799999999</v>
      </c>
      <c r="Q19" s="3"/>
      <c r="R19" s="3"/>
    </row>
    <row r="20" spans="1:18">
      <c r="A20" s="10">
        <v>10.75</v>
      </c>
      <c r="B20" s="46">
        <f>IF(SUM('1Q'!B20+'2Q'!B20+'3Q'!B20+'4Q'!B20)&gt;0,SUM('1Q'!B20+'2Q'!B20+'3Q'!B20+'4Q'!B20),0)</f>
        <v>38</v>
      </c>
      <c r="C20" s="46">
        <f>IF(SUM('1Q'!C20+'2Q'!C20+'3Q'!C20+'4Q'!C20)&gt;0,SUM('1Q'!C20+'2Q'!C20+'3Q'!C20+'4Q'!C20),0)</f>
        <v>93</v>
      </c>
      <c r="D20" s="46">
        <f>IF(SUM('1Q'!D20+'2Q'!D20+'3Q'!D20+'4Q'!D20)&gt;0,SUM('1Q'!D20+'2Q'!D20+'3Q'!D20+'4Q'!D20),0)</f>
        <v>0</v>
      </c>
      <c r="E20" s="46">
        <f>IF(SUM('1Q'!E20+'2Q'!E20+'3Q'!E20+'4Q'!E20)&gt;0,SUM('1Q'!E20+'2Q'!E20+'3Q'!E20+'4Q'!E20),0)</f>
        <v>0</v>
      </c>
      <c r="F20" s="13">
        <f t="shared" si="0"/>
        <v>131</v>
      </c>
      <c r="G20" s="1"/>
      <c r="H20" s="14">
        <v>10.75</v>
      </c>
      <c r="I20" s="4">
        <f>SUM('1Q'!I20,'2Q'!I20,'3Q'!I20,'4Q'!I20)</f>
        <v>150718094</v>
      </c>
      <c r="J20" s="4"/>
      <c r="K20" s="14">
        <v>10.75</v>
      </c>
      <c r="L20" s="15">
        <f t="shared" si="1"/>
        <v>43719.752458015297</v>
      </c>
      <c r="M20" s="15">
        <f t="shared" si="2"/>
        <v>106998.34154198501</v>
      </c>
      <c r="N20" s="15">
        <f t="shared" si="3"/>
        <v>0</v>
      </c>
      <c r="O20" s="15">
        <f t="shared" si="4"/>
        <v>0</v>
      </c>
      <c r="P20" s="16">
        <f t="shared" si="5"/>
        <v>150718.09400000001</v>
      </c>
      <c r="Q20" s="3"/>
      <c r="R20" s="3"/>
    </row>
    <row r="21" spans="1:18">
      <c r="A21" s="14">
        <v>11.25</v>
      </c>
      <c r="B21" s="46">
        <f>IF(SUM('1Q'!B21+'2Q'!B21+'3Q'!B21+'4Q'!B21)&gt;0,SUM('1Q'!B21+'2Q'!B21+'3Q'!B21+'4Q'!B21),0)</f>
        <v>27</v>
      </c>
      <c r="C21" s="46">
        <f>IF(SUM('1Q'!C21+'2Q'!C21+'3Q'!C21+'4Q'!C21)&gt;0,SUM('1Q'!C21+'2Q'!C21+'3Q'!C21+'4Q'!C21),0)</f>
        <v>99</v>
      </c>
      <c r="D21" s="46">
        <f>IF(SUM('1Q'!D21+'2Q'!D21+'3Q'!D21+'4Q'!D21)&gt;0,SUM('1Q'!D21+'2Q'!D21+'3Q'!D21+'4Q'!D21),0)</f>
        <v>0</v>
      </c>
      <c r="E21" s="46">
        <f>IF(SUM('1Q'!E21+'2Q'!E21+'3Q'!E21+'4Q'!E21)&gt;0,SUM('1Q'!E21+'2Q'!E21+'3Q'!E21+'4Q'!E21),0)</f>
        <v>0</v>
      </c>
      <c r="F21" s="13">
        <f t="shared" si="0"/>
        <v>126</v>
      </c>
      <c r="G21" s="1"/>
      <c r="H21" s="14">
        <v>11.25</v>
      </c>
      <c r="I21" s="4">
        <f>SUM('1Q'!I21,'2Q'!I21,'3Q'!I21,'4Q'!I21)</f>
        <v>158805857</v>
      </c>
      <c r="J21" s="4"/>
      <c r="K21" s="14">
        <v>11.25</v>
      </c>
      <c r="L21" s="15">
        <f t="shared" si="1"/>
        <v>34029.826500000003</v>
      </c>
      <c r="M21" s="15">
        <f t="shared" si="2"/>
        <v>124776.03049999999</v>
      </c>
      <c r="N21" s="15">
        <f t="shared" si="3"/>
        <v>0</v>
      </c>
      <c r="O21" s="15">
        <f t="shared" si="4"/>
        <v>0</v>
      </c>
      <c r="P21" s="16">
        <f t="shared" si="5"/>
        <v>158805.85699999999</v>
      </c>
      <c r="Q21" s="3"/>
      <c r="R21" s="3"/>
    </row>
    <row r="22" spans="1:18">
      <c r="A22" s="10">
        <v>11.75</v>
      </c>
      <c r="B22" s="46">
        <f>IF(SUM('1Q'!B22+'2Q'!B22+'3Q'!B22+'4Q'!B22)&gt;0,SUM('1Q'!B22+'2Q'!B22+'3Q'!B22+'4Q'!B22),0)</f>
        <v>15</v>
      </c>
      <c r="C22" s="46">
        <f>IF(SUM('1Q'!C22+'2Q'!C22+'3Q'!C22+'4Q'!C22)&gt;0,SUM('1Q'!C22+'2Q'!C22+'3Q'!C22+'4Q'!C22),0)</f>
        <v>121</v>
      </c>
      <c r="D22" s="46">
        <f>IF(SUM('1Q'!D22+'2Q'!D22+'3Q'!D22+'4Q'!D22)&gt;0,SUM('1Q'!D22+'2Q'!D22+'3Q'!D22+'4Q'!D22),0)</f>
        <v>0</v>
      </c>
      <c r="E22" s="46">
        <f>IF(SUM('1Q'!E22+'2Q'!E22+'3Q'!E22+'4Q'!E22)&gt;0,SUM('1Q'!E22+'2Q'!E22+'3Q'!E22+'4Q'!E22),0)</f>
        <v>0</v>
      </c>
      <c r="F22" s="13">
        <f t="shared" si="0"/>
        <v>136</v>
      </c>
      <c r="G22" s="4"/>
      <c r="H22" s="14">
        <v>11.75</v>
      </c>
      <c r="I22" s="4">
        <f>SUM('1Q'!I22,'2Q'!I22,'3Q'!I22,'4Q'!I22)</f>
        <v>133585306</v>
      </c>
      <c r="J22" s="4"/>
      <c r="K22" s="14">
        <v>11.75</v>
      </c>
      <c r="L22" s="15">
        <f t="shared" si="1"/>
        <v>14733.673455882399</v>
      </c>
      <c r="M22" s="15">
        <f t="shared" si="2"/>
        <v>118851.63254411799</v>
      </c>
      <c r="N22" s="15">
        <f t="shared" si="3"/>
        <v>0</v>
      </c>
      <c r="O22" s="15">
        <f t="shared" si="4"/>
        <v>0</v>
      </c>
      <c r="P22" s="16">
        <f t="shared" si="5"/>
        <v>133585.30600000001</v>
      </c>
      <c r="Q22" s="3"/>
      <c r="R22" s="3"/>
    </row>
    <row r="23" spans="1:18">
      <c r="A23" s="14">
        <v>12.25</v>
      </c>
      <c r="B23" s="46">
        <f>IF(SUM('1Q'!B23+'2Q'!B23+'3Q'!B23+'4Q'!B23)&gt;0,SUM('1Q'!B23+'2Q'!B23+'3Q'!B23+'4Q'!B23),0)</f>
        <v>13</v>
      </c>
      <c r="C23" s="46">
        <f>IF(SUM('1Q'!C23+'2Q'!C23+'3Q'!C23+'4Q'!C23)&gt;0,SUM('1Q'!C23+'2Q'!C23+'3Q'!C23+'4Q'!C23),0)</f>
        <v>113</v>
      </c>
      <c r="D23" s="46">
        <f>IF(SUM('1Q'!D23+'2Q'!D23+'3Q'!D23+'4Q'!D23)&gt;0,SUM('1Q'!D23+'2Q'!D23+'3Q'!D23+'4Q'!D23),0)</f>
        <v>0</v>
      </c>
      <c r="E23" s="46">
        <f>IF(SUM('1Q'!E23+'2Q'!E23+'3Q'!E23+'4Q'!E23)&gt;0,SUM('1Q'!E23+'2Q'!E23+'3Q'!E23+'4Q'!E23),0)</f>
        <v>0</v>
      </c>
      <c r="F23" s="13">
        <f t="shared" si="0"/>
        <v>126</v>
      </c>
      <c r="G23" s="4"/>
      <c r="H23" s="14">
        <v>12.25</v>
      </c>
      <c r="I23" s="4">
        <f>SUM('1Q'!I23,'2Q'!I23,'3Q'!I23,'4Q'!I23)</f>
        <v>99585677</v>
      </c>
      <c r="J23" s="4"/>
      <c r="K23" s="14">
        <v>12.25</v>
      </c>
      <c r="L23" s="15">
        <f t="shared" si="1"/>
        <v>10274.712706349201</v>
      </c>
      <c r="M23" s="15">
        <f t="shared" si="2"/>
        <v>89310.964293650803</v>
      </c>
      <c r="N23" s="15">
        <f t="shared" si="3"/>
        <v>0</v>
      </c>
      <c r="O23" s="15">
        <f t="shared" si="4"/>
        <v>0</v>
      </c>
      <c r="P23" s="16">
        <f t="shared" si="5"/>
        <v>99585.676999999996</v>
      </c>
      <c r="Q23" s="3"/>
      <c r="R23" s="3"/>
    </row>
    <row r="24" spans="1:18">
      <c r="A24" s="10">
        <v>12.75</v>
      </c>
      <c r="B24" s="46">
        <f>IF(SUM('1Q'!B24+'2Q'!B24+'3Q'!B24+'4Q'!B24)&gt;0,SUM('1Q'!B24+'2Q'!B24+'3Q'!B24+'4Q'!B24),0)</f>
        <v>4</v>
      </c>
      <c r="C24" s="46">
        <f>IF(SUM('1Q'!C24+'2Q'!C24+'3Q'!C24+'4Q'!C24)&gt;0,SUM('1Q'!C24+'2Q'!C24+'3Q'!C24+'4Q'!C24),0)</f>
        <v>113</v>
      </c>
      <c r="D24" s="46">
        <f>IF(SUM('1Q'!D24+'2Q'!D24+'3Q'!D24+'4Q'!D24)&gt;0,SUM('1Q'!D24+'2Q'!D24+'3Q'!D24+'4Q'!D24),0)</f>
        <v>3</v>
      </c>
      <c r="E24" s="46">
        <f>IF(SUM('1Q'!E24+'2Q'!E24+'3Q'!E24+'4Q'!E24)&gt;0,SUM('1Q'!E24+'2Q'!E24+'3Q'!E24+'4Q'!E24),0)</f>
        <v>0</v>
      </c>
      <c r="F24" s="13">
        <f t="shared" si="0"/>
        <v>120</v>
      </c>
      <c r="G24" s="4"/>
      <c r="H24" s="14">
        <v>12.75</v>
      </c>
      <c r="I24" s="4">
        <f>SUM('1Q'!I24,'2Q'!I24,'3Q'!I24,'4Q'!I24)</f>
        <v>76284983</v>
      </c>
      <c r="J24" s="4"/>
      <c r="K24" s="14">
        <v>12.75</v>
      </c>
      <c r="L24" s="15">
        <f t="shared" si="1"/>
        <v>2542.8327666666701</v>
      </c>
      <c r="M24" s="15">
        <f t="shared" si="2"/>
        <v>71835.025658333296</v>
      </c>
      <c r="N24" s="15">
        <f t="shared" si="3"/>
        <v>1907.124575</v>
      </c>
      <c r="O24" s="15">
        <f t="shared" si="4"/>
        <v>0</v>
      </c>
      <c r="P24" s="16">
        <f t="shared" si="5"/>
        <v>76284.982999999993</v>
      </c>
      <c r="Q24" s="3"/>
      <c r="R24" s="3"/>
    </row>
    <row r="25" spans="1:18">
      <c r="A25" s="14">
        <v>13.25</v>
      </c>
      <c r="B25" s="46">
        <f>IF(SUM('1Q'!B25+'2Q'!B25+'3Q'!B25+'4Q'!B25)&gt;0,SUM('1Q'!B25+'2Q'!B25+'3Q'!B25+'4Q'!B25),0)</f>
        <v>1</v>
      </c>
      <c r="C25" s="46">
        <f>IF(SUM('1Q'!C25+'2Q'!C25+'3Q'!C25+'4Q'!C25)&gt;0,SUM('1Q'!C25+'2Q'!C25+'3Q'!C25+'4Q'!C25),0)</f>
        <v>113</v>
      </c>
      <c r="D25" s="46">
        <f>IF(SUM('1Q'!D25+'2Q'!D25+'3Q'!D25+'4Q'!D25)&gt;0,SUM('1Q'!D25+'2Q'!D25+'3Q'!D25+'4Q'!D25),0)</f>
        <v>10</v>
      </c>
      <c r="E25" s="46">
        <f>IF(SUM('1Q'!E25+'2Q'!E25+'3Q'!E25+'4Q'!E25)&gt;0,SUM('1Q'!E25+'2Q'!E25+'3Q'!E25+'4Q'!E25),0)</f>
        <v>0</v>
      </c>
      <c r="F25" s="13">
        <f t="shared" si="0"/>
        <v>124</v>
      </c>
      <c r="G25" s="4"/>
      <c r="H25" s="14">
        <v>13.25</v>
      </c>
      <c r="I25" s="4">
        <f>SUM('1Q'!I25,'2Q'!I25,'3Q'!I25,'4Q'!I25)</f>
        <v>44978601</v>
      </c>
      <c r="J25" s="4"/>
      <c r="K25" s="14">
        <v>13.25</v>
      </c>
      <c r="L25" s="15">
        <f t="shared" si="1"/>
        <v>362.73065322580601</v>
      </c>
      <c r="M25" s="15">
        <f t="shared" si="2"/>
        <v>40988.563814516099</v>
      </c>
      <c r="N25" s="15">
        <f t="shared" si="3"/>
        <v>3627.3065322580601</v>
      </c>
      <c r="O25" s="15">
        <f t="shared" si="4"/>
        <v>0</v>
      </c>
      <c r="P25" s="16">
        <f t="shared" si="5"/>
        <v>44978.601000000002</v>
      </c>
      <c r="Q25" s="3"/>
      <c r="R25" s="3"/>
    </row>
    <row r="26" spans="1:18">
      <c r="A26" s="10">
        <v>13.75</v>
      </c>
      <c r="B26" s="46">
        <f>IF(SUM('1Q'!B26+'2Q'!B26+'3Q'!B26+'4Q'!B26)&gt;0,SUM('1Q'!B26+'2Q'!B26+'3Q'!B26+'4Q'!B26),0)</f>
        <v>0</v>
      </c>
      <c r="C26" s="46">
        <f>IF(SUM('1Q'!C26+'2Q'!C26+'3Q'!C26+'4Q'!C26)&gt;0,SUM('1Q'!C26+'2Q'!C26+'3Q'!C26+'4Q'!C26),0)</f>
        <v>84</v>
      </c>
      <c r="D26" s="46">
        <f>IF(SUM('1Q'!D26+'2Q'!D26+'3Q'!D26+'4Q'!D26)&gt;0,SUM('1Q'!D26+'2Q'!D26+'3Q'!D26+'4Q'!D26),0)</f>
        <v>15</v>
      </c>
      <c r="E26" s="46">
        <f>IF(SUM('1Q'!E26+'2Q'!E26+'3Q'!E26+'4Q'!E26)&gt;0,SUM('1Q'!E26+'2Q'!E26+'3Q'!E26+'4Q'!E26),0)</f>
        <v>0</v>
      </c>
      <c r="F26" s="13">
        <f t="shared" si="0"/>
        <v>99</v>
      </c>
      <c r="G26" s="4"/>
      <c r="H26" s="14">
        <v>13.75</v>
      </c>
      <c r="I26" s="4">
        <f>SUM('1Q'!I26,'2Q'!I26,'3Q'!I26,'4Q'!I26)</f>
        <v>25038182</v>
      </c>
      <c r="J26" s="4"/>
      <c r="K26" s="14">
        <v>13.75</v>
      </c>
      <c r="L26" s="15">
        <f t="shared" si="1"/>
        <v>0</v>
      </c>
      <c r="M26" s="15">
        <f t="shared" si="2"/>
        <v>21244.5180606061</v>
      </c>
      <c r="N26" s="15">
        <f t="shared" si="3"/>
        <v>3793.6639393939399</v>
      </c>
      <c r="O26" s="15">
        <f t="shared" si="4"/>
        <v>0</v>
      </c>
      <c r="P26" s="16">
        <f t="shared" si="5"/>
        <v>25038.182000000001</v>
      </c>
      <c r="Q26" s="3"/>
      <c r="R26" s="3"/>
    </row>
    <row r="27" spans="1:18">
      <c r="A27" s="14">
        <v>14.25</v>
      </c>
      <c r="B27" s="46">
        <f>IF(SUM('1Q'!B27+'2Q'!B27+'3Q'!B27+'4Q'!B27)&gt;0,SUM('1Q'!B27+'2Q'!B27+'3Q'!B27+'4Q'!B27),0)</f>
        <v>0</v>
      </c>
      <c r="C27" s="46">
        <f>IF(SUM('1Q'!C27+'2Q'!C27+'3Q'!C27+'4Q'!C27)&gt;0,SUM('1Q'!C27+'2Q'!C27+'3Q'!C27+'4Q'!C27),0)</f>
        <v>66</v>
      </c>
      <c r="D27" s="46">
        <f>IF(SUM('1Q'!D27+'2Q'!D27+'3Q'!D27+'4Q'!D27)&gt;0,SUM('1Q'!D27+'2Q'!D27+'3Q'!D27+'4Q'!D27),0)</f>
        <v>16</v>
      </c>
      <c r="E27" s="46">
        <f>IF(SUM('1Q'!E27+'2Q'!E27+'3Q'!E27+'4Q'!E27)&gt;0,SUM('1Q'!E27+'2Q'!E27+'3Q'!E27+'4Q'!E27),0)</f>
        <v>0</v>
      </c>
      <c r="F27" s="13">
        <f t="shared" si="0"/>
        <v>82</v>
      </c>
      <c r="G27" s="4"/>
      <c r="H27" s="14">
        <v>14.25</v>
      </c>
      <c r="I27" s="4">
        <f>SUM('1Q'!I27,'2Q'!I27,'3Q'!I27,'4Q'!I27)</f>
        <v>11846658</v>
      </c>
      <c r="J27" s="4"/>
      <c r="K27" s="14">
        <v>14.25</v>
      </c>
      <c r="L27" s="15">
        <f t="shared" si="1"/>
        <v>0</v>
      </c>
      <c r="M27" s="15">
        <f t="shared" si="2"/>
        <v>9535.1149756097602</v>
      </c>
      <c r="N27" s="15">
        <f t="shared" si="3"/>
        <v>2311.5430243902401</v>
      </c>
      <c r="O27" s="15">
        <f t="shared" si="4"/>
        <v>0</v>
      </c>
      <c r="P27" s="16">
        <f t="shared" si="5"/>
        <v>11846.657999999999</v>
      </c>
      <c r="Q27" s="3"/>
      <c r="R27" s="3"/>
    </row>
    <row r="28" spans="1:18">
      <c r="A28" s="10">
        <v>14.75</v>
      </c>
      <c r="B28" s="46">
        <f>IF(SUM('1Q'!B28+'2Q'!B28+'3Q'!B28+'4Q'!B28)&gt;0,SUM('1Q'!B28+'2Q'!B28+'3Q'!B28+'4Q'!B28),0)</f>
        <v>0</v>
      </c>
      <c r="C28" s="46">
        <f>IF(SUM('1Q'!C28+'2Q'!C28+'3Q'!C28+'4Q'!C28)&gt;0,SUM('1Q'!C28+'2Q'!C28+'3Q'!C28+'4Q'!C28),0)</f>
        <v>40</v>
      </c>
      <c r="D28" s="46">
        <f>IF(SUM('1Q'!D28+'2Q'!D28+'3Q'!D28+'4Q'!D28)&gt;0,SUM('1Q'!D28+'2Q'!D28+'3Q'!D28+'4Q'!D28),0)</f>
        <v>18</v>
      </c>
      <c r="E28" s="46">
        <f>IF(SUM('1Q'!E28+'2Q'!E28+'3Q'!E28+'4Q'!E28)&gt;0,SUM('1Q'!E28+'2Q'!E28+'3Q'!E28+'4Q'!E28),0)</f>
        <v>0</v>
      </c>
      <c r="F28" s="13">
        <f t="shared" si="0"/>
        <v>58</v>
      </c>
      <c r="G28" s="1"/>
      <c r="H28" s="14">
        <v>14.75</v>
      </c>
      <c r="I28" s="4">
        <f>SUM('1Q'!I28,'2Q'!I28,'3Q'!I28,'4Q'!I28)</f>
        <v>5712155</v>
      </c>
      <c r="J28" s="4"/>
      <c r="K28" s="14">
        <v>14.75</v>
      </c>
      <c r="L28" s="15">
        <f t="shared" si="1"/>
        <v>0</v>
      </c>
      <c r="M28" s="15">
        <f t="shared" si="2"/>
        <v>3939.4172413793099</v>
      </c>
      <c r="N28" s="15">
        <f t="shared" si="3"/>
        <v>1772.7377586206901</v>
      </c>
      <c r="O28" s="15">
        <f t="shared" si="4"/>
        <v>0</v>
      </c>
      <c r="P28" s="16">
        <f t="shared" si="5"/>
        <v>5712.1549999999997</v>
      </c>
      <c r="Q28" s="3"/>
      <c r="R28" s="3"/>
    </row>
    <row r="29" spans="1:18">
      <c r="A29" s="14">
        <v>15.25</v>
      </c>
      <c r="B29" s="46">
        <f>IF(SUM('1Q'!B29+'2Q'!B29+'3Q'!B29+'4Q'!B29)&gt;0,SUM('1Q'!B29+'2Q'!B29+'3Q'!B29+'4Q'!B29),0)</f>
        <v>0</v>
      </c>
      <c r="C29" s="46">
        <f>IF(SUM('1Q'!C29+'2Q'!C29+'3Q'!C29+'4Q'!C29)&gt;0,SUM('1Q'!C29+'2Q'!C29+'3Q'!C29+'4Q'!C29),0)</f>
        <v>19</v>
      </c>
      <c r="D29" s="46">
        <f>IF(SUM('1Q'!D29+'2Q'!D29+'3Q'!D29+'4Q'!D29)&gt;0,SUM('1Q'!D29+'2Q'!D29+'3Q'!D29+'4Q'!D29),0)</f>
        <v>15</v>
      </c>
      <c r="E29" s="46">
        <f>IF(SUM('1Q'!E29+'2Q'!E29+'3Q'!E29+'4Q'!E29)&gt;0,SUM('1Q'!E29+'2Q'!E29+'3Q'!E29+'4Q'!E29),0)</f>
        <v>0</v>
      </c>
      <c r="F29" s="13">
        <f t="shared" si="0"/>
        <v>34</v>
      </c>
      <c r="G29" s="1"/>
      <c r="H29" s="14">
        <v>15.25</v>
      </c>
      <c r="I29" s="4">
        <f>SUM('1Q'!I29,'2Q'!I29,'3Q'!I29,'4Q'!I29)</f>
        <v>2080057</v>
      </c>
      <c r="J29" s="4"/>
      <c r="K29" s="14">
        <v>15.25</v>
      </c>
      <c r="L29" s="15">
        <f t="shared" si="1"/>
        <v>0</v>
      </c>
      <c r="M29" s="15">
        <f t="shared" si="2"/>
        <v>1162.38479411765</v>
      </c>
      <c r="N29" s="15">
        <f t="shared" si="3"/>
        <v>917.67220588235296</v>
      </c>
      <c r="O29" s="15">
        <f t="shared" si="4"/>
        <v>0</v>
      </c>
      <c r="P29" s="16">
        <f t="shared" si="5"/>
        <v>2080.0569999999998</v>
      </c>
      <c r="Q29" s="3"/>
      <c r="R29" s="3"/>
    </row>
    <row r="30" spans="1:18">
      <c r="A30" s="10">
        <v>15.75</v>
      </c>
      <c r="B30" s="46">
        <f>IF(SUM('1Q'!B30+'2Q'!B30+'3Q'!B30+'4Q'!B30)&gt;0,SUM('1Q'!B30+'2Q'!B30+'3Q'!B30+'4Q'!B30),0)</f>
        <v>0</v>
      </c>
      <c r="C30" s="46">
        <f>IF(SUM('1Q'!C30+'2Q'!C30+'3Q'!C30+'4Q'!C30)&gt;0,SUM('1Q'!C30+'2Q'!C30+'3Q'!C30+'4Q'!C30),0)</f>
        <v>5</v>
      </c>
      <c r="D30" s="46">
        <f>IF(SUM('1Q'!D30+'2Q'!D30+'3Q'!D30+'4Q'!D30)&gt;0,SUM('1Q'!D30+'2Q'!D30+'3Q'!D30+'4Q'!D30),0)</f>
        <v>15</v>
      </c>
      <c r="E30" s="46">
        <f>IF(SUM('1Q'!E30+'2Q'!E30+'3Q'!E30+'4Q'!E30)&gt;0,SUM('1Q'!E30+'2Q'!E30+'3Q'!E30+'4Q'!E30),0)</f>
        <v>0</v>
      </c>
      <c r="F30" s="13">
        <f t="shared" si="0"/>
        <v>20</v>
      </c>
      <c r="G30" s="1"/>
      <c r="H30" s="14">
        <v>15.75</v>
      </c>
      <c r="I30" s="4">
        <f>SUM('1Q'!I30,'2Q'!I30,'3Q'!I30,'4Q'!I30)</f>
        <v>578935</v>
      </c>
      <c r="J30" s="4"/>
      <c r="K30" s="14">
        <v>15.75</v>
      </c>
      <c r="L30" s="15">
        <f t="shared" si="1"/>
        <v>0</v>
      </c>
      <c r="M30" s="15">
        <f t="shared" si="2"/>
        <v>144.73374999999999</v>
      </c>
      <c r="N30" s="15">
        <f t="shared" si="3"/>
        <v>434.20125000000002</v>
      </c>
      <c r="O30" s="15">
        <f t="shared" si="4"/>
        <v>0</v>
      </c>
      <c r="P30" s="16">
        <f t="shared" si="5"/>
        <v>578.93499999999995</v>
      </c>
      <c r="Q30" s="3"/>
      <c r="R30" s="3"/>
    </row>
    <row r="31" spans="1:18">
      <c r="A31" s="14">
        <v>16.25</v>
      </c>
      <c r="B31" s="46">
        <f>IF(SUM('1Q'!B31+'2Q'!B31+'3Q'!B31+'4Q'!B31)&gt;0,SUM('1Q'!B31+'2Q'!B31+'3Q'!B31+'4Q'!B31),0)</f>
        <v>0</v>
      </c>
      <c r="C31" s="46">
        <f>IF(SUM('1Q'!C31+'2Q'!C31+'3Q'!C31+'4Q'!C31)&gt;0,SUM('1Q'!C31+'2Q'!C31+'3Q'!C31+'4Q'!C31),0)</f>
        <v>1</v>
      </c>
      <c r="D31" s="46">
        <f>IF(SUM('1Q'!D31+'2Q'!D31+'3Q'!D31+'4Q'!D31)&gt;0,SUM('1Q'!D31+'2Q'!D31+'3Q'!D31+'4Q'!D31),0)</f>
        <v>10</v>
      </c>
      <c r="E31" s="46">
        <f>IF(SUM('1Q'!E31+'2Q'!E31+'3Q'!E31+'4Q'!E31)&gt;0,SUM('1Q'!E31+'2Q'!E31+'3Q'!E31+'4Q'!E31),0)</f>
        <v>0</v>
      </c>
      <c r="F31" s="13">
        <f t="shared" si="0"/>
        <v>11</v>
      </c>
      <c r="G31" s="1"/>
      <c r="H31" s="14">
        <v>16.25</v>
      </c>
      <c r="I31" s="4">
        <f>SUM('1Q'!I31,'2Q'!I31,'3Q'!I31,'4Q'!I31)</f>
        <v>137723</v>
      </c>
      <c r="J31" s="4"/>
      <c r="K31" s="14">
        <v>16.25</v>
      </c>
      <c r="L31" s="15">
        <f t="shared" si="1"/>
        <v>0</v>
      </c>
      <c r="M31" s="15">
        <f t="shared" si="2"/>
        <v>12.520272727272699</v>
      </c>
      <c r="N31" s="15">
        <f t="shared" si="3"/>
        <v>125.202727272727</v>
      </c>
      <c r="O31" s="15">
        <f t="shared" si="4"/>
        <v>0</v>
      </c>
      <c r="P31" s="16">
        <f t="shared" si="5"/>
        <v>137.72300000000001</v>
      </c>
      <c r="Q31" s="3"/>
      <c r="R31" s="3"/>
    </row>
    <row r="32" spans="1:18">
      <c r="A32" s="10">
        <v>16.75</v>
      </c>
      <c r="B32" s="46">
        <f>IF(SUM('1Q'!B32+'2Q'!B32+'3Q'!B32+'4Q'!B32)&gt;0,SUM('1Q'!B32+'2Q'!B32+'3Q'!B32+'4Q'!B32),0)</f>
        <v>0</v>
      </c>
      <c r="C32" s="46">
        <f>IF(SUM('1Q'!C32+'2Q'!C32+'3Q'!C32+'4Q'!C32)&gt;0,SUM('1Q'!C32+'2Q'!C32+'3Q'!C32+'4Q'!C32),0)</f>
        <v>0</v>
      </c>
      <c r="D32" s="46">
        <f>IF(SUM('1Q'!D32+'2Q'!D32+'3Q'!D32+'4Q'!D32)&gt;0,SUM('1Q'!D32+'2Q'!D32+'3Q'!D32+'4Q'!D32),0)</f>
        <v>2</v>
      </c>
      <c r="E32" s="46">
        <f>IF(SUM('1Q'!E32+'2Q'!E32+'3Q'!E32+'4Q'!E32)&gt;0,SUM('1Q'!E32+'2Q'!E32+'3Q'!E32+'4Q'!E32),0)</f>
        <v>0</v>
      </c>
      <c r="F32" s="13">
        <f t="shared" si="0"/>
        <v>2</v>
      </c>
      <c r="G32" s="1"/>
      <c r="H32" s="14">
        <v>16.75</v>
      </c>
      <c r="I32" s="4">
        <f>SUM('1Q'!I32,'2Q'!I32,'3Q'!I32,'4Q'!I32)</f>
        <v>0</v>
      </c>
      <c r="J32" s="18"/>
      <c r="K32" s="14">
        <v>16.75</v>
      </c>
      <c r="L32" s="15">
        <f t="shared" si="1"/>
        <v>0</v>
      </c>
      <c r="M32" s="15">
        <f t="shared" si="2"/>
        <v>0</v>
      </c>
      <c r="N32" s="15">
        <f t="shared" si="3"/>
        <v>0</v>
      </c>
      <c r="O32" s="15">
        <f t="shared" si="4"/>
        <v>0</v>
      </c>
      <c r="P32" s="16">
        <f t="shared" si="5"/>
        <v>0</v>
      </c>
      <c r="Q32" s="3"/>
      <c r="R32" s="3"/>
    </row>
    <row r="33" spans="1:18">
      <c r="A33" s="14">
        <v>17.25</v>
      </c>
      <c r="B33" s="46">
        <f>IF(SUM('1Q'!B33+'2Q'!B33+'3Q'!B33+'4Q'!B33)&gt;0,SUM('1Q'!B33+'2Q'!B33+'3Q'!B33+'4Q'!B33),0)</f>
        <v>0</v>
      </c>
      <c r="C33" s="46">
        <f>IF(SUM('1Q'!C33+'2Q'!C33+'3Q'!C33+'4Q'!C33)&gt;0,SUM('1Q'!C33+'2Q'!C33+'3Q'!C33+'4Q'!C33),0)</f>
        <v>0</v>
      </c>
      <c r="D33" s="46">
        <f>IF(SUM('1Q'!D33+'2Q'!D33+'3Q'!D33+'4Q'!D33)&gt;0,SUM('1Q'!D33+'2Q'!D33+'3Q'!D33+'4Q'!D33),0)</f>
        <v>0</v>
      </c>
      <c r="E33" s="46">
        <f>IF(SUM('1Q'!E33+'2Q'!E33+'3Q'!E33+'4Q'!E33)&gt;0,SUM('1Q'!E33+'2Q'!E33+'3Q'!E33+'4Q'!E33),0)</f>
        <v>0</v>
      </c>
      <c r="F33" s="13">
        <f t="shared" si="0"/>
        <v>0</v>
      </c>
      <c r="G33" s="1"/>
      <c r="H33" s="14">
        <v>17.25</v>
      </c>
      <c r="I33" s="4">
        <f>SUM('1Q'!I33,'2Q'!I33,'3Q'!I33,'4Q'!I33)</f>
        <v>0</v>
      </c>
      <c r="J33" s="18"/>
      <c r="K33" s="14">
        <v>17.25</v>
      </c>
      <c r="L33" s="15">
        <f t="shared" si="1"/>
        <v>0</v>
      </c>
      <c r="M33" s="15">
        <f t="shared" si="2"/>
        <v>0</v>
      </c>
      <c r="N33" s="15">
        <f t="shared" si="3"/>
        <v>0</v>
      </c>
      <c r="O33" s="15">
        <f t="shared" si="4"/>
        <v>0</v>
      </c>
      <c r="P33" s="16">
        <f t="shared" si="5"/>
        <v>0</v>
      </c>
      <c r="Q33" s="3"/>
      <c r="R33" s="3"/>
    </row>
    <row r="34" spans="1:18">
      <c r="A34" s="10">
        <v>17.75</v>
      </c>
      <c r="B34" s="46">
        <f>IF(SUM('1Q'!B34+'2Q'!B34+'3Q'!B34+'4Q'!B34)&gt;0,SUM('1Q'!B34+'2Q'!B34+'3Q'!B34+'4Q'!B34),0)</f>
        <v>0</v>
      </c>
      <c r="C34" s="46">
        <f>IF(SUM('1Q'!C34+'2Q'!C34+'3Q'!C34+'4Q'!C34)&gt;0,SUM('1Q'!C34+'2Q'!C34+'3Q'!C34+'4Q'!C34),0)</f>
        <v>0</v>
      </c>
      <c r="D34" s="46">
        <f>IF(SUM('1Q'!D34+'2Q'!D34+'3Q'!D34+'4Q'!D34)&gt;0,SUM('1Q'!D34+'2Q'!D34+'3Q'!D34+'4Q'!D34),0)</f>
        <v>0</v>
      </c>
      <c r="E34" s="46">
        <f>IF(SUM('1Q'!E34+'2Q'!E34+'3Q'!E34+'4Q'!E34)&gt;0,SUM('1Q'!E34+'2Q'!E34+'3Q'!E34+'4Q'!E34),0)</f>
        <v>0</v>
      </c>
      <c r="F34" s="13">
        <f t="shared" si="0"/>
        <v>0</v>
      </c>
      <c r="G34" s="1"/>
      <c r="H34" s="14">
        <v>17.75</v>
      </c>
      <c r="I34" s="4">
        <f>SUM('1Q'!I34,'2Q'!I34,'3Q'!I34,'4Q'!I34)</f>
        <v>0</v>
      </c>
      <c r="J34" s="18"/>
      <c r="K34" s="14">
        <v>17.75</v>
      </c>
      <c r="L34" s="15">
        <f t="shared" si="1"/>
        <v>0</v>
      </c>
      <c r="M34" s="15">
        <f t="shared" si="2"/>
        <v>0</v>
      </c>
      <c r="N34" s="15">
        <f t="shared" si="3"/>
        <v>0</v>
      </c>
      <c r="O34" s="15">
        <f t="shared" si="4"/>
        <v>0</v>
      </c>
      <c r="P34" s="16">
        <f t="shared" si="5"/>
        <v>0</v>
      </c>
      <c r="Q34" s="3"/>
      <c r="R34" s="3"/>
    </row>
    <row r="35" spans="1:18">
      <c r="A35" s="14">
        <v>18.25</v>
      </c>
      <c r="B35" s="46">
        <f>IF(SUM('1Q'!B35+'2Q'!B35+'3Q'!B35+'4Q'!B35)&gt;0,SUM('1Q'!B35+'2Q'!B35+'3Q'!B35+'4Q'!B35),0)</f>
        <v>0</v>
      </c>
      <c r="C35" s="46">
        <f>IF(SUM('1Q'!C35+'2Q'!C35+'3Q'!C35+'4Q'!C35)&gt;0,SUM('1Q'!C35+'2Q'!C35+'3Q'!C35+'4Q'!C35),0)</f>
        <v>0</v>
      </c>
      <c r="D35" s="46">
        <f>IF(SUM('1Q'!D35+'2Q'!D35+'3Q'!D35+'4Q'!D35)&gt;0,SUM('1Q'!D35+'2Q'!D35+'3Q'!D35+'4Q'!D35),0)</f>
        <v>0</v>
      </c>
      <c r="E35" s="46">
        <f>IF(SUM('1Q'!E35+'2Q'!E35+'3Q'!E35+'4Q'!E35)&gt;0,SUM('1Q'!E35+'2Q'!E35+'3Q'!E35+'4Q'!E35),0)</f>
        <v>0</v>
      </c>
      <c r="F35" s="13">
        <f t="shared" si="0"/>
        <v>0</v>
      </c>
      <c r="G35" s="1"/>
      <c r="H35" s="14">
        <v>18.25</v>
      </c>
      <c r="I35" s="4">
        <f>SUM('1Q'!I35,'2Q'!I35,'3Q'!I35,'4Q'!I35)</f>
        <v>0</v>
      </c>
      <c r="J35" s="1"/>
      <c r="K35" s="14">
        <v>18.25</v>
      </c>
      <c r="L35" s="15">
        <f t="shared" si="1"/>
        <v>0</v>
      </c>
      <c r="M35" s="15">
        <f t="shared" si="2"/>
        <v>0</v>
      </c>
      <c r="N35" s="15">
        <f t="shared" si="3"/>
        <v>0</v>
      </c>
      <c r="O35" s="15">
        <f t="shared" si="4"/>
        <v>0</v>
      </c>
      <c r="P35" s="16">
        <f t="shared" si="5"/>
        <v>0</v>
      </c>
      <c r="Q35" s="3"/>
      <c r="R35" s="3"/>
    </row>
    <row r="36" spans="1:18">
      <c r="A36" s="10">
        <v>18.75</v>
      </c>
      <c r="B36" s="46">
        <f>IF(SUM('1Q'!B36+'2Q'!B36+'3Q'!B36+'4Q'!B36)&gt;0,SUM('1Q'!B36+'2Q'!B36+'3Q'!B36+'4Q'!B36),0)</f>
        <v>0</v>
      </c>
      <c r="C36" s="46">
        <f>IF(SUM('1Q'!C36+'2Q'!C36+'3Q'!C36+'4Q'!C36)&gt;0,SUM('1Q'!C36+'2Q'!C36+'3Q'!C36+'4Q'!C36),0)</f>
        <v>0</v>
      </c>
      <c r="D36" s="46">
        <f>IF(SUM('1Q'!D36+'2Q'!D36+'3Q'!D36+'4Q'!D36)&gt;0,SUM('1Q'!D36+'2Q'!D36+'3Q'!D36+'4Q'!D36),0)</f>
        <v>0</v>
      </c>
      <c r="E36" s="46">
        <f>IF(SUM('1Q'!E36+'2Q'!E36+'3Q'!E36+'4Q'!E36)&gt;0,SUM('1Q'!E36+'2Q'!E36+'3Q'!E36+'4Q'!E36),0)</f>
        <v>0</v>
      </c>
      <c r="F36" s="13">
        <f t="shared" si="0"/>
        <v>0</v>
      </c>
      <c r="G36" s="1"/>
      <c r="H36" s="14">
        <v>18.75</v>
      </c>
      <c r="I36" s="4">
        <f>SUM('1Q'!I36,'2Q'!I36,'3Q'!I36,'4Q'!I36)</f>
        <v>0</v>
      </c>
      <c r="J36" s="1"/>
      <c r="K36" s="14">
        <v>18.75</v>
      </c>
      <c r="L36" s="15">
        <f t="shared" si="1"/>
        <v>0</v>
      </c>
      <c r="M36" s="15">
        <f t="shared" si="2"/>
        <v>0</v>
      </c>
      <c r="N36" s="15">
        <f t="shared" si="3"/>
        <v>0</v>
      </c>
      <c r="O36" s="15">
        <f t="shared" si="4"/>
        <v>0</v>
      </c>
      <c r="P36" s="16">
        <f t="shared" si="5"/>
        <v>0</v>
      </c>
      <c r="Q36" s="3"/>
      <c r="R36" s="3"/>
    </row>
    <row r="37" spans="1:18">
      <c r="A37" s="14">
        <v>19.25</v>
      </c>
      <c r="B37" s="46">
        <f>IF(SUM('1Q'!B37+'2Q'!B37+'3Q'!B37+'4Q'!B37)&gt;0,SUM('1Q'!B37+'2Q'!B37+'3Q'!B37+'4Q'!B37),0)</f>
        <v>0</v>
      </c>
      <c r="C37" s="46">
        <f>IF(SUM('1Q'!C37+'2Q'!C37+'3Q'!C37+'4Q'!C37)&gt;0,SUM('1Q'!C37+'2Q'!C37+'3Q'!C37+'4Q'!C37),0)</f>
        <v>0</v>
      </c>
      <c r="D37" s="46">
        <f>IF(SUM('1Q'!D37+'2Q'!D37+'3Q'!D37+'4Q'!D37)&gt;0,SUM('1Q'!D37+'2Q'!D37+'3Q'!D37+'4Q'!D37),0)</f>
        <v>0</v>
      </c>
      <c r="E37" s="46">
        <f>IF(SUM('1Q'!E37+'2Q'!E37+'3Q'!E37+'4Q'!E37)&gt;0,SUM('1Q'!E37+'2Q'!E37+'3Q'!E37+'4Q'!E37),0)</f>
        <v>0</v>
      </c>
      <c r="F37" s="13">
        <f t="shared" si="0"/>
        <v>0</v>
      </c>
      <c r="G37" s="1"/>
      <c r="H37" s="14">
        <v>19.25</v>
      </c>
      <c r="I37" s="4">
        <f>SUM('1Q'!I37,'2Q'!I37,'3Q'!I37,'4Q'!I37)</f>
        <v>0</v>
      </c>
      <c r="J37" s="1"/>
      <c r="K37" s="14">
        <v>19.25</v>
      </c>
      <c r="L37" s="15">
        <f t="shared" si="1"/>
        <v>0</v>
      </c>
      <c r="M37" s="15">
        <f t="shared" si="2"/>
        <v>0</v>
      </c>
      <c r="N37" s="15">
        <f t="shared" si="3"/>
        <v>0</v>
      </c>
      <c r="O37" s="15">
        <f t="shared" si="4"/>
        <v>0</v>
      </c>
      <c r="P37" s="16">
        <f t="shared" si="5"/>
        <v>0</v>
      </c>
      <c r="Q37" s="3"/>
      <c r="R37" s="3"/>
    </row>
    <row r="38" spans="1:18">
      <c r="A38" s="19" t="s">
        <v>7</v>
      </c>
      <c r="B38" s="20">
        <f>SUM(B6:B37)</f>
        <v>299</v>
      </c>
      <c r="C38" s="20">
        <f>SUM(C6:C37)</f>
        <v>1230</v>
      </c>
      <c r="D38" s="20">
        <f>SUM(D6:D37)</f>
        <v>104</v>
      </c>
      <c r="E38" s="20">
        <f>SUM(E6:E37)</f>
        <v>0</v>
      </c>
      <c r="F38" s="21">
        <f>SUM(F6:F37)</f>
        <v>1633</v>
      </c>
      <c r="G38" s="22"/>
      <c r="H38" s="19" t="s">
        <v>7</v>
      </c>
      <c r="I38" s="4">
        <f>SUM(I6:I37)</f>
        <v>1465101786</v>
      </c>
      <c r="J38" s="1"/>
      <c r="K38" s="19" t="s">
        <v>7</v>
      </c>
      <c r="L38" s="20">
        <f>SUM(L6:L37)</f>
        <v>432553.99856077298</v>
      </c>
      <c r="M38" s="20">
        <f>SUM(M6:M37)</f>
        <v>1017658.33542641</v>
      </c>
      <c r="N38" s="20">
        <f>SUM(N6:N37)</f>
        <v>14889.452012817999</v>
      </c>
      <c r="O38" s="20">
        <f>SUM(O6:O37)</f>
        <v>0</v>
      </c>
      <c r="P38" s="23">
        <f>SUM(P6:P37)</f>
        <v>1465101.7860000001</v>
      </c>
      <c r="Q38" s="24"/>
      <c r="R38" s="3"/>
    </row>
    <row r="39" spans="1:18">
      <c r="A39" s="1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5"/>
      <c r="B41" s="1"/>
      <c r="C41" s="1"/>
      <c r="D41" s="1"/>
      <c r="E41" s="1"/>
      <c r="F41" s="25"/>
      <c r="G41" s="1"/>
      <c r="H41" s="1"/>
      <c r="I41" s="1"/>
      <c r="J41" s="25"/>
      <c r="K41" s="1"/>
      <c r="L41" s="1"/>
      <c r="M41" s="1"/>
      <c r="N41" s="25"/>
      <c r="O41" s="1"/>
      <c r="P41" s="3"/>
      <c r="Q41" s="3"/>
      <c r="R41" s="3"/>
    </row>
    <row r="42" spans="1:18">
      <c r="A42" s="1"/>
      <c r="B42" s="57" t="s">
        <v>9</v>
      </c>
      <c r="C42" s="57"/>
      <c r="D42" s="57"/>
      <c r="E42" s="1"/>
      <c r="F42" s="1"/>
      <c r="G42" s="26"/>
      <c r="H42" s="1"/>
      <c r="I42" s="57" t="s">
        <v>10</v>
      </c>
      <c r="J42" s="57"/>
      <c r="K42" s="57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7" t="s">
        <v>11</v>
      </c>
      <c r="I44" s="47">
        <v>3.6689658705290305E-3</v>
      </c>
      <c r="J44" s="27" t="s">
        <v>12</v>
      </c>
      <c r="K44" s="47">
        <v>3.205736756233641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4">
        <v>3.75</v>
      </c>
      <c r="B47" s="15">
        <f t="shared" ref="B47:B78" si="6">L6*($A47)</f>
        <v>0</v>
      </c>
      <c r="C47" s="15">
        <f t="shared" ref="C47:C78" si="7">M6*($A47)</f>
        <v>0</v>
      </c>
      <c r="D47" s="15">
        <f t="shared" ref="D47:D78" si="8">N6*($A47)</f>
        <v>0</v>
      </c>
      <c r="E47" s="15">
        <f t="shared" ref="E47:E78" si="9">O6*($A47)</f>
        <v>0</v>
      </c>
      <c r="F47" s="13">
        <f t="shared" ref="F47:F78" si="10">SUM(B47:E47)</f>
        <v>0</v>
      </c>
      <c r="G47" s="1"/>
      <c r="H47" s="14">
        <f t="shared" ref="H47:H78" si="11">$I$44*((A47)^$K$44)</f>
        <v>0.25394332754186399</v>
      </c>
      <c r="I47" s="15">
        <f t="shared" ref="I47:I78" si="12">L6*$H47</f>
        <v>0</v>
      </c>
      <c r="J47" s="15">
        <f t="shared" ref="J47:J78" si="13">M6*$H47</f>
        <v>0</v>
      </c>
      <c r="K47" s="15">
        <f t="shared" ref="K47:K78" si="14">N6*$H47</f>
        <v>0</v>
      </c>
      <c r="L47" s="15">
        <f t="shared" ref="L47:L78" si="15">O6*$H47</f>
        <v>0</v>
      </c>
      <c r="M47" s="29">
        <f t="shared" ref="M47:M78" si="16">SUM(I47:L47)</f>
        <v>0</v>
      </c>
      <c r="N47" s="3"/>
      <c r="O47" s="3"/>
      <c r="P47" s="3"/>
    </row>
    <row r="48" spans="1:18">
      <c r="A48" s="14">
        <v>4.25</v>
      </c>
      <c r="B48" s="15">
        <f t="shared" si="6"/>
        <v>0</v>
      </c>
      <c r="C48" s="15">
        <f t="shared" si="7"/>
        <v>0</v>
      </c>
      <c r="D48" s="15">
        <f t="shared" si="8"/>
        <v>0</v>
      </c>
      <c r="E48" s="15">
        <f t="shared" si="9"/>
        <v>0</v>
      </c>
      <c r="F48" s="13">
        <f t="shared" si="10"/>
        <v>0</v>
      </c>
      <c r="G48" s="1"/>
      <c r="H48" s="14">
        <f t="shared" si="11"/>
        <v>0.37930901280920598</v>
      </c>
      <c r="I48" s="15">
        <f t="shared" si="12"/>
        <v>0</v>
      </c>
      <c r="J48" s="15">
        <f t="shared" si="13"/>
        <v>0</v>
      </c>
      <c r="K48" s="15">
        <f t="shared" si="14"/>
        <v>0</v>
      </c>
      <c r="L48" s="15">
        <f t="shared" si="15"/>
        <v>0</v>
      </c>
      <c r="M48" s="29">
        <f t="shared" si="16"/>
        <v>0</v>
      </c>
      <c r="N48" s="3"/>
      <c r="O48" s="3"/>
      <c r="P48" s="3"/>
    </row>
    <row r="49" spans="1:16">
      <c r="A49" s="14">
        <v>4.75</v>
      </c>
      <c r="B49" s="15">
        <f t="shared" si="6"/>
        <v>14743.772000000001</v>
      </c>
      <c r="C49" s="15">
        <f t="shared" si="7"/>
        <v>7371.8860000000004</v>
      </c>
      <c r="D49" s="15">
        <f t="shared" si="8"/>
        <v>0</v>
      </c>
      <c r="E49" s="15">
        <f t="shared" si="9"/>
        <v>0</v>
      </c>
      <c r="F49" s="13">
        <f t="shared" si="10"/>
        <v>22115.657999999999</v>
      </c>
      <c r="G49" s="1"/>
      <c r="H49" s="14">
        <f t="shared" si="11"/>
        <v>0.54180779501954102</v>
      </c>
      <c r="I49" s="15">
        <f t="shared" si="12"/>
        <v>1681.7453889664901</v>
      </c>
      <c r="J49" s="15">
        <f t="shared" si="13"/>
        <v>840.87269448324696</v>
      </c>
      <c r="K49" s="15">
        <f t="shared" si="14"/>
        <v>0</v>
      </c>
      <c r="L49" s="15">
        <f t="shared" si="15"/>
        <v>0</v>
      </c>
      <c r="M49" s="29">
        <f t="shared" si="16"/>
        <v>2522.61808344974</v>
      </c>
      <c r="N49" s="3"/>
      <c r="O49" s="3"/>
      <c r="P49" s="3"/>
    </row>
    <row r="50" spans="1:16">
      <c r="A50" s="14">
        <v>5.25</v>
      </c>
      <c r="B50" s="15">
        <f t="shared" si="6"/>
        <v>90386.540999999997</v>
      </c>
      <c r="C50" s="15">
        <f t="shared" si="7"/>
        <v>45193.270499999999</v>
      </c>
      <c r="D50" s="15">
        <f t="shared" si="8"/>
        <v>0</v>
      </c>
      <c r="E50" s="15">
        <f t="shared" si="9"/>
        <v>0</v>
      </c>
      <c r="F50" s="13">
        <f t="shared" si="10"/>
        <v>135579.81150000001</v>
      </c>
      <c r="G50" s="1"/>
      <c r="H50" s="14">
        <f t="shared" si="11"/>
        <v>0.74676648954383196</v>
      </c>
      <c r="I50" s="15">
        <f t="shared" si="12"/>
        <v>12856.6933189676</v>
      </c>
      <c r="J50" s="15">
        <f t="shared" si="13"/>
        <v>6428.3466594837801</v>
      </c>
      <c r="K50" s="15">
        <f t="shared" si="14"/>
        <v>0</v>
      </c>
      <c r="L50" s="15">
        <f t="shared" si="15"/>
        <v>0</v>
      </c>
      <c r="M50" s="29">
        <f t="shared" si="16"/>
        <v>19285.039978451401</v>
      </c>
      <c r="N50" s="3"/>
      <c r="O50" s="3"/>
      <c r="P50" s="3"/>
    </row>
    <row r="51" spans="1:16">
      <c r="A51" s="14">
        <v>5.75</v>
      </c>
      <c r="B51" s="15">
        <f t="shared" si="6"/>
        <v>246182.87474999999</v>
      </c>
      <c r="C51" s="15">
        <f t="shared" si="7"/>
        <v>82060.958249999996</v>
      </c>
      <c r="D51" s="15">
        <f t="shared" si="8"/>
        <v>0</v>
      </c>
      <c r="E51" s="15">
        <f t="shared" si="9"/>
        <v>0</v>
      </c>
      <c r="F51" s="13">
        <f t="shared" si="10"/>
        <v>328243.83299999998</v>
      </c>
      <c r="G51" s="1"/>
      <c r="H51" s="14">
        <f t="shared" si="11"/>
        <v>0.99962890166435203</v>
      </c>
      <c r="I51" s="15">
        <f t="shared" si="12"/>
        <v>42798.524642593999</v>
      </c>
      <c r="J51" s="15">
        <f t="shared" si="13"/>
        <v>14266.174880864701</v>
      </c>
      <c r="K51" s="15">
        <f t="shared" si="14"/>
        <v>0</v>
      </c>
      <c r="L51" s="15">
        <f t="shared" si="15"/>
        <v>0</v>
      </c>
      <c r="M51" s="29">
        <f t="shared" si="16"/>
        <v>57064.699523458701</v>
      </c>
      <c r="N51" s="3"/>
      <c r="O51" s="3"/>
      <c r="P51" s="3"/>
    </row>
    <row r="52" spans="1:16">
      <c r="A52" s="14">
        <v>6.25</v>
      </c>
      <c r="B52" s="15">
        <f t="shared" si="6"/>
        <v>386445.234375</v>
      </c>
      <c r="C52" s="15">
        <f t="shared" si="7"/>
        <v>128815.078125</v>
      </c>
      <c r="D52" s="15">
        <f t="shared" si="8"/>
        <v>0</v>
      </c>
      <c r="E52" s="15">
        <f t="shared" si="9"/>
        <v>0</v>
      </c>
      <c r="F52" s="13">
        <f t="shared" si="10"/>
        <v>515260.3125</v>
      </c>
      <c r="G52" s="1"/>
      <c r="H52" s="14">
        <f t="shared" si="11"/>
        <v>1.30594683448289</v>
      </c>
      <c r="I52" s="15">
        <f t="shared" si="12"/>
        <v>80748.308885284801</v>
      </c>
      <c r="J52" s="15">
        <f t="shared" si="13"/>
        <v>26916.1029617616</v>
      </c>
      <c r="K52" s="15">
        <f t="shared" si="14"/>
        <v>0</v>
      </c>
      <c r="L52" s="15">
        <f t="shared" si="15"/>
        <v>0</v>
      </c>
      <c r="M52" s="29">
        <f t="shared" si="16"/>
        <v>107664.41184704599</v>
      </c>
      <c r="N52" s="3"/>
      <c r="O52" s="3"/>
      <c r="P52" s="3"/>
    </row>
    <row r="53" spans="1:16">
      <c r="A53" s="14">
        <v>6.75</v>
      </c>
      <c r="B53" s="15">
        <f t="shared" si="6"/>
        <v>201320.78400000001</v>
      </c>
      <c r="C53" s="15">
        <f t="shared" si="7"/>
        <v>316361.23200000002</v>
      </c>
      <c r="D53" s="15">
        <f t="shared" si="8"/>
        <v>0</v>
      </c>
      <c r="E53" s="15">
        <f t="shared" si="9"/>
        <v>0</v>
      </c>
      <c r="F53" s="13">
        <f t="shared" si="10"/>
        <v>517682.016</v>
      </c>
      <c r="G53" s="1"/>
      <c r="H53" s="14">
        <f t="shared" si="11"/>
        <v>1.6713725243203099</v>
      </c>
      <c r="I53" s="15">
        <f t="shared" si="12"/>
        <v>49849.189178107197</v>
      </c>
      <c r="J53" s="15">
        <f t="shared" si="13"/>
        <v>78334.440137025696</v>
      </c>
      <c r="K53" s="15">
        <f t="shared" si="14"/>
        <v>0</v>
      </c>
      <c r="L53" s="15">
        <f t="shared" si="15"/>
        <v>0</v>
      </c>
      <c r="M53" s="29">
        <f t="shared" si="16"/>
        <v>128183.629315133</v>
      </c>
      <c r="N53" s="3"/>
      <c r="O53" s="3"/>
      <c r="P53" s="3"/>
    </row>
    <row r="54" spans="1:16">
      <c r="A54" s="14">
        <v>7.25</v>
      </c>
      <c r="B54" s="15">
        <f t="shared" si="6"/>
        <v>151857.732615385</v>
      </c>
      <c r="C54" s="15">
        <f t="shared" si="7"/>
        <v>341679.89838461502</v>
      </c>
      <c r="D54" s="15">
        <f t="shared" si="8"/>
        <v>0</v>
      </c>
      <c r="E54" s="15">
        <f t="shared" si="9"/>
        <v>0</v>
      </c>
      <c r="F54" s="13">
        <f t="shared" si="10"/>
        <v>493537.63099999999</v>
      </c>
      <c r="G54" s="1"/>
      <c r="H54" s="14">
        <f t="shared" si="11"/>
        <v>2.1016521786239801</v>
      </c>
      <c r="I54" s="15">
        <f t="shared" si="12"/>
        <v>44020.984081658098</v>
      </c>
      <c r="J54" s="15">
        <f t="shared" si="13"/>
        <v>99047.214183730495</v>
      </c>
      <c r="K54" s="15">
        <f t="shared" si="14"/>
        <v>0</v>
      </c>
      <c r="L54" s="15">
        <f t="shared" si="15"/>
        <v>0</v>
      </c>
      <c r="M54" s="29">
        <f t="shared" si="16"/>
        <v>143068.19826538899</v>
      </c>
      <c r="N54" s="3"/>
      <c r="O54" s="3"/>
      <c r="P54" s="3"/>
    </row>
    <row r="55" spans="1:16">
      <c r="A55" s="14">
        <v>7.75</v>
      </c>
      <c r="B55" s="15">
        <f t="shared" si="6"/>
        <v>95651.556214285796</v>
      </c>
      <c r="C55" s="15">
        <f t="shared" si="7"/>
        <v>239128.89053571399</v>
      </c>
      <c r="D55" s="15">
        <f t="shared" si="8"/>
        <v>0</v>
      </c>
      <c r="E55" s="15">
        <f t="shared" si="9"/>
        <v>0</v>
      </c>
      <c r="F55" s="13">
        <f t="shared" si="10"/>
        <v>334780.44675</v>
      </c>
      <c r="G55" s="1"/>
      <c r="H55" s="14">
        <f t="shared" si="11"/>
        <v>2.6026203844805198</v>
      </c>
      <c r="I55" s="15">
        <f t="shared" si="12"/>
        <v>32121.895485236699</v>
      </c>
      <c r="J55" s="15">
        <f t="shared" si="13"/>
        <v>80304.738713091705</v>
      </c>
      <c r="K55" s="15">
        <f t="shared" si="14"/>
        <v>0</v>
      </c>
      <c r="L55" s="15">
        <f t="shared" si="15"/>
        <v>0</v>
      </c>
      <c r="M55" s="29">
        <f t="shared" si="16"/>
        <v>112426.634198328</v>
      </c>
      <c r="N55" s="3"/>
      <c r="O55" s="3"/>
      <c r="P55" s="3"/>
    </row>
    <row r="56" spans="1:16">
      <c r="A56" s="14">
        <v>8.25</v>
      </c>
      <c r="B56" s="15">
        <f t="shared" si="6"/>
        <v>69568.878244185995</v>
      </c>
      <c r="C56" s="15">
        <f t="shared" si="7"/>
        <v>202382.19125581399</v>
      </c>
      <c r="D56" s="15">
        <f t="shared" si="8"/>
        <v>0</v>
      </c>
      <c r="E56" s="15">
        <f t="shared" si="9"/>
        <v>0</v>
      </c>
      <c r="F56" s="13">
        <f t="shared" si="10"/>
        <v>271951.06949999998</v>
      </c>
      <c r="G56" s="1"/>
      <c r="H56" s="14">
        <f t="shared" si="11"/>
        <v>3.1801952175363501</v>
      </c>
      <c r="I56" s="15">
        <f t="shared" si="12"/>
        <v>26817.2865310944</v>
      </c>
      <c r="J56" s="15">
        <f t="shared" si="13"/>
        <v>78013.924454092805</v>
      </c>
      <c r="K56" s="15">
        <f t="shared" si="14"/>
        <v>0</v>
      </c>
      <c r="L56" s="15">
        <f t="shared" si="15"/>
        <v>0</v>
      </c>
      <c r="M56" s="29">
        <f t="shared" si="16"/>
        <v>104831.210985187</v>
      </c>
      <c r="N56" s="3"/>
      <c r="O56" s="3"/>
      <c r="P56" s="3"/>
    </row>
    <row r="57" spans="1:16">
      <c r="A57" s="14">
        <v>8.75</v>
      </c>
      <c r="B57" s="15">
        <f t="shared" si="6"/>
        <v>115559.50944079</v>
      </c>
      <c r="C57" s="15">
        <f t="shared" si="7"/>
        <v>302655.85805921</v>
      </c>
      <c r="D57" s="15">
        <f t="shared" si="8"/>
        <v>0</v>
      </c>
      <c r="E57" s="15">
        <f t="shared" si="9"/>
        <v>0</v>
      </c>
      <c r="F57" s="13">
        <f t="shared" si="10"/>
        <v>418215.36749999999</v>
      </c>
      <c r="G57" s="1"/>
      <c r="H57" s="14">
        <f t="shared" si="11"/>
        <v>3.8403739234175802</v>
      </c>
      <c r="I57" s="15">
        <f t="shared" si="12"/>
        <v>50719.054475352801</v>
      </c>
      <c r="J57" s="15">
        <f t="shared" si="13"/>
        <v>132835.61886401899</v>
      </c>
      <c r="K57" s="15">
        <f t="shared" si="14"/>
        <v>0</v>
      </c>
      <c r="L57" s="15">
        <f t="shared" si="15"/>
        <v>0</v>
      </c>
      <c r="M57" s="29">
        <f t="shared" si="16"/>
        <v>183554.67333937201</v>
      </c>
      <c r="N57" s="3"/>
      <c r="O57" s="3"/>
      <c r="P57" s="3"/>
    </row>
    <row r="58" spans="1:16">
      <c r="A58" s="14">
        <v>9.25</v>
      </c>
      <c r="B58" s="15">
        <f t="shared" si="6"/>
        <v>274222.009433962</v>
      </c>
      <c r="C58" s="15">
        <f t="shared" si="7"/>
        <v>452466.31556603801</v>
      </c>
      <c r="D58" s="15">
        <f t="shared" si="8"/>
        <v>0</v>
      </c>
      <c r="E58" s="15">
        <f t="shared" si="9"/>
        <v>0</v>
      </c>
      <c r="F58" s="13">
        <f t="shared" si="10"/>
        <v>726688.32499999995</v>
      </c>
      <c r="G58" s="1"/>
      <c r="H58" s="14">
        <f t="shared" si="11"/>
        <v>4.5892290735527697</v>
      </c>
      <c r="I58" s="15">
        <f t="shared" si="12"/>
        <v>136050.55332998899</v>
      </c>
      <c r="J58" s="15">
        <f t="shared" si="13"/>
        <v>224483.41299448299</v>
      </c>
      <c r="K58" s="15">
        <f t="shared" si="14"/>
        <v>0</v>
      </c>
      <c r="L58" s="15">
        <f t="shared" si="15"/>
        <v>0</v>
      </c>
      <c r="M58" s="29">
        <f t="shared" si="16"/>
        <v>360533.96632447198</v>
      </c>
      <c r="N58" s="3"/>
      <c r="O58" s="3"/>
      <c r="P58" s="3"/>
    </row>
    <row r="59" spans="1:16">
      <c r="A59" s="14">
        <v>9.75</v>
      </c>
      <c r="B59" s="15">
        <f t="shared" si="6"/>
        <v>427497.72282236902</v>
      </c>
      <c r="C59" s="15">
        <f t="shared" si="7"/>
        <v>609411.64742763096</v>
      </c>
      <c r="D59" s="15">
        <f t="shared" si="8"/>
        <v>0</v>
      </c>
      <c r="E59" s="15">
        <f t="shared" si="9"/>
        <v>0</v>
      </c>
      <c r="F59" s="13">
        <f t="shared" si="10"/>
        <v>1036909.37025</v>
      </c>
      <c r="G59" s="1"/>
      <c r="H59" s="14">
        <f t="shared" si="11"/>
        <v>5.4329051188323696</v>
      </c>
      <c r="I59" s="15">
        <f t="shared" si="12"/>
        <v>238210.72478059799</v>
      </c>
      <c r="J59" s="15">
        <f t="shared" si="13"/>
        <v>339576.99064468202</v>
      </c>
      <c r="K59" s="15">
        <f t="shared" si="14"/>
        <v>0</v>
      </c>
      <c r="L59" s="15">
        <f t="shared" si="15"/>
        <v>0</v>
      </c>
      <c r="M59" s="29">
        <f t="shared" si="16"/>
        <v>577787.71542528004</v>
      </c>
      <c r="N59" s="3"/>
      <c r="O59" s="3"/>
      <c r="P59" s="3"/>
    </row>
    <row r="60" spans="1:16">
      <c r="A60" s="14">
        <v>10.25</v>
      </c>
      <c r="B60" s="15">
        <f t="shared" si="6"/>
        <v>447721.19346371002</v>
      </c>
      <c r="C60" s="15">
        <f t="shared" si="7"/>
        <v>906362.41603629</v>
      </c>
      <c r="D60" s="15">
        <f t="shared" si="8"/>
        <v>0</v>
      </c>
      <c r="E60" s="15">
        <f t="shared" si="9"/>
        <v>0</v>
      </c>
      <c r="F60" s="13">
        <f t="shared" si="10"/>
        <v>1354083.6095</v>
      </c>
      <c r="G60" s="1"/>
      <c r="H60" s="14">
        <f t="shared" si="11"/>
        <v>6.3776152804191799</v>
      </c>
      <c r="I60" s="15">
        <f t="shared" si="12"/>
        <v>278574.97802943102</v>
      </c>
      <c r="J60" s="15">
        <f t="shared" si="13"/>
        <v>563944.46771811601</v>
      </c>
      <c r="K60" s="15">
        <f t="shared" si="14"/>
        <v>0</v>
      </c>
      <c r="L60" s="15">
        <f t="shared" si="15"/>
        <v>0</v>
      </c>
      <c r="M60" s="29">
        <f t="shared" si="16"/>
        <v>842519.44574754697</v>
      </c>
      <c r="N60" s="3"/>
      <c r="O60" s="3"/>
      <c r="P60" s="3"/>
    </row>
    <row r="61" spans="1:16">
      <c r="A61" s="14">
        <v>10.75</v>
      </c>
      <c r="B61" s="15">
        <f t="shared" si="6"/>
        <v>469987.33892366401</v>
      </c>
      <c r="C61" s="15">
        <f t="shared" si="7"/>
        <v>1150232.17157634</v>
      </c>
      <c r="D61" s="15">
        <f t="shared" si="8"/>
        <v>0</v>
      </c>
      <c r="E61" s="15">
        <f t="shared" si="9"/>
        <v>0</v>
      </c>
      <c r="F61" s="13">
        <f t="shared" si="10"/>
        <v>1620219.5105000001</v>
      </c>
      <c r="G61" s="1"/>
      <c r="H61" s="14">
        <f t="shared" si="11"/>
        <v>7.4296387289540204</v>
      </c>
      <c r="I61" s="15">
        <f t="shared" si="12"/>
        <v>324821.96608235303</v>
      </c>
      <c r="J61" s="15">
        <f t="shared" si="13"/>
        <v>794959.02225418203</v>
      </c>
      <c r="K61" s="15">
        <f t="shared" si="14"/>
        <v>0</v>
      </c>
      <c r="L61" s="15">
        <f t="shared" si="15"/>
        <v>0</v>
      </c>
      <c r="M61" s="29">
        <f t="shared" si="16"/>
        <v>1119780.9883365401</v>
      </c>
      <c r="N61" s="3"/>
      <c r="O61" s="3"/>
      <c r="P61" s="3"/>
    </row>
    <row r="62" spans="1:16">
      <c r="A62" s="14">
        <v>11.25</v>
      </c>
      <c r="B62" s="15">
        <f t="shared" si="6"/>
        <v>382835.54812499997</v>
      </c>
      <c r="C62" s="15">
        <f t="shared" si="7"/>
        <v>1403730.3431249999</v>
      </c>
      <c r="D62" s="15">
        <f t="shared" si="8"/>
        <v>0</v>
      </c>
      <c r="E62" s="15">
        <f t="shared" si="9"/>
        <v>0</v>
      </c>
      <c r="F62" s="13">
        <f t="shared" si="10"/>
        <v>1786565.8912500001</v>
      </c>
      <c r="G62" s="1"/>
      <c r="H62" s="14">
        <f t="shared" si="11"/>
        <v>8.5953180125118305</v>
      </c>
      <c r="I62" s="15">
        <f t="shared" si="12"/>
        <v>292497.18067810201</v>
      </c>
      <c r="J62" s="15">
        <f t="shared" si="13"/>
        <v>1072489.66248638</v>
      </c>
      <c r="K62" s="15">
        <f t="shared" si="14"/>
        <v>0</v>
      </c>
      <c r="L62" s="15">
        <f t="shared" si="15"/>
        <v>0</v>
      </c>
      <c r="M62" s="29">
        <f t="shared" si="16"/>
        <v>1364986.8431644801</v>
      </c>
      <c r="N62" s="3"/>
      <c r="O62" s="3"/>
      <c r="P62" s="3"/>
    </row>
    <row r="63" spans="1:16">
      <c r="A63" s="14">
        <v>11.75</v>
      </c>
      <c r="B63" s="15">
        <f t="shared" si="6"/>
        <v>173120.66310661801</v>
      </c>
      <c r="C63" s="15">
        <f t="shared" si="7"/>
        <v>1396506.68239339</v>
      </c>
      <c r="D63" s="15">
        <f t="shared" si="8"/>
        <v>0</v>
      </c>
      <c r="E63" s="15">
        <f t="shared" si="9"/>
        <v>0</v>
      </c>
      <c r="F63" s="13">
        <f t="shared" si="10"/>
        <v>1569627.3455000101</v>
      </c>
      <c r="G63" s="1"/>
      <c r="H63" s="14">
        <f t="shared" si="11"/>
        <v>9.8810567007217607</v>
      </c>
      <c r="I63" s="15">
        <f t="shared" si="12"/>
        <v>145584.26282749299</v>
      </c>
      <c r="J63" s="15">
        <f t="shared" si="13"/>
        <v>1174379.7201417801</v>
      </c>
      <c r="K63" s="15">
        <f t="shared" si="14"/>
        <v>0</v>
      </c>
      <c r="L63" s="15">
        <f t="shared" si="15"/>
        <v>0</v>
      </c>
      <c r="M63" s="29">
        <f t="shared" si="16"/>
        <v>1319963.9829692701</v>
      </c>
      <c r="N63" s="3"/>
      <c r="O63" s="3"/>
      <c r="P63" s="3"/>
    </row>
    <row r="64" spans="1:16">
      <c r="A64" s="14">
        <v>12.25</v>
      </c>
      <c r="B64" s="15">
        <f t="shared" si="6"/>
        <v>125865.230652778</v>
      </c>
      <c r="C64" s="15">
        <f t="shared" si="7"/>
        <v>1094059.3125972201</v>
      </c>
      <c r="D64" s="15">
        <f t="shared" si="8"/>
        <v>0</v>
      </c>
      <c r="E64" s="15">
        <f t="shared" si="9"/>
        <v>0</v>
      </c>
      <c r="F64" s="13">
        <f t="shared" si="10"/>
        <v>1219924.5432500001</v>
      </c>
      <c r="G64" s="1"/>
      <c r="H64" s="14">
        <f t="shared" si="11"/>
        <v>11.2933172180058</v>
      </c>
      <c r="I64" s="15">
        <f t="shared" si="12"/>
        <v>116035.58991667601</v>
      </c>
      <c r="J64" s="15">
        <f t="shared" si="13"/>
        <v>1008617.0508141899</v>
      </c>
      <c r="K64" s="15">
        <f t="shared" si="14"/>
        <v>0</v>
      </c>
      <c r="L64" s="15">
        <f t="shared" si="15"/>
        <v>0</v>
      </c>
      <c r="M64" s="29">
        <f t="shared" si="16"/>
        <v>1124652.64073087</v>
      </c>
      <c r="N64" s="3"/>
      <c r="O64" s="3"/>
      <c r="P64" s="3"/>
    </row>
    <row r="65" spans="1:16">
      <c r="A65" s="14">
        <v>12.75</v>
      </c>
      <c r="B65" s="15">
        <f t="shared" si="6"/>
        <v>32421.117774999999</v>
      </c>
      <c r="C65" s="15">
        <f t="shared" si="7"/>
        <v>915896.57714375004</v>
      </c>
      <c r="D65" s="15">
        <f t="shared" si="8"/>
        <v>24315.838331250001</v>
      </c>
      <c r="E65" s="15">
        <f t="shared" si="9"/>
        <v>0</v>
      </c>
      <c r="F65" s="13">
        <f t="shared" si="10"/>
        <v>972633.53324999998</v>
      </c>
      <c r="G65" s="1"/>
      <c r="H65" s="14">
        <f t="shared" si="11"/>
        <v>12.838618843291201</v>
      </c>
      <c r="I65" s="15">
        <f t="shared" si="12"/>
        <v>32646.460673465001</v>
      </c>
      <c r="J65" s="15">
        <f t="shared" si="13"/>
        <v>922262.51402538503</v>
      </c>
      <c r="K65" s="15">
        <f t="shared" si="14"/>
        <v>24484.8455050987</v>
      </c>
      <c r="L65" s="15">
        <f t="shared" si="15"/>
        <v>0</v>
      </c>
      <c r="M65" s="29">
        <f t="shared" si="16"/>
        <v>979393.820203949</v>
      </c>
      <c r="N65" s="3"/>
      <c r="O65" s="3"/>
      <c r="P65" s="3"/>
    </row>
    <row r="66" spans="1:16">
      <c r="A66" s="14">
        <v>13.25</v>
      </c>
      <c r="B66" s="15">
        <f t="shared" si="6"/>
        <v>4806.1811552419304</v>
      </c>
      <c r="C66" s="15">
        <f t="shared" si="7"/>
        <v>543098.47054233798</v>
      </c>
      <c r="D66" s="15">
        <f t="shared" si="8"/>
        <v>48061.811552419298</v>
      </c>
      <c r="E66" s="15">
        <f t="shared" si="9"/>
        <v>0</v>
      </c>
      <c r="F66" s="13">
        <f t="shared" si="10"/>
        <v>595966.46324999898</v>
      </c>
      <c r="G66" s="1"/>
      <c r="H66" s="14">
        <f t="shared" si="11"/>
        <v>14.5235358570846</v>
      </c>
      <c r="I66" s="15">
        <f t="shared" si="12"/>
        <v>5268.13164858871</v>
      </c>
      <c r="J66" s="15">
        <f t="shared" si="13"/>
        <v>595298.87629052496</v>
      </c>
      <c r="K66" s="15">
        <f t="shared" si="14"/>
        <v>52681.316485887102</v>
      </c>
      <c r="L66" s="15">
        <f t="shared" si="15"/>
        <v>0</v>
      </c>
      <c r="M66" s="29">
        <f t="shared" si="16"/>
        <v>653248.32442500105</v>
      </c>
      <c r="N66" s="3"/>
      <c r="O66" s="3"/>
      <c r="P66" s="3"/>
    </row>
    <row r="67" spans="1:16">
      <c r="A67" s="14">
        <v>13.75</v>
      </c>
      <c r="B67" s="15">
        <f t="shared" si="6"/>
        <v>0</v>
      </c>
      <c r="C67" s="15">
        <f t="shared" si="7"/>
        <v>292112.12333333399</v>
      </c>
      <c r="D67" s="15">
        <f t="shared" si="8"/>
        <v>52162.879166666702</v>
      </c>
      <c r="E67" s="15">
        <f t="shared" si="9"/>
        <v>0</v>
      </c>
      <c r="F67" s="13">
        <f t="shared" si="10"/>
        <v>344275.00250000099</v>
      </c>
      <c r="G67" s="1"/>
      <c r="H67" s="14">
        <f t="shared" si="11"/>
        <v>16.354695819659</v>
      </c>
      <c r="I67" s="15">
        <f t="shared" si="12"/>
        <v>0</v>
      </c>
      <c r="J67" s="15">
        <f t="shared" si="13"/>
        <v>347447.63071646501</v>
      </c>
      <c r="K67" s="15">
        <f t="shared" si="14"/>
        <v>62044.219770797201</v>
      </c>
      <c r="L67" s="15">
        <f t="shared" si="15"/>
        <v>0</v>
      </c>
      <c r="M67" s="29">
        <f t="shared" si="16"/>
        <v>409491.85048726201</v>
      </c>
      <c r="N67" s="3"/>
      <c r="O67" s="3"/>
      <c r="P67" s="3"/>
    </row>
    <row r="68" spans="1:16">
      <c r="A68" s="14">
        <v>14.25</v>
      </c>
      <c r="B68" s="15">
        <f t="shared" si="6"/>
        <v>0</v>
      </c>
      <c r="C68" s="15">
        <f t="shared" si="7"/>
        <v>135875.38840243901</v>
      </c>
      <c r="D68" s="15">
        <f t="shared" si="8"/>
        <v>32939.488097560898</v>
      </c>
      <c r="E68" s="15">
        <f t="shared" si="9"/>
        <v>0</v>
      </c>
      <c r="F68" s="13">
        <f t="shared" si="10"/>
        <v>168814.87650000001</v>
      </c>
      <c r="G68" s="1"/>
      <c r="H68" s="14">
        <f t="shared" si="11"/>
        <v>18.338777966446202</v>
      </c>
      <c r="I68" s="15">
        <f t="shared" si="12"/>
        <v>0</v>
      </c>
      <c r="J68" s="15">
        <f t="shared" si="13"/>
        <v>174862.356422243</v>
      </c>
      <c r="K68" s="15">
        <f t="shared" si="14"/>
        <v>42390.874284180201</v>
      </c>
      <c r="L68" s="15">
        <f t="shared" si="15"/>
        <v>0</v>
      </c>
      <c r="M68" s="29">
        <f t="shared" si="16"/>
        <v>217253.230706423</v>
      </c>
      <c r="N68" s="3"/>
      <c r="O68" s="3"/>
      <c r="P68" s="3"/>
    </row>
    <row r="69" spans="1:16">
      <c r="A69" s="14">
        <v>14.75</v>
      </c>
      <c r="B69" s="15">
        <f t="shared" si="6"/>
        <v>0</v>
      </c>
      <c r="C69" s="15">
        <f t="shared" si="7"/>
        <v>58106.404310344798</v>
      </c>
      <c r="D69" s="15">
        <f t="shared" si="8"/>
        <v>26147.881939655199</v>
      </c>
      <c r="E69" s="15">
        <f t="shared" si="9"/>
        <v>0</v>
      </c>
      <c r="F69" s="13">
        <f t="shared" si="10"/>
        <v>84254.286250000005</v>
      </c>
      <c r="G69" s="1"/>
      <c r="H69" s="14">
        <f t="shared" si="11"/>
        <v>20.482511708659999</v>
      </c>
      <c r="I69" s="15">
        <f t="shared" si="12"/>
        <v>0</v>
      </c>
      <c r="J69" s="15">
        <f t="shared" si="13"/>
        <v>80689.159771848805</v>
      </c>
      <c r="K69" s="15">
        <f t="shared" si="14"/>
        <v>36310.121897331999</v>
      </c>
      <c r="L69" s="15">
        <f t="shared" si="15"/>
        <v>0</v>
      </c>
      <c r="M69" s="29">
        <f t="shared" si="16"/>
        <v>116999.281669181</v>
      </c>
      <c r="N69" s="3"/>
      <c r="O69" s="3"/>
      <c r="P69" s="3"/>
    </row>
    <row r="70" spans="1:16">
      <c r="A70" s="14">
        <v>15.25</v>
      </c>
      <c r="B70" s="15">
        <f t="shared" si="6"/>
        <v>0</v>
      </c>
      <c r="C70" s="15">
        <f t="shared" si="7"/>
        <v>17726.368110294199</v>
      </c>
      <c r="D70" s="15">
        <f t="shared" si="8"/>
        <v>13994.501139705901</v>
      </c>
      <c r="E70" s="15">
        <f t="shared" si="9"/>
        <v>0</v>
      </c>
      <c r="F70" s="13">
        <f t="shared" si="10"/>
        <v>31720.869250000102</v>
      </c>
      <c r="G70" s="1"/>
      <c r="H70" s="14">
        <f t="shared" si="11"/>
        <v>22.7926752287743</v>
      </c>
      <c r="I70" s="15">
        <f t="shared" si="12"/>
        <v>0</v>
      </c>
      <c r="J70" s="15">
        <f t="shared" si="13"/>
        <v>26493.859103189301</v>
      </c>
      <c r="K70" s="15">
        <f t="shared" si="14"/>
        <v>20916.204555149401</v>
      </c>
      <c r="L70" s="15">
        <f t="shared" si="15"/>
        <v>0</v>
      </c>
      <c r="M70" s="29">
        <f t="shared" si="16"/>
        <v>47410.063658338702</v>
      </c>
      <c r="N70" s="3"/>
      <c r="O70" s="3"/>
      <c r="P70" s="3"/>
    </row>
    <row r="71" spans="1:16">
      <c r="A71" s="14">
        <v>15.75</v>
      </c>
      <c r="B71" s="15">
        <f t="shared" si="6"/>
        <v>0</v>
      </c>
      <c r="C71" s="15">
        <f t="shared" si="7"/>
        <v>2279.5565624999999</v>
      </c>
      <c r="D71" s="15">
        <f t="shared" si="8"/>
        <v>6838.6696874999998</v>
      </c>
      <c r="E71" s="15">
        <f t="shared" si="9"/>
        <v>0</v>
      </c>
      <c r="F71" s="13">
        <f t="shared" si="10"/>
        <v>9118.2262499999997</v>
      </c>
      <c r="G71" s="1"/>
      <c r="H71" s="14">
        <f t="shared" si="11"/>
        <v>25.276094161828901</v>
      </c>
      <c r="I71" s="15">
        <f t="shared" si="12"/>
        <v>0</v>
      </c>
      <c r="J71" s="15">
        <f t="shared" si="13"/>
        <v>3658.3038933946</v>
      </c>
      <c r="K71" s="15">
        <f t="shared" si="14"/>
        <v>10974.911680183801</v>
      </c>
      <c r="L71" s="15">
        <f t="shared" si="15"/>
        <v>0</v>
      </c>
      <c r="M71" s="29">
        <f t="shared" si="16"/>
        <v>14633.2155735784</v>
      </c>
      <c r="N71" s="3"/>
      <c r="O71" s="3"/>
      <c r="P71" s="3"/>
    </row>
    <row r="72" spans="1:16">
      <c r="A72" s="14">
        <v>16.25</v>
      </c>
      <c r="B72" s="15">
        <f t="shared" si="6"/>
        <v>0</v>
      </c>
      <c r="C72" s="15">
        <f t="shared" si="7"/>
        <v>203.45443181818101</v>
      </c>
      <c r="D72" s="15">
        <f t="shared" si="8"/>
        <v>2034.54431818181</v>
      </c>
      <c r="E72" s="15">
        <f t="shared" si="9"/>
        <v>0</v>
      </c>
      <c r="F72" s="13">
        <f t="shared" si="10"/>
        <v>2237.9987499999902</v>
      </c>
      <c r="G72" s="1"/>
      <c r="H72" s="14">
        <f t="shared" si="11"/>
        <v>27.939640354658799</v>
      </c>
      <c r="I72" s="15">
        <f t="shared" si="12"/>
        <v>0</v>
      </c>
      <c r="J72" s="15">
        <f t="shared" si="13"/>
        <v>349.81191714224201</v>
      </c>
      <c r="K72" s="15">
        <f t="shared" si="14"/>
        <v>3498.1191714224201</v>
      </c>
      <c r="L72" s="15">
        <f t="shared" si="15"/>
        <v>0</v>
      </c>
      <c r="M72" s="29">
        <f t="shared" si="16"/>
        <v>3847.9310885646601</v>
      </c>
      <c r="N72" s="3"/>
      <c r="O72" s="3"/>
      <c r="P72" s="3"/>
    </row>
    <row r="73" spans="1:16">
      <c r="A73" s="14">
        <v>16.75</v>
      </c>
      <c r="B73" s="15">
        <f t="shared" si="6"/>
        <v>0</v>
      </c>
      <c r="C73" s="15">
        <f t="shared" si="7"/>
        <v>0</v>
      </c>
      <c r="D73" s="15">
        <f t="shared" si="8"/>
        <v>0</v>
      </c>
      <c r="E73" s="15">
        <f t="shared" si="9"/>
        <v>0</v>
      </c>
      <c r="F73" s="13">
        <f t="shared" si="10"/>
        <v>0</v>
      </c>
      <c r="G73" s="1"/>
      <c r="H73" s="14">
        <f t="shared" si="11"/>
        <v>30.7902306961027</v>
      </c>
      <c r="I73" s="15">
        <f t="shared" si="12"/>
        <v>0</v>
      </c>
      <c r="J73" s="15">
        <f t="shared" si="13"/>
        <v>0</v>
      </c>
      <c r="K73" s="15">
        <f t="shared" si="14"/>
        <v>0</v>
      </c>
      <c r="L73" s="15">
        <f t="shared" si="15"/>
        <v>0</v>
      </c>
      <c r="M73" s="29">
        <f t="shared" si="16"/>
        <v>0</v>
      </c>
      <c r="N73" s="3"/>
      <c r="O73" s="3"/>
      <c r="P73" s="3"/>
    </row>
    <row r="74" spans="1:16">
      <c r="A74" s="14">
        <v>17.25</v>
      </c>
      <c r="B74" s="15">
        <f t="shared" si="6"/>
        <v>0</v>
      </c>
      <c r="C74" s="15">
        <f t="shared" si="7"/>
        <v>0</v>
      </c>
      <c r="D74" s="15">
        <f t="shared" si="8"/>
        <v>0</v>
      </c>
      <c r="E74" s="15">
        <f t="shared" si="9"/>
        <v>0</v>
      </c>
      <c r="F74" s="13">
        <f t="shared" si="10"/>
        <v>0</v>
      </c>
      <c r="G74" s="1"/>
      <c r="H74" s="14">
        <f t="shared" si="11"/>
        <v>33.834826012061903</v>
      </c>
      <c r="I74" s="15">
        <f t="shared" si="12"/>
        <v>0</v>
      </c>
      <c r="J74" s="15">
        <f t="shared" si="13"/>
        <v>0</v>
      </c>
      <c r="K74" s="15">
        <f t="shared" si="14"/>
        <v>0</v>
      </c>
      <c r="L74" s="15">
        <f t="shared" si="15"/>
        <v>0</v>
      </c>
      <c r="M74" s="29">
        <f t="shared" si="16"/>
        <v>0</v>
      </c>
      <c r="N74" s="3"/>
      <c r="O74" s="3"/>
      <c r="P74" s="3"/>
    </row>
    <row r="75" spans="1:16">
      <c r="A75" s="14">
        <v>17.75</v>
      </c>
      <c r="B75" s="15">
        <f t="shared" si="6"/>
        <v>0</v>
      </c>
      <c r="C75" s="15">
        <f t="shared" si="7"/>
        <v>0</v>
      </c>
      <c r="D75" s="15">
        <f t="shared" si="8"/>
        <v>0</v>
      </c>
      <c r="E75" s="15">
        <f t="shared" si="9"/>
        <v>0</v>
      </c>
      <c r="F75" s="13">
        <f t="shared" si="10"/>
        <v>0</v>
      </c>
      <c r="G75" s="1"/>
      <c r="H75" s="14">
        <f t="shared" si="11"/>
        <v>37.080430019974898</v>
      </c>
      <c r="I75" s="15">
        <f t="shared" si="12"/>
        <v>0</v>
      </c>
      <c r="J75" s="15">
        <f t="shared" si="13"/>
        <v>0</v>
      </c>
      <c r="K75" s="15">
        <f t="shared" si="14"/>
        <v>0</v>
      </c>
      <c r="L75" s="15">
        <f t="shared" si="15"/>
        <v>0</v>
      </c>
      <c r="M75" s="29">
        <f t="shared" si="16"/>
        <v>0</v>
      </c>
      <c r="N75" s="3"/>
      <c r="O75" s="3"/>
      <c r="P75" s="3"/>
    </row>
    <row r="76" spans="1:16">
      <c r="A76" s="14">
        <v>18.25</v>
      </c>
      <c r="B76" s="15">
        <f t="shared" si="6"/>
        <v>0</v>
      </c>
      <c r="C76" s="15">
        <f t="shared" si="7"/>
        <v>0</v>
      </c>
      <c r="D76" s="15">
        <f t="shared" si="8"/>
        <v>0</v>
      </c>
      <c r="E76" s="15">
        <f t="shared" si="9"/>
        <v>0</v>
      </c>
      <c r="F76" s="13">
        <f t="shared" si="10"/>
        <v>0</v>
      </c>
      <c r="G76" s="1"/>
      <c r="H76" s="14">
        <f t="shared" si="11"/>
        <v>40.534088337876902</v>
      </c>
      <c r="I76" s="15">
        <f t="shared" si="12"/>
        <v>0</v>
      </c>
      <c r="J76" s="15">
        <f t="shared" si="13"/>
        <v>0</v>
      </c>
      <c r="K76" s="15">
        <f t="shared" si="14"/>
        <v>0</v>
      </c>
      <c r="L76" s="15">
        <f t="shared" si="15"/>
        <v>0</v>
      </c>
      <c r="M76" s="29">
        <f t="shared" si="16"/>
        <v>0</v>
      </c>
      <c r="N76" s="3"/>
      <c r="O76" s="3"/>
      <c r="P76" s="3"/>
    </row>
    <row r="77" spans="1:16">
      <c r="A77" s="14">
        <v>18.75</v>
      </c>
      <c r="B77" s="15">
        <f t="shared" si="6"/>
        <v>0</v>
      </c>
      <c r="C77" s="15">
        <f t="shared" si="7"/>
        <v>0</v>
      </c>
      <c r="D77" s="15">
        <f t="shared" si="8"/>
        <v>0</v>
      </c>
      <c r="E77" s="15">
        <f t="shared" si="9"/>
        <v>0</v>
      </c>
      <c r="F77" s="13">
        <f t="shared" si="10"/>
        <v>0</v>
      </c>
      <c r="G77" s="1"/>
      <c r="H77" s="14">
        <f t="shared" si="11"/>
        <v>44.202887543729801</v>
      </c>
      <c r="I77" s="15">
        <f t="shared" si="12"/>
        <v>0</v>
      </c>
      <c r="J77" s="15">
        <f t="shared" si="13"/>
        <v>0</v>
      </c>
      <c r="K77" s="15">
        <f t="shared" si="14"/>
        <v>0</v>
      </c>
      <c r="L77" s="15">
        <f t="shared" si="15"/>
        <v>0</v>
      </c>
      <c r="M77" s="29">
        <f t="shared" si="16"/>
        <v>0</v>
      </c>
      <c r="N77" s="3"/>
      <c r="O77" s="3"/>
      <c r="P77" s="3"/>
    </row>
    <row r="78" spans="1:16">
      <c r="A78" s="14">
        <v>19.25</v>
      </c>
      <c r="B78" s="15">
        <f t="shared" si="6"/>
        <v>0</v>
      </c>
      <c r="C78" s="15">
        <f t="shared" si="7"/>
        <v>0</v>
      </c>
      <c r="D78" s="15">
        <f t="shared" si="8"/>
        <v>0</v>
      </c>
      <c r="E78" s="15">
        <f t="shared" si="9"/>
        <v>0</v>
      </c>
      <c r="F78" s="13">
        <f t="shared" si="10"/>
        <v>0</v>
      </c>
      <c r="G78" s="1"/>
      <c r="H78" s="14">
        <f t="shared" si="11"/>
        <v>48.093954281159398</v>
      </c>
      <c r="I78" s="15">
        <f t="shared" si="12"/>
        <v>0</v>
      </c>
      <c r="J78" s="15">
        <f t="shared" si="13"/>
        <v>0</v>
      </c>
      <c r="K78" s="15">
        <f t="shared" si="14"/>
        <v>0</v>
      </c>
      <c r="L78" s="15">
        <f t="shared" si="15"/>
        <v>0</v>
      </c>
      <c r="M78" s="29">
        <f t="shared" si="16"/>
        <v>0</v>
      </c>
      <c r="N78" s="3"/>
      <c r="O78" s="3"/>
      <c r="P78" s="3"/>
    </row>
    <row r="79" spans="1:16">
      <c r="A79" s="19" t="s">
        <v>7</v>
      </c>
      <c r="B79" s="20">
        <f>SUM(B47:B78)</f>
        <v>3710193.8880979898</v>
      </c>
      <c r="C79" s="20">
        <f>SUM(C47:C78)</f>
        <v>10643716.4946691</v>
      </c>
      <c r="D79" s="20">
        <f>SUM(D47:D78)</f>
        <v>206495.61423293999</v>
      </c>
      <c r="E79" s="20">
        <f>SUM(E47:E78)</f>
        <v>0</v>
      </c>
      <c r="F79" s="20">
        <f>SUM(F47:F78)</f>
        <v>14560405.997</v>
      </c>
      <c r="G79" s="13"/>
      <c r="H79" s="19" t="s">
        <v>7</v>
      </c>
      <c r="I79" s="20">
        <f>SUM(I47:I78)</f>
        <v>1911303.5299539601</v>
      </c>
      <c r="J79" s="20">
        <f>SUM(J47:J78)</f>
        <v>7846500.2727425601</v>
      </c>
      <c r="K79" s="20">
        <f>SUM(K47:K78)</f>
        <v>253300.61335005099</v>
      </c>
      <c r="L79" s="20">
        <f>SUM(L47:L78)</f>
        <v>0</v>
      </c>
      <c r="M79" s="20">
        <f>SUM(M47:M78)</f>
        <v>10011104.416046601</v>
      </c>
      <c r="N79" s="3"/>
      <c r="O79" s="3"/>
      <c r="P79" s="3"/>
    </row>
    <row r="80" spans="1:16">
      <c r="A80" s="6" t="s">
        <v>13</v>
      </c>
      <c r="B80" s="21">
        <f>IF(L38&gt;0,B79/L38,0)</f>
        <v>8.5774120698059306</v>
      </c>
      <c r="C80" s="21">
        <f>IF(M38&gt;0,C79/M38,0)</f>
        <v>10.459027479207201</v>
      </c>
      <c r="D80" s="21">
        <f>IF(N38&gt;0,D79/N38,0)</f>
        <v>13.868583884428601</v>
      </c>
      <c r="E80" s="21">
        <f>IF(O38&gt;0,E79/O38,0)</f>
        <v>0</v>
      </c>
      <c r="F80" s="21">
        <f>IF(P38&gt;0,F79/P38,0)</f>
        <v>9.9381531959991705</v>
      </c>
      <c r="G80" s="13"/>
      <c r="H80" s="6" t="s">
        <v>13</v>
      </c>
      <c r="I80" s="21">
        <f>IF(L38&gt;0,I79/L38,0)</f>
        <v>4.4186472355206403</v>
      </c>
      <c r="J80" s="21">
        <f>IF(M38&gt;0,J79/M38,0)</f>
        <v>7.71034835523142</v>
      </c>
      <c r="K80" s="21">
        <f>IF(N38&gt;0,K79/N38,0)</f>
        <v>17.012084335406701</v>
      </c>
      <c r="L80" s="21">
        <f>IF(O38&gt;0,L79/O38,0)</f>
        <v>0</v>
      </c>
      <c r="M80" s="21">
        <f>IF(P38&gt;0,M79/P38,0)</f>
        <v>6.8330436231183498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53" t="s">
        <v>26</v>
      </c>
      <c r="B85" s="53"/>
      <c r="C85" s="53"/>
      <c r="D85" s="53"/>
      <c r="E85" s="53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>
      <c r="A86" s="53"/>
      <c r="B86" s="53"/>
      <c r="C86" s="53"/>
      <c r="D86" s="53"/>
      <c r="E86" s="53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54" t="s">
        <v>15</v>
      </c>
      <c r="B89" s="55" t="s">
        <v>16</v>
      </c>
      <c r="C89" s="55" t="s">
        <v>17</v>
      </c>
      <c r="D89" s="55" t="s">
        <v>18</v>
      </c>
      <c r="E89" s="55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54"/>
      <c r="B90" s="54"/>
      <c r="C90" s="54"/>
      <c r="D90" s="54"/>
      <c r="E90" s="55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1">
        <v>0</v>
      </c>
      <c r="B92" s="32">
        <f>L$38</f>
        <v>432553.99855999998</v>
      </c>
      <c r="C92" s="33">
        <f>$B$80</f>
        <v>8.6</v>
      </c>
      <c r="D92" s="33">
        <f>$I$80</f>
        <v>4.4000000000000004</v>
      </c>
      <c r="E92" s="32">
        <f>B92*D92</f>
        <v>1903237.59366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1">
        <v>1</v>
      </c>
      <c r="B93" s="32">
        <f>M$38</f>
        <v>1017658.33543</v>
      </c>
      <c r="C93" s="33">
        <f>$C$80</f>
        <v>10.5</v>
      </c>
      <c r="D93" s="33">
        <f>$J$80</f>
        <v>7.7</v>
      </c>
      <c r="E93" s="32">
        <f>B93*D93</f>
        <v>7835969.1828100001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32">
        <f>N$38</f>
        <v>14889.452010000001</v>
      </c>
      <c r="C94" s="33">
        <f>$D$80</f>
        <v>13.9</v>
      </c>
      <c r="D94" s="33">
        <f>$K$80</f>
        <v>17</v>
      </c>
      <c r="E94" s="32">
        <f>B94*D94</f>
        <v>253120.68416999999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32">
        <f>O$38</f>
        <v>0</v>
      </c>
      <c r="C95" s="33">
        <f>$E$80</f>
        <v>0</v>
      </c>
      <c r="D95" s="33">
        <f>$L$80</f>
        <v>0</v>
      </c>
      <c r="E95" s="32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32">
        <f>SUM(B92:B95)</f>
        <v>1465101.7860000001</v>
      </c>
      <c r="C96" s="33">
        <f>$F$80</f>
        <v>9.9</v>
      </c>
      <c r="D96" s="33">
        <f>$M$80</f>
        <v>6.8</v>
      </c>
      <c r="E96" s="32">
        <f>SUM(E92:E95)</f>
        <v>9992327.4606400002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34">
        <f>$I$2</f>
        <v>8977441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5" t="s">
        <v>20</v>
      </c>
      <c r="B98" s="32">
        <f>IF(E96&gt;0,$I$2/E96,"")</f>
        <v>0.89842999999999995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1Q</vt:lpstr>
      <vt:lpstr>2Q</vt:lpstr>
      <vt:lpstr>3Q</vt:lpstr>
      <vt:lpstr>4Q</vt:lpstr>
      <vt:lpstr>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created xsi:type="dcterms:W3CDTF">2023-09-19T12:32:06Z</dcterms:created>
  <dcterms:modified xsi:type="dcterms:W3CDTF">2023-09-19T12:32:06Z</dcterms:modified>
</cp:coreProperties>
</file>