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ón_SS3_boqueron/Modelo_SS3_boqueron/Archivos_datos/DATOS/Taledas_allfleets_1988_2016/"/>
    </mc:Choice>
  </mc:AlternateContent>
  <xr:revisionPtr revIDLastSave="0" documentId="8_{BE88D3D7-0D8E-8B45-8E29-85C8171A20A8}" xr6:coauthVersionLast="47" xr6:coauthVersionMax="47" xr10:uidLastSave="{00000000-0000-0000-0000-000000000000}"/>
  <bookViews>
    <workbookView xWindow="0" yWindow="500" windowWidth="51200" windowHeight="27300" tabRatio="383"/>
  </bookViews>
  <sheets>
    <sheet name="1Q" sheetId="1" r:id="rId1"/>
    <sheet name="2Q" sheetId="2" r:id="rId2"/>
    <sheet name="3Q" sheetId="3" r:id="rId3"/>
    <sheet name="4Q" sheetId="4" r:id="rId4"/>
    <sheet name="ANUAL" sheetId="5" r:id="rId5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5" l="1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2" i="5"/>
  <c r="F6" i="1"/>
  <c r="N6" i="1" s="1"/>
  <c r="O6" i="1"/>
  <c r="F7" i="1"/>
  <c r="L7" i="1" s="1"/>
  <c r="O7" i="1"/>
  <c r="L48" i="1"/>
  <c r="F8" i="1"/>
  <c r="M8" i="1" s="1"/>
  <c r="C49" i="1" s="1"/>
  <c r="N8" i="1"/>
  <c r="F9" i="1"/>
  <c r="L9" i="1"/>
  <c r="O9" i="1"/>
  <c r="L50" i="1" s="1"/>
  <c r="E50" i="1"/>
  <c r="F10" i="1"/>
  <c r="N10" i="1" s="1"/>
  <c r="M10" i="1"/>
  <c r="O10" i="1"/>
  <c r="F11" i="1"/>
  <c r="O11" i="1" s="1"/>
  <c r="L11" i="1"/>
  <c r="F12" i="1"/>
  <c r="N12" i="1"/>
  <c r="M12" i="1"/>
  <c r="J53" i="1" s="1"/>
  <c r="O12" i="1"/>
  <c r="L53" i="1" s="1"/>
  <c r="F13" i="1"/>
  <c r="L13" i="1" s="1"/>
  <c r="O13" i="1"/>
  <c r="E54" i="1"/>
  <c r="F14" i="1"/>
  <c r="M14" i="1" s="1"/>
  <c r="J55" i="1" s="1"/>
  <c r="N14" i="1"/>
  <c r="F15" i="1"/>
  <c r="L15" i="1"/>
  <c r="O15" i="1"/>
  <c r="L56" i="1"/>
  <c r="F16" i="1"/>
  <c r="N16" i="1" s="1"/>
  <c r="M16" i="1"/>
  <c r="O16" i="1"/>
  <c r="E57" i="1" s="1"/>
  <c r="F17" i="1"/>
  <c r="O17" i="1" s="1"/>
  <c r="L17" i="1"/>
  <c r="F18" i="1"/>
  <c r="N18" i="1"/>
  <c r="M18" i="1"/>
  <c r="C59" i="1" s="1"/>
  <c r="O18" i="1"/>
  <c r="E59" i="1" s="1"/>
  <c r="F19" i="1"/>
  <c r="L19" i="1" s="1"/>
  <c r="O19" i="1"/>
  <c r="L60" i="1"/>
  <c r="F20" i="1"/>
  <c r="M20" i="1" s="1"/>
  <c r="C61" i="1" s="1"/>
  <c r="N20" i="1"/>
  <c r="F21" i="1"/>
  <c r="L21" i="1"/>
  <c r="O21" i="1"/>
  <c r="L62" i="1" s="1"/>
  <c r="E62" i="1"/>
  <c r="F22" i="1"/>
  <c r="N22" i="1" s="1"/>
  <c r="M22" i="1"/>
  <c r="O22" i="1"/>
  <c r="F23" i="1"/>
  <c r="O23" i="1" s="1"/>
  <c r="L23" i="1"/>
  <c r="F24" i="1"/>
  <c r="N24" i="1"/>
  <c r="M24" i="1"/>
  <c r="J65" i="1" s="1"/>
  <c r="O24" i="1"/>
  <c r="L65" i="1" s="1"/>
  <c r="F25" i="1"/>
  <c r="L25" i="1" s="1"/>
  <c r="O25" i="1"/>
  <c r="E66" i="1"/>
  <c r="F26" i="1"/>
  <c r="M26" i="1" s="1"/>
  <c r="J67" i="1" s="1"/>
  <c r="N26" i="1"/>
  <c r="F27" i="1"/>
  <c r="L27" i="1"/>
  <c r="O27" i="1"/>
  <c r="F28" i="1"/>
  <c r="N28" i="1" s="1"/>
  <c r="M28" i="1"/>
  <c r="O28" i="1"/>
  <c r="E69" i="1" s="1"/>
  <c r="F29" i="1"/>
  <c r="O29" i="1" s="1"/>
  <c r="L29" i="1"/>
  <c r="F30" i="1"/>
  <c r="N30" i="1"/>
  <c r="M30" i="1"/>
  <c r="C71" i="1" s="1"/>
  <c r="O30" i="1"/>
  <c r="E71" i="1" s="1"/>
  <c r="F31" i="1"/>
  <c r="L31" i="1" s="1"/>
  <c r="O31" i="1"/>
  <c r="L72" i="1"/>
  <c r="F32" i="1"/>
  <c r="N32" i="1" s="1"/>
  <c r="F33" i="1"/>
  <c r="L33" i="1"/>
  <c r="O33" i="1"/>
  <c r="L74" i="1" s="1"/>
  <c r="E74" i="1"/>
  <c r="F34" i="1"/>
  <c r="N34" i="1" s="1"/>
  <c r="M34" i="1"/>
  <c r="O34" i="1"/>
  <c r="F35" i="1"/>
  <c r="O35" i="1" s="1"/>
  <c r="F36" i="1"/>
  <c r="N36" i="1"/>
  <c r="M36" i="1"/>
  <c r="J77" i="1" s="1"/>
  <c r="O36" i="1"/>
  <c r="L77" i="1" s="1"/>
  <c r="F37" i="1"/>
  <c r="L37" i="1" s="1"/>
  <c r="O37" i="1"/>
  <c r="E78" i="1"/>
  <c r="B38" i="1"/>
  <c r="C38" i="1"/>
  <c r="D38" i="1"/>
  <c r="E38" i="1"/>
  <c r="I38" i="1"/>
  <c r="E47" i="1"/>
  <c r="H47" i="1"/>
  <c r="L47" i="1" s="1"/>
  <c r="E48" i="1"/>
  <c r="H48" i="1"/>
  <c r="H49" i="1"/>
  <c r="J49" i="1"/>
  <c r="H50" i="1"/>
  <c r="C51" i="1"/>
  <c r="E51" i="1"/>
  <c r="H51" i="1"/>
  <c r="J51" i="1" s="1"/>
  <c r="H52" i="1"/>
  <c r="C53" i="1"/>
  <c r="E53" i="1"/>
  <c r="H53" i="1"/>
  <c r="H54" i="1"/>
  <c r="L54" i="1" s="1"/>
  <c r="H55" i="1"/>
  <c r="E56" i="1"/>
  <c r="H56" i="1"/>
  <c r="C57" i="1"/>
  <c r="H57" i="1"/>
  <c r="J57" i="1"/>
  <c r="L57" i="1"/>
  <c r="H58" i="1"/>
  <c r="H59" i="1"/>
  <c r="J59" i="1" s="1"/>
  <c r="L59" i="1"/>
  <c r="E60" i="1"/>
  <c r="H60" i="1"/>
  <c r="H61" i="1"/>
  <c r="H62" i="1"/>
  <c r="C63" i="1"/>
  <c r="E63" i="1"/>
  <c r="H63" i="1"/>
  <c r="J63" i="1" s="1"/>
  <c r="H64" i="1"/>
  <c r="C65" i="1"/>
  <c r="E65" i="1"/>
  <c r="H65" i="1"/>
  <c r="H66" i="1"/>
  <c r="L66" i="1" s="1"/>
  <c r="H67" i="1"/>
  <c r="E68" i="1"/>
  <c r="H68" i="1"/>
  <c r="L68" i="1" s="1"/>
  <c r="C69" i="1"/>
  <c r="H69" i="1"/>
  <c r="J69" i="1"/>
  <c r="L69" i="1"/>
  <c r="H70" i="1"/>
  <c r="H71" i="1"/>
  <c r="L71" i="1" s="1"/>
  <c r="E72" i="1"/>
  <c r="H72" i="1"/>
  <c r="H73" i="1"/>
  <c r="H74" i="1"/>
  <c r="C75" i="1"/>
  <c r="E75" i="1"/>
  <c r="H75" i="1"/>
  <c r="J75" i="1" s="1"/>
  <c r="H76" i="1"/>
  <c r="E77" i="1"/>
  <c r="H77" i="1"/>
  <c r="H78" i="1"/>
  <c r="L78" i="1"/>
  <c r="B97" i="1"/>
  <c r="F6" i="2"/>
  <c r="M6" i="2" s="1"/>
  <c r="L6" i="2"/>
  <c r="N6" i="2"/>
  <c r="O6" i="2"/>
  <c r="E47" i="2" s="1"/>
  <c r="F7" i="2"/>
  <c r="N7" i="2"/>
  <c r="F8" i="2"/>
  <c r="M8" i="2" s="1"/>
  <c r="L8" i="2"/>
  <c r="N8" i="2"/>
  <c r="O8" i="2"/>
  <c r="F9" i="2"/>
  <c r="O9" i="2" s="1"/>
  <c r="F10" i="2"/>
  <c r="O10" i="2"/>
  <c r="F11" i="2"/>
  <c r="F12" i="2"/>
  <c r="M12" i="2"/>
  <c r="F13" i="2"/>
  <c r="L13" i="2"/>
  <c r="B54" i="2" s="1"/>
  <c r="F14" i="2"/>
  <c r="M14" i="2" s="1"/>
  <c r="L14" i="2"/>
  <c r="F15" i="2"/>
  <c r="N15" i="2" s="1"/>
  <c r="D56" i="2" s="1"/>
  <c r="L15" i="2"/>
  <c r="M15" i="2"/>
  <c r="J56" i="2" s="1"/>
  <c r="F16" i="2"/>
  <c r="O16" i="2" s="1"/>
  <c r="E57" i="2" s="1"/>
  <c r="M16" i="2"/>
  <c r="L16" i="2"/>
  <c r="I57" i="2" s="1"/>
  <c r="N16" i="2"/>
  <c r="F17" i="2"/>
  <c r="O17" i="2" s="1"/>
  <c r="E58" i="2" s="1"/>
  <c r="L17" i="2"/>
  <c r="M17" i="2"/>
  <c r="C58" i="2" s="1"/>
  <c r="N17" i="2"/>
  <c r="K58" i="2" s="1"/>
  <c r="D58" i="2"/>
  <c r="F18" i="2"/>
  <c r="M18" i="2"/>
  <c r="L18" i="2"/>
  <c r="B59" i="2" s="1"/>
  <c r="N18" i="2"/>
  <c r="O18" i="2"/>
  <c r="F19" i="2"/>
  <c r="L19" i="2"/>
  <c r="B60" i="2"/>
  <c r="M19" i="2"/>
  <c r="C60" i="2" s="1"/>
  <c r="N19" i="2"/>
  <c r="O19" i="2"/>
  <c r="E60" i="2" s="1"/>
  <c r="F20" i="2"/>
  <c r="M20" i="2"/>
  <c r="L20" i="2"/>
  <c r="N20" i="2"/>
  <c r="O20" i="2"/>
  <c r="F21" i="2"/>
  <c r="O21" i="2"/>
  <c r="F22" i="2"/>
  <c r="O22" i="2"/>
  <c r="E63" i="2" s="1"/>
  <c r="F23" i="2"/>
  <c r="L23" i="2"/>
  <c r="O23" i="2"/>
  <c r="L64" i="2" s="1"/>
  <c r="F24" i="2"/>
  <c r="F25" i="2"/>
  <c r="L25" i="2" s="1"/>
  <c r="B66" i="2" s="1"/>
  <c r="M25" i="2"/>
  <c r="C66" i="2" s="1"/>
  <c r="F26" i="2"/>
  <c r="M26" i="2" s="1"/>
  <c r="C67" i="2" s="1"/>
  <c r="F27" i="2"/>
  <c r="N27" i="2" s="1"/>
  <c r="L27" i="2"/>
  <c r="I68" i="2" s="1"/>
  <c r="B68" i="2"/>
  <c r="M27" i="2"/>
  <c r="F28" i="2"/>
  <c r="O28" i="2" s="1"/>
  <c r="M28" i="2"/>
  <c r="L28" i="2"/>
  <c r="I69" i="2" s="1"/>
  <c r="N28" i="2"/>
  <c r="F29" i="2"/>
  <c r="O29" i="2" s="1"/>
  <c r="L29" i="2"/>
  <c r="M29" i="2"/>
  <c r="C70" i="2" s="1"/>
  <c r="N29" i="2"/>
  <c r="D70" i="2"/>
  <c r="F30" i="2"/>
  <c r="M30" i="2"/>
  <c r="L30" i="2"/>
  <c r="N30" i="2"/>
  <c r="D71" i="2" s="1"/>
  <c r="O30" i="2"/>
  <c r="L71" i="2" s="1"/>
  <c r="F31" i="2"/>
  <c r="L31" i="2"/>
  <c r="B72" i="2"/>
  <c r="M31" i="2"/>
  <c r="J72" i="2" s="1"/>
  <c r="N31" i="2"/>
  <c r="D72" i="2" s="1"/>
  <c r="O31" i="2"/>
  <c r="F32" i="2"/>
  <c r="M32" i="2"/>
  <c r="L32" i="2"/>
  <c r="N32" i="2"/>
  <c r="O32" i="2"/>
  <c r="F33" i="2"/>
  <c r="O33" i="2" s="1"/>
  <c r="L74" i="2" s="1"/>
  <c r="F34" i="2"/>
  <c r="O34" i="2"/>
  <c r="F35" i="2"/>
  <c r="F36" i="2"/>
  <c r="M36" i="2"/>
  <c r="F37" i="2"/>
  <c r="L37" i="2"/>
  <c r="B78" i="2" s="1"/>
  <c r="B38" i="2"/>
  <c r="C38" i="2"/>
  <c r="D38" i="2"/>
  <c r="E38" i="2"/>
  <c r="I38" i="2"/>
  <c r="B47" i="2"/>
  <c r="D47" i="2"/>
  <c r="H47" i="2"/>
  <c r="I47" i="2"/>
  <c r="K47" i="2"/>
  <c r="H48" i="2"/>
  <c r="B49" i="2"/>
  <c r="H49" i="2"/>
  <c r="I49" i="2" s="1"/>
  <c r="E50" i="2"/>
  <c r="H50" i="2"/>
  <c r="H51" i="2"/>
  <c r="H52" i="2"/>
  <c r="H53" i="2"/>
  <c r="H54" i="2"/>
  <c r="H55" i="2"/>
  <c r="C56" i="2"/>
  <c r="H56" i="2"/>
  <c r="B57" i="2"/>
  <c r="H57" i="2"/>
  <c r="L57" i="2"/>
  <c r="B58" i="2"/>
  <c r="H58" i="2"/>
  <c r="J58" i="2"/>
  <c r="L58" i="2"/>
  <c r="E59" i="2"/>
  <c r="H59" i="2"/>
  <c r="I59" i="2" s="1"/>
  <c r="D60" i="2"/>
  <c r="H60" i="2"/>
  <c r="I60" i="2" s="1"/>
  <c r="B61" i="2"/>
  <c r="E61" i="2"/>
  <c r="H61" i="2"/>
  <c r="H62" i="2"/>
  <c r="H63" i="2"/>
  <c r="L63" i="2"/>
  <c r="E64" i="2"/>
  <c r="H64" i="2"/>
  <c r="H65" i="2"/>
  <c r="H66" i="2"/>
  <c r="J66" i="2"/>
  <c r="H67" i="2"/>
  <c r="D68" i="2"/>
  <c r="H68" i="2"/>
  <c r="D69" i="2"/>
  <c r="H69" i="2"/>
  <c r="J69" i="2"/>
  <c r="K69" i="2"/>
  <c r="B70" i="2"/>
  <c r="E70" i="2"/>
  <c r="H70" i="2"/>
  <c r="C71" i="2"/>
  <c r="E71" i="2"/>
  <c r="H71" i="2"/>
  <c r="K71" i="2"/>
  <c r="C72" i="2"/>
  <c r="H72" i="2"/>
  <c r="I72" i="2"/>
  <c r="B73" i="2"/>
  <c r="H73" i="2"/>
  <c r="I73" i="2"/>
  <c r="J73" i="2"/>
  <c r="E74" i="2"/>
  <c r="H74" i="2"/>
  <c r="H75" i="2"/>
  <c r="H76" i="2"/>
  <c r="H77" i="2"/>
  <c r="H78" i="2"/>
  <c r="B97" i="2"/>
  <c r="F6" i="3"/>
  <c r="L6" i="3"/>
  <c r="B47" i="3" s="1"/>
  <c r="M6" i="3"/>
  <c r="J47" i="3" s="1"/>
  <c r="N6" i="3"/>
  <c r="K47" i="3" s="1"/>
  <c r="O6" i="3"/>
  <c r="F7" i="3"/>
  <c r="N7" i="3" s="1"/>
  <c r="L7" i="3"/>
  <c r="I48" i="3" s="1"/>
  <c r="M7" i="3"/>
  <c r="O7" i="3"/>
  <c r="E48" i="3" s="1"/>
  <c r="F8" i="3"/>
  <c r="L8" i="3" s="1"/>
  <c r="M8" i="3"/>
  <c r="N8" i="3"/>
  <c r="D49" i="3" s="1"/>
  <c r="F9" i="3"/>
  <c r="N9" i="3" s="1"/>
  <c r="F10" i="3"/>
  <c r="L10" i="3"/>
  <c r="F11" i="3"/>
  <c r="N11" i="3" s="1"/>
  <c r="F12" i="3"/>
  <c r="L12" i="3" s="1"/>
  <c r="B53" i="3" s="1"/>
  <c r="O12" i="3"/>
  <c r="E53" i="3" s="1"/>
  <c r="F13" i="3"/>
  <c r="N13" i="3"/>
  <c r="O13" i="3"/>
  <c r="E54" i="3" s="1"/>
  <c r="F14" i="3"/>
  <c r="L14" i="3" s="1"/>
  <c r="M14" i="3"/>
  <c r="N14" i="3"/>
  <c r="D55" i="3" s="1"/>
  <c r="O14" i="3"/>
  <c r="F15" i="3"/>
  <c r="F16" i="3"/>
  <c r="L16" i="3"/>
  <c r="F17" i="3"/>
  <c r="N17" i="3"/>
  <c r="D58" i="3" s="1"/>
  <c r="L17" i="3"/>
  <c r="I58" i="3" s="1"/>
  <c r="M17" i="3"/>
  <c r="J58" i="3" s="1"/>
  <c r="F18" i="3"/>
  <c r="L18" i="3" s="1"/>
  <c r="F19" i="3"/>
  <c r="N19" i="3"/>
  <c r="D60" i="3" s="1"/>
  <c r="F20" i="3"/>
  <c r="O20" i="3" s="1"/>
  <c r="L20" i="3"/>
  <c r="F21" i="3"/>
  <c r="N21" i="3"/>
  <c r="O21" i="3"/>
  <c r="F22" i="3"/>
  <c r="L22" i="3"/>
  <c r="F23" i="3"/>
  <c r="F24" i="3"/>
  <c r="O24" i="3" s="1"/>
  <c r="N24" i="3"/>
  <c r="F25" i="3"/>
  <c r="N25" i="3"/>
  <c r="L25" i="3"/>
  <c r="M25" i="3"/>
  <c r="O25" i="3"/>
  <c r="F26" i="3"/>
  <c r="M26" i="3" s="1"/>
  <c r="N26" i="3"/>
  <c r="K67" i="3" s="1"/>
  <c r="O26" i="3"/>
  <c r="L67" i="3" s="1"/>
  <c r="F27" i="3"/>
  <c r="N27" i="3"/>
  <c r="O27" i="3"/>
  <c r="F28" i="3"/>
  <c r="M28" i="3"/>
  <c r="F29" i="3"/>
  <c r="O29" i="3" s="1"/>
  <c r="E70" i="3" s="1"/>
  <c r="N29" i="3"/>
  <c r="L29" i="3"/>
  <c r="I70" i="3" s="1"/>
  <c r="M29" i="3"/>
  <c r="C70" i="3" s="1"/>
  <c r="F30" i="3"/>
  <c r="M30" i="3"/>
  <c r="N30" i="3"/>
  <c r="K71" i="3" s="1"/>
  <c r="O30" i="3"/>
  <c r="F31" i="3"/>
  <c r="N31" i="3"/>
  <c r="L31" i="3"/>
  <c r="B72" i="3" s="1"/>
  <c r="M31" i="3"/>
  <c r="C72" i="3" s="1"/>
  <c r="O31" i="3"/>
  <c r="E72" i="3" s="1"/>
  <c r="F32" i="3"/>
  <c r="M32" i="3"/>
  <c r="N32" i="3"/>
  <c r="D73" i="3" s="1"/>
  <c r="O32" i="3"/>
  <c r="E73" i="3" s="1"/>
  <c r="F33" i="3"/>
  <c r="F34" i="3"/>
  <c r="M34" i="3"/>
  <c r="F35" i="3"/>
  <c r="M35" i="3" s="1"/>
  <c r="N35" i="3"/>
  <c r="L35" i="3"/>
  <c r="F36" i="3"/>
  <c r="O36" i="3" s="1"/>
  <c r="M36" i="3"/>
  <c r="N36" i="3"/>
  <c r="D77" i="3"/>
  <c r="F37" i="3"/>
  <c r="N37" i="3"/>
  <c r="L37" i="3"/>
  <c r="B78" i="3" s="1"/>
  <c r="M37" i="3"/>
  <c r="O37" i="3"/>
  <c r="B38" i="3"/>
  <c r="C38" i="3"/>
  <c r="D38" i="3"/>
  <c r="E38" i="3"/>
  <c r="I38" i="3"/>
  <c r="D47" i="3"/>
  <c r="E47" i="3"/>
  <c r="H47" i="3"/>
  <c r="L47" i="3"/>
  <c r="B48" i="3"/>
  <c r="C48" i="3"/>
  <c r="D48" i="3"/>
  <c r="H48" i="3"/>
  <c r="C49" i="3"/>
  <c r="H49" i="3"/>
  <c r="K49" i="3"/>
  <c r="J49" i="3"/>
  <c r="H50" i="3"/>
  <c r="H51" i="3"/>
  <c r="H52" i="3"/>
  <c r="H53" i="3"/>
  <c r="I53" i="3"/>
  <c r="L53" i="3"/>
  <c r="H54" i="3"/>
  <c r="B55" i="3"/>
  <c r="C55" i="3"/>
  <c r="E55" i="3"/>
  <c r="H55" i="3"/>
  <c r="H56" i="3"/>
  <c r="B57" i="3"/>
  <c r="H57" i="3"/>
  <c r="B58" i="3"/>
  <c r="C58" i="3"/>
  <c r="H58" i="3"/>
  <c r="K58" i="3"/>
  <c r="B59" i="3"/>
  <c r="H59" i="3"/>
  <c r="H60" i="3"/>
  <c r="K60" i="3"/>
  <c r="E61" i="3"/>
  <c r="H61" i="3"/>
  <c r="L61" i="3"/>
  <c r="D62" i="3"/>
  <c r="E62" i="3"/>
  <c r="H62" i="3"/>
  <c r="B63" i="3"/>
  <c r="H63" i="3"/>
  <c r="H64" i="3"/>
  <c r="E65" i="3"/>
  <c r="H65" i="3"/>
  <c r="B66" i="3"/>
  <c r="E66" i="3"/>
  <c r="H66" i="3"/>
  <c r="L66" i="3"/>
  <c r="D67" i="3"/>
  <c r="E67" i="3"/>
  <c r="H67" i="3"/>
  <c r="E68" i="3"/>
  <c r="H68" i="3"/>
  <c r="L68" i="3"/>
  <c r="H69" i="3"/>
  <c r="B70" i="3"/>
  <c r="H70" i="3"/>
  <c r="L70" i="3"/>
  <c r="D71" i="3"/>
  <c r="E71" i="3"/>
  <c r="H71" i="3"/>
  <c r="H72" i="3"/>
  <c r="I72" i="3"/>
  <c r="L72" i="3"/>
  <c r="H73" i="3"/>
  <c r="K73" i="3"/>
  <c r="H74" i="3"/>
  <c r="H75" i="3"/>
  <c r="C76" i="3"/>
  <c r="H76" i="3"/>
  <c r="E77" i="3"/>
  <c r="H77" i="3"/>
  <c r="C78" i="3"/>
  <c r="E78" i="3"/>
  <c r="H78" i="3"/>
  <c r="I78" i="3" s="1"/>
  <c r="B97" i="3"/>
  <c r="F6" i="4"/>
  <c r="F7" i="4"/>
  <c r="F8" i="4"/>
  <c r="M8" i="4" s="1"/>
  <c r="C49" i="4" s="1"/>
  <c r="N8" i="4"/>
  <c r="O8" i="4"/>
  <c r="F9" i="4"/>
  <c r="F10" i="4"/>
  <c r="N10" i="4" s="1"/>
  <c r="L10" i="4"/>
  <c r="M10" i="4"/>
  <c r="C51" i="4" s="1"/>
  <c r="D51" i="4"/>
  <c r="F11" i="4"/>
  <c r="F12" i="4"/>
  <c r="F13" i="4"/>
  <c r="O13" i="4" s="1"/>
  <c r="L54" i="4" s="1"/>
  <c r="L13" i="4"/>
  <c r="F14" i="4"/>
  <c r="L14" i="4" s="1"/>
  <c r="F15" i="4"/>
  <c r="L15" i="4"/>
  <c r="O15" i="4"/>
  <c r="E56" i="4" s="1"/>
  <c r="F16" i="4"/>
  <c r="L16" i="4" s="1"/>
  <c r="M16" i="4"/>
  <c r="J57" i="4"/>
  <c r="N16" i="4"/>
  <c r="K57" i="4" s="1"/>
  <c r="O16" i="4"/>
  <c r="L57" i="4" s="1"/>
  <c r="F17" i="4"/>
  <c r="L17" i="4" s="1"/>
  <c r="O17" i="4"/>
  <c r="L58" i="4" s="1"/>
  <c r="F18" i="4"/>
  <c r="M18" i="4" s="1"/>
  <c r="C59" i="4" s="1"/>
  <c r="L18" i="4"/>
  <c r="N18" i="4"/>
  <c r="K59" i="4" s="1"/>
  <c r="F19" i="4"/>
  <c r="O19" i="4" s="1"/>
  <c r="E60" i="4" s="1"/>
  <c r="F20" i="4"/>
  <c r="N20" i="4" s="1"/>
  <c r="D61" i="4" s="1"/>
  <c r="L20" i="4"/>
  <c r="M20" i="4"/>
  <c r="J61" i="4" s="1"/>
  <c r="F21" i="4"/>
  <c r="L21" i="4"/>
  <c r="O21" i="4"/>
  <c r="F22" i="4"/>
  <c r="L22" i="4"/>
  <c r="M22" i="4"/>
  <c r="C63" i="4" s="1"/>
  <c r="N22" i="4"/>
  <c r="K63" i="4" s="1"/>
  <c r="O22" i="4"/>
  <c r="E63" i="4" s="1"/>
  <c r="F23" i="4"/>
  <c r="L23" i="4" s="1"/>
  <c r="F24" i="4"/>
  <c r="L24" i="4" s="1"/>
  <c r="M24" i="4"/>
  <c r="N24" i="4"/>
  <c r="D65" i="4"/>
  <c r="O24" i="4"/>
  <c r="F25" i="4"/>
  <c r="L25" i="4"/>
  <c r="I66" i="4" s="1"/>
  <c r="O25" i="4"/>
  <c r="L66" i="4" s="1"/>
  <c r="F26" i="4"/>
  <c r="M26" i="4" s="1"/>
  <c r="C67" i="4"/>
  <c r="N26" i="4"/>
  <c r="O26" i="4"/>
  <c r="E67" i="4" s="1"/>
  <c r="F27" i="4"/>
  <c r="L27" i="4" s="1"/>
  <c r="B68" i="4" s="1"/>
  <c r="O27" i="4"/>
  <c r="E68" i="4"/>
  <c r="F28" i="4"/>
  <c r="M28" i="4" s="1"/>
  <c r="C69" i="4" s="1"/>
  <c r="O28" i="4"/>
  <c r="E69" i="4" s="1"/>
  <c r="F29" i="4"/>
  <c r="L29" i="4" s="1"/>
  <c r="I70" i="4" s="1"/>
  <c r="F30" i="4"/>
  <c r="O30" i="4" s="1"/>
  <c r="E71" i="4" s="1"/>
  <c r="L30" i="4"/>
  <c r="M30" i="4"/>
  <c r="N30" i="4"/>
  <c r="F31" i="4"/>
  <c r="L31" i="4"/>
  <c r="B72" i="4"/>
  <c r="O31" i="4"/>
  <c r="E72" i="4" s="1"/>
  <c r="F32" i="4"/>
  <c r="L32" i="4" s="1"/>
  <c r="M32" i="4"/>
  <c r="C73" i="4"/>
  <c r="N32" i="4"/>
  <c r="D73" i="4" s="1"/>
  <c r="O32" i="4"/>
  <c r="F33" i="4"/>
  <c r="L33" i="4"/>
  <c r="O33" i="4"/>
  <c r="L74" i="4" s="1"/>
  <c r="F34" i="4"/>
  <c r="O34" i="4" s="1"/>
  <c r="E75" i="4" s="1"/>
  <c r="M34" i="4"/>
  <c r="J75" i="4" s="1"/>
  <c r="C75" i="4"/>
  <c r="N34" i="4"/>
  <c r="D75" i="4" s="1"/>
  <c r="F35" i="4"/>
  <c r="L35" i="4"/>
  <c r="B76" i="4"/>
  <c r="O35" i="4"/>
  <c r="E76" i="4" s="1"/>
  <c r="F36" i="4"/>
  <c r="L36" i="4" s="1"/>
  <c r="M36" i="4"/>
  <c r="C77" i="4"/>
  <c r="N36" i="4"/>
  <c r="D77" i="4" s="1"/>
  <c r="O36" i="4"/>
  <c r="E77" i="4" s="1"/>
  <c r="F37" i="4"/>
  <c r="L37" i="4"/>
  <c r="I78" i="4"/>
  <c r="O37" i="4"/>
  <c r="L78" i="4" s="1"/>
  <c r="B38" i="4"/>
  <c r="C38" i="4"/>
  <c r="D38" i="4"/>
  <c r="E38" i="4"/>
  <c r="I38" i="4"/>
  <c r="H47" i="4"/>
  <c r="H48" i="4"/>
  <c r="H49" i="4"/>
  <c r="K49" i="4" s="1"/>
  <c r="H50" i="4"/>
  <c r="H51" i="4"/>
  <c r="J51" i="4"/>
  <c r="K51" i="4"/>
  <c r="H52" i="4"/>
  <c r="H53" i="4"/>
  <c r="H54" i="4"/>
  <c r="H55" i="4"/>
  <c r="H56" i="4"/>
  <c r="C57" i="4"/>
  <c r="D57" i="4"/>
  <c r="E57" i="4"/>
  <c r="H57" i="4"/>
  <c r="E58" i="4"/>
  <c r="H58" i="4"/>
  <c r="D59" i="4"/>
  <c r="H59" i="4"/>
  <c r="H60" i="4"/>
  <c r="L60" i="4" s="1"/>
  <c r="H61" i="4"/>
  <c r="H62" i="4"/>
  <c r="D63" i="4"/>
  <c r="H63" i="4"/>
  <c r="J63" i="4"/>
  <c r="H64" i="4"/>
  <c r="E65" i="4"/>
  <c r="H65" i="4"/>
  <c r="K65" i="4"/>
  <c r="L65" i="4"/>
  <c r="H66" i="4"/>
  <c r="H67" i="4"/>
  <c r="J67" i="4"/>
  <c r="H68" i="4"/>
  <c r="L68" i="4"/>
  <c r="H69" i="4"/>
  <c r="H70" i="4"/>
  <c r="H71" i="4"/>
  <c r="H72" i="4"/>
  <c r="E73" i="4"/>
  <c r="H73" i="4"/>
  <c r="K73" i="4" s="1"/>
  <c r="H74" i="4"/>
  <c r="I74" i="4" s="1"/>
  <c r="H75" i="4"/>
  <c r="H76" i="4"/>
  <c r="L76" i="4"/>
  <c r="H77" i="4"/>
  <c r="H78" i="4"/>
  <c r="B97" i="4"/>
  <c r="B6" i="5"/>
  <c r="C6" i="5"/>
  <c r="D6" i="5"/>
  <c r="E6" i="5"/>
  <c r="B7" i="5"/>
  <c r="F7" i="5" s="1"/>
  <c r="L7" i="5" s="1"/>
  <c r="C7" i="5"/>
  <c r="D7" i="5"/>
  <c r="E7" i="5"/>
  <c r="B8" i="5"/>
  <c r="C8" i="5"/>
  <c r="C38" i="5" s="1"/>
  <c r="D8" i="5"/>
  <c r="E8" i="5"/>
  <c r="B9" i="5"/>
  <c r="C9" i="5"/>
  <c r="D9" i="5"/>
  <c r="E9" i="5"/>
  <c r="F9" i="5"/>
  <c r="O9" i="5" s="1"/>
  <c r="E50" i="5" s="1"/>
  <c r="B10" i="5"/>
  <c r="C10" i="5"/>
  <c r="D10" i="5"/>
  <c r="E10" i="5"/>
  <c r="B11" i="5"/>
  <c r="F11" i="5" s="1"/>
  <c r="L11" i="5" s="1"/>
  <c r="C11" i="5"/>
  <c r="D11" i="5"/>
  <c r="E11" i="5"/>
  <c r="B12" i="5"/>
  <c r="C12" i="5"/>
  <c r="D12" i="5"/>
  <c r="E12" i="5"/>
  <c r="B13" i="5"/>
  <c r="C13" i="5"/>
  <c r="D13" i="5"/>
  <c r="E13" i="5"/>
  <c r="F13" i="5" s="1"/>
  <c r="B14" i="5"/>
  <c r="C14" i="5"/>
  <c r="D14" i="5"/>
  <c r="E14" i="5"/>
  <c r="B15" i="5"/>
  <c r="C15" i="5"/>
  <c r="D15" i="5"/>
  <c r="E15" i="5"/>
  <c r="F15" i="5" s="1"/>
  <c r="L15" i="5" s="1"/>
  <c r="B16" i="5"/>
  <c r="F16" i="5" s="1"/>
  <c r="L16" i="5" s="1"/>
  <c r="C16" i="5"/>
  <c r="D16" i="5"/>
  <c r="E16" i="5"/>
  <c r="B17" i="5"/>
  <c r="C17" i="5"/>
  <c r="D17" i="5"/>
  <c r="E17" i="5"/>
  <c r="F17" i="5" s="1"/>
  <c r="B18" i="5"/>
  <c r="C18" i="5"/>
  <c r="D18" i="5"/>
  <c r="E18" i="5"/>
  <c r="F18" i="5"/>
  <c r="B19" i="5"/>
  <c r="F19" i="5" s="1"/>
  <c r="C19" i="5"/>
  <c r="D19" i="5"/>
  <c r="E19" i="5"/>
  <c r="B20" i="5"/>
  <c r="F20" i="5" s="1"/>
  <c r="L20" i="5" s="1"/>
  <c r="B61" i="5" s="1"/>
  <c r="C20" i="5"/>
  <c r="D20" i="5"/>
  <c r="E20" i="5"/>
  <c r="O20" i="5"/>
  <c r="L61" i="5" s="1"/>
  <c r="B21" i="5"/>
  <c r="C21" i="5"/>
  <c r="D21" i="5"/>
  <c r="E21" i="5"/>
  <c r="F21" i="5" s="1"/>
  <c r="N21" i="5" s="1"/>
  <c r="B22" i="5"/>
  <c r="F22" i="5" s="1"/>
  <c r="C22" i="5"/>
  <c r="D22" i="5"/>
  <c r="E22" i="5"/>
  <c r="B23" i="5"/>
  <c r="C23" i="5"/>
  <c r="D23" i="5"/>
  <c r="E23" i="5"/>
  <c r="B24" i="5"/>
  <c r="F24" i="5" s="1"/>
  <c r="L24" i="5" s="1"/>
  <c r="B65" i="5" s="1"/>
  <c r="C24" i="5"/>
  <c r="D24" i="5"/>
  <c r="E24" i="5"/>
  <c r="O24" i="5"/>
  <c r="E65" i="5" s="1"/>
  <c r="B25" i="5"/>
  <c r="C25" i="5"/>
  <c r="D25" i="5"/>
  <c r="E25" i="5"/>
  <c r="F25" i="5" s="1"/>
  <c r="N25" i="5" s="1"/>
  <c r="B26" i="5"/>
  <c r="F26" i="5" s="1"/>
  <c r="O26" i="5" s="1"/>
  <c r="L67" i="5" s="1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F30" i="5" s="1"/>
  <c r="O30" i="5" s="1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F33" i="5"/>
  <c r="L33" i="5" s="1"/>
  <c r="E33" i="5"/>
  <c r="B34" i="5"/>
  <c r="C34" i="5"/>
  <c r="D34" i="5"/>
  <c r="E34" i="5"/>
  <c r="F34" i="5"/>
  <c r="O34" i="5" s="1"/>
  <c r="L75" i="5" s="1"/>
  <c r="B35" i="5"/>
  <c r="C35" i="5"/>
  <c r="D35" i="5"/>
  <c r="F35" i="5" s="1"/>
  <c r="E35" i="5"/>
  <c r="B36" i="5"/>
  <c r="F36" i="5" s="1"/>
  <c r="C36" i="5"/>
  <c r="D36" i="5"/>
  <c r="E36" i="5"/>
  <c r="B37" i="5"/>
  <c r="F37" i="5" s="1"/>
  <c r="L37" i="5" s="1"/>
  <c r="C37" i="5"/>
  <c r="D37" i="5"/>
  <c r="E37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B97" i="5"/>
  <c r="L75" i="4"/>
  <c r="K61" i="4"/>
  <c r="E54" i="4"/>
  <c r="L67" i="4"/>
  <c r="E66" i="4"/>
  <c r="L63" i="4"/>
  <c r="C61" i="4"/>
  <c r="D49" i="4"/>
  <c r="J70" i="3"/>
  <c r="F48" i="3"/>
  <c r="P7" i="3"/>
  <c r="K77" i="3"/>
  <c r="F58" i="2"/>
  <c r="F70" i="2"/>
  <c r="L71" i="5"/>
  <c r="E71" i="5"/>
  <c r="E75" i="5"/>
  <c r="L34" i="5"/>
  <c r="I75" i="5" s="1"/>
  <c r="L30" i="5"/>
  <c r="I71" i="5" s="1"/>
  <c r="L50" i="5"/>
  <c r="M11" i="5"/>
  <c r="O11" i="5"/>
  <c r="N11" i="5"/>
  <c r="M7" i="5"/>
  <c r="O7" i="5"/>
  <c r="N15" i="5"/>
  <c r="M15" i="5"/>
  <c r="O15" i="5"/>
  <c r="O37" i="5"/>
  <c r="N33" i="5"/>
  <c r="L25" i="5"/>
  <c r="O25" i="5"/>
  <c r="I65" i="5"/>
  <c r="O21" i="5"/>
  <c r="I61" i="5"/>
  <c r="I76" i="4"/>
  <c r="I72" i="4"/>
  <c r="B71" i="4"/>
  <c r="I71" i="4"/>
  <c r="I68" i="4"/>
  <c r="B64" i="4"/>
  <c r="I64" i="4"/>
  <c r="B63" i="4"/>
  <c r="F63" i="4" s="1"/>
  <c r="P22" i="4"/>
  <c r="I63" i="4"/>
  <c r="B59" i="4"/>
  <c r="I59" i="4"/>
  <c r="B56" i="4"/>
  <c r="I56" i="4"/>
  <c r="B55" i="4"/>
  <c r="I55" i="4"/>
  <c r="B51" i="4"/>
  <c r="I51" i="4"/>
  <c r="C75" i="3"/>
  <c r="J75" i="3"/>
  <c r="C67" i="3"/>
  <c r="J67" i="3"/>
  <c r="K66" i="3"/>
  <c r="P25" i="3"/>
  <c r="D66" i="3"/>
  <c r="D38" i="5"/>
  <c r="M26" i="5"/>
  <c r="M24" i="5"/>
  <c r="M20" i="5"/>
  <c r="M18" i="5"/>
  <c r="M16" i="5"/>
  <c r="L73" i="4"/>
  <c r="J73" i="3"/>
  <c r="C73" i="3"/>
  <c r="D72" i="3"/>
  <c r="P31" i="3"/>
  <c r="K72" i="3"/>
  <c r="N26" i="5"/>
  <c r="N24" i="5"/>
  <c r="N20" i="5"/>
  <c r="N18" i="5"/>
  <c r="N16" i="5"/>
  <c r="F72" i="3"/>
  <c r="M9" i="5"/>
  <c r="L9" i="5"/>
  <c r="K77" i="4"/>
  <c r="J77" i="4"/>
  <c r="B78" i="4"/>
  <c r="P36" i="4"/>
  <c r="B77" i="4"/>
  <c r="F77" i="4"/>
  <c r="B74" i="4"/>
  <c r="I73" i="4"/>
  <c r="P32" i="4"/>
  <c r="B73" i="4"/>
  <c r="F73" i="4"/>
  <c r="B70" i="4"/>
  <c r="B66" i="4"/>
  <c r="I65" i="4"/>
  <c r="P24" i="4"/>
  <c r="B65" i="4"/>
  <c r="I62" i="4"/>
  <c r="B62" i="4"/>
  <c r="I61" i="4"/>
  <c r="B61" i="4"/>
  <c r="I58" i="4"/>
  <c r="B58" i="4"/>
  <c r="I57" i="4"/>
  <c r="P16" i="4"/>
  <c r="B57" i="4"/>
  <c r="F57" i="4"/>
  <c r="I54" i="4"/>
  <c r="B54" i="4"/>
  <c r="K78" i="3"/>
  <c r="P37" i="3"/>
  <c r="D78" i="3"/>
  <c r="F78" i="3"/>
  <c r="C71" i="3"/>
  <c r="J71" i="3"/>
  <c r="K70" i="3"/>
  <c r="M70" i="3" s="1"/>
  <c r="P29" i="3"/>
  <c r="D70" i="3"/>
  <c r="F70" i="3" s="1"/>
  <c r="J77" i="3"/>
  <c r="C77" i="3"/>
  <c r="D76" i="3"/>
  <c r="K76" i="3"/>
  <c r="J69" i="3"/>
  <c r="C69" i="3"/>
  <c r="D68" i="3"/>
  <c r="K68" i="3"/>
  <c r="N9" i="5"/>
  <c r="I77" i="4"/>
  <c r="L69" i="4"/>
  <c r="J73" i="4"/>
  <c r="J69" i="4"/>
  <c r="C73" i="2"/>
  <c r="P32" i="2"/>
  <c r="C57" i="2"/>
  <c r="P16" i="2"/>
  <c r="J57" i="2"/>
  <c r="C49" i="2"/>
  <c r="P8" i="2"/>
  <c r="J49" i="2"/>
  <c r="D73" i="1"/>
  <c r="K73" i="1"/>
  <c r="B68" i="1"/>
  <c r="I68" i="1"/>
  <c r="D65" i="1"/>
  <c r="K65" i="1"/>
  <c r="B60" i="1"/>
  <c r="I60" i="1"/>
  <c r="D57" i="1"/>
  <c r="K57" i="1"/>
  <c r="B52" i="1"/>
  <c r="I52" i="1"/>
  <c r="D49" i="1"/>
  <c r="K49" i="1"/>
  <c r="K47" i="1"/>
  <c r="D47" i="1"/>
  <c r="J49" i="4"/>
  <c r="F38" i="4"/>
  <c r="M37" i="4"/>
  <c r="P37" i="4" s="1"/>
  <c r="M35" i="4"/>
  <c r="M33" i="4"/>
  <c r="M31" i="4"/>
  <c r="M29" i="4"/>
  <c r="M27" i="4"/>
  <c r="M25" i="4"/>
  <c r="M23" i="4"/>
  <c r="M21" i="4"/>
  <c r="M19" i="4"/>
  <c r="M17" i="4"/>
  <c r="M15" i="4"/>
  <c r="M13" i="4"/>
  <c r="M11" i="4"/>
  <c r="M9" i="4"/>
  <c r="M7" i="4"/>
  <c r="J76" i="3"/>
  <c r="J72" i="3"/>
  <c r="M72" i="3" s="1"/>
  <c r="I63" i="3"/>
  <c r="I55" i="3"/>
  <c r="J48" i="3"/>
  <c r="I47" i="3"/>
  <c r="L36" i="3"/>
  <c r="L34" i="3"/>
  <c r="L32" i="3"/>
  <c r="L30" i="3"/>
  <c r="L28" i="3"/>
  <c r="L26" i="3"/>
  <c r="L24" i="3"/>
  <c r="L21" i="3"/>
  <c r="M20" i="3"/>
  <c r="P20" i="3" s="1"/>
  <c r="M19" i="3"/>
  <c r="N18" i="3"/>
  <c r="O17" i="3"/>
  <c r="P17" i="3"/>
  <c r="O16" i="3"/>
  <c r="E57" i="3" s="1"/>
  <c r="P14" i="3"/>
  <c r="L13" i="3"/>
  <c r="M12" i="3"/>
  <c r="M11" i="3"/>
  <c r="N10" i="3"/>
  <c r="O9" i="3"/>
  <c r="E50" i="3" s="1"/>
  <c r="O8" i="3"/>
  <c r="P6" i="3"/>
  <c r="J60" i="2"/>
  <c r="M60" i="2" s="1"/>
  <c r="K68" i="2"/>
  <c r="K60" i="2"/>
  <c r="J67" i="2"/>
  <c r="J59" i="2"/>
  <c r="P18" i="2"/>
  <c r="C59" i="2"/>
  <c r="I78" i="1"/>
  <c r="B78" i="1"/>
  <c r="K75" i="1"/>
  <c r="D75" i="1"/>
  <c r="I70" i="1"/>
  <c r="B70" i="1"/>
  <c r="K67" i="1"/>
  <c r="D67" i="1"/>
  <c r="I62" i="1"/>
  <c r="B62" i="1"/>
  <c r="K59" i="1"/>
  <c r="D59" i="1"/>
  <c r="I54" i="1"/>
  <c r="B54" i="1"/>
  <c r="K51" i="1"/>
  <c r="D51" i="1"/>
  <c r="N37" i="4"/>
  <c r="N35" i="4"/>
  <c r="N33" i="4"/>
  <c r="N31" i="4"/>
  <c r="N29" i="4"/>
  <c r="N27" i="4"/>
  <c r="N25" i="4"/>
  <c r="N23" i="4"/>
  <c r="N21" i="4"/>
  <c r="N19" i="4"/>
  <c r="N17" i="4"/>
  <c r="N15" i="4"/>
  <c r="N13" i="4"/>
  <c r="N11" i="4"/>
  <c r="N9" i="4"/>
  <c r="N7" i="4"/>
  <c r="K48" i="3"/>
  <c r="M21" i="3"/>
  <c r="N20" i="3"/>
  <c r="O19" i="3"/>
  <c r="L60" i="3" s="1"/>
  <c r="O18" i="3"/>
  <c r="M13" i="3"/>
  <c r="N12" i="3"/>
  <c r="P12" i="3" s="1"/>
  <c r="O11" i="3"/>
  <c r="O10" i="3"/>
  <c r="P8" i="3"/>
  <c r="L60" i="2"/>
  <c r="I66" i="2"/>
  <c r="I58" i="2"/>
  <c r="M58" i="2" s="1"/>
  <c r="C77" i="2"/>
  <c r="C69" i="2"/>
  <c r="P28" i="2"/>
  <c r="C61" i="2"/>
  <c r="P20" i="2"/>
  <c r="C53" i="2"/>
  <c r="J53" i="2"/>
  <c r="D77" i="1"/>
  <c r="K77" i="1"/>
  <c r="B72" i="1"/>
  <c r="I72" i="1"/>
  <c r="D69" i="1"/>
  <c r="K69" i="1"/>
  <c r="B64" i="1"/>
  <c r="I64" i="1"/>
  <c r="D61" i="1"/>
  <c r="K61" i="1"/>
  <c r="B56" i="1"/>
  <c r="I56" i="1"/>
  <c r="D53" i="1"/>
  <c r="K53" i="1"/>
  <c r="B48" i="1"/>
  <c r="I48" i="1"/>
  <c r="K72" i="2"/>
  <c r="F60" i="2"/>
  <c r="K56" i="2"/>
  <c r="J71" i="2"/>
  <c r="P30" i="2"/>
  <c r="J55" i="2"/>
  <c r="C55" i="2"/>
  <c r="J47" i="2"/>
  <c r="P6" i="2"/>
  <c r="C47" i="2"/>
  <c r="I74" i="1"/>
  <c r="B74" i="1"/>
  <c r="K71" i="1"/>
  <c r="D71" i="1"/>
  <c r="I66" i="1"/>
  <c r="B66" i="1"/>
  <c r="K63" i="1"/>
  <c r="D63" i="1"/>
  <c r="I58" i="1"/>
  <c r="B58" i="1"/>
  <c r="K55" i="1"/>
  <c r="D55" i="1"/>
  <c r="I50" i="1"/>
  <c r="B50" i="1"/>
  <c r="L19" i="3"/>
  <c r="M18" i="3"/>
  <c r="L11" i="3"/>
  <c r="M10" i="3"/>
  <c r="I78" i="2"/>
  <c r="I70" i="2"/>
  <c r="I54" i="2"/>
  <c r="P31" i="2"/>
  <c r="P29" i="2"/>
  <c r="P19" i="2"/>
  <c r="P17" i="2"/>
  <c r="F38" i="1"/>
  <c r="M37" i="1"/>
  <c r="M35" i="1"/>
  <c r="M33" i="1"/>
  <c r="M31" i="1"/>
  <c r="M29" i="1"/>
  <c r="M27" i="1"/>
  <c r="M25" i="1"/>
  <c r="J66" i="1" s="1"/>
  <c r="P25" i="1"/>
  <c r="M23" i="1"/>
  <c r="M21" i="1"/>
  <c r="M19" i="1"/>
  <c r="M17" i="1"/>
  <c r="M15" i="1"/>
  <c r="P15" i="1" s="1"/>
  <c r="M13" i="1"/>
  <c r="M11" i="1"/>
  <c r="M9" i="1"/>
  <c r="M7" i="1"/>
  <c r="N37" i="1"/>
  <c r="K78" i="1" s="1"/>
  <c r="L36" i="1"/>
  <c r="N35" i="1"/>
  <c r="L34" i="1"/>
  <c r="N33" i="1"/>
  <c r="K74" i="1" s="1"/>
  <c r="M74" i="1" s="1"/>
  <c r="L32" i="1"/>
  <c r="N31" i="1"/>
  <c r="L30" i="1"/>
  <c r="P30" i="1" s="1"/>
  <c r="N29" i="1"/>
  <c r="P29" i="1" s="1"/>
  <c r="L28" i="1"/>
  <c r="N27" i="1"/>
  <c r="P27" i="1" s="1"/>
  <c r="L26" i="1"/>
  <c r="B67" i="1" s="1"/>
  <c r="N25" i="1"/>
  <c r="K66" i="1" s="1"/>
  <c r="L24" i="1"/>
  <c r="N23" i="1"/>
  <c r="L22" i="1"/>
  <c r="N21" i="1"/>
  <c r="D62" i="1" s="1"/>
  <c r="F62" i="1" s="1"/>
  <c r="L20" i="1"/>
  <c r="N19" i="1"/>
  <c r="K60" i="1" s="1"/>
  <c r="M60" i="1" s="1"/>
  <c r="L18" i="1"/>
  <c r="N17" i="1"/>
  <c r="P17" i="1" s="1"/>
  <c r="L16" i="1"/>
  <c r="N15" i="1"/>
  <c r="D56" i="1" s="1"/>
  <c r="L14" i="1"/>
  <c r="N13" i="1"/>
  <c r="L12" i="1"/>
  <c r="N11" i="1"/>
  <c r="L10" i="1"/>
  <c r="N9" i="1"/>
  <c r="D50" i="1" s="1"/>
  <c r="L8" i="1"/>
  <c r="N7" i="1"/>
  <c r="L6" i="1"/>
  <c r="M6" i="1"/>
  <c r="M73" i="4"/>
  <c r="M63" i="4"/>
  <c r="P15" i="4"/>
  <c r="P13" i="4"/>
  <c r="P21" i="4"/>
  <c r="P23" i="1"/>
  <c r="P24" i="5"/>
  <c r="K48" i="1"/>
  <c r="D48" i="1"/>
  <c r="K56" i="1"/>
  <c r="D68" i="1"/>
  <c r="K76" i="1"/>
  <c r="D76" i="1"/>
  <c r="B47" i="1"/>
  <c r="P6" i="1"/>
  <c r="I47" i="1"/>
  <c r="B51" i="1"/>
  <c r="F51" i="1" s="1"/>
  <c r="B55" i="1"/>
  <c r="B59" i="1"/>
  <c r="F59" i="1" s="1"/>
  <c r="P18" i="1"/>
  <c r="I59" i="1"/>
  <c r="B63" i="1"/>
  <c r="F63" i="1"/>
  <c r="P22" i="1"/>
  <c r="I63" i="1"/>
  <c r="I67" i="1"/>
  <c r="B71" i="1"/>
  <c r="F71" i="1" s="1"/>
  <c r="I71" i="1"/>
  <c r="B75" i="1"/>
  <c r="F75" i="1" s="1"/>
  <c r="P34" i="1"/>
  <c r="I75" i="1"/>
  <c r="C52" i="1"/>
  <c r="J52" i="1"/>
  <c r="C60" i="1"/>
  <c r="J60" i="1"/>
  <c r="C68" i="1"/>
  <c r="J68" i="1"/>
  <c r="C76" i="1"/>
  <c r="J76" i="1"/>
  <c r="I60" i="3"/>
  <c r="P19" i="3"/>
  <c r="B60" i="3"/>
  <c r="D53" i="3"/>
  <c r="K53" i="3"/>
  <c r="E60" i="3"/>
  <c r="D54" i="4"/>
  <c r="K54" i="4"/>
  <c r="D62" i="4"/>
  <c r="K62" i="4"/>
  <c r="K78" i="4"/>
  <c r="D78" i="4"/>
  <c r="C52" i="3"/>
  <c r="J52" i="3"/>
  <c r="J61" i="3"/>
  <c r="C61" i="3"/>
  <c r="I69" i="3"/>
  <c r="B69" i="3"/>
  <c r="I77" i="3"/>
  <c r="P36" i="3"/>
  <c r="B77" i="3"/>
  <c r="F77" i="3" s="1"/>
  <c r="C60" i="4"/>
  <c r="J60" i="4"/>
  <c r="C68" i="4"/>
  <c r="J68" i="4"/>
  <c r="P9" i="5"/>
  <c r="B50" i="5"/>
  <c r="I50" i="5"/>
  <c r="K57" i="5"/>
  <c r="D57" i="5"/>
  <c r="K65" i="5"/>
  <c r="D65" i="5"/>
  <c r="B74" i="5"/>
  <c r="I74" i="5"/>
  <c r="E56" i="5"/>
  <c r="L56" i="5"/>
  <c r="J48" i="5"/>
  <c r="C48" i="5"/>
  <c r="J52" i="5"/>
  <c r="C52" i="5"/>
  <c r="J62" i="1"/>
  <c r="C62" i="1"/>
  <c r="J47" i="1"/>
  <c r="C47" i="1"/>
  <c r="D54" i="1"/>
  <c r="K54" i="1"/>
  <c r="D58" i="1"/>
  <c r="K58" i="1"/>
  <c r="D66" i="1"/>
  <c r="D70" i="1"/>
  <c r="K70" i="1"/>
  <c r="D74" i="1"/>
  <c r="D78" i="1"/>
  <c r="J50" i="1"/>
  <c r="C50" i="1"/>
  <c r="J58" i="1"/>
  <c r="C58" i="1"/>
  <c r="J74" i="1"/>
  <c r="C74" i="1"/>
  <c r="C59" i="3"/>
  <c r="J59" i="3"/>
  <c r="L52" i="3"/>
  <c r="E52" i="3"/>
  <c r="L59" i="3"/>
  <c r="E59" i="3"/>
  <c r="K52" i="4"/>
  <c r="D52" i="4"/>
  <c r="K60" i="4"/>
  <c r="D60" i="4"/>
  <c r="D68" i="4"/>
  <c r="K68" i="4"/>
  <c r="D76" i="4"/>
  <c r="K76" i="4"/>
  <c r="K51" i="3"/>
  <c r="D51" i="3"/>
  <c r="C60" i="3"/>
  <c r="J60" i="3"/>
  <c r="B67" i="3"/>
  <c r="F67" i="3"/>
  <c r="P26" i="3"/>
  <c r="I67" i="3"/>
  <c r="M67" i="3" s="1"/>
  <c r="B75" i="3"/>
  <c r="I75" i="3"/>
  <c r="J50" i="4"/>
  <c r="C50" i="4"/>
  <c r="J58" i="4"/>
  <c r="M58" i="4"/>
  <c r="C58" i="4"/>
  <c r="J66" i="4"/>
  <c r="C66" i="4"/>
  <c r="F66" i="4" s="1"/>
  <c r="J74" i="4"/>
  <c r="C74" i="4"/>
  <c r="K50" i="5"/>
  <c r="D50" i="5"/>
  <c r="J61" i="5"/>
  <c r="C61" i="5"/>
  <c r="B78" i="5"/>
  <c r="I78" i="5"/>
  <c r="D56" i="5"/>
  <c r="K56" i="5"/>
  <c r="I48" i="5"/>
  <c r="B48" i="5"/>
  <c r="P11" i="5"/>
  <c r="I52" i="5"/>
  <c r="B52" i="5"/>
  <c r="P18" i="3"/>
  <c r="P33" i="4"/>
  <c r="I49" i="1"/>
  <c r="B49" i="1"/>
  <c r="I53" i="1"/>
  <c r="M53" i="1"/>
  <c r="P12" i="1"/>
  <c r="B53" i="1"/>
  <c r="F53" i="1"/>
  <c r="I57" i="1"/>
  <c r="M57" i="1"/>
  <c r="P16" i="1"/>
  <c r="B57" i="1"/>
  <c r="F57" i="1" s="1"/>
  <c r="I61" i="1"/>
  <c r="B61" i="1"/>
  <c r="I65" i="1"/>
  <c r="M65" i="1"/>
  <c r="P24" i="1"/>
  <c r="B65" i="1"/>
  <c r="F65" i="1"/>
  <c r="I69" i="1"/>
  <c r="M69" i="1" s="1"/>
  <c r="P28" i="1"/>
  <c r="B69" i="1"/>
  <c r="F69" i="1"/>
  <c r="I73" i="1"/>
  <c r="B73" i="1"/>
  <c r="I77" i="1"/>
  <c r="M77" i="1"/>
  <c r="P36" i="1"/>
  <c r="B77" i="1"/>
  <c r="C48" i="1"/>
  <c r="J48" i="1"/>
  <c r="M48" i="1"/>
  <c r="C56" i="1"/>
  <c r="F56" i="1" s="1"/>
  <c r="J56" i="1"/>
  <c r="C64" i="1"/>
  <c r="J64" i="1"/>
  <c r="C72" i="1"/>
  <c r="J72" i="1"/>
  <c r="L51" i="3"/>
  <c r="E51" i="3"/>
  <c r="J62" i="3"/>
  <c r="C62" i="3"/>
  <c r="D50" i="4"/>
  <c r="K50" i="4"/>
  <c r="D58" i="4"/>
  <c r="K58" i="4"/>
  <c r="K66" i="4"/>
  <c r="D66" i="4"/>
  <c r="K74" i="4"/>
  <c r="D74" i="4"/>
  <c r="L50" i="3"/>
  <c r="P13" i="3"/>
  <c r="B54" i="3"/>
  <c r="I54" i="3"/>
  <c r="K59" i="3"/>
  <c r="D59" i="3"/>
  <c r="I65" i="3"/>
  <c r="B65" i="3"/>
  <c r="I73" i="3"/>
  <c r="P32" i="3"/>
  <c r="B73" i="3"/>
  <c r="F73" i="3" s="1"/>
  <c r="C48" i="4"/>
  <c r="J48" i="4"/>
  <c r="C56" i="4"/>
  <c r="F56" i="4" s="1"/>
  <c r="J56" i="4"/>
  <c r="C72" i="4"/>
  <c r="J72" i="4"/>
  <c r="K61" i="5"/>
  <c r="M61" i="5" s="1"/>
  <c r="D61" i="5"/>
  <c r="C59" i="5"/>
  <c r="J59" i="5"/>
  <c r="C67" i="5"/>
  <c r="J67" i="5"/>
  <c r="L62" i="5"/>
  <c r="E62" i="5"/>
  <c r="B66" i="5"/>
  <c r="I66" i="5"/>
  <c r="K74" i="5"/>
  <c r="D74" i="5"/>
  <c r="L78" i="5"/>
  <c r="E78" i="5"/>
  <c r="J56" i="5"/>
  <c r="C56" i="5"/>
  <c r="E48" i="5"/>
  <c r="L48" i="5"/>
  <c r="E52" i="5"/>
  <c r="F52" i="5" s="1"/>
  <c r="L52" i="5"/>
  <c r="P7" i="1"/>
  <c r="N38" i="1"/>
  <c r="P19" i="1"/>
  <c r="F68" i="1"/>
  <c r="P17" i="4"/>
  <c r="P31" i="4"/>
  <c r="K52" i="1"/>
  <c r="D52" i="1"/>
  <c r="K64" i="1"/>
  <c r="D64" i="1"/>
  <c r="K72" i="1"/>
  <c r="M72" i="1"/>
  <c r="D72" i="1"/>
  <c r="F72" i="1" s="1"/>
  <c r="J54" i="1"/>
  <c r="M54" i="1" s="1"/>
  <c r="C54" i="1"/>
  <c r="F54" i="1" s="1"/>
  <c r="J70" i="1"/>
  <c r="C70" i="1"/>
  <c r="J78" i="1"/>
  <c r="M78" i="1" s="1"/>
  <c r="C78" i="1"/>
  <c r="F78" i="1"/>
  <c r="I52" i="3"/>
  <c r="P11" i="3"/>
  <c r="B52" i="3"/>
  <c r="F47" i="2"/>
  <c r="J54" i="3"/>
  <c r="C54" i="3"/>
  <c r="D61" i="3"/>
  <c r="K61" i="3"/>
  <c r="K48" i="4"/>
  <c r="D48" i="4"/>
  <c r="K56" i="4"/>
  <c r="D56" i="4"/>
  <c r="D64" i="4"/>
  <c r="K64" i="4"/>
  <c r="D72" i="4"/>
  <c r="K72" i="4"/>
  <c r="E49" i="3"/>
  <c r="L49" i="3"/>
  <c r="J53" i="3"/>
  <c r="M53" i="3"/>
  <c r="C53" i="3"/>
  <c r="F53" i="3" s="1"/>
  <c r="E58" i="3"/>
  <c r="F58" i="3"/>
  <c r="L58" i="3"/>
  <c r="M58" i="3"/>
  <c r="P21" i="3"/>
  <c r="B62" i="3"/>
  <c r="F62" i="3" s="1"/>
  <c r="I62" i="3"/>
  <c r="B71" i="3"/>
  <c r="F71" i="3" s="1"/>
  <c r="P30" i="3"/>
  <c r="I71" i="3"/>
  <c r="M47" i="3"/>
  <c r="J54" i="4"/>
  <c r="M54" i="4" s="1"/>
  <c r="C54" i="4"/>
  <c r="F54" i="4" s="1"/>
  <c r="J62" i="4"/>
  <c r="C62" i="4"/>
  <c r="J70" i="4"/>
  <c r="C70" i="4"/>
  <c r="C78" i="4"/>
  <c r="J78" i="4"/>
  <c r="M78" i="4" s="1"/>
  <c r="C50" i="5"/>
  <c r="F50" i="5" s="1"/>
  <c r="J50" i="5"/>
  <c r="D59" i="5"/>
  <c r="K59" i="5"/>
  <c r="D67" i="5"/>
  <c r="K67" i="5"/>
  <c r="J57" i="5"/>
  <c r="C57" i="5"/>
  <c r="J65" i="5"/>
  <c r="C65" i="5"/>
  <c r="F65" i="5"/>
  <c r="K62" i="5"/>
  <c r="D62" i="5"/>
  <c r="L66" i="5"/>
  <c r="E66" i="5"/>
  <c r="I56" i="5"/>
  <c r="M56" i="5" s="1"/>
  <c r="P15" i="5"/>
  <c r="B56" i="5"/>
  <c r="F56" i="5" s="1"/>
  <c r="D52" i="5"/>
  <c r="K52" i="5"/>
  <c r="M66" i="1"/>
  <c r="F74" i="1"/>
  <c r="F48" i="1"/>
  <c r="M56" i="1"/>
  <c r="P31" i="1"/>
  <c r="P37" i="1"/>
  <c r="P11" i="1"/>
  <c r="P25" i="4"/>
  <c r="P27" i="4"/>
  <c r="P20" i="5"/>
  <c r="F58" i="4"/>
  <c r="B94" i="1"/>
  <c r="M52" i="5"/>
  <c r="F59" i="3"/>
  <c r="M47" i="1"/>
  <c r="F72" i="4"/>
  <c r="M66" i="4"/>
  <c r="M60" i="3"/>
  <c r="F47" i="1"/>
  <c r="M74" i="4"/>
  <c r="M50" i="5"/>
  <c r="F68" i="4"/>
  <c r="F60" i="3"/>
  <c r="F50" i="1" l="1"/>
  <c r="M52" i="3"/>
  <c r="M59" i="1"/>
  <c r="P13" i="1"/>
  <c r="O13" i="5"/>
  <c r="M13" i="5"/>
  <c r="L13" i="5"/>
  <c r="N13" i="5"/>
  <c r="J51" i="3"/>
  <c r="P10" i="3"/>
  <c r="C52" i="4"/>
  <c r="J52" i="4"/>
  <c r="J76" i="4"/>
  <c r="M76" i="4" s="1"/>
  <c r="C76" i="4"/>
  <c r="F76" i="4" s="1"/>
  <c r="M57" i="2"/>
  <c r="M68" i="4"/>
  <c r="K68" i="1"/>
  <c r="M68" i="1" s="1"/>
  <c r="P9" i="1"/>
  <c r="K70" i="4"/>
  <c r="L36" i="5"/>
  <c r="O36" i="5"/>
  <c r="M36" i="5"/>
  <c r="N36" i="5"/>
  <c r="M17" i="5"/>
  <c r="L17" i="5"/>
  <c r="O17" i="5"/>
  <c r="N17" i="5"/>
  <c r="F57" i="2"/>
  <c r="M57" i="4"/>
  <c r="K66" i="5"/>
  <c r="D66" i="5"/>
  <c r="B57" i="5"/>
  <c r="I57" i="5"/>
  <c r="J64" i="4"/>
  <c r="P35" i="4"/>
  <c r="P33" i="1"/>
  <c r="K62" i="1"/>
  <c r="M62" i="1" s="1"/>
  <c r="K50" i="1"/>
  <c r="P10" i="1"/>
  <c r="I51" i="1"/>
  <c r="L35" i="5"/>
  <c r="N35" i="5"/>
  <c r="M35" i="5"/>
  <c r="O35" i="5"/>
  <c r="C64" i="4"/>
  <c r="P21" i="1"/>
  <c r="L57" i="3"/>
  <c r="D70" i="4"/>
  <c r="C51" i="3"/>
  <c r="B71" i="5"/>
  <c r="O22" i="5"/>
  <c r="L22" i="5"/>
  <c r="N12" i="4"/>
  <c r="L12" i="4"/>
  <c r="M12" i="4"/>
  <c r="O12" i="4"/>
  <c r="M6" i="4"/>
  <c r="L6" i="4"/>
  <c r="N6" i="4"/>
  <c r="O6" i="4"/>
  <c r="B76" i="3"/>
  <c r="I76" i="3"/>
  <c r="B51" i="3"/>
  <c r="F51" i="3" s="1"/>
  <c r="I51" i="3"/>
  <c r="M51" i="3" s="1"/>
  <c r="D57" i="2"/>
  <c r="K57" i="2"/>
  <c r="O16" i="5"/>
  <c r="F12" i="5"/>
  <c r="E38" i="5"/>
  <c r="L62" i="4"/>
  <c r="M62" i="4" s="1"/>
  <c r="E62" i="4"/>
  <c r="F62" i="4" s="1"/>
  <c r="L49" i="4"/>
  <c r="N15" i="3"/>
  <c r="L15" i="3"/>
  <c r="M15" i="3"/>
  <c r="O15" i="3"/>
  <c r="K54" i="3"/>
  <c r="D54" i="3"/>
  <c r="F54" i="3" s="1"/>
  <c r="L24" i="2"/>
  <c r="N24" i="2"/>
  <c r="O24" i="2"/>
  <c r="M24" i="2"/>
  <c r="E62" i="2"/>
  <c r="L62" i="2"/>
  <c r="F31" i="5"/>
  <c r="F27" i="5"/>
  <c r="F23" i="5"/>
  <c r="N19" i="5"/>
  <c r="L19" i="5"/>
  <c r="F14" i="5"/>
  <c r="F8" i="5"/>
  <c r="D67" i="4"/>
  <c r="K67" i="4"/>
  <c r="M23" i="3"/>
  <c r="O23" i="3"/>
  <c r="N23" i="3"/>
  <c r="L23" i="3"/>
  <c r="I61" i="3"/>
  <c r="M61" i="3" s="1"/>
  <c r="B61" i="3"/>
  <c r="F61" i="3" s="1"/>
  <c r="D50" i="3"/>
  <c r="K50" i="3"/>
  <c r="E75" i="2"/>
  <c r="L75" i="2"/>
  <c r="C66" i="1"/>
  <c r="F66" i="1" s="1"/>
  <c r="D60" i="1"/>
  <c r="F60" i="1" s="1"/>
  <c r="N30" i="5"/>
  <c r="M30" i="5"/>
  <c r="L21" i="5"/>
  <c r="M25" i="5"/>
  <c r="M37" i="5"/>
  <c r="O19" i="5"/>
  <c r="E67" i="5"/>
  <c r="F32" i="5"/>
  <c r="O18" i="5"/>
  <c r="L18" i="5"/>
  <c r="F10" i="5"/>
  <c r="K71" i="4"/>
  <c r="I55" i="1"/>
  <c r="M21" i="5"/>
  <c r="O33" i="5"/>
  <c r="N37" i="5"/>
  <c r="M19" i="5"/>
  <c r="B75" i="5"/>
  <c r="L71" i="4"/>
  <c r="F29" i="5"/>
  <c r="F28" i="5"/>
  <c r="F6" i="5"/>
  <c r="B38" i="5"/>
  <c r="C71" i="4"/>
  <c r="F71" i="4" s="1"/>
  <c r="J71" i="4"/>
  <c r="M71" i="4" s="1"/>
  <c r="J55" i="3"/>
  <c r="M55" i="3" s="1"/>
  <c r="K55" i="3"/>
  <c r="N22" i="5"/>
  <c r="N34" i="5"/>
  <c r="M22" i="5"/>
  <c r="M34" i="5"/>
  <c r="P30" i="4"/>
  <c r="M33" i="5"/>
  <c r="N7" i="5"/>
  <c r="L26" i="5"/>
  <c r="L65" i="5"/>
  <c r="M65" i="5" s="1"/>
  <c r="E61" i="5"/>
  <c r="F61" i="5" s="1"/>
  <c r="J65" i="4"/>
  <c r="M65" i="4" s="1"/>
  <c r="C65" i="4"/>
  <c r="F65" i="4" s="1"/>
  <c r="L7" i="4"/>
  <c r="O7" i="4"/>
  <c r="N33" i="3"/>
  <c r="L33" i="3"/>
  <c r="M33" i="3"/>
  <c r="O33" i="3"/>
  <c r="K52" i="3"/>
  <c r="D52" i="3"/>
  <c r="F52" i="3" s="1"/>
  <c r="I49" i="3"/>
  <c r="B49" i="3"/>
  <c r="K75" i="4"/>
  <c r="D71" i="4"/>
  <c r="E49" i="4"/>
  <c r="N28" i="3"/>
  <c r="O28" i="3"/>
  <c r="K65" i="3"/>
  <c r="L55" i="3"/>
  <c r="M11" i="2"/>
  <c r="N11" i="2"/>
  <c r="L11" i="2"/>
  <c r="O11" i="2"/>
  <c r="E78" i="4"/>
  <c r="F78" i="4" s="1"/>
  <c r="L77" i="4"/>
  <c r="M77" i="4" s="1"/>
  <c r="L72" i="4"/>
  <c r="M72" i="4" s="1"/>
  <c r="L56" i="4"/>
  <c r="M56" i="4" s="1"/>
  <c r="L34" i="4"/>
  <c r="N28" i="4"/>
  <c r="L26" i="4"/>
  <c r="L19" i="4"/>
  <c r="L11" i="4"/>
  <c r="O11" i="4"/>
  <c r="L8" i="4"/>
  <c r="L73" i="3"/>
  <c r="M73" i="3" s="1"/>
  <c r="D65" i="3"/>
  <c r="L78" i="3"/>
  <c r="M24" i="3"/>
  <c r="M22" i="3"/>
  <c r="N22" i="3"/>
  <c r="O22" i="3"/>
  <c r="N37" i="2"/>
  <c r="O37" i="2"/>
  <c r="M37" i="2"/>
  <c r="L51" i="2"/>
  <c r="E51" i="2"/>
  <c r="J59" i="4"/>
  <c r="O23" i="4"/>
  <c r="O20" i="4"/>
  <c r="M14" i="4"/>
  <c r="F55" i="3"/>
  <c r="L48" i="3"/>
  <c r="F38" i="3"/>
  <c r="J78" i="3"/>
  <c r="M78" i="3" s="1"/>
  <c r="J66" i="3"/>
  <c r="L65" i="3"/>
  <c r="L62" i="3"/>
  <c r="I57" i="3"/>
  <c r="L9" i="3"/>
  <c r="M9" i="3"/>
  <c r="L73" i="2"/>
  <c r="E73" i="2"/>
  <c r="E69" i="2"/>
  <c r="L69" i="2"/>
  <c r="N26" i="2"/>
  <c r="O26" i="2"/>
  <c r="L26" i="2"/>
  <c r="D48" i="2"/>
  <c r="K48" i="2"/>
  <c r="E74" i="4"/>
  <c r="F74" i="4" s="1"/>
  <c r="O29" i="4"/>
  <c r="L28" i="4"/>
  <c r="O18" i="4"/>
  <c r="O10" i="4"/>
  <c r="L9" i="4"/>
  <c r="O9" i="4"/>
  <c r="C66" i="3"/>
  <c r="F66" i="3" s="1"/>
  <c r="L54" i="3"/>
  <c r="L77" i="3"/>
  <c r="M77" i="3" s="1"/>
  <c r="N34" i="3"/>
  <c r="O34" i="3"/>
  <c r="L71" i="3"/>
  <c r="M71" i="3" s="1"/>
  <c r="L27" i="3"/>
  <c r="M27" i="3"/>
  <c r="I66" i="3"/>
  <c r="M66" i="3" s="1"/>
  <c r="K62" i="3"/>
  <c r="M62" i="3" s="1"/>
  <c r="I59" i="3"/>
  <c r="M59" i="3" s="1"/>
  <c r="M16" i="3"/>
  <c r="N16" i="3"/>
  <c r="J70" i="2"/>
  <c r="M70" i="2" s="1"/>
  <c r="D73" i="2"/>
  <c r="F73" i="2" s="1"/>
  <c r="K73" i="2"/>
  <c r="B71" i="2"/>
  <c r="F71" i="2" s="1"/>
  <c r="I71" i="2"/>
  <c r="M71" i="2" s="1"/>
  <c r="J68" i="2"/>
  <c r="C68" i="2"/>
  <c r="N13" i="2"/>
  <c r="O13" i="2"/>
  <c r="M13" i="2"/>
  <c r="L50" i="2"/>
  <c r="L7" i="2"/>
  <c r="M7" i="2"/>
  <c r="F38" i="2"/>
  <c r="O7" i="2"/>
  <c r="N14" i="4"/>
  <c r="O14" i="4"/>
  <c r="J61" i="2"/>
  <c r="I61" i="2"/>
  <c r="L61" i="2"/>
  <c r="M35" i="2"/>
  <c r="N35" i="2"/>
  <c r="L35" i="2"/>
  <c r="O35" i="2"/>
  <c r="I56" i="2"/>
  <c r="B56" i="2"/>
  <c r="L49" i="2"/>
  <c r="E49" i="2"/>
  <c r="D49" i="2"/>
  <c r="F49" i="2" s="1"/>
  <c r="K49" i="2"/>
  <c r="M49" i="2" s="1"/>
  <c r="M32" i="1"/>
  <c r="O32" i="1"/>
  <c r="J77" i="2"/>
  <c r="M34" i="2"/>
  <c r="L34" i="2"/>
  <c r="N34" i="2"/>
  <c r="L70" i="2"/>
  <c r="B64" i="2"/>
  <c r="I64" i="2"/>
  <c r="L21" i="2"/>
  <c r="M21" i="2"/>
  <c r="N21" i="2"/>
  <c r="L59" i="2"/>
  <c r="I55" i="2"/>
  <c r="B55" i="2"/>
  <c r="M10" i="2"/>
  <c r="L10" i="2"/>
  <c r="N10" i="2"/>
  <c r="C55" i="1"/>
  <c r="I38" i="5"/>
  <c r="C47" i="3"/>
  <c r="O35" i="3"/>
  <c r="B69" i="2"/>
  <c r="F69" i="2" s="1"/>
  <c r="L36" i="2"/>
  <c r="N36" i="2"/>
  <c r="O36" i="2"/>
  <c r="M23" i="2"/>
  <c r="N23" i="2"/>
  <c r="K59" i="2"/>
  <c r="M59" i="2" s="1"/>
  <c r="D59" i="2"/>
  <c r="F59" i="2" s="1"/>
  <c r="L12" i="2"/>
  <c r="N12" i="2"/>
  <c r="O12" i="2"/>
  <c r="J61" i="1"/>
  <c r="L35" i="1"/>
  <c r="L38" i="1" s="1"/>
  <c r="M69" i="2"/>
  <c r="N25" i="2"/>
  <c r="O25" i="2"/>
  <c r="K61" i="2"/>
  <c r="D61" i="2"/>
  <c r="F61" i="2" s="1"/>
  <c r="N14" i="2"/>
  <c r="O14" i="2"/>
  <c r="C67" i="1"/>
  <c r="L76" i="1"/>
  <c r="E76" i="1"/>
  <c r="L70" i="1"/>
  <c r="M70" i="1" s="1"/>
  <c r="E70" i="1"/>
  <c r="F70" i="1" s="1"/>
  <c r="L64" i="1"/>
  <c r="M64" i="1" s="1"/>
  <c r="E64" i="1"/>
  <c r="F64" i="1" s="1"/>
  <c r="L58" i="1"/>
  <c r="M58" i="1" s="1"/>
  <c r="E58" i="1"/>
  <c r="F58" i="1" s="1"/>
  <c r="L52" i="1"/>
  <c r="M52" i="1" s="1"/>
  <c r="E52" i="1"/>
  <c r="F52" i="1" s="1"/>
  <c r="M73" i="2"/>
  <c r="L47" i="2"/>
  <c r="L33" i="2"/>
  <c r="M33" i="2"/>
  <c r="N33" i="2"/>
  <c r="E72" i="2"/>
  <c r="F72" i="2" s="1"/>
  <c r="L72" i="2"/>
  <c r="M72" i="2" s="1"/>
  <c r="K70" i="2"/>
  <c r="M22" i="2"/>
  <c r="L22" i="2"/>
  <c r="N22" i="2"/>
  <c r="L9" i="2"/>
  <c r="M9" i="2"/>
  <c r="N9" i="2"/>
  <c r="C77" i="1"/>
  <c r="F77" i="1" s="1"/>
  <c r="J71" i="1"/>
  <c r="M71" i="1" s="1"/>
  <c r="L75" i="1"/>
  <c r="M75" i="1" s="1"/>
  <c r="L63" i="1"/>
  <c r="M63" i="1" s="1"/>
  <c r="L51" i="1"/>
  <c r="O27" i="2"/>
  <c r="O15" i="2"/>
  <c r="O26" i="1"/>
  <c r="O20" i="1"/>
  <c r="O14" i="1"/>
  <c r="O8" i="1"/>
  <c r="B92" i="1" l="1"/>
  <c r="I80" i="1"/>
  <c r="D92" i="1" s="1"/>
  <c r="B80" i="1"/>
  <c r="C92" i="1" s="1"/>
  <c r="M70" i="4"/>
  <c r="L70" i="4"/>
  <c r="E70" i="4"/>
  <c r="F70" i="4" s="1"/>
  <c r="B50" i="3"/>
  <c r="I50" i="3"/>
  <c r="P9" i="3"/>
  <c r="L38" i="3"/>
  <c r="E63" i="3"/>
  <c r="L63" i="3"/>
  <c r="M49" i="3"/>
  <c r="L49" i="1"/>
  <c r="E49" i="1"/>
  <c r="P8" i="1"/>
  <c r="O38" i="1"/>
  <c r="J50" i="2"/>
  <c r="C50" i="2"/>
  <c r="L55" i="2"/>
  <c r="E55" i="2"/>
  <c r="B77" i="2"/>
  <c r="I77" i="2"/>
  <c r="P36" i="2"/>
  <c r="C73" i="1"/>
  <c r="J73" i="1"/>
  <c r="M61" i="2"/>
  <c r="C48" i="2"/>
  <c r="J48" i="2"/>
  <c r="M38" i="2"/>
  <c r="C68" i="3"/>
  <c r="J68" i="3"/>
  <c r="P28" i="4"/>
  <c r="B69" i="4"/>
  <c r="I69" i="4"/>
  <c r="L67" i="2"/>
  <c r="E67" i="2"/>
  <c r="C50" i="3"/>
  <c r="J50" i="3"/>
  <c r="M38" i="3"/>
  <c r="E64" i="4"/>
  <c r="F64" i="4" s="1"/>
  <c r="L64" i="4"/>
  <c r="D78" i="2"/>
  <c r="K78" i="2"/>
  <c r="P26" i="4"/>
  <c r="I67" i="4"/>
  <c r="M67" i="4" s="1"/>
  <c r="B67" i="4"/>
  <c r="F67" i="4" s="1"/>
  <c r="F49" i="3"/>
  <c r="I74" i="3"/>
  <c r="B74" i="3"/>
  <c r="P33" i="3"/>
  <c r="P34" i="5"/>
  <c r="C75" i="5"/>
  <c r="J75" i="5"/>
  <c r="M75" i="5" s="1"/>
  <c r="M55" i="1"/>
  <c r="D71" i="5"/>
  <c r="K71" i="5"/>
  <c r="C64" i="3"/>
  <c r="J64" i="3"/>
  <c r="D60" i="5"/>
  <c r="K60" i="5"/>
  <c r="J65" i="2"/>
  <c r="C65" i="2"/>
  <c r="L56" i="3"/>
  <c r="E56" i="3"/>
  <c r="O38" i="3"/>
  <c r="P6" i="4"/>
  <c r="B47" i="4"/>
  <c r="I47" i="4"/>
  <c r="L38" i="4"/>
  <c r="B63" i="5"/>
  <c r="I63" i="5"/>
  <c r="P22" i="5"/>
  <c r="M51" i="1"/>
  <c r="J58" i="5"/>
  <c r="C58" i="5"/>
  <c r="C54" i="5"/>
  <c r="J54" i="5"/>
  <c r="D79" i="1"/>
  <c r="D80" i="1" s="1"/>
  <c r="C94" i="1" s="1"/>
  <c r="E55" i="1"/>
  <c r="L55" i="1"/>
  <c r="K55" i="2"/>
  <c r="D55" i="2"/>
  <c r="F55" i="2" s="1"/>
  <c r="P14" i="2"/>
  <c r="K74" i="3"/>
  <c r="D74" i="3"/>
  <c r="C63" i="5"/>
  <c r="J63" i="5"/>
  <c r="L60" i="5"/>
  <c r="E60" i="5"/>
  <c r="N23" i="5"/>
  <c r="O23" i="5"/>
  <c r="M23" i="5"/>
  <c r="L23" i="5"/>
  <c r="L65" i="2"/>
  <c r="E65" i="2"/>
  <c r="C56" i="3"/>
  <c r="J56" i="3"/>
  <c r="J47" i="4"/>
  <c r="C47" i="4"/>
  <c r="M38" i="4"/>
  <c r="L63" i="5"/>
  <c r="E63" i="5"/>
  <c r="L76" i="5"/>
  <c r="E76" i="5"/>
  <c r="M64" i="4"/>
  <c r="K77" i="5"/>
  <c r="D77" i="5"/>
  <c r="L54" i="5"/>
  <c r="E54" i="5"/>
  <c r="M38" i="1"/>
  <c r="B48" i="2"/>
  <c r="I48" i="2"/>
  <c r="P7" i="2"/>
  <c r="L38" i="2"/>
  <c r="E52" i="2"/>
  <c r="L52" i="2"/>
  <c r="L61" i="1"/>
  <c r="M61" i="1" s="1"/>
  <c r="E61" i="1"/>
  <c r="F61" i="1" s="1"/>
  <c r="P20" i="1"/>
  <c r="K63" i="2"/>
  <c r="D63" i="2"/>
  <c r="D74" i="2"/>
  <c r="K74" i="2"/>
  <c r="D64" i="2"/>
  <c r="K64" i="2"/>
  <c r="I51" i="2"/>
  <c r="B51" i="2"/>
  <c r="P10" i="2"/>
  <c r="J62" i="2"/>
  <c r="C62" i="2"/>
  <c r="I75" i="2"/>
  <c r="B75" i="2"/>
  <c r="P34" i="2"/>
  <c r="B76" i="2"/>
  <c r="I76" i="2"/>
  <c r="P35" i="2"/>
  <c r="L55" i="4"/>
  <c r="E55" i="4"/>
  <c r="C57" i="3"/>
  <c r="J57" i="3"/>
  <c r="M57" i="3" s="1"/>
  <c r="P16" i="3"/>
  <c r="L50" i="4"/>
  <c r="E50" i="4"/>
  <c r="M48" i="3"/>
  <c r="D63" i="3"/>
  <c r="K63" i="3"/>
  <c r="I49" i="4"/>
  <c r="M49" i="4" s="1"/>
  <c r="B49" i="4"/>
  <c r="F49" i="4" s="1"/>
  <c r="P8" i="4"/>
  <c r="P34" i="4"/>
  <c r="I75" i="4"/>
  <c r="M75" i="4" s="1"/>
  <c r="B75" i="4"/>
  <c r="F75" i="4" s="1"/>
  <c r="B52" i="2"/>
  <c r="I52" i="2"/>
  <c r="P11" i="2"/>
  <c r="D69" i="3"/>
  <c r="F69" i="3" s="1"/>
  <c r="K69" i="3"/>
  <c r="P28" i="3"/>
  <c r="L48" i="4"/>
  <c r="E48" i="4"/>
  <c r="I67" i="5"/>
  <c r="M67" i="5" s="1"/>
  <c r="B67" i="5"/>
  <c r="F67" i="5" s="1"/>
  <c r="P26" i="5"/>
  <c r="D75" i="5"/>
  <c r="F75" i="5" s="1"/>
  <c r="K75" i="5"/>
  <c r="J60" i="5"/>
  <c r="C60" i="5"/>
  <c r="M10" i="5"/>
  <c r="L10" i="5"/>
  <c r="O10" i="5"/>
  <c r="N10" i="5"/>
  <c r="C78" i="5"/>
  <c r="J78" i="5"/>
  <c r="M78" i="5" s="1"/>
  <c r="P37" i="5"/>
  <c r="N27" i="5"/>
  <c r="L27" i="5"/>
  <c r="M27" i="5"/>
  <c r="O27" i="5"/>
  <c r="D65" i="2"/>
  <c r="K65" i="2"/>
  <c r="I56" i="3"/>
  <c r="M56" i="3" s="1"/>
  <c r="B56" i="3"/>
  <c r="P15" i="3"/>
  <c r="L12" i="5"/>
  <c r="N12" i="5"/>
  <c r="M12" i="5"/>
  <c r="O12" i="5"/>
  <c r="M76" i="3"/>
  <c r="L53" i="4"/>
  <c r="E53" i="4"/>
  <c r="J76" i="5"/>
  <c r="C76" i="5"/>
  <c r="M57" i="5"/>
  <c r="J77" i="5"/>
  <c r="C77" i="5"/>
  <c r="P29" i="4"/>
  <c r="F55" i="1"/>
  <c r="B68" i="3"/>
  <c r="F68" i="3" s="1"/>
  <c r="I68" i="3"/>
  <c r="P27" i="3"/>
  <c r="D69" i="4"/>
  <c r="K69" i="4"/>
  <c r="E67" i="1"/>
  <c r="F67" i="1" s="1"/>
  <c r="L67" i="1"/>
  <c r="M67" i="1" s="1"/>
  <c r="P26" i="1"/>
  <c r="B63" i="2"/>
  <c r="P22" i="2"/>
  <c r="I63" i="2"/>
  <c r="M63" i="2" s="1"/>
  <c r="J74" i="2"/>
  <c r="C74" i="2"/>
  <c r="L53" i="2"/>
  <c r="E53" i="2"/>
  <c r="C64" i="2"/>
  <c r="F64" i="2" s="1"/>
  <c r="J64" i="2"/>
  <c r="P23" i="2"/>
  <c r="E76" i="3"/>
  <c r="F76" i="3" s="1"/>
  <c r="L76" i="3"/>
  <c r="P35" i="3"/>
  <c r="J51" i="2"/>
  <c r="C51" i="2"/>
  <c r="B62" i="2"/>
  <c r="I62" i="2"/>
  <c r="M62" i="2" s="1"/>
  <c r="P21" i="2"/>
  <c r="C75" i="2"/>
  <c r="J75" i="2"/>
  <c r="D76" i="2"/>
  <c r="K76" i="2"/>
  <c r="K55" i="4"/>
  <c r="D55" i="4"/>
  <c r="C54" i="2"/>
  <c r="J54" i="2"/>
  <c r="P13" i="2"/>
  <c r="E75" i="3"/>
  <c r="L75" i="3"/>
  <c r="B50" i="4"/>
  <c r="F50" i="4" s="1"/>
  <c r="I50" i="4"/>
  <c r="P9" i="4"/>
  <c r="J63" i="3"/>
  <c r="P22" i="3"/>
  <c r="C63" i="3"/>
  <c r="L52" i="4"/>
  <c r="E52" i="4"/>
  <c r="D52" i="2"/>
  <c r="K52" i="2"/>
  <c r="B48" i="4"/>
  <c r="F48" i="4" s="1"/>
  <c r="I48" i="4"/>
  <c r="M48" i="4" s="1"/>
  <c r="P7" i="4"/>
  <c r="D48" i="5"/>
  <c r="F48" i="5" s="1"/>
  <c r="K48" i="5"/>
  <c r="M48" i="5" s="1"/>
  <c r="P7" i="5"/>
  <c r="D63" i="5"/>
  <c r="K63" i="5"/>
  <c r="M6" i="5"/>
  <c r="L6" i="5"/>
  <c r="F38" i="5"/>
  <c r="O6" i="5"/>
  <c r="N6" i="5"/>
  <c r="K78" i="5"/>
  <c r="D78" i="5"/>
  <c r="I59" i="5"/>
  <c r="P18" i="5"/>
  <c r="B59" i="5"/>
  <c r="P25" i="5"/>
  <c r="C66" i="5"/>
  <c r="F66" i="5" s="1"/>
  <c r="J66" i="5"/>
  <c r="M66" i="5" s="1"/>
  <c r="B64" i="3"/>
  <c r="I64" i="3"/>
  <c r="P23" i="3"/>
  <c r="L8" i="5"/>
  <c r="M8" i="5"/>
  <c r="O8" i="5"/>
  <c r="N8" i="5"/>
  <c r="N31" i="5"/>
  <c r="M31" i="5"/>
  <c r="L31" i="5"/>
  <c r="O31" i="5"/>
  <c r="I65" i="2"/>
  <c r="M65" i="2" s="1"/>
  <c r="B65" i="2"/>
  <c r="F65" i="2" s="1"/>
  <c r="P24" i="2"/>
  <c r="D56" i="3"/>
  <c r="D79" i="3" s="1"/>
  <c r="N38" i="3"/>
  <c r="K56" i="3"/>
  <c r="L57" i="5"/>
  <c r="E57" i="5"/>
  <c r="P16" i="5"/>
  <c r="J53" i="4"/>
  <c r="C53" i="4"/>
  <c r="D76" i="5"/>
  <c r="K76" i="5"/>
  <c r="K79" i="1"/>
  <c r="K80" i="1" s="1"/>
  <c r="D94" i="1" s="1"/>
  <c r="E94" i="1" s="1"/>
  <c r="M50" i="1"/>
  <c r="F57" i="5"/>
  <c r="K58" i="5"/>
  <c r="D58" i="5"/>
  <c r="L77" i="5"/>
  <c r="E77" i="5"/>
  <c r="P23" i="4"/>
  <c r="I76" i="1"/>
  <c r="M76" i="1" s="1"/>
  <c r="B76" i="1"/>
  <c r="P35" i="1"/>
  <c r="K51" i="2"/>
  <c r="D51" i="2"/>
  <c r="K62" i="2"/>
  <c r="D62" i="2"/>
  <c r="D75" i="2"/>
  <c r="K75" i="2"/>
  <c r="K57" i="3"/>
  <c r="D57" i="3"/>
  <c r="K67" i="2"/>
  <c r="D67" i="2"/>
  <c r="E69" i="3"/>
  <c r="L69" i="3"/>
  <c r="E56" i="2"/>
  <c r="L56" i="2"/>
  <c r="M56" i="2" s="1"/>
  <c r="P15" i="2"/>
  <c r="C63" i="2"/>
  <c r="J63" i="2"/>
  <c r="B74" i="2"/>
  <c r="I74" i="2"/>
  <c r="M74" i="2" s="1"/>
  <c r="P33" i="2"/>
  <c r="E66" i="2"/>
  <c r="L66" i="2"/>
  <c r="K53" i="2"/>
  <c r="D53" i="2"/>
  <c r="L77" i="2"/>
  <c r="E77" i="2"/>
  <c r="F47" i="3"/>
  <c r="C79" i="3"/>
  <c r="M64" i="2"/>
  <c r="C76" i="2"/>
  <c r="J76" i="2"/>
  <c r="E48" i="2"/>
  <c r="O38" i="2"/>
  <c r="L48" i="2"/>
  <c r="E54" i="2"/>
  <c r="L54" i="2"/>
  <c r="D75" i="3"/>
  <c r="F75" i="3" s="1"/>
  <c r="K75" i="3"/>
  <c r="E51" i="4"/>
  <c r="F51" i="4" s="1"/>
  <c r="P10" i="4"/>
  <c r="L51" i="4"/>
  <c r="M51" i="4" s="1"/>
  <c r="C55" i="4"/>
  <c r="F55" i="4" s="1"/>
  <c r="J55" i="4"/>
  <c r="M55" i="4" s="1"/>
  <c r="P14" i="4"/>
  <c r="J78" i="2"/>
  <c r="M78" i="2" s="1"/>
  <c r="C78" i="2"/>
  <c r="P37" i="2"/>
  <c r="C65" i="3"/>
  <c r="F65" i="3" s="1"/>
  <c r="J65" i="3"/>
  <c r="M65" i="3" s="1"/>
  <c r="P24" i="3"/>
  <c r="I52" i="4"/>
  <c r="M52" i="4" s="1"/>
  <c r="B52" i="4"/>
  <c r="P11" i="4"/>
  <c r="J52" i="2"/>
  <c r="C52" i="2"/>
  <c r="E74" i="3"/>
  <c r="L74" i="3"/>
  <c r="C74" i="5"/>
  <c r="P33" i="5"/>
  <c r="J74" i="5"/>
  <c r="L28" i="5"/>
  <c r="M28" i="5"/>
  <c r="N28" i="5"/>
  <c r="O28" i="5"/>
  <c r="E74" i="5"/>
  <c r="L74" i="5"/>
  <c r="E59" i="5"/>
  <c r="L59" i="5"/>
  <c r="I62" i="5"/>
  <c r="B62" i="5"/>
  <c r="P21" i="5"/>
  <c r="D64" i="3"/>
  <c r="K64" i="3"/>
  <c r="K79" i="3" s="1"/>
  <c r="M14" i="5"/>
  <c r="L14" i="5"/>
  <c r="N14" i="5"/>
  <c r="O14" i="5"/>
  <c r="O38" i="4"/>
  <c r="L47" i="4"/>
  <c r="L79" i="4" s="1"/>
  <c r="E47" i="4"/>
  <c r="I53" i="4"/>
  <c r="P12" i="4"/>
  <c r="B53" i="4"/>
  <c r="I76" i="5"/>
  <c r="M76" i="5" s="1"/>
  <c r="P35" i="5"/>
  <c r="B76" i="5"/>
  <c r="F76" i="5" s="1"/>
  <c r="L58" i="5"/>
  <c r="E58" i="5"/>
  <c r="B77" i="5"/>
  <c r="I77" i="5"/>
  <c r="M77" i="5" s="1"/>
  <c r="P36" i="5"/>
  <c r="D54" i="5"/>
  <c r="K54" i="5"/>
  <c r="J79" i="1"/>
  <c r="P34" i="3"/>
  <c r="B50" i="2"/>
  <c r="I50" i="2"/>
  <c r="M50" i="2" s="1"/>
  <c r="P9" i="2"/>
  <c r="L76" i="2"/>
  <c r="E76" i="2"/>
  <c r="L68" i="2"/>
  <c r="M68" i="2" s="1"/>
  <c r="E68" i="2"/>
  <c r="F68" i="2" s="1"/>
  <c r="P27" i="2"/>
  <c r="K50" i="2"/>
  <c r="K79" i="2" s="1"/>
  <c r="D50" i="2"/>
  <c r="N38" i="2"/>
  <c r="M47" i="2"/>
  <c r="D66" i="2"/>
  <c r="F66" i="2" s="1"/>
  <c r="K66" i="2"/>
  <c r="P25" i="2"/>
  <c r="I53" i="2"/>
  <c r="M53" i="2" s="1"/>
  <c r="B53" i="2"/>
  <c r="F53" i="2" s="1"/>
  <c r="P12" i="2"/>
  <c r="K77" i="2"/>
  <c r="D77" i="2"/>
  <c r="M55" i="2"/>
  <c r="L73" i="1"/>
  <c r="E73" i="1"/>
  <c r="F56" i="2"/>
  <c r="D54" i="2"/>
  <c r="K54" i="2"/>
  <c r="E59" i="4"/>
  <c r="F59" i="4" s="1"/>
  <c r="L59" i="4"/>
  <c r="M59" i="4" s="1"/>
  <c r="P18" i="4"/>
  <c r="B67" i="2"/>
  <c r="F67" i="2" s="1"/>
  <c r="I67" i="2"/>
  <c r="M67" i="2" s="1"/>
  <c r="P26" i="2"/>
  <c r="E61" i="4"/>
  <c r="F61" i="4" s="1"/>
  <c r="L61" i="4"/>
  <c r="M61" i="4" s="1"/>
  <c r="P20" i="4"/>
  <c r="E78" i="2"/>
  <c r="L78" i="2"/>
  <c r="B60" i="4"/>
  <c r="F60" i="4" s="1"/>
  <c r="I60" i="4"/>
  <c r="M60" i="4" s="1"/>
  <c r="P19" i="4"/>
  <c r="C74" i="3"/>
  <c r="J74" i="3"/>
  <c r="L29" i="5"/>
  <c r="N29" i="5"/>
  <c r="M29" i="5"/>
  <c r="O29" i="5"/>
  <c r="C62" i="5"/>
  <c r="J62" i="5"/>
  <c r="O32" i="5"/>
  <c r="M32" i="5"/>
  <c r="N32" i="5"/>
  <c r="L32" i="5"/>
  <c r="J71" i="5"/>
  <c r="M71" i="5" s="1"/>
  <c r="P30" i="5"/>
  <c r="C71" i="5"/>
  <c r="F71" i="5" s="1"/>
  <c r="E64" i="3"/>
  <c r="L64" i="3"/>
  <c r="L79" i="3" s="1"/>
  <c r="P19" i="5"/>
  <c r="B60" i="5"/>
  <c r="F60" i="5" s="1"/>
  <c r="I60" i="5"/>
  <c r="M60" i="5" s="1"/>
  <c r="M54" i="3"/>
  <c r="D47" i="4"/>
  <c r="K47" i="4"/>
  <c r="N38" i="4"/>
  <c r="K53" i="4"/>
  <c r="D53" i="4"/>
  <c r="B58" i="5"/>
  <c r="F58" i="5" s="1"/>
  <c r="P17" i="5"/>
  <c r="I58" i="5"/>
  <c r="M58" i="5" s="1"/>
  <c r="P14" i="1"/>
  <c r="I54" i="5"/>
  <c r="M54" i="5" s="1"/>
  <c r="P13" i="5"/>
  <c r="B54" i="5"/>
  <c r="F54" i="5" s="1"/>
  <c r="P32" i="1"/>
  <c r="J73" i="5" l="1"/>
  <c r="C73" i="5"/>
  <c r="K70" i="5"/>
  <c r="D70" i="5"/>
  <c r="D79" i="2"/>
  <c r="M53" i="4"/>
  <c r="P14" i="5"/>
  <c r="I55" i="5"/>
  <c r="B55" i="5"/>
  <c r="F55" i="5" s="1"/>
  <c r="M62" i="5"/>
  <c r="D69" i="5"/>
  <c r="K69" i="5"/>
  <c r="L80" i="2"/>
  <c r="D95" i="2" s="1"/>
  <c r="B95" i="2"/>
  <c r="E95" i="2" s="1"/>
  <c r="E80" i="2"/>
  <c r="C95" i="2" s="1"/>
  <c r="B94" i="3"/>
  <c r="K80" i="3"/>
  <c r="D94" i="3" s="1"/>
  <c r="D80" i="3"/>
  <c r="C94" i="3" s="1"/>
  <c r="I72" i="5"/>
  <c r="P31" i="5"/>
  <c r="B72" i="5"/>
  <c r="B49" i="5"/>
  <c r="I49" i="5"/>
  <c r="P8" i="5"/>
  <c r="N38" i="5"/>
  <c r="K47" i="5"/>
  <c r="D47" i="5"/>
  <c r="F56" i="3"/>
  <c r="I68" i="5"/>
  <c r="P27" i="5"/>
  <c r="B68" i="5"/>
  <c r="L51" i="5"/>
  <c r="E51" i="5"/>
  <c r="P38" i="2"/>
  <c r="M47" i="4"/>
  <c r="I79" i="4"/>
  <c r="M69" i="4"/>
  <c r="B93" i="2"/>
  <c r="F73" i="1"/>
  <c r="L79" i="1"/>
  <c r="M49" i="1"/>
  <c r="B92" i="3"/>
  <c r="I80" i="3"/>
  <c r="D92" i="3" s="1"/>
  <c r="B80" i="3"/>
  <c r="C92" i="3" s="1"/>
  <c r="L73" i="5"/>
  <c r="E73" i="5"/>
  <c r="P29" i="5"/>
  <c r="I70" i="5"/>
  <c r="B70" i="5"/>
  <c r="F70" i="5" s="1"/>
  <c r="M66" i="2"/>
  <c r="E79" i="4"/>
  <c r="C55" i="5"/>
  <c r="J55" i="5"/>
  <c r="J69" i="5"/>
  <c r="C69" i="5"/>
  <c r="M75" i="3"/>
  <c r="E79" i="2"/>
  <c r="J72" i="5"/>
  <c r="C72" i="5"/>
  <c r="F59" i="5"/>
  <c r="L47" i="5"/>
  <c r="E47" i="5"/>
  <c r="O38" i="5"/>
  <c r="M63" i="3"/>
  <c r="F62" i="2"/>
  <c r="E53" i="5"/>
  <c r="L53" i="5"/>
  <c r="D68" i="5"/>
  <c r="K68" i="5"/>
  <c r="I51" i="5"/>
  <c r="P10" i="5"/>
  <c r="B51" i="5"/>
  <c r="F51" i="5" s="1"/>
  <c r="M69" i="3"/>
  <c r="M76" i="2"/>
  <c r="M48" i="2"/>
  <c r="M79" i="2" s="1"/>
  <c r="I79" i="2"/>
  <c r="B93" i="4"/>
  <c r="B79" i="4"/>
  <c r="F47" i="4"/>
  <c r="F79" i="4" s="1"/>
  <c r="C80" i="3"/>
  <c r="C93" i="3" s="1"/>
  <c r="B93" i="3"/>
  <c r="F69" i="4"/>
  <c r="J79" i="2"/>
  <c r="J80" i="2" s="1"/>
  <c r="D93" i="2" s="1"/>
  <c r="C79" i="1"/>
  <c r="C80" i="1" s="1"/>
  <c r="C93" i="1" s="1"/>
  <c r="P38" i="3"/>
  <c r="D72" i="5"/>
  <c r="K72" i="5"/>
  <c r="M64" i="3"/>
  <c r="J53" i="5"/>
  <c r="C53" i="5"/>
  <c r="C51" i="5"/>
  <c r="J51" i="5"/>
  <c r="F76" i="2"/>
  <c r="F48" i="2"/>
  <c r="B79" i="2"/>
  <c r="C79" i="4"/>
  <c r="C80" i="4" s="1"/>
  <c r="C93" i="4" s="1"/>
  <c r="I64" i="5"/>
  <c r="P23" i="5"/>
  <c r="B64" i="5"/>
  <c r="P38" i="4"/>
  <c r="F74" i="3"/>
  <c r="J79" i="3"/>
  <c r="J80" i="3" s="1"/>
  <c r="D93" i="3" s="1"/>
  <c r="C79" i="2"/>
  <c r="C80" i="2" s="1"/>
  <c r="C93" i="2" s="1"/>
  <c r="I79" i="3"/>
  <c r="M50" i="3"/>
  <c r="B69" i="5"/>
  <c r="I69" i="5"/>
  <c r="M69" i="5" s="1"/>
  <c r="P28" i="5"/>
  <c r="B94" i="4"/>
  <c r="F50" i="2"/>
  <c r="B95" i="4"/>
  <c r="E95" i="4" s="1"/>
  <c r="L80" i="4"/>
  <c r="D95" i="4" s="1"/>
  <c r="E80" i="4"/>
  <c r="C95" i="4" s="1"/>
  <c r="M74" i="5"/>
  <c r="D49" i="5"/>
  <c r="K49" i="5"/>
  <c r="F64" i="3"/>
  <c r="M59" i="5"/>
  <c r="I47" i="5"/>
  <c r="B47" i="5"/>
  <c r="L38" i="5"/>
  <c r="P6" i="5"/>
  <c r="P38" i="5" s="1"/>
  <c r="M54" i="2"/>
  <c r="K53" i="5"/>
  <c r="D53" i="5"/>
  <c r="F57" i="3"/>
  <c r="F51" i="2"/>
  <c r="J80" i="1"/>
  <c r="D93" i="1" s="1"/>
  <c r="B93" i="1"/>
  <c r="J79" i="4"/>
  <c r="J80" i="4" s="1"/>
  <c r="D93" i="4" s="1"/>
  <c r="J64" i="5"/>
  <c r="C64" i="5"/>
  <c r="M63" i="5"/>
  <c r="E80" i="3"/>
  <c r="C95" i="3" s="1"/>
  <c r="L80" i="3"/>
  <c r="D95" i="3" s="1"/>
  <c r="B95" i="3"/>
  <c r="E95" i="3" s="1"/>
  <c r="M74" i="3"/>
  <c r="M77" i="2"/>
  <c r="E80" i="1"/>
  <c r="C95" i="1" s="1"/>
  <c r="B95" i="1"/>
  <c r="E95" i="1" s="1"/>
  <c r="L80" i="1"/>
  <c r="D95" i="1" s="1"/>
  <c r="F50" i="3"/>
  <c r="F79" i="3" s="1"/>
  <c r="E92" i="1"/>
  <c r="B96" i="1"/>
  <c r="L79" i="2"/>
  <c r="F77" i="5"/>
  <c r="F53" i="4"/>
  <c r="L55" i="5"/>
  <c r="E55" i="5"/>
  <c r="F74" i="2"/>
  <c r="E49" i="5"/>
  <c r="L49" i="5"/>
  <c r="C47" i="5"/>
  <c r="J47" i="5"/>
  <c r="M38" i="5"/>
  <c r="M50" i="4"/>
  <c r="F54" i="2"/>
  <c r="F63" i="2"/>
  <c r="I53" i="5"/>
  <c r="B53" i="5"/>
  <c r="F53" i="5" s="1"/>
  <c r="P12" i="5"/>
  <c r="E68" i="5"/>
  <c r="L68" i="5"/>
  <c r="F78" i="5"/>
  <c r="M52" i="2"/>
  <c r="F75" i="2"/>
  <c r="M51" i="2"/>
  <c r="E64" i="5"/>
  <c r="L64" i="5"/>
  <c r="F63" i="5"/>
  <c r="E79" i="3"/>
  <c r="F77" i="2"/>
  <c r="P38" i="1"/>
  <c r="K79" i="4"/>
  <c r="K80" i="4" s="1"/>
  <c r="D94" i="4" s="1"/>
  <c r="B73" i="5"/>
  <c r="P32" i="5"/>
  <c r="I73" i="5"/>
  <c r="L70" i="5"/>
  <c r="E70" i="5"/>
  <c r="D79" i="4"/>
  <c r="D80" i="4" s="1"/>
  <c r="C94" i="4" s="1"/>
  <c r="D73" i="5"/>
  <c r="K73" i="5"/>
  <c r="C70" i="5"/>
  <c r="J70" i="5"/>
  <c r="K80" i="2"/>
  <c r="D94" i="2" s="1"/>
  <c r="B94" i="2"/>
  <c r="E94" i="2" s="1"/>
  <c r="D80" i="2"/>
  <c r="C94" i="2" s="1"/>
  <c r="K55" i="5"/>
  <c r="D55" i="5"/>
  <c r="F62" i="5"/>
  <c r="L69" i="5"/>
  <c r="E69" i="5"/>
  <c r="F74" i="5"/>
  <c r="F52" i="4"/>
  <c r="F78" i="2"/>
  <c r="F76" i="1"/>
  <c r="B79" i="1"/>
  <c r="L72" i="5"/>
  <c r="E72" i="5"/>
  <c r="J49" i="5"/>
  <c r="C49" i="5"/>
  <c r="F63" i="3"/>
  <c r="M68" i="3"/>
  <c r="M79" i="3" s="1"/>
  <c r="J68" i="5"/>
  <c r="C68" i="5"/>
  <c r="D51" i="5"/>
  <c r="K51" i="5"/>
  <c r="F52" i="2"/>
  <c r="M75" i="2"/>
  <c r="B80" i="2"/>
  <c r="C92" i="2" s="1"/>
  <c r="I80" i="2"/>
  <c r="D92" i="2" s="1"/>
  <c r="B92" i="2"/>
  <c r="D64" i="5"/>
  <c r="K64" i="5"/>
  <c r="I79" i="1"/>
  <c r="B80" i="4"/>
  <c r="C92" i="4" s="1"/>
  <c r="I80" i="4"/>
  <c r="D92" i="4" s="1"/>
  <c r="B92" i="4"/>
  <c r="B79" i="3"/>
  <c r="M73" i="1"/>
  <c r="E79" i="1"/>
  <c r="F49" i="1"/>
  <c r="F79" i="1" s="1"/>
  <c r="F73" i="5" l="1"/>
  <c r="B95" i="5"/>
  <c r="E80" i="5"/>
  <c r="C95" i="5" s="1"/>
  <c r="L80" i="5"/>
  <c r="D95" i="5" s="1"/>
  <c r="E79" i="5"/>
  <c r="M79" i="4"/>
  <c r="M80" i="4" s="1"/>
  <c r="D96" i="4" s="1"/>
  <c r="M68" i="5"/>
  <c r="M49" i="5"/>
  <c r="F80" i="1"/>
  <c r="C96" i="1" s="1"/>
  <c r="B93" i="5"/>
  <c r="C80" i="5"/>
  <c r="C93" i="5" s="1"/>
  <c r="B92" i="5"/>
  <c r="F69" i="5"/>
  <c r="F80" i="4"/>
  <c r="C96" i="4" s="1"/>
  <c r="F79" i="2"/>
  <c r="F80" i="2" s="1"/>
  <c r="C96" i="2" s="1"/>
  <c r="E93" i="4"/>
  <c r="L79" i="5"/>
  <c r="E93" i="2"/>
  <c r="M80" i="2"/>
  <c r="D96" i="2" s="1"/>
  <c r="F49" i="5"/>
  <c r="E94" i="3"/>
  <c r="E93" i="3"/>
  <c r="D79" i="5"/>
  <c r="F72" i="5"/>
  <c r="J79" i="5"/>
  <c r="J80" i="5" s="1"/>
  <c r="D93" i="5" s="1"/>
  <c r="F47" i="5"/>
  <c r="B79" i="5"/>
  <c r="B80" i="5" s="1"/>
  <c r="C92" i="5" s="1"/>
  <c r="F64" i="5"/>
  <c r="M73" i="5"/>
  <c r="M53" i="5"/>
  <c r="C79" i="5"/>
  <c r="E93" i="1"/>
  <c r="E96" i="1" s="1"/>
  <c r="B98" i="1" s="1"/>
  <c r="I79" i="5"/>
  <c r="I80" i="5" s="1"/>
  <c r="D92" i="5" s="1"/>
  <c r="M47" i="5"/>
  <c r="M70" i="5"/>
  <c r="E92" i="3"/>
  <c r="B96" i="3"/>
  <c r="K79" i="5"/>
  <c r="K80" i="5" s="1"/>
  <c r="D94" i="5" s="1"/>
  <c r="M55" i="5"/>
  <c r="E92" i="4"/>
  <c r="B96" i="4"/>
  <c r="E92" i="2"/>
  <c r="B96" i="2"/>
  <c r="E94" i="4"/>
  <c r="M64" i="5"/>
  <c r="F80" i="3"/>
  <c r="C96" i="3" s="1"/>
  <c r="M80" i="3"/>
  <c r="D96" i="3" s="1"/>
  <c r="M51" i="5"/>
  <c r="M79" i="1"/>
  <c r="M80" i="1" s="1"/>
  <c r="D96" i="1" s="1"/>
  <c r="F68" i="5"/>
  <c r="D80" i="5"/>
  <c r="C94" i="5" s="1"/>
  <c r="B94" i="5"/>
  <c r="M72" i="5"/>
  <c r="B96" i="5" l="1"/>
  <c r="E92" i="5"/>
  <c r="E96" i="5" s="1"/>
  <c r="B98" i="5" s="1"/>
  <c r="E93" i="5"/>
  <c r="E96" i="2"/>
  <c r="B98" i="2" s="1"/>
  <c r="F79" i="5"/>
  <c r="F80" i="5" s="1"/>
  <c r="C96" i="5" s="1"/>
  <c r="M79" i="5"/>
  <c r="M80" i="5" s="1"/>
  <c r="D96" i="5" s="1"/>
  <c r="E94" i="5"/>
  <c r="E95" i="5"/>
  <c r="E96" i="4"/>
  <c r="B98" i="4" s="1"/>
  <c r="E96" i="3"/>
  <c r="B98" i="3" s="1"/>
</calcChain>
</file>

<file path=xl/sharedStrings.xml><?xml version="1.0" encoding="utf-8"?>
<sst xmlns="http://schemas.openxmlformats.org/spreadsheetml/2006/main" count="201" uniqueCount="27">
  <si>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</si>
  <si>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</si>
  <si>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</si>
  <si>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</si>
  <si>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</si>
  <si>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</si>
  <si>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</si>
  <si>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</si>
  <si>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</si>
  <si>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</si>
  <si>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</si>
  <si>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</si>
  <si>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</si>
  <si>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</si>
  <si>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</si>
  <si>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</si>
  <si>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</si>
  <si>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</si>
  <si>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</si>
  <si>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</si>
  <si>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</si>
  <si>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</si>
  <si>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</si>
  <si>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</si>
  <si>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</si>
  <si>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ANUAL</t>
  </si>
  <si>
    <t>BOQUERÓN 2001
 CAPTURAS POR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</si>
</sst>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.00000"/>
    <numFmt numFmtId="173" formatCode="0.0"/>
    <numFmt numFmtId="174" formatCode="0.000"/>
    <numFmt numFmtId="175" formatCode="#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10"/>
      <color indexed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vertical="center"/>
    </xf>
    <xf numFmtId="0" fontId="0" fillId="0" borderId="0" xfId="0" applyAlignment="1" applyProtection="1">
      <alignment horizontal="center"/>
    </xf>
    <xf numFmtId="1" fontId="0" fillId="0" borderId="0" xfId="0" applyNumberFormat="1" applyAlignment="1">
      <alignment horizontal="center"/>
    </xf>
    <xf numFmtId="1" fontId="3" fillId="0" borderId="6" xfId="0" applyNumberFormat="1" applyFont="1" applyBorder="1" applyAlignment="1" applyProtection="1">
      <alignment horizontal="center" vertical="center"/>
    </xf>
    <xf numFmtId="1" fontId="0" fillId="0" borderId="0" xfId="0" applyNumberFormat="1" applyAlignment="1">
      <alignment horizontal="right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0" fontId="0" fillId="0" borderId="0" xfId="0" applyAlignment="1"/>
    <xf numFmtId="0" fontId="11" fillId="0" borderId="0" xfId="9" applyNumberFormat="1" applyFont="1" applyFill="1" applyBorder="1" applyAlignment="1" applyProtection="1">
      <alignment horizontal="center"/>
    </xf>
    <xf numFmtId="172" fontId="0" fillId="0" borderId="0" xfId="0" applyNumberFormat="1" applyProtection="1"/>
    <xf numFmtId="0" fontId="11" fillId="0" borderId="0" xfId="0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75" fontId="0" fillId="0" borderId="0" xfId="0" applyNumberFormat="1" applyAlignment="1">
      <alignment horizontal="center"/>
    </xf>
    <xf numFmtId="1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" fontId="0" fillId="0" borderId="0" xfId="0" applyNumberFormat="1"/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zoomScale="80" zoomScaleNormal="80" workbookViewId="0">
      <selection activeCell="D34" sqref="D34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8" t="s">
        <v>0</v>
      </c>
      <c r="B1" s="58"/>
      <c r="C1" s="58"/>
      <c r="D1" s="58"/>
      <c r="E1" s="58"/>
      <c r="F1" s="58"/>
      <c r="G1" s="1"/>
      <c r="H1" s="59" t="s">
        <v>1</v>
      </c>
      <c r="I1" s="59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51">
        <v>923875.45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60" t="s">
        <v>4</v>
      </c>
      <c r="C4" s="60"/>
      <c r="D4" s="60"/>
      <c r="E4" s="60"/>
      <c r="F4" s="60"/>
      <c r="G4" s="1"/>
      <c r="H4" s="5" t="s">
        <v>3</v>
      </c>
      <c r="J4" s="1"/>
      <c r="K4" s="5" t="s">
        <v>3</v>
      </c>
      <c r="L4" s="59" t="s">
        <v>5</v>
      </c>
      <c r="M4" s="59"/>
      <c r="N4" s="59"/>
      <c r="O4" s="59"/>
      <c r="P4" s="59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1"/>
      <c r="F6" s="12">
        <f t="shared" ref="F6:F37" si="0">SUM(B6:E6)</f>
        <v>0</v>
      </c>
      <c r="G6" s="1"/>
      <c r="H6" s="13">
        <v>3.75</v>
      </c>
      <c r="I6">
        <v>0</v>
      </c>
      <c r="J6" s="1"/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0</v>
      </c>
      <c r="Q6" s="3"/>
      <c r="R6" s="3"/>
    </row>
    <row r="7" spans="1:18">
      <c r="A7" s="13">
        <v>4.25</v>
      </c>
      <c r="B7" s="11"/>
      <c r="C7" s="16"/>
      <c r="D7" s="11"/>
      <c r="E7" s="11"/>
      <c r="F7" s="12">
        <f t="shared" si="0"/>
        <v>0</v>
      </c>
      <c r="G7" s="1"/>
      <c r="H7" s="13">
        <v>4.25</v>
      </c>
      <c r="I7">
        <v>0</v>
      </c>
      <c r="J7" s="1"/>
      <c r="K7" s="13">
        <v>4.25</v>
      </c>
      <c r="L7" s="14">
        <f t="shared" si="1"/>
        <v>0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0</v>
      </c>
      <c r="Q7" s="3"/>
      <c r="R7" s="3"/>
    </row>
    <row r="8" spans="1:18">
      <c r="A8" s="10">
        <v>4.75</v>
      </c>
      <c r="B8" s="11"/>
      <c r="C8" s="16"/>
      <c r="D8" s="11"/>
      <c r="E8" s="11"/>
      <c r="F8" s="12">
        <f t="shared" si="0"/>
        <v>0</v>
      </c>
      <c r="G8" s="1"/>
      <c r="H8" s="13">
        <v>4.75</v>
      </c>
      <c r="I8">
        <v>0</v>
      </c>
      <c r="J8" s="1"/>
      <c r="K8" s="13">
        <v>4.75</v>
      </c>
      <c r="L8" s="14">
        <f t="shared" si="1"/>
        <v>0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0</v>
      </c>
      <c r="Q8" s="3"/>
      <c r="R8" s="3"/>
    </row>
    <row r="9" spans="1:18">
      <c r="A9" s="13">
        <v>5.25</v>
      </c>
      <c r="B9" s="11"/>
      <c r="C9" s="52">
        <v>1</v>
      </c>
      <c r="D9" s="11"/>
      <c r="E9" s="11"/>
      <c r="F9" s="12">
        <f t="shared" si="0"/>
        <v>1</v>
      </c>
      <c r="G9" s="17"/>
      <c r="H9" s="13">
        <v>5.25</v>
      </c>
      <c r="I9">
        <v>23346</v>
      </c>
      <c r="J9" s="1"/>
      <c r="K9" s="13">
        <v>5.25</v>
      </c>
      <c r="L9" s="14">
        <f t="shared" si="1"/>
        <v>0</v>
      </c>
      <c r="M9" s="14">
        <f t="shared" si="2"/>
        <v>23.346</v>
      </c>
      <c r="N9" s="14">
        <f t="shared" si="3"/>
        <v>0</v>
      </c>
      <c r="O9" s="14">
        <f t="shared" si="4"/>
        <v>0</v>
      </c>
      <c r="P9" s="15">
        <f t="shared" si="5"/>
        <v>23.346</v>
      </c>
      <c r="Q9" s="3"/>
      <c r="R9" s="3"/>
    </row>
    <row r="10" spans="1:18">
      <c r="A10" s="10">
        <v>5.75</v>
      </c>
      <c r="B10" s="11"/>
      <c r="C10" s="52">
        <v>1</v>
      </c>
      <c r="D10" s="11"/>
      <c r="E10" s="11"/>
      <c r="F10" s="12">
        <f t="shared" si="0"/>
        <v>1</v>
      </c>
      <c r="G10" s="1"/>
      <c r="H10" s="13">
        <v>5.75</v>
      </c>
      <c r="I10">
        <v>36686</v>
      </c>
      <c r="J10" s="1"/>
      <c r="K10" s="13">
        <v>5.75</v>
      </c>
      <c r="L10" s="14">
        <f t="shared" si="1"/>
        <v>0</v>
      </c>
      <c r="M10" s="14">
        <f t="shared" si="2"/>
        <v>36.686</v>
      </c>
      <c r="N10" s="14">
        <f t="shared" si="3"/>
        <v>0</v>
      </c>
      <c r="O10" s="14">
        <f t="shared" si="4"/>
        <v>0</v>
      </c>
      <c r="P10" s="15">
        <f t="shared" si="5"/>
        <v>36.686</v>
      </c>
      <c r="Q10" s="3"/>
      <c r="R10" s="3"/>
    </row>
    <row r="11" spans="1:18">
      <c r="A11" s="13">
        <v>6.25</v>
      </c>
      <c r="B11" s="11"/>
      <c r="C11" s="52">
        <v>1</v>
      </c>
      <c r="D11" s="11"/>
      <c r="E11" s="11"/>
      <c r="F11" s="12">
        <f t="shared" si="0"/>
        <v>1</v>
      </c>
      <c r="G11" s="1"/>
      <c r="H11" s="13">
        <v>6.25</v>
      </c>
      <c r="I11">
        <v>100053</v>
      </c>
      <c r="J11" s="1"/>
      <c r="K11" s="13">
        <v>6.25</v>
      </c>
      <c r="L11" s="14">
        <f t="shared" si="1"/>
        <v>0</v>
      </c>
      <c r="M11" s="14">
        <f t="shared" si="2"/>
        <v>100.053</v>
      </c>
      <c r="N11" s="14">
        <f t="shared" si="3"/>
        <v>0</v>
      </c>
      <c r="O11" s="14">
        <f t="shared" si="4"/>
        <v>0</v>
      </c>
      <c r="P11" s="15">
        <f t="shared" si="5"/>
        <v>100.053</v>
      </c>
      <c r="Q11" s="3"/>
      <c r="R11" s="3"/>
    </row>
    <row r="12" spans="1:18">
      <c r="A12" s="10">
        <v>6.75</v>
      </c>
      <c r="B12" s="16"/>
      <c r="C12" s="52">
        <v>1</v>
      </c>
      <c r="D12" s="11"/>
      <c r="E12" s="11"/>
      <c r="F12" s="12">
        <f t="shared" si="0"/>
        <v>1</v>
      </c>
      <c r="G12" s="1"/>
      <c r="H12" s="13">
        <v>6.75</v>
      </c>
      <c r="I12">
        <v>150079</v>
      </c>
      <c r="J12" s="1"/>
      <c r="K12" s="13">
        <v>6.75</v>
      </c>
      <c r="L12" s="14">
        <f t="shared" si="1"/>
        <v>0</v>
      </c>
      <c r="M12" s="14">
        <f t="shared" si="2"/>
        <v>150.07900000000001</v>
      </c>
      <c r="N12" s="14">
        <f t="shared" si="3"/>
        <v>0</v>
      </c>
      <c r="O12" s="14">
        <f t="shared" si="4"/>
        <v>0</v>
      </c>
      <c r="P12" s="15">
        <f t="shared" si="5"/>
        <v>150.07900000000001</v>
      </c>
      <c r="Q12" s="3"/>
      <c r="R12" s="3"/>
    </row>
    <row r="13" spans="1:18">
      <c r="A13" s="13">
        <v>7.25</v>
      </c>
      <c r="B13" s="16"/>
      <c r="C13" s="52">
        <v>1</v>
      </c>
      <c r="D13" s="11"/>
      <c r="E13" s="11"/>
      <c r="F13" s="12">
        <f t="shared" si="0"/>
        <v>1</v>
      </c>
      <c r="G13" s="1"/>
      <c r="H13" s="13">
        <v>7.25</v>
      </c>
      <c r="I13">
        <v>96718</v>
      </c>
      <c r="J13" s="1"/>
      <c r="K13" s="13">
        <v>7.25</v>
      </c>
      <c r="L13" s="14">
        <f t="shared" si="1"/>
        <v>0</v>
      </c>
      <c r="M13" s="14">
        <f t="shared" si="2"/>
        <v>96.718000000000004</v>
      </c>
      <c r="N13" s="14">
        <f t="shared" si="3"/>
        <v>0</v>
      </c>
      <c r="O13" s="14">
        <f t="shared" si="4"/>
        <v>0</v>
      </c>
      <c r="P13" s="15">
        <f t="shared" si="5"/>
        <v>96.718000000000004</v>
      </c>
      <c r="Q13" s="3"/>
      <c r="R13" s="3"/>
    </row>
    <row r="14" spans="1:18">
      <c r="A14" s="10">
        <v>7.75</v>
      </c>
      <c r="C14" s="52">
        <v>1</v>
      </c>
      <c r="D14" s="18"/>
      <c r="E14" s="11"/>
      <c r="F14" s="12">
        <f t="shared" si="0"/>
        <v>1</v>
      </c>
      <c r="G14" s="1"/>
      <c r="H14" s="13">
        <v>7.75</v>
      </c>
      <c r="I14">
        <v>270014</v>
      </c>
      <c r="J14" s="4"/>
      <c r="K14" s="13">
        <v>7.75</v>
      </c>
      <c r="L14" s="14">
        <f t="shared" si="1"/>
        <v>0</v>
      </c>
      <c r="M14" s="14">
        <f t="shared" si="2"/>
        <v>270.01400000000001</v>
      </c>
      <c r="N14" s="14">
        <f t="shared" si="3"/>
        <v>0</v>
      </c>
      <c r="O14" s="14">
        <f t="shared" si="4"/>
        <v>0</v>
      </c>
      <c r="P14" s="15">
        <f t="shared" si="5"/>
        <v>270.01400000000001</v>
      </c>
      <c r="Q14" s="3"/>
      <c r="R14" s="3"/>
    </row>
    <row r="15" spans="1:18">
      <c r="A15" s="13">
        <v>8.25</v>
      </c>
      <c r="C15">
        <v>5</v>
      </c>
      <c r="D15" s="19"/>
      <c r="E15" s="11"/>
      <c r="F15" s="12">
        <f t="shared" si="0"/>
        <v>5</v>
      </c>
      <c r="G15" s="1"/>
      <c r="H15" s="13">
        <v>8.25</v>
      </c>
      <c r="I15">
        <v>1268973</v>
      </c>
      <c r="J15" s="4"/>
      <c r="K15" s="13">
        <v>8.25</v>
      </c>
      <c r="L15" s="14">
        <f t="shared" si="1"/>
        <v>0</v>
      </c>
      <c r="M15" s="14">
        <f t="shared" si="2"/>
        <v>1268.973</v>
      </c>
      <c r="N15" s="14">
        <f t="shared" si="3"/>
        <v>0</v>
      </c>
      <c r="O15" s="14">
        <f t="shared" si="4"/>
        <v>0</v>
      </c>
      <c r="P15" s="15">
        <f t="shared" si="5"/>
        <v>1268.973</v>
      </c>
      <c r="Q15" s="3"/>
      <c r="R15" s="3"/>
    </row>
    <row r="16" spans="1:18">
      <c r="A16" s="10">
        <v>8.75</v>
      </c>
      <c r="C16">
        <v>17</v>
      </c>
      <c r="D16" s="19"/>
      <c r="E16" s="11"/>
      <c r="F16" s="12">
        <f t="shared" si="0"/>
        <v>17</v>
      </c>
      <c r="G16" s="1"/>
      <c r="H16" s="13">
        <v>8.75</v>
      </c>
      <c r="I16">
        <v>3825850</v>
      </c>
      <c r="J16" s="4"/>
      <c r="K16" s="13">
        <v>8.75</v>
      </c>
      <c r="L16" s="14">
        <f t="shared" si="1"/>
        <v>0</v>
      </c>
      <c r="M16" s="14">
        <f t="shared" si="2"/>
        <v>3825.85</v>
      </c>
      <c r="N16" s="14">
        <f t="shared" si="3"/>
        <v>0</v>
      </c>
      <c r="O16" s="14">
        <f t="shared" si="4"/>
        <v>0</v>
      </c>
      <c r="P16" s="15">
        <f t="shared" si="5"/>
        <v>3825.85</v>
      </c>
      <c r="Q16" s="3"/>
      <c r="R16" s="3"/>
    </row>
    <row r="17" spans="1:18">
      <c r="A17" s="13">
        <v>9.25</v>
      </c>
      <c r="C17">
        <v>23</v>
      </c>
      <c r="D17" s="19"/>
      <c r="E17" s="11"/>
      <c r="F17" s="12">
        <f t="shared" si="0"/>
        <v>23</v>
      </c>
      <c r="G17" s="1"/>
      <c r="H17" s="13">
        <v>9.25</v>
      </c>
      <c r="I17">
        <v>9470842</v>
      </c>
      <c r="J17" s="4"/>
      <c r="K17" s="13">
        <v>9.25</v>
      </c>
      <c r="L17" s="14">
        <f t="shared" si="1"/>
        <v>0</v>
      </c>
      <c r="M17" s="14">
        <f t="shared" si="2"/>
        <v>9470.8420000000006</v>
      </c>
      <c r="N17" s="14">
        <f t="shared" si="3"/>
        <v>0</v>
      </c>
      <c r="O17" s="14">
        <f t="shared" si="4"/>
        <v>0</v>
      </c>
      <c r="P17" s="15">
        <f t="shared" si="5"/>
        <v>9470.8420000000006</v>
      </c>
      <c r="Q17" s="3"/>
      <c r="R17" s="3"/>
    </row>
    <row r="18" spans="1:18">
      <c r="A18" s="10">
        <v>9.75</v>
      </c>
      <c r="C18">
        <v>20</v>
      </c>
      <c r="D18" s="19"/>
      <c r="E18" s="11"/>
      <c r="F18" s="12">
        <f t="shared" si="0"/>
        <v>20</v>
      </c>
      <c r="G18" s="1"/>
      <c r="H18" s="13">
        <v>9.75</v>
      </c>
      <c r="I18">
        <v>13691343</v>
      </c>
      <c r="J18" s="4"/>
      <c r="K18" s="13">
        <v>9.75</v>
      </c>
      <c r="L18" s="14">
        <f t="shared" si="1"/>
        <v>0</v>
      </c>
      <c r="M18" s="14">
        <f t="shared" si="2"/>
        <v>13691.343000000001</v>
      </c>
      <c r="N18" s="14">
        <f t="shared" si="3"/>
        <v>0</v>
      </c>
      <c r="O18" s="14">
        <f t="shared" si="4"/>
        <v>0</v>
      </c>
      <c r="P18" s="15">
        <f t="shared" si="5"/>
        <v>13691.343000000001</v>
      </c>
      <c r="Q18" s="3"/>
      <c r="R18" s="3"/>
    </row>
    <row r="19" spans="1:18">
      <c r="A19" s="13">
        <v>10.25</v>
      </c>
      <c r="C19">
        <v>25</v>
      </c>
      <c r="D19" s="19"/>
      <c r="E19" s="11"/>
      <c r="F19" s="12">
        <f t="shared" si="0"/>
        <v>25</v>
      </c>
      <c r="G19" s="1"/>
      <c r="H19" s="13">
        <v>10.25</v>
      </c>
      <c r="I19">
        <v>13922697</v>
      </c>
      <c r="J19" s="4"/>
      <c r="K19" s="13">
        <v>10.25</v>
      </c>
      <c r="L19" s="14">
        <f t="shared" si="1"/>
        <v>0</v>
      </c>
      <c r="M19" s="14">
        <f t="shared" si="2"/>
        <v>13922.697</v>
      </c>
      <c r="N19" s="14">
        <f t="shared" si="3"/>
        <v>0</v>
      </c>
      <c r="O19" s="14">
        <f t="shared" si="4"/>
        <v>0</v>
      </c>
      <c r="P19" s="15">
        <f t="shared" si="5"/>
        <v>13922.697</v>
      </c>
      <c r="Q19" s="3"/>
      <c r="R19" s="3"/>
    </row>
    <row r="20" spans="1:18">
      <c r="A20" s="10">
        <v>10.75</v>
      </c>
      <c r="C20">
        <v>25</v>
      </c>
      <c r="D20" s="19"/>
      <c r="E20" s="11"/>
      <c r="F20" s="12">
        <f t="shared" si="0"/>
        <v>25</v>
      </c>
      <c r="G20" s="1"/>
      <c r="H20" s="13">
        <v>10.75</v>
      </c>
      <c r="I20">
        <v>10329616</v>
      </c>
      <c r="J20" s="4"/>
      <c r="K20" s="13">
        <v>10.75</v>
      </c>
      <c r="L20" s="14">
        <f t="shared" si="1"/>
        <v>0</v>
      </c>
      <c r="M20" s="14">
        <f t="shared" si="2"/>
        <v>10329.616</v>
      </c>
      <c r="N20" s="14">
        <f t="shared" si="3"/>
        <v>0</v>
      </c>
      <c r="O20" s="14">
        <f t="shared" si="4"/>
        <v>0</v>
      </c>
      <c r="P20" s="15">
        <f t="shared" si="5"/>
        <v>10329.616</v>
      </c>
      <c r="Q20" s="3"/>
      <c r="R20" s="3"/>
    </row>
    <row r="21" spans="1:18">
      <c r="A21" s="13">
        <v>11.25</v>
      </c>
      <c r="C21">
        <v>25</v>
      </c>
      <c r="D21" s="19"/>
      <c r="E21" s="11"/>
      <c r="F21" s="12">
        <f t="shared" si="0"/>
        <v>25</v>
      </c>
      <c r="G21" s="1"/>
      <c r="H21" s="13">
        <v>11.25</v>
      </c>
      <c r="I21">
        <v>10821031</v>
      </c>
      <c r="J21" s="4"/>
      <c r="K21" s="13">
        <v>11.25</v>
      </c>
      <c r="L21" s="14">
        <f t="shared" si="1"/>
        <v>0</v>
      </c>
      <c r="M21" s="14">
        <f t="shared" si="2"/>
        <v>10821.031000000001</v>
      </c>
      <c r="N21" s="14">
        <f t="shared" si="3"/>
        <v>0</v>
      </c>
      <c r="O21" s="14">
        <f t="shared" si="4"/>
        <v>0</v>
      </c>
      <c r="P21" s="15">
        <f t="shared" si="5"/>
        <v>10821.031000000001</v>
      </c>
      <c r="Q21" s="3"/>
      <c r="R21" s="3"/>
    </row>
    <row r="22" spans="1:18">
      <c r="A22" s="10">
        <v>11.75</v>
      </c>
      <c r="C22">
        <v>26</v>
      </c>
      <c r="D22" s="19"/>
      <c r="E22" s="11"/>
      <c r="F22" s="12">
        <f t="shared" si="0"/>
        <v>26</v>
      </c>
      <c r="G22" s="4"/>
      <c r="H22" s="13">
        <v>11.75</v>
      </c>
      <c r="I22">
        <v>10362255</v>
      </c>
      <c r="J22" s="4"/>
      <c r="K22" s="13">
        <v>11.75</v>
      </c>
      <c r="L22" s="14">
        <f t="shared" si="1"/>
        <v>0</v>
      </c>
      <c r="M22" s="14">
        <f t="shared" si="2"/>
        <v>10362.254999999999</v>
      </c>
      <c r="N22" s="14">
        <f t="shared" si="3"/>
        <v>0</v>
      </c>
      <c r="O22" s="14">
        <f t="shared" si="4"/>
        <v>0</v>
      </c>
      <c r="P22" s="15">
        <f t="shared" si="5"/>
        <v>10362.254999999999</v>
      </c>
      <c r="Q22" s="3"/>
      <c r="R22" s="3"/>
    </row>
    <row r="23" spans="1:18">
      <c r="A23" s="13">
        <v>12.25</v>
      </c>
      <c r="C23">
        <v>22</v>
      </c>
      <c r="D23" s="19"/>
      <c r="E23" s="11"/>
      <c r="F23" s="12">
        <f t="shared" si="0"/>
        <v>22</v>
      </c>
      <c r="G23" s="4"/>
      <c r="H23" s="13">
        <v>12.25</v>
      </c>
      <c r="I23">
        <v>8434585</v>
      </c>
      <c r="J23" s="4"/>
      <c r="K23" s="13">
        <v>12.25</v>
      </c>
      <c r="L23" s="14">
        <f t="shared" si="1"/>
        <v>0</v>
      </c>
      <c r="M23" s="14">
        <f t="shared" si="2"/>
        <v>8434.5849999999991</v>
      </c>
      <c r="N23" s="14">
        <f t="shared" si="3"/>
        <v>0</v>
      </c>
      <c r="O23" s="14">
        <f t="shared" si="4"/>
        <v>0</v>
      </c>
      <c r="P23" s="15">
        <f t="shared" si="5"/>
        <v>8434.5849999999991</v>
      </c>
      <c r="Q23" s="3"/>
      <c r="R23" s="3"/>
    </row>
    <row r="24" spans="1:18">
      <c r="A24" s="10">
        <v>12.75</v>
      </c>
      <c r="C24">
        <v>20</v>
      </c>
      <c r="D24" s="19"/>
      <c r="E24" s="11"/>
      <c r="F24" s="12">
        <f t="shared" si="0"/>
        <v>20</v>
      </c>
      <c r="G24" s="4"/>
      <c r="H24" s="13">
        <v>12.75</v>
      </c>
      <c r="I24">
        <v>6090052</v>
      </c>
      <c r="J24" s="4"/>
      <c r="K24" s="13">
        <v>12.75</v>
      </c>
      <c r="L24" s="14">
        <f t="shared" si="1"/>
        <v>0</v>
      </c>
      <c r="M24" s="14">
        <f t="shared" si="2"/>
        <v>6090.0519999999997</v>
      </c>
      <c r="N24" s="14">
        <f t="shared" si="3"/>
        <v>0</v>
      </c>
      <c r="O24" s="14">
        <f t="shared" si="4"/>
        <v>0</v>
      </c>
      <c r="P24" s="15">
        <f t="shared" si="5"/>
        <v>6090.0519999999997</v>
      </c>
      <c r="Q24" s="3"/>
      <c r="R24" s="3"/>
    </row>
    <row r="25" spans="1:18">
      <c r="A25" s="13">
        <v>13.25</v>
      </c>
      <c r="C25">
        <v>17</v>
      </c>
      <c r="D25" s="19"/>
      <c r="E25" s="11"/>
      <c r="F25" s="12">
        <f t="shared" si="0"/>
        <v>17</v>
      </c>
      <c r="G25" s="4"/>
      <c r="H25" s="13">
        <v>13.25</v>
      </c>
      <c r="I25">
        <v>4006273</v>
      </c>
      <c r="J25" s="4"/>
      <c r="K25" s="13">
        <v>13.25</v>
      </c>
      <c r="L25" s="14">
        <f t="shared" si="1"/>
        <v>0</v>
      </c>
      <c r="M25" s="14">
        <f t="shared" si="2"/>
        <v>4006.2730000000001</v>
      </c>
      <c r="N25" s="14">
        <f t="shared" si="3"/>
        <v>0</v>
      </c>
      <c r="O25" s="14">
        <f t="shared" si="4"/>
        <v>0</v>
      </c>
      <c r="P25" s="15">
        <f t="shared" si="5"/>
        <v>4006.2730000000001</v>
      </c>
      <c r="Q25" s="3"/>
      <c r="R25" s="3"/>
    </row>
    <row r="26" spans="1:18">
      <c r="A26" s="10">
        <v>13.75</v>
      </c>
      <c r="C26">
        <v>17</v>
      </c>
      <c r="D26" s="19"/>
      <c r="E26" s="11"/>
      <c r="F26" s="12">
        <f t="shared" si="0"/>
        <v>17</v>
      </c>
      <c r="G26" s="4"/>
      <c r="H26" s="13">
        <v>13.75</v>
      </c>
      <c r="I26">
        <v>2495083</v>
      </c>
      <c r="J26" s="4"/>
      <c r="K26" s="13">
        <v>13.75</v>
      </c>
      <c r="L26" s="14">
        <f t="shared" si="1"/>
        <v>0</v>
      </c>
      <c r="M26" s="14">
        <f t="shared" si="2"/>
        <v>2495.0830000000001</v>
      </c>
      <c r="N26" s="14">
        <f t="shared" si="3"/>
        <v>0</v>
      </c>
      <c r="O26" s="14">
        <f t="shared" si="4"/>
        <v>0</v>
      </c>
      <c r="P26" s="15">
        <f t="shared" si="5"/>
        <v>2495.0830000000001</v>
      </c>
      <c r="Q26" s="3"/>
      <c r="R26" s="3"/>
    </row>
    <row r="27" spans="1:18">
      <c r="A27" s="13">
        <v>14.25</v>
      </c>
      <c r="C27">
        <v>13</v>
      </c>
      <c r="D27">
        <v>1</v>
      </c>
      <c r="E27" s="11"/>
      <c r="F27" s="12">
        <f t="shared" si="0"/>
        <v>14</v>
      </c>
      <c r="G27" s="4"/>
      <c r="H27" s="13">
        <v>14.25</v>
      </c>
      <c r="I27">
        <v>2122866</v>
      </c>
      <c r="J27" s="4"/>
      <c r="K27" s="13">
        <v>14.25</v>
      </c>
      <c r="L27" s="14">
        <f t="shared" si="1"/>
        <v>0</v>
      </c>
      <c r="M27" s="14">
        <f t="shared" si="2"/>
        <v>1971.23271428571</v>
      </c>
      <c r="N27" s="14">
        <f t="shared" si="3"/>
        <v>151.63328571428599</v>
      </c>
      <c r="O27" s="14">
        <f t="shared" si="4"/>
        <v>0</v>
      </c>
      <c r="P27" s="15">
        <f t="shared" si="5"/>
        <v>2122.866</v>
      </c>
      <c r="Q27" s="3"/>
      <c r="R27" s="3"/>
    </row>
    <row r="28" spans="1:18">
      <c r="A28" s="10">
        <v>14.75</v>
      </c>
      <c r="B28" s="11"/>
      <c r="C28">
        <v>9</v>
      </c>
      <c r="D28">
        <v>6</v>
      </c>
      <c r="E28" s="11"/>
      <c r="F28" s="12">
        <f t="shared" si="0"/>
        <v>15</v>
      </c>
      <c r="G28" s="1"/>
      <c r="H28" s="13">
        <v>14.75</v>
      </c>
      <c r="I28">
        <v>1633364</v>
      </c>
      <c r="J28" s="4"/>
      <c r="K28" s="13">
        <v>14.75</v>
      </c>
      <c r="L28" s="14">
        <f t="shared" si="1"/>
        <v>0</v>
      </c>
      <c r="M28" s="14">
        <f t="shared" si="2"/>
        <v>980.01840000000004</v>
      </c>
      <c r="N28" s="14">
        <f t="shared" si="3"/>
        <v>653.34559999999999</v>
      </c>
      <c r="O28" s="14">
        <f t="shared" si="4"/>
        <v>0</v>
      </c>
      <c r="P28" s="15">
        <f t="shared" si="5"/>
        <v>1633.364</v>
      </c>
      <c r="Q28" s="3"/>
      <c r="R28" s="3"/>
    </row>
    <row r="29" spans="1:18">
      <c r="A29" s="13">
        <v>15.25</v>
      </c>
      <c r="B29" s="11"/>
      <c r="C29">
        <v>3</v>
      </c>
      <c r="D29">
        <v>10</v>
      </c>
      <c r="E29" s="11"/>
      <c r="F29" s="12">
        <f t="shared" si="0"/>
        <v>13</v>
      </c>
      <c r="G29" s="1"/>
      <c r="H29" s="13">
        <v>15.25</v>
      </c>
      <c r="I29">
        <v>1474745</v>
      </c>
      <c r="J29" s="4"/>
      <c r="K29" s="13">
        <v>15.25</v>
      </c>
      <c r="L29" s="14">
        <f t="shared" si="1"/>
        <v>0</v>
      </c>
      <c r="M29" s="14">
        <f t="shared" si="2"/>
        <v>340.32576923076903</v>
      </c>
      <c r="N29" s="14">
        <f t="shared" si="3"/>
        <v>1134.4192307692299</v>
      </c>
      <c r="O29" s="14">
        <f t="shared" si="4"/>
        <v>0</v>
      </c>
      <c r="P29" s="15">
        <f t="shared" si="5"/>
        <v>1474.7449999999999</v>
      </c>
      <c r="Q29" s="3"/>
      <c r="R29" s="3"/>
    </row>
    <row r="30" spans="1:18">
      <c r="A30" s="10">
        <v>15.75</v>
      </c>
      <c r="B30" s="11"/>
      <c r="D30">
        <v>7</v>
      </c>
      <c r="E30" s="11"/>
      <c r="F30" s="12">
        <f t="shared" si="0"/>
        <v>7</v>
      </c>
      <c r="G30" s="1"/>
      <c r="H30" s="13">
        <v>15.75</v>
      </c>
      <c r="I30">
        <v>841738</v>
      </c>
      <c r="J30" s="4"/>
      <c r="K30" s="13">
        <v>15.75</v>
      </c>
      <c r="L30" s="14">
        <f t="shared" si="1"/>
        <v>0</v>
      </c>
      <c r="M30" s="14">
        <f t="shared" si="2"/>
        <v>0</v>
      </c>
      <c r="N30" s="14">
        <f t="shared" si="3"/>
        <v>841.73800000000006</v>
      </c>
      <c r="O30" s="14">
        <f t="shared" si="4"/>
        <v>0</v>
      </c>
      <c r="P30" s="15">
        <f t="shared" si="5"/>
        <v>841.73800000000006</v>
      </c>
      <c r="Q30" s="3"/>
      <c r="R30" s="3"/>
    </row>
    <row r="31" spans="1:18">
      <c r="A31" s="13">
        <v>16.25</v>
      </c>
      <c r="B31" s="11"/>
      <c r="C31" s="19"/>
      <c r="D31">
        <v>4</v>
      </c>
      <c r="E31" s="11"/>
      <c r="F31" s="12">
        <f t="shared" si="0"/>
        <v>4</v>
      </c>
      <c r="G31" s="1"/>
      <c r="H31" s="13">
        <v>16.25</v>
      </c>
      <c r="I31">
        <v>455889</v>
      </c>
      <c r="J31" s="4"/>
      <c r="K31" s="13">
        <v>16.25</v>
      </c>
      <c r="L31" s="14">
        <f t="shared" si="1"/>
        <v>0</v>
      </c>
      <c r="M31" s="14">
        <f t="shared" si="2"/>
        <v>0</v>
      </c>
      <c r="N31" s="14">
        <f t="shared" si="3"/>
        <v>455.88900000000001</v>
      </c>
      <c r="O31" s="14">
        <f t="shared" si="4"/>
        <v>0</v>
      </c>
      <c r="P31" s="15">
        <f t="shared" si="5"/>
        <v>455.88900000000001</v>
      </c>
      <c r="Q31" s="3"/>
      <c r="R31" s="3"/>
    </row>
    <row r="32" spans="1:18">
      <c r="A32" s="10">
        <v>16.75</v>
      </c>
      <c r="B32" s="11"/>
      <c r="C32" s="19"/>
      <c r="D32" s="52">
        <v>1</v>
      </c>
      <c r="E32" s="11"/>
      <c r="F32" s="12">
        <f t="shared" si="0"/>
        <v>1</v>
      </c>
      <c r="G32" s="1"/>
      <c r="H32" s="13">
        <v>16.75</v>
      </c>
      <c r="I32">
        <v>414580</v>
      </c>
      <c r="J32" s="20"/>
      <c r="K32" s="13">
        <v>16.75</v>
      </c>
      <c r="L32" s="14">
        <f t="shared" si="1"/>
        <v>0</v>
      </c>
      <c r="M32" s="14">
        <f t="shared" si="2"/>
        <v>0</v>
      </c>
      <c r="N32" s="14">
        <f t="shared" si="3"/>
        <v>414.58</v>
      </c>
      <c r="O32" s="14">
        <f t="shared" si="4"/>
        <v>0</v>
      </c>
      <c r="P32" s="15">
        <f t="shared" si="5"/>
        <v>414.58</v>
      </c>
      <c r="Q32" s="3"/>
      <c r="R32" s="3"/>
    </row>
    <row r="33" spans="1:18">
      <c r="A33" s="13">
        <v>17.25</v>
      </c>
      <c r="B33" s="11"/>
      <c r="C33" s="19"/>
      <c r="D33" s="21">
        <v>1</v>
      </c>
      <c r="E33" s="11"/>
      <c r="F33" s="12">
        <f t="shared" si="0"/>
        <v>1</v>
      </c>
      <c r="G33" s="1"/>
      <c r="H33" s="13">
        <v>17.25</v>
      </c>
      <c r="I33">
        <v>447316</v>
      </c>
      <c r="J33" s="20"/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447.31599999999997</v>
      </c>
      <c r="O33" s="14">
        <f t="shared" si="4"/>
        <v>0</v>
      </c>
      <c r="P33" s="15">
        <f t="shared" si="5"/>
        <v>447.31599999999997</v>
      </c>
      <c r="Q33" s="3"/>
      <c r="R33" s="3"/>
    </row>
    <row r="34" spans="1:18">
      <c r="A34" s="10">
        <v>17.75</v>
      </c>
      <c r="B34" s="11"/>
      <c r="C34" s="19"/>
      <c r="D34" s="53">
        <v>1</v>
      </c>
      <c r="E34" s="11"/>
      <c r="F34" s="12">
        <f t="shared" si="0"/>
        <v>1</v>
      </c>
      <c r="G34" s="1"/>
      <c r="H34" s="13">
        <v>17.75</v>
      </c>
      <c r="I34">
        <v>56040</v>
      </c>
      <c r="J34" s="20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56.04</v>
      </c>
      <c r="O34" s="14">
        <f t="shared" si="4"/>
        <v>0</v>
      </c>
      <c r="P34" s="15">
        <f t="shared" si="5"/>
        <v>56.04</v>
      </c>
      <c r="Q34" s="3"/>
      <c r="R34" s="3"/>
    </row>
    <row r="35" spans="1:18">
      <c r="A35" s="13">
        <v>18.25</v>
      </c>
      <c r="B35" s="11"/>
      <c r="C35" s="11"/>
      <c r="D35" s="11"/>
      <c r="E35" s="11"/>
      <c r="F35" s="12">
        <f t="shared" si="0"/>
        <v>0</v>
      </c>
      <c r="G35" s="1"/>
      <c r="H35" s="13">
        <v>18.25</v>
      </c>
      <c r="I35">
        <v>0</v>
      </c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11"/>
      <c r="C36" s="11"/>
      <c r="D36" s="11"/>
      <c r="E36" s="11"/>
      <c r="F36" s="12">
        <f t="shared" si="0"/>
        <v>0</v>
      </c>
      <c r="G36" s="1"/>
      <c r="H36" s="13">
        <v>18.75</v>
      </c>
      <c r="I36">
        <v>0</v>
      </c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11"/>
      <c r="C37" s="11"/>
      <c r="D37" s="11"/>
      <c r="E37" s="11"/>
      <c r="F37" s="12">
        <f t="shared" si="0"/>
        <v>0</v>
      </c>
      <c r="G37" s="1"/>
      <c r="H37" s="13">
        <v>19.25</v>
      </c>
      <c r="I37" s="4"/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22" t="s">
        <v>7</v>
      </c>
      <c r="B38" s="23">
        <f>SUM(B6:B37)</f>
        <v>0</v>
      </c>
      <c r="C38" s="23">
        <f>SUM(C6:C37)</f>
        <v>273</v>
      </c>
      <c r="D38" s="23">
        <f>SUM(D6:D37)</f>
        <v>31</v>
      </c>
      <c r="E38" s="23">
        <f>SUM(E6:E37)</f>
        <v>0</v>
      </c>
      <c r="F38" s="24">
        <f>SUM(F6:F37)</f>
        <v>304</v>
      </c>
      <c r="G38" s="25"/>
      <c r="H38" s="22" t="s">
        <v>7</v>
      </c>
      <c r="I38" s="4">
        <f>SUM(I6:I37)</f>
        <v>102842034</v>
      </c>
      <c r="J38" s="1"/>
      <c r="K38" s="22" t="s">
        <v>7</v>
      </c>
      <c r="L38" s="23">
        <f>SUM(L6:L37)</f>
        <v>0</v>
      </c>
      <c r="M38" s="23">
        <f>SUM(M6:M37)</f>
        <v>98687.072883516506</v>
      </c>
      <c r="N38" s="23">
        <f>SUM(N6:N37)</f>
        <v>4154.9611164835196</v>
      </c>
      <c r="O38" s="23">
        <f>SUM(O6:O37)</f>
        <v>0</v>
      </c>
      <c r="P38" s="26">
        <f>SUM(P6:P37)</f>
        <v>102842.034</v>
      </c>
      <c r="Q38" s="27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8"/>
      <c r="B41" s="1"/>
      <c r="C41" s="1"/>
      <c r="D41" s="1"/>
      <c r="E41" s="1"/>
      <c r="F41" s="28"/>
      <c r="G41" s="1"/>
      <c r="H41" s="1"/>
      <c r="I41" s="1"/>
      <c r="J41" s="28"/>
      <c r="K41" s="1"/>
      <c r="L41" s="1"/>
      <c r="M41" s="1"/>
      <c r="N41" s="28"/>
      <c r="O41" s="1"/>
      <c r="P41" s="3"/>
      <c r="Q41" s="3"/>
      <c r="R41" s="3"/>
    </row>
    <row r="42" spans="1:18">
      <c r="A42" s="1"/>
      <c r="B42" s="59" t="s">
        <v>9</v>
      </c>
      <c r="C42" s="59"/>
      <c r="D42" s="59"/>
      <c r="E42" s="1"/>
      <c r="F42" s="1"/>
      <c r="G42" s="29"/>
      <c r="H42" s="1"/>
      <c r="I42" s="59" t="s">
        <v>10</v>
      </c>
      <c r="J42" s="59"/>
      <c r="K42" s="59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>
        <v>4.3639126334056155E-3</v>
      </c>
      <c r="J44" s="16" t="s">
        <v>12</v>
      </c>
      <c r="K44">
        <v>3.1482912499497862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0" t="s">
        <v>7</v>
      </c>
      <c r="N46" s="3"/>
      <c r="O46" s="3"/>
      <c r="P46" s="3"/>
    </row>
    <row r="47" spans="1:18">
      <c r="A47" s="13">
        <v>3.75</v>
      </c>
      <c r="B47" s="14">
        <f t="shared" ref="B47:B78" si="6">L6*($A47)</f>
        <v>0</v>
      </c>
      <c r="C47" s="14">
        <f t="shared" ref="C47:C78" si="7">M6*($A47)</f>
        <v>0</v>
      </c>
      <c r="D47" s="14">
        <f t="shared" ref="D47:D78" si="8">N6*($A47)</f>
        <v>0</v>
      </c>
      <c r="E47" s="14">
        <f t="shared" ref="E47:E78" si="9">O6*($A47)</f>
        <v>0</v>
      </c>
      <c r="F47" s="12">
        <f t="shared" ref="F47:F78" si="10">SUM(B47:E47)</f>
        <v>0</v>
      </c>
      <c r="G47" s="1"/>
      <c r="H47" s="13">
        <f t="shared" ref="H47:H78" si="11">$I$44*((A47)^$K$44)</f>
        <v>0.27995850437160402</v>
      </c>
      <c r="I47" s="14">
        <f t="shared" ref="I47:I78" si="12">L6*$H47</f>
        <v>0</v>
      </c>
      <c r="J47" s="14">
        <f t="shared" ref="J47:J78" si="13">M6*$H47</f>
        <v>0</v>
      </c>
      <c r="K47" s="14">
        <f t="shared" ref="K47:K78" si="14">N6*$H47</f>
        <v>0</v>
      </c>
      <c r="L47" s="14">
        <f t="shared" ref="L47:L78" si="15">O6*$H47</f>
        <v>0</v>
      </c>
      <c r="M47" s="31">
        <f t="shared" ref="M47:M78" si="16">SUM(I47:L47)</f>
        <v>0</v>
      </c>
      <c r="N47" s="3"/>
      <c r="O47" s="3"/>
      <c r="P47" s="3"/>
    </row>
    <row r="48" spans="1:18">
      <c r="A48" s="13">
        <v>4.25</v>
      </c>
      <c r="B48" s="14">
        <f t="shared" si="6"/>
        <v>0</v>
      </c>
      <c r="C48" s="14">
        <f t="shared" si="7"/>
        <v>0</v>
      </c>
      <c r="D48" s="14">
        <f t="shared" si="8"/>
        <v>0</v>
      </c>
      <c r="E48" s="14">
        <f t="shared" si="9"/>
        <v>0</v>
      </c>
      <c r="F48" s="12">
        <f t="shared" si="10"/>
        <v>0</v>
      </c>
      <c r="G48" s="1"/>
      <c r="H48" s="13">
        <f t="shared" si="11"/>
        <v>0.41517138932150799</v>
      </c>
      <c r="I48" s="14">
        <f t="shared" si="12"/>
        <v>0</v>
      </c>
      <c r="J48" s="14">
        <f t="shared" si="13"/>
        <v>0</v>
      </c>
      <c r="K48" s="14">
        <f t="shared" si="14"/>
        <v>0</v>
      </c>
      <c r="L48" s="14">
        <f t="shared" si="15"/>
        <v>0</v>
      </c>
      <c r="M48" s="31">
        <f t="shared" si="16"/>
        <v>0</v>
      </c>
      <c r="N48" s="3"/>
      <c r="O48" s="3"/>
      <c r="P48" s="3"/>
    </row>
    <row r="49" spans="1:16">
      <c r="A49" s="13">
        <v>4.75</v>
      </c>
      <c r="B49" s="14">
        <f t="shared" si="6"/>
        <v>0</v>
      </c>
      <c r="C49" s="14">
        <f t="shared" si="7"/>
        <v>0</v>
      </c>
      <c r="D49" s="14">
        <f t="shared" si="8"/>
        <v>0</v>
      </c>
      <c r="E49" s="14">
        <f t="shared" si="9"/>
        <v>0</v>
      </c>
      <c r="F49" s="12">
        <f t="shared" si="10"/>
        <v>0</v>
      </c>
      <c r="G49" s="1"/>
      <c r="H49" s="13">
        <f t="shared" si="11"/>
        <v>0.58925681958503595</v>
      </c>
      <c r="I49" s="14">
        <f t="shared" si="12"/>
        <v>0</v>
      </c>
      <c r="J49" s="14">
        <f t="shared" si="13"/>
        <v>0</v>
      </c>
      <c r="K49" s="14">
        <f t="shared" si="14"/>
        <v>0</v>
      </c>
      <c r="L49" s="14">
        <f t="shared" si="15"/>
        <v>0</v>
      </c>
      <c r="M49" s="31">
        <f t="shared" si="16"/>
        <v>0</v>
      </c>
      <c r="N49" s="3"/>
      <c r="O49" s="3"/>
      <c r="P49" s="3"/>
    </row>
    <row r="50" spans="1:16">
      <c r="A50" s="13">
        <v>5.25</v>
      </c>
      <c r="B50" s="14">
        <f t="shared" si="6"/>
        <v>0</v>
      </c>
      <c r="C50" s="14">
        <f t="shared" si="7"/>
        <v>122.5665</v>
      </c>
      <c r="D50" s="14">
        <f t="shared" si="8"/>
        <v>0</v>
      </c>
      <c r="E50" s="14">
        <f t="shared" si="9"/>
        <v>0</v>
      </c>
      <c r="F50" s="12">
        <f t="shared" si="10"/>
        <v>122.5665</v>
      </c>
      <c r="G50" s="1"/>
      <c r="H50" s="13">
        <f t="shared" si="11"/>
        <v>0.80750883153261299</v>
      </c>
      <c r="I50" s="14">
        <f t="shared" si="12"/>
        <v>0</v>
      </c>
      <c r="J50" s="14">
        <f t="shared" si="13"/>
        <v>18.8521011809604</v>
      </c>
      <c r="K50" s="14">
        <f t="shared" si="14"/>
        <v>0</v>
      </c>
      <c r="L50" s="14">
        <f t="shared" si="15"/>
        <v>0</v>
      </c>
      <c r="M50" s="31">
        <f t="shared" si="16"/>
        <v>18.8521011809604</v>
      </c>
      <c r="N50" s="3"/>
      <c r="O50" s="3"/>
      <c r="P50" s="3"/>
    </row>
    <row r="51" spans="1:16">
      <c r="A51" s="13">
        <v>5.75</v>
      </c>
      <c r="B51" s="14">
        <f t="shared" si="6"/>
        <v>0</v>
      </c>
      <c r="C51" s="14">
        <f t="shared" si="7"/>
        <v>210.94450000000001</v>
      </c>
      <c r="D51" s="14">
        <f t="shared" si="8"/>
        <v>0</v>
      </c>
      <c r="E51" s="14">
        <f t="shared" si="9"/>
        <v>0</v>
      </c>
      <c r="F51" s="12">
        <f t="shared" si="10"/>
        <v>210.94450000000001</v>
      </c>
      <c r="G51" s="1"/>
      <c r="H51" s="13">
        <f t="shared" si="11"/>
        <v>1.0753050257924099</v>
      </c>
      <c r="I51" s="14">
        <f t="shared" si="12"/>
        <v>0</v>
      </c>
      <c r="J51" s="14">
        <f t="shared" si="13"/>
        <v>39.448640176220401</v>
      </c>
      <c r="K51" s="14">
        <f t="shared" si="14"/>
        <v>0</v>
      </c>
      <c r="L51" s="14">
        <f t="shared" si="15"/>
        <v>0</v>
      </c>
      <c r="M51" s="31">
        <f t="shared" si="16"/>
        <v>39.448640176220401</v>
      </c>
      <c r="N51" s="3"/>
      <c r="O51" s="3"/>
      <c r="P51" s="3"/>
    </row>
    <row r="52" spans="1:16">
      <c r="A52" s="13">
        <v>6.25</v>
      </c>
      <c r="B52" s="14">
        <f t="shared" si="6"/>
        <v>0</v>
      </c>
      <c r="C52" s="14">
        <f t="shared" si="7"/>
        <v>625.33124999999995</v>
      </c>
      <c r="D52" s="14">
        <f t="shared" si="8"/>
        <v>0</v>
      </c>
      <c r="E52" s="14">
        <f t="shared" si="9"/>
        <v>0</v>
      </c>
      <c r="F52" s="12">
        <f t="shared" si="10"/>
        <v>625.33124999999995</v>
      </c>
      <c r="G52" s="1"/>
      <c r="H52" s="13">
        <f t="shared" si="11"/>
        <v>1.3980996981121101</v>
      </c>
      <c r="I52" s="14">
        <f t="shared" si="12"/>
        <v>0</v>
      </c>
      <c r="J52" s="14">
        <f t="shared" si="13"/>
        <v>139.884069095211</v>
      </c>
      <c r="K52" s="14">
        <f t="shared" si="14"/>
        <v>0</v>
      </c>
      <c r="L52" s="14">
        <f t="shared" si="15"/>
        <v>0</v>
      </c>
      <c r="M52" s="31">
        <f t="shared" si="16"/>
        <v>139.884069095211</v>
      </c>
      <c r="N52" s="3"/>
      <c r="O52" s="3"/>
      <c r="P52" s="3"/>
    </row>
    <row r="53" spans="1:16">
      <c r="A53" s="13">
        <v>6.75</v>
      </c>
      <c r="B53" s="14">
        <f t="shared" si="6"/>
        <v>0</v>
      </c>
      <c r="C53" s="14">
        <f t="shared" si="7"/>
        <v>1013.03325</v>
      </c>
      <c r="D53" s="14">
        <f t="shared" si="8"/>
        <v>0</v>
      </c>
      <c r="E53" s="14">
        <f t="shared" si="9"/>
        <v>0</v>
      </c>
      <c r="F53" s="12">
        <f t="shared" si="10"/>
        <v>1013.03325</v>
      </c>
      <c r="G53" s="1"/>
      <c r="H53" s="13">
        <f t="shared" si="11"/>
        <v>1.7814180928179799</v>
      </c>
      <c r="I53" s="14">
        <f t="shared" si="12"/>
        <v>0</v>
      </c>
      <c r="J53" s="14">
        <f t="shared" si="13"/>
        <v>267.35344595202997</v>
      </c>
      <c r="K53" s="14">
        <f t="shared" si="14"/>
        <v>0</v>
      </c>
      <c r="L53" s="14">
        <f t="shared" si="15"/>
        <v>0</v>
      </c>
      <c r="M53" s="31">
        <f t="shared" si="16"/>
        <v>267.35344595202997</v>
      </c>
      <c r="N53" s="3"/>
      <c r="O53" s="3"/>
      <c r="P53" s="3"/>
    </row>
    <row r="54" spans="1:16">
      <c r="A54" s="13">
        <v>7.25</v>
      </c>
      <c r="B54" s="14">
        <f t="shared" si="6"/>
        <v>0</v>
      </c>
      <c r="C54" s="14">
        <f t="shared" si="7"/>
        <v>701.20550000000003</v>
      </c>
      <c r="D54" s="14">
        <f t="shared" si="8"/>
        <v>0</v>
      </c>
      <c r="E54" s="14">
        <f t="shared" si="9"/>
        <v>0</v>
      </c>
      <c r="F54" s="12">
        <f t="shared" si="10"/>
        <v>701.20550000000003</v>
      </c>
      <c r="G54" s="1"/>
      <c r="H54" s="13">
        <f t="shared" si="11"/>
        <v>2.2308515186509799</v>
      </c>
      <c r="I54" s="14">
        <f t="shared" si="12"/>
        <v>0</v>
      </c>
      <c r="J54" s="14">
        <f t="shared" si="13"/>
        <v>215.763497180885</v>
      </c>
      <c r="K54" s="14">
        <f t="shared" si="14"/>
        <v>0</v>
      </c>
      <c r="L54" s="14">
        <f t="shared" si="15"/>
        <v>0</v>
      </c>
      <c r="M54" s="31">
        <f t="shared" si="16"/>
        <v>215.763497180885</v>
      </c>
      <c r="N54" s="3"/>
      <c r="O54" s="3"/>
      <c r="P54" s="3"/>
    </row>
    <row r="55" spans="1:16">
      <c r="A55" s="13">
        <v>7.75</v>
      </c>
      <c r="B55" s="14">
        <f t="shared" si="6"/>
        <v>0</v>
      </c>
      <c r="C55" s="14">
        <f t="shared" si="7"/>
        <v>2092.6084999999998</v>
      </c>
      <c r="D55" s="14">
        <f t="shared" si="8"/>
        <v>0</v>
      </c>
      <c r="E55" s="14">
        <f t="shared" si="9"/>
        <v>0</v>
      </c>
      <c r="F55" s="12">
        <f t="shared" si="10"/>
        <v>2092.6084999999998</v>
      </c>
      <c r="G55" s="1"/>
      <c r="H55" s="13">
        <f t="shared" si="11"/>
        <v>2.7520531422548502</v>
      </c>
      <c r="I55" s="14">
        <f t="shared" si="12"/>
        <v>0</v>
      </c>
      <c r="J55" s="14">
        <f t="shared" si="13"/>
        <v>743.09287715280095</v>
      </c>
      <c r="K55" s="14">
        <f t="shared" si="14"/>
        <v>0</v>
      </c>
      <c r="L55" s="14">
        <f t="shared" si="15"/>
        <v>0</v>
      </c>
      <c r="M55" s="31">
        <f t="shared" si="16"/>
        <v>743.09287715280095</v>
      </c>
      <c r="N55" s="3"/>
      <c r="O55" s="3"/>
      <c r="P55" s="3"/>
    </row>
    <row r="56" spans="1:16">
      <c r="A56" s="13">
        <v>8.25</v>
      </c>
      <c r="B56" s="14">
        <f t="shared" si="6"/>
        <v>0</v>
      </c>
      <c r="C56" s="14">
        <f t="shared" si="7"/>
        <v>10469.027249999999</v>
      </c>
      <c r="D56" s="14">
        <f t="shared" si="8"/>
        <v>0</v>
      </c>
      <c r="E56" s="14">
        <f t="shared" si="9"/>
        <v>0</v>
      </c>
      <c r="F56" s="12">
        <f t="shared" si="10"/>
        <v>10469.027249999999</v>
      </c>
      <c r="G56" s="1"/>
      <c r="H56" s="13">
        <f t="shared" si="11"/>
        <v>3.35073432438588</v>
      </c>
      <c r="I56" s="14">
        <f t="shared" si="12"/>
        <v>0</v>
      </c>
      <c r="J56" s="14">
        <f t="shared" si="13"/>
        <v>4251.99138781892</v>
      </c>
      <c r="K56" s="14">
        <f t="shared" si="14"/>
        <v>0</v>
      </c>
      <c r="L56" s="14">
        <f t="shared" si="15"/>
        <v>0</v>
      </c>
      <c r="M56" s="31">
        <f t="shared" si="16"/>
        <v>4251.99138781892</v>
      </c>
      <c r="N56" s="3"/>
      <c r="O56" s="3"/>
      <c r="P56" s="3"/>
    </row>
    <row r="57" spans="1:16">
      <c r="A57" s="13">
        <v>8.75</v>
      </c>
      <c r="B57" s="14">
        <f t="shared" si="6"/>
        <v>0</v>
      </c>
      <c r="C57" s="14">
        <f t="shared" si="7"/>
        <v>33476.1875</v>
      </c>
      <c r="D57" s="14">
        <f t="shared" si="8"/>
        <v>0</v>
      </c>
      <c r="E57" s="14">
        <f t="shared" si="9"/>
        <v>0</v>
      </c>
      <c r="F57" s="12">
        <f t="shared" si="10"/>
        <v>33476.1875</v>
      </c>
      <c r="G57" s="1"/>
      <c r="H57" s="13">
        <f t="shared" si="11"/>
        <v>4.0326613978836701</v>
      </c>
      <c r="I57" s="14">
        <f t="shared" si="12"/>
        <v>0</v>
      </c>
      <c r="J57" s="14">
        <f t="shared" si="13"/>
        <v>15428.3576090932</v>
      </c>
      <c r="K57" s="14">
        <f t="shared" si="14"/>
        <v>0</v>
      </c>
      <c r="L57" s="14">
        <f t="shared" si="15"/>
        <v>0</v>
      </c>
      <c r="M57" s="31">
        <f t="shared" si="16"/>
        <v>15428.3576090932</v>
      </c>
      <c r="N57" s="3"/>
      <c r="O57" s="3"/>
      <c r="P57" s="3"/>
    </row>
    <row r="58" spans="1:16">
      <c r="A58" s="13">
        <v>9.25</v>
      </c>
      <c r="B58" s="14">
        <f t="shared" si="6"/>
        <v>0</v>
      </c>
      <c r="C58" s="14">
        <f t="shared" si="7"/>
        <v>87605.288499999995</v>
      </c>
      <c r="D58" s="14">
        <f t="shared" si="8"/>
        <v>0</v>
      </c>
      <c r="E58" s="14">
        <f t="shared" si="9"/>
        <v>0</v>
      </c>
      <c r="F58" s="12">
        <f t="shared" si="10"/>
        <v>87605.288499999995</v>
      </c>
      <c r="G58" s="1"/>
      <c r="H58" s="13">
        <f t="shared" si="11"/>
        <v>4.8036528102870601</v>
      </c>
      <c r="I58" s="14">
        <f t="shared" si="12"/>
        <v>0</v>
      </c>
      <c r="J58" s="14">
        <f t="shared" si="13"/>
        <v>45494.636789084703</v>
      </c>
      <c r="K58" s="14">
        <f t="shared" si="14"/>
        <v>0</v>
      </c>
      <c r="L58" s="14">
        <f t="shared" si="15"/>
        <v>0</v>
      </c>
      <c r="M58" s="31">
        <f t="shared" si="16"/>
        <v>45494.636789084703</v>
      </c>
      <c r="N58" s="3"/>
      <c r="O58" s="3"/>
      <c r="P58" s="3"/>
    </row>
    <row r="59" spans="1:16">
      <c r="A59" s="13">
        <v>9.75</v>
      </c>
      <c r="B59" s="14">
        <f t="shared" si="6"/>
        <v>0</v>
      </c>
      <c r="C59" s="14">
        <f t="shared" si="7"/>
        <v>133490.59424999999</v>
      </c>
      <c r="D59" s="14">
        <f t="shared" si="8"/>
        <v>0</v>
      </c>
      <c r="E59" s="14">
        <f t="shared" si="9"/>
        <v>0</v>
      </c>
      <c r="F59" s="12">
        <f t="shared" si="10"/>
        <v>133490.59424999999</v>
      </c>
      <c r="G59" s="1"/>
      <c r="H59" s="13">
        <f t="shared" si="11"/>
        <v>5.6695765711328701</v>
      </c>
      <c r="I59" s="14">
        <f t="shared" si="12"/>
        <v>0</v>
      </c>
      <c r="J59" s="14">
        <f t="shared" si="13"/>
        <v>77624.117500143999</v>
      </c>
      <c r="K59" s="14">
        <f t="shared" si="14"/>
        <v>0</v>
      </c>
      <c r="L59" s="14">
        <f t="shared" si="15"/>
        <v>0</v>
      </c>
      <c r="M59" s="31">
        <f t="shared" si="16"/>
        <v>77624.117500143999</v>
      </c>
      <c r="N59" s="3"/>
      <c r="O59" s="3"/>
      <c r="P59" s="3"/>
    </row>
    <row r="60" spans="1:16">
      <c r="A60" s="13">
        <v>10.25</v>
      </c>
      <c r="B60" s="14">
        <f t="shared" si="6"/>
        <v>0</v>
      </c>
      <c r="C60" s="14">
        <f t="shared" si="7"/>
        <v>142707.64425000001</v>
      </c>
      <c r="D60" s="14">
        <f t="shared" si="8"/>
        <v>0</v>
      </c>
      <c r="E60" s="14">
        <f t="shared" si="9"/>
        <v>0</v>
      </c>
      <c r="F60" s="12">
        <f t="shared" si="10"/>
        <v>142707.64425000001</v>
      </c>
      <c r="G60" s="1"/>
      <c r="H60" s="13">
        <f t="shared" si="11"/>
        <v>6.6363479565794901</v>
      </c>
      <c r="I60" s="14">
        <f t="shared" si="12"/>
        <v>0</v>
      </c>
      <c r="J60" s="14">
        <f t="shared" si="13"/>
        <v>92395.861786025402</v>
      </c>
      <c r="K60" s="14">
        <f t="shared" si="14"/>
        <v>0</v>
      </c>
      <c r="L60" s="14">
        <f t="shared" si="15"/>
        <v>0</v>
      </c>
      <c r="M60" s="31">
        <f t="shared" si="16"/>
        <v>92395.861786025402</v>
      </c>
      <c r="N60" s="3"/>
      <c r="O60" s="3"/>
      <c r="P60" s="3"/>
    </row>
    <row r="61" spans="1:16">
      <c r="A61" s="13">
        <v>10.75</v>
      </c>
      <c r="B61" s="14">
        <f t="shared" si="6"/>
        <v>0</v>
      </c>
      <c r="C61" s="14">
        <f t="shared" si="7"/>
        <v>111043.372</v>
      </c>
      <c r="D61" s="14">
        <f t="shared" si="8"/>
        <v>0</v>
      </c>
      <c r="E61" s="14">
        <f t="shared" si="9"/>
        <v>0</v>
      </c>
      <c r="F61" s="12">
        <f t="shared" si="10"/>
        <v>111043.372</v>
      </c>
      <c r="G61" s="1"/>
      <c r="H61" s="13">
        <f t="shared" si="11"/>
        <v>7.7099274334347703</v>
      </c>
      <c r="I61" s="14">
        <f t="shared" si="12"/>
        <v>0</v>
      </c>
      <c r="J61" s="14">
        <f t="shared" si="13"/>
        <v>79640.589775246699</v>
      </c>
      <c r="K61" s="14">
        <f t="shared" si="14"/>
        <v>0</v>
      </c>
      <c r="L61" s="14">
        <f t="shared" si="15"/>
        <v>0</v>
      </c>
      <c r="M61" s="31">
        <f t="shared" si="16"/>
        <v>79640.589775246699</v>
      </c>
      <c r="N61" s="3"/>
      <c r="O61" s="3"/>
      <c r="P61" s="3"/>
    </row>
    <row r="62" spans="1:16">
      <c r="A62" s="13">
        <v>11.25</v>
      </c>
      <c r="B62" s="14">
        <f t="shared" si="6"/>
        <v>0</v>
      </c>
      <c r="C62" s="14">
        <f t="shared" si="7"/>
        <v>121736.59875</v>
      </c>
      <c r="D62" s="14">
        <f t="shared" si="8"/>
        <v>0</v>
      </c>
      <c r="E62" s="14">
        <f t="shared" si="9"/>
        <v>0</v>
      </c>
      <c r="F62" s="12">
        <f t="shared" si="10"/>
        <v>121736.59875</v>
      </c>
      <c r="G62" s="1"/>
      <c r="H62" s="13">
        <f t="shared" si="11"/>
        <v>8.8963187718504795</v>
      </c>
      <c r="I62" s="14">
        <f t="shared" si="12"/>
        <v>0</v>
      </c>
      <c r="J62" s="14">
        <f t="shared" si="13"/>
        <v>96267.341216076005</v>
      </c>
      <c r="K62" s="14">
        <f t="shared" si="14"/>
        <v>0</v>
      </c>
      <c r="L62" s="14">
        <f t="shared" si="15"/>
        <v>0</v>
      </c>
      <c r="M62" s="31">
        <f t="shared" si="16"/>
        <v>96267.341216076005</v>
      </c>
      <c r="N62" s="3"/>
      <c r="O62" s="3"/>
      <c r="P62" s="3"/>
    </row>
    <row r="63" spans="1:16">
      <c r="A63" s="13">
        <v>11.75</v>
      </c>
      <c r="B63" s="14">
        <f t="shared" si="6"/>
        <v>0</v>
      </c>
      <c r="C63" s="14">
        <f t="shared" si="7"/>
        <v>121756.49625</v>
      </c>
      <c r="D63" s="14">
        <f t="shared" si="8"/>
        <v>0</v>
      </c>
      <c r="E63" s="14">
        <f t="shared" si="9"/>
        <v>0</v>
      </c>
      <c r="F63" s="12">
        <f t="shared" si="10"/>
        <v>121756.49625</v>
      </c>
      <c r="G63" s="1"/>
      <c r="H63" s="13">
        <f t="shared" si="11"/>
        <v>10.201567321493499</v>
      </c>
      <c r="I63" s="14">
        <f t="shared" si="12"/>
        <v>0</v>
      </c>
      <c r="J63" s="14">
        <f t="shared" si="13"/>
        <v>105711.241984983</v>
      </c>
      <c r="K63" s="14">
        <f t="shared" si="14"/>
        <v>0</v>
      </c>
      <c r="L63" s="14">
        <f t="shared" si="15"/>
        <v>0</v>
      </c>
      <c r="M63" s="31">
        <f t="shared" si="16"/>
        <v>105711.241984983</v>
      </c>
      <c r="N63" s="3"/>
      <c r="O63" s="3"/>
      <c r="P63" s="3"/>
    </row>
    <row r="64" spans="1:16">
      <c r="A64" s="13">
        <v>12.25</v>
      </c>
      <c r="B64" s="14">
        <f t="shared" si="6"/>
        <v>0</v>
      </c>
      <c r="C64" s="14">
        <f t="shared" si="7"/>
        <v>103323.66624999999</v>
      </c>
      <c r="D64" s="14">
        <f t="shared" si="8"/>
        <v>0</v>
      </c>
      <c r="E64" s="14">
        <f t="shared" si="9"/>
        <v>0</v>
      </c>
      <c r="F64" s="12">
        <f t="shared" si="10"/>
        <v>103323.66624999999</v>
      </c>
      <c r="G64" s="1"/>
      <c r="H64" s="13">
        <f t="shared" si="11"/>
        <v>11.631758430346901</v>
      </c>
      <c r="I64" s="14">
        <f t="shared" si="12"/>
        <v>0</v>
      </c>
      <c r="J64" s="14">
        <f t="shared" si="13"/>
        <v>98109.0551802275</v>
      </c>
      <c r="K64" s="14">
        <f t="shared" si="14"/>
        <v>0</v>
      </c>
      <c r="L64" s="14">
        <f t="shared" si="15"/>
        <v>0</v>
      </c>
      <c r="M64" s="31">
        <f t="shared" si="16"/>
        <v>98109.0551802275</v>
      </c>
      <c r="N64" s="3"/>
      <c r="O64" s="3"/>
      <c r="P64" s="3"/>
    </row>
    <row r="65" spans="1:16">
      <c r="A65" s="13">
        <v>12.75</v>
      </c>
      <c r="B65" s="14">
        <f t="shared" si="6"/>
        <v>0</v>
      </c>
      <c r="C65" s="14">
        <f t="shared" si="7"/>
        <v>77648.163</v>
      </c>
      <c r="D65" s="14">
        <f t="shared" si="8"/>
        <v>0</v>
      </c>
      <c r="E65" s="14">
        <f t="shared" si="9"/>
        <v>0</v>
      </c>
      <c r="F65" s="12">
        <f t="shared" si="10"/>
        <v>77648.163</v>
      </c>
      <c r="G65" s="1"/>
      <c r="H65" s="13">
        <f t="shared" si="11"/>
        <v>13.1930159887324</v>
      </c>
      <c r="I65" s="14">
        <f t="shared" si="12"/>
        <v>0</v>
      </c>
      <c r="J65" s="14">
        <f t="shared" si="13"/>
        <v>80346.1534082117</v>
      </c>
      <c r="K65" s="14">
        <f t="shared" si="14"/>
        <v>0</v>
      </c>
      <c r="L65" s="14">
        <f t="shared" si="15"/>
        <v>0</v>
      </c>
      <c r="M65" s="31">
        <f t="shared" si="16"/>
        <v>80346.1534082117</v>
      </c>
      <c r="N65" s="3"/>
      <c r="O65" s="3"/>
      <c r="P65" s="3"/>
    </row>
    <row r="66" spans="1:16">
      <c r="A66" s="13">
        <v>13.25</v>
      </c>
      <c r="B66" s="14">
        <f t="shared" si="6"/>
        <v>0</v>
      </c>
      <c r="C66" s="14">
        <f t="shared" si="7"/>
        <v>53083.117250000003</v>
      </c>
      <c r="D66" s="14">
        <f t="shared" si="8"/>
        <v>0</v>
      </c>
      <c r="E66" s="14">
        <f t="shared" si="9"/>
        <v>0</v>
      </c>
      <c r="F66" s="12">
        <f t="shared" si="10"/>
        <v>53083.117250000003</v>
      </c>
      <c r="G66" s="1"/>
      <c r="H66" s="13">
        <f t="shared" si="11"/>
        <v>14.8915010839002</v>
      </c>
      <c r="I66" s="14">
        <f t="shared" si="12"/>
        <v>0</v>
      </c>
      <c r="J66" s="14">
        <f t="shared" si="13"/>
        <v>59659.418721900103</v>
      </c>
      <c r="K66" s="14">
        <f t="shared" si="14"/>
        <v>0</v>
      </c>
      <c r="L66" s="14">
        <f t="shared" si="15"/>
        <v>0</v>
      </c>
      <c r="M66" s="31">
        <f t="shared" si="16"/>
        <v>59659.418721900103</v>
      </c>
      <c r="N66" s="3"/>
      <c r="O66" s="3"/>
      <c r="P66" s="3"/>
    </row>
    <row r="67" spans="1:16">
      <c r="A67" s="13">
        <v>13.75</v>
      </c>
      <c r="B67" s="14">
        <f t="shared" si="6"/>
        <v>0</v>
      </c>
      <c r="C67" s="14">
        <f t="shared" si="7"/>
        <v>34307.391250000001</v>
      </c>
      <c r="D67" s="14">
        <f t="shared" si="8"/>
        <v>0</v>
      </c>
      <c r="E67" s="14">
        <f t="shared" si="9"/>
        <v>0</v>
      </c>
      <c r="F67" s="12">
        <f t="shared" si="10"/>
        <v>34307.391250000001</v>
      </c>
      <c r="G67" s="1"/>
      <c r="H67" s="13">
        <f t="shared" si="11"/>
        <v>16.733410752757901</v>
      </c>
      <c r="I67" s="14">
        <f t="shared" si="12"/>
        <v>0</v>
      </c>
      <c r="J67" s="14">
        <f t="shared" si="13"/>
        <v>41751.248701223398</v>
      </c>
      <c r="K67" s="14">
        <f t="shared" si="14"/>
        <v>0</v>
      </c>
      <c r="L67" s="14">
        <f t="shared" si="15"/>
        <v>0</v>
      </c>
      <c r="M67" s="31">
        <f t="shared" si="16"/>
        <v>41751.248701223398</v>
      </c>
      <c r="N67" s="3"/>
      <c r="O67" s="3"/>
      <c r="P67" s="3"/>
    </row>
    <row r="68" spans="1:16">
      <c r="A68" s="13">
        <v>14.25</v>
      </c>
      <c r="B68" s="14">
        <f t="shared" si="6"/>
        <v>0</v>
      </c>
      <c r="C68" s="14">
        <f t="shared" si="7"/>
        <v>28090.0661785714</v>
      </c>
      <c r="D68" s="14">
        <f t="shared" si="8"/>
        <v>2160.7743214285802</v>
      </c>
      <c r="E68" s="14">
        <f t="shared" si="9"/>
        <v>0</v>
      </c>
      <c r="F68" s="12">
        <f t="shared" si="10"/>
        <v>30250.840499999998</v>
      </c>
      <c r="G68" s="1"/>
      <c r="H68" s="13">
        <f t="shared" si="11"/>
        <v>18.724976822125701</v>
      </c>
      <c r="I68" s="14">
        <f t="shared" si="12"/>
        <v>0</v>
      </c>
      <c r="J68" s="14">
        <f t="shared" si="13"/>
        <v>36911.2868860159</v>
      </c>
      <c r="K68" s="14">
        <f t="shared" si="14"/>
        <v>2839.3297604627701</v>
      </c>
      <c r="L68" s="14">
        <f t="shared" si="15"/>
        <v>0</v>
      </c>
      <c r="M68" s="31">
        <f t="shared" si="16"/>
        <v>39750.616646478702</v>
      </c>
      <c r="N68" s="3"/>
      <c r="O68" s="3"/>
      <c r="P68" s="3"/>
    </row>
    <row r="69" spans="1:16">
      <c r="A69" s="13">
        <v>14.75</v>
      </c>
      <c r="B69" s="14">
        <f t="shared" si="6"/>
        <v>0</v>
      </c>
      <c r="C69" s="14">
        <f t="shared" si="7"/>
        <v>14455.2714</v>
      </c>
      <c r="D69" s="14">
        <f t="shared" si="8"/>
        <v>9636.8475999999991</v>
      </c>
      <c r="E69" s="14">
        <f t="shared" si="9"/>
        <v>0</v>
      </c>
      <c r="F69" s="12">
        <f t="shared" si="10"/>
        <v>24092.118999999999</v>
      </c>
      <c r="G69" s="1"/>
      <c r="H69" s="13">
        <f t="shared" si="11"/>
        <v>20.872464827401899</v>
      </c>
      <c r="I69" s="14">
        <f t="shared" si="12"/>
        <v>0</v>
      </c>
      <c r="J69" s="14">
        <f t="shared" si="13"/>
        <v>20455.399584206702</v>
      </c>
      <c r="K69" s="14">
        <f t="shared" si="14"/>
        <v>13636.933056137799</v>
      </c>
      <c r="L69" s="14">
        <f t="shared" si="15"/>
        <v>0</v>
      </c>
      <c r="M69" s="31">
        <f t="shared" si="16"/>
        <v>34092.332640344503</v>
      </c>
      <c r="N69" s="3"/>
      <c r="O69" s="3"/>
      <c r="P69" s="3"/>
    </row>
    <row r="70" spans="1:16">
      <c r="A70" s="13">
        <v>15.25</v>
      </c>
      <c r="B70" s="14">
        <f t="shared" si="6"/>
        <v>0</v>
      </c>
      <c r="C70" s="14">
        <f t="shared" si="7"/>
        <v>5189.9679807692301</v>
      </c>
      <c r="D70" s="14">
        <f t="shared" si="8"/>
        <v>17299.893269230801</v>
      </c>
      <c r="E70" s="14">
        <f t="shared" si="9"/>
        <v>0</v>
      </c>
      <c r="F70" s="12">
        <f t="shared" si="10"/>
        <v>22489.861250000002</v>
      </c>
      <c r="G70" s="1"/>
      <c r="H70" s="13">
        <f t="shared" si="11"/>
        <v>23.1821730017558</v>
      </c>
      <c r="I70" s="14">
        <f t="shared" si="12"/>
        <v>0</v>
      </c>
      <c r="J70" s="14">
        <f t="shared" si="13"/>
        <v>7889.4908592633101</v>
      </c>
      <c r="K70" s="14">
        <f t="shared" si="14"/>
        <v>26298.302864211</v>
      </c>
      <c r="L70" s="14">
        <f t="shared" si="15"/>
        <v>0</v>
      </c>
      <c r="M70" s="31">
        <f t="shared" si="16"/>
        <v>34187.7937234743</v>
      </c>
      <c r="N70" s="3"/>
      <c r="O70" s="3"/>
      <c r="P70" s="3"/>
    </row>
    <row r="71" spans="1:16">
      <c r="A71" s="13">
        <v>15.75</v>
      </c>
      <c r="B71" s="14">
        <f t="shared" si="6"/>
        <v>0</v>
      </c>
      <c r="C71" s="14">
        <f t="shared" si="7"/>
        <v>0</v>
      </c>
      <c r="D71" s="14">
        <f t="shared" si="8"/>
        <v>13257.3735</v>
      </c>
      <c r="E71" s="14">
        <f t="shared" si="9"/>
        <v>0</v>
      </c>
      <c r="F71" s="12">
        <f t="shared" si="10"/>
        <v>13257.3735</v>
      </c>
      <c r="G71" s="1"/>
      <c r="H71" s="13">
        <f t="shared" si="11"/>
        <v>25.660431329005501</v>
      </c>
      <c r="I71" s="14">
        <f t="shared" si="12"/>
        <v>0</v>
      </c>
      <c r="J71" s="14">
        <f t="shared" si="13"/>
        <v>0</v>
      </c>
      <c r="K71" s="14">
        <f t="shared" si="14"/>
        <v>21599.360146014398</v>
      </c>
      <c r="L71" s="14">
        <f t="shared" si="15"/>
        <v>0</v>
      </c>
      <c r="M71" s="31">
        <f t="shared" si="16"/>
        <v>21599.360146014398</v>
      </c>
      <c r="N71" s="3"/>
      <c r="O71" s="3"/>
      <c r="P71" s="3"/>
    </row>
    <row r="72" spans="1:16">
      <c r="A72" s="13">
        <v>16.25</v>
      </c>
      <c r="B72" s="14">
        <f t="shared" si="6"/>
        <v>0</v>
      </c>
      <c r="C72" s="14">
        <f t="shared" si="7"/>
        <v>0</v>
      </c>
      <c r="D72" s="14">
        <f t="shared" si="8"/>
        <v>7408.19625</v>
      </c>
      <c r="E72" s="14">
        <f t="shared" si="9"/>
        <v>0</v>
      </c>
      <c r="F72" s="12">
        <f t="shared" si="10"/>
        <v>7408.19625</v>
      </c>
      <c r="G72" s="1"/>
      <c r="H72" s="13">
        <f t="shared" si="11"/>
        <v>28.3136006541989</v>
      </c>
      <c r="I72" s="14">
        <f t="shared" si="12"/>
        <v>0</v>
      </c>
      <c r="J72" s="14">
        <f t="shared" si="13"/>
        <v>0</v>
      </c>
      <c r="K72" s="14">
        <f t="shared" si="14"/>
        <v>12907.859088642101</v>
      </c>
      <c r="L72" s="14">
        <f t="shared" si="15"/>
        <v>0</v>
      </c>
      <c r="M72" s="31">
        <f t="shared" si="16"/>
        <v>12907.859088642101</v>
      </c>
      <c r="N72" s="3"/>
      <c r="O72" s="3"/>
      <c r="P72" s="3"/>
    </row>
    <row r="73" spans="1:16">
      <c r="A73" s="13">
        <v>16.75</v>
      </c>
      <c r="B73" s="14">
        <f t="shared" si="6"/>
        <v>0</v>
      </c>
      <c r="C73" s="14">
        <f t="shared" si="7"/>
        <v>0</v>
      </c>
      <c r="D73" s="14">
        <f t="shared" si="8"/>
        <v>6944.2150000000001</v>
      </c>
      <c r="E73" s="14">
        <f t="shared" si="9"/>
        <v>0</v>
      </c>
      <c r="F73" s="12">
        <f t="shared" si="10"/>
        <v>6944.2150000000001</v>
      </c>
      <c r="G73" s="1"/>
      <c r="H73" s="13">
        <f t="shared" si="11"/>
        <v>31.1480718466577</v>
      </c>
      <c r="I73" s="14">
        <f t="shared" si="12"/>
        <v>0</v>
      </c>
      <c r="J73" s="14">
        <f t="shared" si="13"/>
        <v>0</v>
      </c>
      <c r="K73" s="14">
        <f t="shared" si="14"/>
        <v>12913.367626187301</v>
      </c>
      <c r="L73" s="14">
        <f t="shared" si="15"/>
        <v>0</v>
      </c>
      <c r="M73" s="31">
        <f t="shared" si="16"/>
        <v>12913.367626187301</v>
      </c>
      <c r="N73" s="3"/>
      <c r="O73" s="3"/>
      <c r="P73" s="3"/>
    </row>
    <row r="74" spans="1:16">
      <c r="A74" s="13">
        <v>17.25</v>
      </c>
      <c r="B74" s="14">
        <f t="shared" si="6"/>
        <v>0</v>
      </c>
      <c r="C74" s="14">
        <f t="shared" si="7"/>
        <v>0</v>
      </c>
      <c r="D74" s="14">
        <f t="shared" si="8"/>
        <v>7716.201</v>
      </c>
      <c r="E74" s="14">
        <f t="shared" si="9"/>
        <v>0</v>
      </c>
      <c r="F74" s="12">
        <f t="shared" si="10"/>
        <v>7716.201</v>
      </c>
      <c r="G74" s="1"/>
      <c r="H74" s="13">
        <f t="shared" si="11"/>
        <v>34.170265010861698</v>
      </c>
      <c r="I74" s="14">
        <f t="shared" si="12"/>
        <v>0</v>
      </c>
      <c r="J74" s="14">
        <f t="shared" si="13"/>
        <v>0</v>
      </c>
      <c r="K74" s="14">
        <f t="shared" si="14"/>
        <v>15284.906263598599</v>
      </c>
      <c r="L74" s="14">
        <f t="shared" si="15"/>
        <v>0</v>
      </c>
      <c r="M74" s="31">
        <f t="shared" si="16"/>
        <v>15284.906263598599</v>
      </c>
      <c r="N74" s="3"/>
      <c r="O74" s="3"/>
      <c r="P74" s="3"/>
    </row>
    <row r="75" spans="1:16">
      <c r="A75" s="13">
        <v>17.75</v>
      </c>
      <c r="B75" s="14">
        <f t="shared" si="6"/>
        <v>0</v>
      </c>
      <c r="C75" s="14">
        <f t="shared" si="7"/>
        <v>0</v>
      </c>
      <c r="D75" s="14">
        <f t="shared" si="8"/>
        <v>994.71</v>
      </c>
      <c r="E75" s="14">
        <f t="shared" si="9"/>
        <v>0</v>
      </c>
      <c r="F75" s="12">
        <f t="shared" si="10"/>
        <v>994.71</v>
      </c>
      <c r="G75" s="1"/>
      <c r="H75" s="13">
        <f t="shared" si="11"/>
        <v>37.386628741088401</v>
      </c>
      <c r="I75" s="14">
        <f t="shared" si="12"/>
        <v>0</v>
      </c>
      <c r="J75" s="14">
        <f t="shared" si="13"/>
        <v>0</v>
      </c>
      <c r="K75" s="14">
        <f t="shared" si="14"/>
        <v>2095.1466746505898</v>
      </c>
      <c r="L75" s="14">
        <f t="shared" si="15"/>
        <v>0</v>
      </c>
      <c r="M75" s="31">
        <f t="shared" si="16"/>
        <v>2095.1466746505898</v>
      </c>
      <c r="N75" s="3"/>
      <c r="O75" s="3"/>
      <c r="P75" s="3"/>
    </row>
    <row r="76" spans="1:16">
      <c r="A76" s="13">
        <v>18.25</v>
      </c>
      <c r="B76" s="14">
        <f t="shared" si="6"/>
        <v>0</v>
      </c>
      <c r="C76" s="14">
        <f t="shared" si="7"/>
        <v>0</v>
      </c>
      <c r="D76" s="14">
        <f t="shared" si="8"/>
        <v>0</v>
      </c>
      <c r="E76" s="14">
        <f t="shared" si="9"/>
        <v>0</v>
      </c>
      <c r="F76" s="12">
        <f t="shared" si="10"/>
        <v>0</v>
      </c>
      <c r="G76" s="1"/>
      <c r="H76" s="13">
        <f t="shared" si="11"/>
        <v>40.803639416178903</v>
      </c>
      <c r="I76" s="14">
        <f t="shared" si="12"/>
        <v>0</v>
      </c>
      <c r="J76" s="14">
        <f t="shared" si="13"/>
        <v>0</v>
      </c>
      <c r="K76" s="14">
        <f t="shared" si="14"/>
        <v>0</v>
      </c>
      <c r="L76" s="14">
        <f t="shared" si="15"/>
        <v>0</v>
      </c>
      <c r="M76" s="31">
        <f t="shared" si="16"/>
        <v>0</v>
      </c>
      <c r="N76" s="3"/>
      <c r="O76" s="3"/>
      <c r="P76" s="3"/>
    </row>
    <row r="77" spans="1:16">
      <c r="A77" s="13">
        <v>18.75</v>
      </c>
      <c r="B77" s="14">
        <f t="shared" si="6"/>
        <v>0</v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2">
        <f t="shared" si="10"/>
        <v>0</v>
      </c>
      <c r="G77" s="1"/>
      <c r="H77" s="13">
        <f t="shared" si="11"/>
        <v>44.427800531194997</v>
      </c>
      <c r="I77" s="14">
        <f t="shared" si="12"/>
        <v>0</v>
      </c>
      <c r="J77" s="14">
        <f t="shared" si="13"/>
        <v>0</v>
      </c>
      <c r="K77" s="14">
        <f t="shared" si="14"/>
        <v>0</v>
      </c>
      <c r="L77" s="14">
        <f t="shared" si="15"/>
        <v>0</v>
      </c>
      <c r="M77" s="31">
        <f t="shared" si="16"/>
        <v>0</v>
      </c>
      <c r="N77" s="3"/>
      <c r="O77" s="3"/>
      <c r="P77" s="3"/>
    </row>
    <row r="78" spans="1:16">
      <c r="A78" s="13">
        <v>19.25</v>
      </c>
      <c r="B78" s="14">
        <f t="shared" si="6"/>
        <v>0</v>
      </c>
      <c r="C78" s="14">
        <f t="shared" si="7"/>
        <v>0</v>
      </c>
      <c r="D78" s="14">
        <f t="shared" si="8"/>
        <v>0</v>
      </c>
      <c r="E78" s="14">
        <f t="shared" si="9"/>
        <v>0</v>
      </c>
      <c r="F78" s="12">
        <f t="shared" si="10"/>
        <v>0</v>
      </c>
      <c r="G78" s="1"/>
      <c r="H78" s="13">
        <f t="shared" si="11"/>
        <v>48.265642063079</v>
      </c>
      <c r="I78" s="14">
        <f t="shared" si="12"/>
        <v>0</v>
      </c>
      <c r="J78" s="14">
        <f t="shared" si="13"/>
        <v>0</v>
      </c>
      <c r="K78" s="14">
        <f t="shared" si="14"/>
        <v>0</v>
      </c>
      <c r="L78" s="14">
        <f t="shared" si="15"/>
        <v>0</v>
      </c>
      <c r="M78" s="31">
        <f t="shared" si="16"/>
        <v>0</v>
      </c>
      <c r="N78" s="3"/>
      <c r="O78" s="3"/>
      <c r="P78" s="3"/>
    </row>
    <row r="79" spans="1:16">
      <c r="A79" s="22" t="s">
        <v>7</v>
      </c>
      <c r="B79" s="23">
        <f>SUM(B47:B78)</f>
        <v>0</v>
      </c>
      <c r="C79" s="23">
        <f>SUM(C47:C78)</f>
        <v>1083148.54155934</v>
      </c>
      <c r="D79" s="23">
        <f>SUM(D47:D78)</f>
        <v>65418.210940659403</v>
      </c>
      <c r="E79" s="23">
        <f>SUM(E47:E78)</f>
        <v>0</v>
      </c>
      <c r="F79" s="23">
        <f>SUM(F47:F78)</f>
        <v>1148566.7524999999</v>
      </c>
      <c r="G79" s="12"/>
      <c r="H79" s="22" t="s">
        <v>7</v>
      </c>
      <c r="I79" s="23">
        <f>SUM(I47:I78)</f>
        <v>0</v>
      </c>
      <c r="J79" s="23">
        <f>SUM(J47:J78)</f>
        <v>863360.58602025895</v>
      </c>
      <c r="K79" s="23">
        <f>SUM(K47:K78)</f>
        <v>107575.20547990499</v>
      </c>
      <c r="L79" s="23">
        <f>SUM(L47:L78)</f>
        <v>0</v>
      </c>
      <c r="M79" s="23">
        <f>SUM(M47:M78)</f>
        <v>970935.79150016303</v>
      </c>
      <c r="N79" s="3"/>
      <c r="O79" s="3"/>
      <c r="P79" s="3"/>
    </row>
    <row r="80" spans="1:16">
      <c r="A80" s="6" t="s">
        <v>13</v>
      </c>
      <c r="B80" s="24">
        <f>IF(L38&gt;0,B79/L38,0)</f>
        <v>0</v>
      </c>
      <c r="C80" s="24">
        <f>IF(M38&gt;0,C79/M38,0)</f>
        <v>10.975586871826801</v>
      </c>
      <c r="D80" s="24">
        <f>IF(N38&gt;0,D79/N38,0)</f>
        <v>15.744602441917699</v>
      </c>
      <c r="E80" s="24">
        <f>IF(O38&gt;0,E79/O38,0)</f>
        <v>0</v>
      </c>
      <c r="F80" s="24">
        <f>IF(P38&gt;0,F79/P38,0)</f>
        <v>11.168261729440299</v>
      </c>
      <c r="G80" s="12"/>
      <c r="H80" s="6" t="s">
        <v>13</v>
      </c>
      <c r="I80" s="24">
        <f>IF(L38&gt;0,I79/L38,0)</f>
        <v>0</v>
      </c>
      <c r="J80" s="24">
        <f>IF(M38&gt;0,J79/M38,0)</f>
        <v>8.7484668538027393</v>
      </c>
      <c r="K80" s="24">
        <f>IF(N38&gt;0,K79/N38,0)</f>
        <v>25.890785127478999</v>
      </c>
      <c r="L80" s="24">
        <f>IF(O38&gt;0,L79/O38,0)</f>
        <v>0</v>
      </c>
      <c r="M80" s="24">
        <f>IF(P38&gt;0,M79/P38,0)</f>
        <v>9.4410403386242194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5" t="s">
        <v>14</v>
      </c>
      <c r="B85" s="55"/>
      <c r="C85" s="55"/>
      <c r="D85" s="55"/>
      <c r="E85" s="55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55"/>
      <c r="B86" s="55"/>
      <c r="C86" s="55"/>
      <c r="D86" s="55"/>
      <c r="E86" s="55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2"/>
      <c r="B87" s="3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6" t="s">
        <v>15</v>
      </c>
      <c r="B89" s="57" t="s">
        <v>16</v>
      </c>
      <c r="C89" s="57" t="s">
        <v>17</v>
      </c>
      <c r="D89" s="57" t="s">
        <v>18</v>
      </c>
      <c r="E89" s="57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6"/>
      <c r="B90" s="56"/>
      <c r="C90" s="56"/>
      <c r="D90" s="56"/>
      <c r="E90" s="57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3">
        <v>0</v>
      </c>
      <c r="B92" s="34">
        <f>L$38</f>
        <v>0</v>
      </c>
      <c r="C92" s="35">
        <f>$B$80</f>
        <v>0</v>
      </c>
      <c r="D92" s="35">
        <f>$I$80</f>
        <v>0</v>
      </c>
      <c r="E92" s="34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3">
        <v>1</v>
      </c>
      <c r="B93" s="34">
        <f>M$38</f>
        <v>98687.072880000007</v>
      </c>
      <c r="C93" s="35">
        <f>$C$80</f>
        <v>11</v>
      </c>
      <c r="D93" s="35">
        <f>$J$80</f>
        <v>8.6999999999999993</v>
      </c>
      <c r="E93" s="34">
        <f>B93*D93</f>
        <v>858577.53405999998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3">
        <v>2</v>
      </c>
      <c r="B94" s="34">
        <f>N$38</f>
        <v>4154.9611199999999</v>
      </c>
      <c r="C94" s="35">
        <f>$D$80</f>
        <v>15.7</v>
      </c>
      <c r="D94" s="35">
        <f>$K$80</f>
        <v>25.9</v>
      </c>
      <c r="E94" s="34">
        <f>B94*D94</f>
        <v>107613.49301000001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3">
        <v>3</v>
      </c>
      <c r="B95" s="34">
        <f>O$38</f>
        <v>0</v>
      </c>
      <c r="C95" s="35">
        <f>$E$80</f>
        <v>0</v>
      </c>
      <c r="D95" s="35">
        <f>$L$80</f>
        <v>0</v>
      </c>
      <c r="E95" s="34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3" t="s">
        <v>7</v>
      </c>
      <c r="B96" s="34">
        <f>SUM(B92:B95)</f>
        <v>102842.034</v>
      </c>
      <c r="C96" s="35">
        <f>$F$80</f>
        <v>11.2</v>
      </c>
      <c r="D96" s="35">
        <f>$M$80</f>
        <v>9.4</v>
      </c>
      <c r="E96" s="34">
        <f>SUM(E92:E95)</f>
        <v>966191.02706999995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3" t="s">
        <v>2</v>
      </c>
      <c r="B97" s="36">
        <f>$I$2</f>
        <v>923875.45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7" t="s">
        <v>20</v>
      </c>
      <c r="B98" s="34">
        <f>IF(E96&gt;0,$I$2/E96,"")</f>
        <v>0.95620000000000005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5" zoomScale="80" zoomScaleNormal="80" workbookViewId="0">
      <selection activeCell="D32" sqref="D32:D37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8" t="s">
        <v>21</v>
      </c>
      <c r="B1" s="58"/>
      <c r="C1" s="58"/>
      <c r="D1" s="58"/>
      <c r="E1" s="58"/>
      <c r="F1" s="58"/>
      <c r="G1" s="1"/>
      <c r="H1" s="59" t="s">
        <v>1</v>
      </c>
      <c r="I1" s="59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3030918.73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60" t="s">
        <v>4</v>
      </c>
      <c r="C4" s="60"/>
      <c r="D4" s="60"/>
      <c r="E4" s="60"/>
      <c r="F4" s="60"/>
      <c r="G4" s="1"/>
      <c r="H4" s="5" t="s">
        <v>3</v>
      </c>
      <c r="J4" s="1"/>
      <c r="K4" s="5" t="s">
        <v>3</v>
      </c>
      <c r="L4" s="59" t="s">
        <v>5</v>
      </c>
      <c r="M4" s="59"/>
      <c r="N4" s="59"/>
      <c r="O4" s="59"/>
      <c r="P4" s="59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38"/>
      <c r="F6" s="12">
        <f t="shared" ref="F6:F37" si="0">SUM(B6:E6)</f>
        <v>0</v>
      </c>
      <c r="G6" s="1"/>
      <c r="H6" s="13">
        <v>3.75</v>
      </c>
      <c r="I6">
        <v>0</v>
      </c>
      <c r="J6" s="1"/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0</v>
      </c>
      <c r="Q6" s="3"/>
      <c r="R6" s="3"/>
    </row>
    <row r="7" spans="1:18">
      <c r="A7" s="13">
        <v>4.25</v>
      </c>
      <c r="B7" s="11"/>
      <c r="C7" s="52">
        <v>1</v>
      </c>
      <c r="D7" s="11"/>
      <c r="E7" s="38"/>
      <c r="F7" s="12">
        <f t="shared" si="0"/>
        <v>1</v>
      </c>
      <c r="G7" s="1"/>
      <c r="H7" s="13">
        <v>4.25</v>
      </c>
      <c r="I7" s="51">
        <v>39598.65</v>
      </c>
      <c r="J7" s="1"/>
      <c r="K7" s="13">
        <v>4.25</v>
      </c>
      <c r="L7" s="14">
        <f t="shared" si="1"/>
        <v>0</v>
      </c>
      <c r="M7" s="14">
        <f t="shared" si="2"/>
        <v>39.598649999999999</v>
      </c>
      <c r="N7" s="14">
        <f t="shared" si="3"/>
        <v>0</v>
      </c>
      <c r="O7" s="14">
        <f t="shared" si="4"/>
        <v>0</v>
      </c>
      <c r="P7" s="15">
        <f t="shared" si="5"/>
        <v>39.598649999999999</v>
      </c>
      <c r="Q7" s="3"/>
      <c r="R7" s="3"/>
    </row>
    <row r="8" spans="1:18">
      <c r="A8" s="10">
        <v>4.75</v>
      </c>
      <c r="B8" s="11"/>
      <c r="C8" s="52">
        <v>1</v>
      </c>
      <c r="D8" s="11"/>
      <c r="E8" s="38"/>
      <c r="F8" s="12">
        <f t="shared" si="0"/>
        <v>1</v>
      </c>
      <c r="G8" s="1"/>
      <c r="H8" s="13">
        <v>4.75</v>
      </c>
      <c r="I8" s="51">
        <v>79200.45</v>
      </c>
      <c r="J8" s="1"/>
      <c r="K8" s="13">
        <v>4.75</v>
      </c>
      <c r="L8" s="14">
        <f t="shared" si="1"/>
        <v>0</v>
      </c>
      <c r="M8" s="14">
        <f t="shared" si="2"/>
        <v>79.200450000000004</v>
      </c>
      <c r="N8" s="14">
        <f t="shared" si="3"/>
        <v>0</v>
      </c>
      <c r="O8" s="14">
        <f t="shared" si="4"/>
        <v>0</v>
      </c>
      <c r="P8" s="15">
        <f t="shared" si="5"/>
        <v>79.200450000000004</v>
      </c>
      <c r="Q8" s="3"/>
      <c r="R8" s="3"/>
    </row>
    <row r="9" spans="1:18">
      <c r="A9" s="13">
        <v>5.25</v>
      </c>
      <c r="B9" s="11"/>
      <c r="C9" s="52">
        <v>1</v>
      </c>
      <c r="D9" s="11"/>
      <c r="E9" s="39"/>
      <c r="F9" s="12">
        <f t="shared" si="0"/>
        <v>1</v>
      </c>
      <c r="G9" s="17"/>
      <c r="H9" s="13">
        <v>5.25</v>
      </c>
      <c r="I9" s="51">
        <v>841297.8</v>
      </c>
      <c r="J9" s="1"/>
      <c r="K9" s="13">
        <v>5.25</v>
      </c>
      <c r="L9" s="14">
        <f t="shared" si="1"/>
        <v>0</v>
      </c>
      <c r="M9" s="14">
        <f t="shared" si="2"/>
        <v>841.29780000000005</v>
      </c>
      <c r="N9" s="14">
        <f t="shared" si="3"/>
        <v>0</v>
      </c>
      <c r="O9" s="14">
        <f t="shared" si="4"/>
        <v>0</v>
      </c>
      <c r="P9" s="15">
        <f t="shared" si="5"/>
        <v>841.29780000000005</v>
      </c>
      <c r="Q9" s="3"/>
      <c r="R9" s="3"/>
    </row>
    <row r="10" spans="1:18">
      <c r="A10" s="10">
        <v>5.75</v>
      </c>
      <c r="B10" s="16"/>
      <c r="C10" s="52">
        <v>1</v>
      </c>
      <c r="D10" s="11"/>
      <c r="E10" s="38"/>
      <c r="F10" s="12">
        <f t="shared" si="0"/>
        <v>1</v>
      </c>
      <c r="G10" s="1"/>
      <c r="H10" s="13">
        <v>5.75</v>
      </c>
      <c r="I10" s="51">
        <v>1361640</v>
      </c>
      <c r="J10" s="1"/>
      <c r="K10" s="13">
        <v>5.75</v>
      </c>
      <c r="L10" s="14">
        <f t="shared" si="1"/>
        <v>0</v>
      </c>
      <c r="M10" s="14">
        <f t="shared" si="2"/>
        <v>1361.64</v>
      </c>
      <c r="N10" s="14">
        <f t="shared" si="3"/>
        <v>0</v>
      </c>
      <c r="O10" s="14">
        <f t="shared" si="4"/>
        <v>0</v>
      </c>
      <c r="P10" s="15">
        <f t="shared" si="5"/>
        <v>1361.64</v>
      </c>
      <c r="Q10" s="3"/>
      <c r="R10" s="3"/>
    </row>
    <row r="11" spans="1:18">
      <c r="A11" s="13">
        <v>6.25</v>
      </c>
      <c r="B11" s="11"/>
      <c r="C11" s="52">
        <v>1</v>
      </c>
      <c r="D11" s="11"/>
      <c r="E11" s="38"/>
      <c r="F11" s="12">
        <f t="shared" si="0"/>
        <v>1</v>
      </c>
      <c r="G11" s="1"/>
      <c r="H11" s="13">
        <v>6.25</v>
      </c>
      <c r="I11" s="51">
        <v>3605563.5</v>
      </c>
      <c r="J11" s="1"/>
      <c r="K11" s="13">
        <v>6.25</v>
      </c>
      <c r="L11" s="14">
        <f t="shared" si="1"/>
        <v>0</v>
      </c>
      <c r="M11" s="14">
        <f t="shared" si="2"/>
        <v>3605.5635000000002</v>
      </c>
      <c r="N11" s="14">
        <f t="shared" si="3"/>
        <v>0</v>
      </c>
      <c r="O11" s="14">
        <f t="shared" si="4"/>
        <v>0</v>
      </c>
      <c r="P11" s="15">
        <f t="shared" si="5"/>
        <v>3605.5635000000002</v>
      </c>
      <c r="Q11" s="3"/>
      <c r="R11" s="3"/>
    </row>
    <row r="12" spans="1:18">
      <c r="A12" s="10">
        <v>6.75</v>
      </c>
      <c r="B12" s="16"/>
      <c r="C12" s="52">
        <v>1</v>
      </c>
      <c r="D12" s="11"/>
      <c r="E12" s="40"/>
      <c r="F12" s="12">
        <f t="shared" si="0"/>
        <v>1</v>
      </c>
      <c r="G12" s="1"/>
      <c r="H12" s="13">
        <v>6.75</v>
      </c>
      <c r="I12" s="51">
        <v>5447944</v>
      </c>
      <c r="J12" s="1"/>
      <c r="K12" s="13">
        <v>6.75</v>
      </c>
      <c r="L12" s="14">
        <f t="shared" si="1"/>
        <v>0</v>
      </c>
      <c r="M12" s="14">
        <f t="shared" si="2"/>
        <v>5447.9440000000004</v>
      </c>
      <c r="N12" s="14">
        <f t="shared" si="3"/>
        <v>0</v>
      </c>
      <c r="O12" s="14">
        <f t="shared" si="4"/>
        <v>0</v>
      </c>
      <c r="P12" s="15">
        <f t="shared" si="5"/>
        <v>5447.9440000000004</v>
      </c>
      <c r="Q12" s="3"/>
      <c r="R12" s="3"/>
    </row>
    <row r="13" spans="1:18">
      <c r="A13" s="13">
        <v>7.25</v>
      </c>
      <c r="B13" s="41"/>
      <c r="C13" s="52">
        <v>1</v>
      </c>
      <c r="D13" s="11"/>
      <c r="E13" s="40"/>
      <c r="F13" s="12">
        <f t="shared" si="0"/>
        <v>1</v>
      </c>
      <c r="G13" s="1"/>
      <c r="H13" s="13">
        <v>7.25</v>
      </c>
      <c r="I13" s="51">
        <v>3524976</v>
      </c>
      <c r="J13" s="1"/>
      <c r="K13" s="13">
        <v>7.25</v>
      </c>
      <c r="L13" s="14">
        <f t="shared" si="1"/>
        <v>0</v>
      </c>
      <c r="M13" s="14">
        <f t="shared" si="2"/>
        <v>3524.9760000000001</v>
      </c>
      <c r="N13" s="14">
        <f t="shared" si="3"/>
        <v>0</v>
      </c>
      <c r="O13" s="14">
        <f t="shared" si="4"/>
        <v>0</v>
      </c>
      <c r="P13" s="15">
        <f t="shared" si="5"/>
        <v>3524.9760000000001</v>
      </c>
      <c r="Q13" s="3"/>
      <c r="R13" s="3"/>
    </row>
    <row r="14" spans="1:18">
      <c r="A14" s="10">
        <v>7.75</v>
      </c>
      <c r="B14" s="41"/>
      <c r="C14" s="52">
        <v>1</v>
      </c>
      <c r="D14" s="18"/>
      <c r="E14" s="42"/>
      <c r="F14" s="12">
        <f t="shared" si="0"/>
        <v>1</v>
      </c>
      <c r="G14" s="1"/>
      <c r="H14" s="13">
        <v>7.75</v>
      </c>
      <c r="I14" s="51">
        <v>5367359.55</v>
      </c>
      <c r="J14" s="4"/>
      <c r="K14" s="13">
        <v>7.75</v>
      </c>
      <c r="L14" s="14">
        <f t="shared" si="1"/>
        <v>0</v>
      </c>
      <c r="M14" s="14">
        <f t="shared" si="2"/>
        <v>5367.3595500000001</v>
      </c>
      <c r="N14" s="14">
        <f t="shared" si="3"/>
        <v>0</v>
      </c>
      <c r="O14" s="14">
        <f t="shared" si="4"/>
        <v>0</v>
      </c>
      <c r="P14" s="15">
        <f t="shared" si="5"/>
        <v>5367.3595500000001</v>
      </c>
      <c r="Q14" s="3"/>
      <c r="R14" s="3"/>
    </row>
    <row r="15" spans="1:18">
      <c r="A15" s="13">
        <v>8.25</v>
      </c>
      <c r="B15" s="41"/>
      <c r="C15">
        <v>5</v>
      </c>
      <c r="D15" s="19"/>
      <c r="E15" s="42"/>
      <c r="F15" s="12">
        <f t="shared" si="0"/>
        <v>5</v>
      </c>
      <c r="G15" s="1"/>
      <c r="H15" s="13">
        <v>8.25</v>
      </c>
      <c r="I15" s="51">
        <v>8544890</v>
      </c>
      <c r="J15" s="4"/>
      <c r="K15" s="13">
        <v>8.25</v>
      </c>
      <c r="L15" s="14">
        <f t="shared" si="1"/>
        <v>0</v>
      </c>
      <c r="M15" s="14">
        <f t="shared" si="2"/>
        <v>8544.89</v>
      </c>
      <c r="N15" s="14">
        <f t="shared" si="3"/>
        <v>0</v>
      </c>
      <c r="O15" s="14">
        <f t="shared" si="4"/>
        <v>0</v>
      </c>
      <c r="P15" s="15">
        <f t="shared" si="5"/>
        <v>8544.89</v>
      </c>
      <c r="Q15" s="3"/>
      <c r="R15" s="3"/>
    </row>
    <row r="16" spans="1:18">
      <c r="A16" s="10">
        <v>8.75</v>
      </c>
      <c r="B16" s="41"/>
      <c r="C16">
        <v>10</v>
      </c>
      <c r="D16" s="19"/>
      <c r="E16" s="42"/>
      <c r="F16" s="12">
        <f t="shared" si="0"/>
        <v>10</v>
      </c>
      <c r="G16" s="1"/>
      <c r="H16" s="13">
        <v>8.75</v>
      </c>
      <c r="I16" s="51">
        <v>6951022</v>
      </c>
      <c r="J16" s="4"/>
      <c r="K16" s="13">
        <v>8.75</v>
      </c>
      <c r="L16" s="14">
        <f t="shared" si="1"/>
        <v>0</v>
      </c>
      <c r="M16" s="14">
        <f t="shared" si="2"/>
        <v>6951.0219999999999</v>
      </c>
      <c r="N16" s="14">
        <f t="shared" si="3"/>
        <v>0</v>
      </c>
      <c r="O16" s="14">
        <f t="shared" si="4"/>
        <v>0</v>
      </c>
      <c r="P16" s="15">
        <f t="shared" si="5"/>
        <v>6951.0219999999999</v>
      </c>
      <c r="Q16" s="3"/>
      <c r="R16" s="3"/>
    </row>
    <row r="17" spans="1:18">
      <c r="A17" s="13">
        <v>9.25</v>
      </c>
      <c r="B17" s="41"/>
      <c r="C17">
        <v>14</v>
      </c>
      <c r="D17" s="19"/>
      <c r="E17" s="42"/>
      <c r="F17" s="12">
        <f t="shared" si="0"/>
        <v>14</v>
      </c>
      <c r="G17" s="1"/>
      <c r="H17" s="13">
        <v>9.25</v>
      </c>
      <c r="I17" s="51">
        <v>3111805.2</v>
      </c>
      <c r="J17" s="4"/>
      <c r="K17" s="13">
        <v>9.25</v>
      </c>
      <c r="L17" s="14">
        <f t="shared" si="1"/>
        <v>0</v>
      </c>
      <c r="M17" s="14">
        <f t="shared" si="2"/>
        <v>3111.8051999999998</v>
      </c>
      <c r="N17" s="14">
        <f t="shared" si="3"/>
        <v>0</v>
      </c>
      <c r="O17" s="14">
        <f t="shared" si="4"/>
        <v>0</v>
      </c>
      <c r="P17" s="15">
        <f t="shared" si="5"/>
        <v>3111.8051999999998</v>
      </c>
      <c r="Q17" s="3"/>
      <c r="R17" s="3"/>
    </row>
    <row r="18" spans="1:18">
      <c r="A18" s="10">
        <v>9.75</v>
      </c>
      <c r="B18" s="41"/>
      <c r="C18">
        <v>16</v>
      </c>
      <c r="D18" s="19"/>
      <c r="E18" s="42"/>
      <c r="F18" s="12">
        <f t="shared" si="0"/>
        <v>16</v>
      </c>
      <c r="G18" s="1"/>
      <c r="H18" s="13">
        <v>9.75</v>
      </c>
      <c r="I18" s="51">
        <v>4240390</v>
      </c>
      <c r="J18" s="4"/>
      <c r="K18" s="13">
        <v>9.75</v>
      </c>
      <c r="L18" s="14">
        <f t="shared" si="1"/>
        <v>0</v>
      </c>
      <c r="M18" s="14">
        <f t="shared" si="2"/>
        <v>4240.3900000000003</v>
      </c>
      <c r="N18" s="14">
        <f t="shared" si="3"/>
        <v>0</v>
      </c>
      <c r="O18" s="14">
        <f t="shared" si="4"/>
        <v>0</v>
      </c>
      <c r="P18" s="15">
        <f t="shared" si="5"/>
        <v>4240.3900000000003</v>
      </c>
      <c r="Q18" s="3"/>
      <c r="R18" s="3"/>
    </row>
    <row r="19" spans="1:18">
      <c r="A19" s="13">
        <v>10.25</v>
      </c>
      <c r="B19" s="41"/>
      <c r="C19">
        <v>23</v>
      </c>
      <c r="D19" s="19"/>
      <c r="E19" s="42"/>
      <c r="F19" s="12">
        <f t="shared" si="0"/>
        <v>23</v>
      </c>
      <c r="G19" s="1"/>
      <c r="H19" s="13">
        <v>10.25</v>
      </c>
      <c r="I19" s="51">
        <v>4168295.25</v>
      </c>
      <c r="J19" s="4"/>
      <c r="K19" s="13">
        <v>10.25</v>
      </c>
      <c r="L19" s="14">
        <f t="shared" si="1"/>
        <v>0</v>
      </c>
      <c r="M19" s="14">
        <f t="shared" si="2"/>
        <v>4168.2952500000001</v>
      </c>
      <c r="N19" s="14">
        <f t="shared" si="3"/>
        <v>0</v>
      </c>
      <c r="O19" s="14">
        <f t="shared" si="4"/>
        <v>0</v>
      </c>
      <c r="P19" s="15">
        <f t="shared" si="5"/>
        <v>4168.2952500000001</v>
      </c>
      <c r="Q19" s="3"/>
      <c r="R19" s="3"/>
    </row>
    <row r="20" spans="1:18">
      <c r="A20" s="10">
        <v>10.75</v>
      </c>
      <c r="B20" s="41"/>
      <c r="C20">
        <v>23</v>
      </c>
      <c r="D20" s="19"/>
      <c r="E20" s="42"/>
      <c r="F20" s="12">
        <f t="shared" si="0"/>
        <v>23</v>
      </c>
      <c r="G20" s="1"/>
      <c r="H20" s="13">
        <v>10.75</v>
      </c>
      <c r="I20" s="51">
        <v>13309666</v>
      </c>
      <c r="J20" s="4"/>
      <c r="K20" s="13">
        <v>10.75</v>
      </c>
      <c r="L20" s="14">
        <f t="shared" si="1"/>
        <v>0</v>
      </c>
      <c r="M20" s="14">
        <f t="shared" si="2"/>
        <v>13309.665999999999</v>
      </c>
      <c r="N20" s="14">
        <f t="shared" si="3"/>
        <v>0</v>
      </c>
      <c r="O20" s="14">
        <f t="shared" si="4"/>
        <v>0</v>
      </c>
      <c r="P20" s="15">
        <f t="shared" si="5"/>
        <v>13309.665999999999</v>
      </c>
      <c r="Q20" s="3"/>
      <c r="R20" s="3"/>
    </row>
    <row r="21" spans="1:18">
      <c r="A21" s="13">
        <v>11.25</v>
      </c>
      <c r="B21" s="41"/>
      <c r="C21">
        <v>28</v>
      </c>
      <c r="D21" s="19"/>
      <c r="E21" s="42"/>
      <c r="F21" s="12">
        <f t="shared" si="0"/>
        <v>28</v>
      </c>
      <c r="G21" s="1"/>
      <c r="H21" s="13">
        <v>11.25</v>
      </c>
      <c r="I21" s="51">
        <v>20390667</v>
      </c>
      <c r="J21" s="4"/>
      <c r="K21" s="13">
        <v>11.25</v>
      </c>
      <c r="L21" s="14">
        <f t="shared" si="1"/>
        <v>0</v>
      </c>
      <c r="M21" s="14">
        <f t="shared" si="2"/>
        <v>20390.667000000001</v>
      </c>
      <c r="N21" s="14">
        <f t="shared" si="3"/>
        <v>0</v>
      </c>
      <c r="O21" s="14">
        <f t="shared" si="4"/>
        <v>0</v>
      </c>
      <c r="P21" s="15">
        <f t="shared" si="5"/>
        <v>20390.667000000001</v>
      </c>
      <c r="Q21" s="3"/>
      <c r="R21" s="3"/>
    </row>
    <row r="22" spans="1:18">
      <c r="A22" s="10">
        <v>11.75</v>
      </c>
      <c r="B22" s="41"/>
      <c r="C22">
        <v>28</v>
      </c>
      <c r="D22" s="19"/>
      <c r="E22" s="42"/>
      <c r="F22" s="12">
        <f t="shared" si="0"/>
        <v>28</v>
      </c>
      <c r="G22" s="4"/>
      <c r="H22" s="13">
        <v>11.75</v>
      </c>
      <c r="I22" s="51">
        <v>29141275</v>
      </c>
      <c r="J22" s="4"/>
      <c r="K22" s="13">
        <v>11.75</v>
      </c>
      <c r="L22" s="14">
        <f t="shared" si="1"/>
        <v>0</v>
      </c>
      <c r="M22" s="14">
        <f t="shared" si="2"/>
        <v>29141.275000000001</v>
      </c>
      <c r="N22" s="14">
        <f t="shared" si="3"/>
        <v>0</v>
      </c>
      <c r="O22" s="14">
        <f t="shared" si="4"/>
        <v>0</v>
      </c>
      <c r="P22" s="15">
        <f t="shared" si="5"/>
        <v>29141.275000000001</v>
      </c>
      <c r="Q22" s="3"/>
      <c r="R22" s="3"/>
    </row>
    <row r="23" spans="1:18">
      <c r="A23" s="13">
        <v>12.25</v>
      </c>
      <c r="B23" s="41"/>
      <c r="C23">
        <v>28</v>
      </c>
      <c r="D23" s="19"/>
      <c r="E23" s="42"/>
      <c r="F23" s="12">
        <f t="shared" si="0"/>
        <v>28</v>
      </c>
      <c r="G23" s="4"/>
      <c r="H23" s="13">
        <v>12.25</v>
      </c>
      <c r="I23" s="51">
        <v>28624015</v>
      </c>
      <c r="J23" s="4"/>
      <c r="K23" s="13">
        <v>12.25</v>
      </c>
      <c r="L23" s="14">
        <f t="shared" si="1"/>
        <v>0</v>
      </c>
      <c r="M23" s="14">
        <f t="shared" si="2"/>
        <v>28624.014999999999</v>
      </c>
      <c r="N23" s="14">
        <f t="shared" si="3"/>
        <v>0</v>
      </c>
      <c r="O23" s="14">
        <f t="shared" si="4"/>
        <v>0</v>
      </c>
      <c r="P23" s="15">
        <f t="shared" si="5"/>
        <v>28624.014999999999</v>
      </c>
      <c r="Q23" s="3"/>
      <c r="R23" s="3"/>
    </row>
    <row r="24" spans="1:18">
      <c r="A24" s="10">
        <v>12.75</v>
      </c>
      <c r="B24" s="41"/>
      <c r="C24">
        <v>28</v>
      </c>
      <c r="D24" s="19"/>
      <c r="E24" s="42"/>
      <c r="F24" s="12">
        <f t="shared" si="0"/>
        <v>28</v>
      </c>
      <c r="G24" s="4"/>
      <c r="H24" s="13">
        <v>12.75</v>
      </c>
      <c r="I24" s="51">
        <v>30456222</v>
      </c>
      <c r="J24" s="4"/>
      <c r="K24" s="13">
        <v>12.75</v>
      </c>
      <c r="L24" s="14">
        <f t="shared" si="1"/>
        <v>0</v>
      </c>
      <c r="M24" s="14">
        <f t="shared" si="2"/>
        <v>30456.222000000002</v>
      </c>
      <c r="N24" s="14">
        <f t="shared" si="3"/>
        <v>0</v>
      </c>
      <c r="O24" s="14">
        <f t="shared" si="4"/>
        <v>0</v>
      </c>
      <c r="P24" s="15">
        <f t="shared" si="5"/>
        <v>30456.222000000002</v>
      </c>
      <c r="Q24" s="3"/>
      <c r="R24" s="3"/>
    </row>
    <row r="25" spans="1:18">
      <c r="A25" s="13">
        <v>13.25</v>
      </c>
      <c r="B25" s="41"/>
      <c r="C25">
        <v>28</v>
      </c>
      <c r="D25" s="19"/>
      <c r="E25" s="42"/>
      <c r="F25" s="12">
        <f t="shared" si="0"/>
        <v>28</v>
      </c>
      <c r="G25" s="4"/>
      <c r="H25" s="13">
        <v>13.25</v>
      </c>
      <c r="I25" s="51">
        <v>21297111</v>
      </c>
      <c r="J25" s="4"/>
      <c r="K25" s="13">
        <v>13.25</v>
      </c>
      <c r="L25" s="14">
        <f t="shared" si="1"/>
        <v>0</v>
      </c>
      <c r="M25" s="14">
        <f t="shared" si="2"/>
        <v>21297.111000000001</v>
      </c>
      <c r="N25" s="14">
        <f t="shared" si="3"/>
        <v>0</v>
      </c>
      <c r="O25" s="14">
        <f t="shared" si="4"/>
        <v>0</v>
      </c>
      <c r="P25" s="15">
        <f t="shared" si="5"/>
        <v>21297.111000000001</v>
      </c>
      <c r="Q25" s="3"/>
      <c r="R25" s="3"/>
    </row>
    <row r="26" spans="1:18">
      <c r="A26" s="10">
        <v>13.75</v>
      </c>
      <c r="B26" s="41"/>
      <c r="C26">
        <v>30</v>
      </c>
      <c r="D26" s="19"/>
      <c r="E26" s="42"/>
      <c r="F26" s="12">
        <f t="shared" si="0"/>
        <v>30</v>
      </c>
      <c r="G26" s="4"/>
      <c r="H26" s="13">
        <v>13.75</v>
      </c>
      <c r="I26" s="51">
        <v>15284574</v>
      </c>
      <c r="J26" s="4"/>
      <c r="K26" s="13">
        <v>13.75</v>
      </c>
      <c r="L26" s="14">
        <f t="shared" si="1"/>
        <v>0</v>
      </c>
      <c r="M26" s="14">
        <f t="shared" si="2"/>
        <v>15284.574000000001</v>
      </c>
      <c r="N26" s="14">
        <f t="shared" si="3"/>
        <v>0</v>
      </c>
      <c r="O26" s="14">
        <f t="shared" si="4"/>
        <v>0</v>
      </c>
      <c r="P26" s="15">
        <f t="shared" si="5"/>
        <v>15284.574000000001</v>
      </c>
      <c r="Q26" s="3"/>
      <c r="R26" s="3"/>
    </row>
    <row r="27" spans="1:18">
      <c r="A27" s="13">
        <v>14.25</v>
      </c>
      <c r="B27" s="41"/>
      <c r="C27">
        <v>29</v>
      </c>
      <c r="E27" s="42"/>
      <c r="F27" s="12">
        <f t="shared" si="0"/>
        <v>29</v>
      </c>
      <c r="G27" s="4"/>
      <c r="H27" s="13">
        <v>14.25</v>
      </c>
      <c r="I27" s="51">
        <v>10982676</v>
      </c>
      <c r="J27" s="4"/>
      <c r="K27" s="13">
        <v>14.25</v>
      </c>
      <c r="L27" s="14">
        <f t="shared" si="1"/>
        <v>0</v>
      </c>
      <c r="M27" s="14">
        <f t="shared" si="2"/>
        <v>10982.675999999999</v>
      </c>
      <c r="N27" s="14">
        <f t="shared" si="3"/>
        <v>0</v>
      </c>
      <c r="O27" s="14">
        <f t="shared" si="4"/>
        <v>0</v>
      </c>
      <c r="P27" s="15">
        <f t="shared" si="5"/>
        <v>10982.675999999999</v>
      </c>
      <c r="Q27" s="3"/>
      <c r="R27" s="3"/>
    </row>
    <row r="28" spans="1:18">
      <c r="A28" s="10">
        <v>14.75</v>
      </c>
      <c r="B28" s="41"/>
      <c r="C28">
        <v>14</v>
      </c>
      <c r="D28">
        <v>5</v>
      </c>
      <c r="E28" s="42"/>
      <c r="F28" s="12">
        <f t="shared" si="0"/>
        <v>19</v>
      </c>
      <c r="G28" s="1"/>
      <c r="H28" s="13">
        <v>14.75</v>
      </c>
      <c r="I28" s="51">
        <v>6405038</v>
      </c>
      <c r="J28" s="4"/>
      <c r="K28" s="13">
        <v>14.75</v>
      </c>
      <c r="L28" s="14">
        <f t="shared" si="1"/>
        <v>0</v>
      </c>
      <c r="M28" s="14">
        <f t="shared" si="2"/>
        <v>4719.5016842105297</v>
      </c>
      <c r="N28" s="14">
        <f t="shared" si="3"/>
        <v>1685.5363157894701</v>
      </c>
      <c r="O28" s="14">
        <f t="shared" si="4"/>
        <v>0</v>
      </c>
      <c r="P28" s="15">
        <f t="shared" si="5"/>
        <v>6405.0379999999996</v>
      </c>
      <c r="Q28" s="3"/>
      <c r="R28" s="3"/>
    </row>
    <row r="29" spans="1:18">
      <c r="A29" s="13">
        <v>15.25</v>
      </c>
      <c r="B29" s="41"/>
      <c r="C29">
        <v>6</v>
      </c>
      <c r="D29">
        <v>2</v>
      </c>
      <c r="E29" s="42"/>
      <c r="F29" s="12">
        <f t="shared" si="0"/>
        <v>8</v>
      </c>
      <c r="G29" s="1"/>
      <c r="H29" s="13">
        <v>15.25</v>
      </c>
      <c r="I29" s="51">
        <v>5267267.25</v>
      </c>
      <c r="J29" s="4"/>
      <c r="K29" s="13">
        <v>15.25</v>
      </c>
      <c r="L29" s="14">
        <f t="shared" si="1"/>
        <v>0</v>
      </c>
      <c r="M29" s="14">
        <f t="shared" si="2"/>
        <v>3950.4504375000001</v>
      </c>
      <c r="N29" s="14">
        <f t="shared" si="3"/>
        <v>1316.8168125</v>
      </c>
      <c r="O29" s="14">
        <f t="shared" si="4"/>
        <v>0</v>
      </c>
      <c r="P29" s="15">
        <f t="shared" si="5"/>
        <v>5267.2672499999999</v>
      </c>
      <c r="Q29" s="3"/>
      <c r="R29" s="3"/>
    </row>
    <row r="30" spans="1:18">
      <c r="A30" s="10">
        <v>15.75</v>
      </c>
      <c r="B30" s="11"/>
      <c r="C30">
        <v>4</v>
      </c>
      <c r="D30">
        <v>6</v>
      </c>
      <c r="E30" s="42"/>
      <c r="F30" s="12">
        <f t="shared" si="0"/>
        <v>10</v>
      </c>
      <c r="G30" s="1"/>
      <c r="H30" s="13">
        <v>15.75</v>
      </c>
      <c r="I30" s="51">
        <v>2684298</v>
      </c>
      <c r="J30" s="4"/>
      <c r="K30" s="13">
        <v>15.75</v>
      </c>
      <c r="L30" s="14">
        <f t="shared" si="1"/>
        <v>0</v>
      </c>
      <c r="M30" s="14">
        <f t="shared" si="2"/>
        <v>1073.7192</v>
      </c>
      <c r="N30" s="14">
        <f t="shared" si="3"/>
        <v>1610.5788</v>
      </c>
      <c r="O30" s="14">
        <f t="shared" si="4"/>
        <v>0</v>
      </c>
      <c r="P30" s="15">
        <f t="shared" si="5"/>
        <v>2684.2979999999998</v>
      </c>
      <c r="Q30" s="3"/>
      <c r="R30" s="3"/>
    </row>
    <row r="31" spans="1:18">
      <c r="A31" s="13">
        <v>16.25</v>
      </c>
      <c r="B31" s="11"/>
      <c r="C31">
        <v>1</v>
      </c>
      <c r="D31">
        <v>3</v>
      </c>
      <c r="E31" s="38"/>
      <c r="F31" s="12">
        <f t="shared" si="0"/>
        <v>4</v>
      </c>
      <c r="G31" s="1"/>
      <c r="H31" s="13">
        <v>16.25</v>
      </c>
      <c r="I31" s="51">
        <v>3496992.45</v>
      </c>
      <c r="J31" s="4"/>
      <c r="K31" s="13">
        <v>16.25</v>
      </c>
      <c r="L31" s="14">
        <f t="shared" si="1"/>
        <v>0</v>
      </c>
      <c r="M31" s="14">
        <f t="shared" si="2"/>
        <v>874.24811250000005</v>
      </c>
      <c r="N31" s="14">
        <f t="shared" si="3"/>
        <v>2622.7443374999998</v>
      </c>
      <c r="O31" s="14">
        <f t="shared" si="4"/>
        <v>0</v>
      </c>
      <c r="P31" s="15">
        <f t="shared" si="5"/>
        <v>3496.9924500000002</v>
      </c>
      <c r="Q31" s="3"/>
      <c r="R31" s="3"/>
    </row>
    <row r="32" spans="1:18">
      <c r="A32" s="10">
        <v>16.75</v>
      </c>
      <c r="B32" s="11"/>
      <c r="D32" s="54">
        <v>1</v>
      </c>
      <c r="E32" s="38"/>
      <c r="F32" s="12">
        <f t="shared" si="0"/>
        <v>1</v>
      </c>
      <c r="G32" s="1"/>
      <c r="H32" s="13">
        <v>16.75</v>
      </c>
      <c r="I32" s="51">
        <v>2643402</v>
      </c>
      <c r="J32" s="20"/>
      <c r="K32" s="13">
        <v>16.75</v>
      </c>
      <c r="L32" s="14">
        <f t="shared" si="1"/>
        <v>0</v>
      </c>
      <c r="M32" s="14">
        <f t="shared" si="2"/>
        <v>0</v>
      </c>
      <c r="N32" s="14">
        <f t="shared" si="3"/>
        <v>2643.402</v>
      </c>
      <c r="O32" s="14">
        <f t="shared" si="4"/>
        <v>0</v>
      </c>
      <c r="P32" s="15">
        <f t="shared" si="5"/>
        <v>2643.402</v>
      </c>
      <c r="Q32" s="3"/>
      <c r="R32" s="3"/>
    </row>
    <row r="33" spans="1:18">
      <c r="A33" s="13">
        <v>17.25</v>
      </c>
      <c r="B33" s="11"/>
      <c r="C33" s="19"/>
      <c r="D33" s="54">
        <v>1</v>
      </c>
      <c r="E33" s="38"/>
      <c r="F33" s="12">
        <f t="shared" si="0"/>
        <v>1</v>
      </c>
      <c r="G33" s="1"/>
      <c r="H33" s="13">
        <v>17.25</v>
      </c>
      <c r="I33" s="51">
        <v>1603207.2</v>
      </c>
      <c r="J33" s="20"/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1603.2072000000001</v>
      </c>
      <c r="O33" s="14">
        <f t="shared" si="4"/>
        <v>0</v>
      </c>
      <c r="P33" s="15">
        <f t="shared" si="5"/>
        <v>1603.2072000000001</v>
      </c>
      <c r="Q33" s="3"/>
      <c r="R33" s="3"/>
    </row>
    <row r="34" spans="1:18">
      <c r="A34" s="10">
        <v>17.75</v>
      </c>
      <c r="B34" s="11"/>
      <c r="C34" s="19"/>
      <c r="D34" s="54">
        <v>1</v>
      </c>
      <c r="E34" s="38"/>
      <c r="F34" s="12">
        <f t="shared" si="0"/>
        <v>1</v>
      </c>
      <c r="G34" s="1"/>
      <c r="H34" s="13">
        <v>17.75</v>
      </c>
      <c r="I34" s="51">
        <v>2466777.6</v>
      </c>
      <c r="J34" s="20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2466.7775999999999</v>
      </c>
      <c r="O34" s="14">
        <f t="shared" si="4"/>
        <v>0</v>
      </c>
      <c r="P34" s="15">
        <f t="shared" si="5"/>
        <v>2466.7775999999999</v>
      </c>
      <c r="Q34" s="3"/>
      <c r="R34" s="3"/>
    </row>
    <row r="35" spans="1:18">
      <c r="A35" s="13">
        <v>18.25</v>
      </c>
      <c r="B35" s="11"/>
      <c r="C35" s="19"/>
      <c r="D35" s="54">
        <v>1</v>
      </c>
      <c r="E35" s="38"/>
      <c r="F35" s="12">
        <f t="shared" si="0"/>
        <v>1</v>
      </c>
      <c r="G35" s="1"/>
      <c r="H35" s="13">
        <v>18.25</v>
      </c>
      <c r="I35" s="51">
        <v>39598.65</v>
      </c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39.598649999999999</v>
      </c>
      <c r="O35" s="14">
        <f t="shared" si="4"/>
        <v>0</v>
      </c>
      <c r="P35" s="15">
        <f t="shared" si="5"/>
        <v>39.598649999999999</v>
      </c>
      <c r="Q35" s="3"/>
      <c r="R35" s="3"/>
    </row>
    <row r="36" spans="1:18">
      <c r="A36" s="10">
        <v>18.75</v>
      </c>
      <c r="B36" s="11"/>
      <c r="C36" s="19"/>
      <c r="D36" s="54"/>
      <c r="E36" s="38"/>
      <c r="F36" s="12">
        <f t="shared" si="0"/>
        <v>0</v>
      </c>
      <c r="G36" s="1"/>
      <c r="H36" s="13">
        <v>18.75</v>
      </c>
      <c r="I36">
        <v>0</v>
      </c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11"/>
      <c r="C37" s="19"/>
      <c r="D37" s="54">
        <v>1</v>
      </c>
      <c r="E37" s="40"/>
      <c r="F37" s="12">
        <f t="shared" si="0"/>
        <v>1</v>
      </c>
      <c r="G37" s="1"/>
      <c r="H37" s="13">
        <v>19.25</v>
      </c>
      <c r="I37">
        <v>39598.65</v>
      </c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39.598649999999999</v>
      </c>
      <c r="O37" s="14">
        <f t="shared" si="4"/>
        <v>0</v>
      </c>
      <c r="P37" s="15">
        <f t="shared" si="5"/>
        <v>39.598649999999999</v>
      </c>
      <c r="Q37" s="3"/>
      <c r="R37" s="3"/>
    </row>
    <row r="38" spans="1:18">
      <c r="A38" s="22" t="s">
        <v>7</v>
      </c>
      <c r="B38" s="23">
        <f>SUM(B6:B37)</f>
        <v>0</v>
      </c>
      <c r="C38" s="23">
        <f>SUM(C6:C37)</f>
        <v>323</v>
      </c>
      <c r="D38" s="23">
        <f>SUM(D6:D37)</f>
        <v>21</v>
      </c>
      <c r="E38" s="23">
        <f>SUM(E6:E37)</f>
        <v>0</v>
      </c>
      <c r="F38" s="24">
        <f>SUM(F6:F37)</f>
        <v>344</v>
      </c>
      <c r="G38" s="25"/>
      <c r="H38" s="22" t="s">
        <v>7</v>
      </c>
      <c r="I38" s="4">
        <f>SUM(I6:I37)</f>
        <v>241416368</v>
      </c>
      <c r="J38" s="1"/>
      <c r="K38" s="22" t="s">
        <v>7</v>
      </c>
      <c r="L38" s="23">
        <f>SUM(L6:L37)</f>
        <v>0</v>
      </c>
      <c r="M38" s="23">
        <f>SUM(M6:M37)</f>
        <v>227388.107834211</v>
      </c>
      <c r="N38" s="23">
        <f>SUM(N6:N37)</f>
        <v>14028.2603657895</v>
      </c>
      <c r="O38" s="23">
        <f>SUM(O6:O37)</f>
        <v>0</v>
      </c>
      <c r="P38" s="26">
        <f>SUM(P6:P37)</f>
        <v>241416.3682</v>
      </c>
      <c r="Q38" s="27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8"/>
      <c r="B41" s="1"/>
      <c r="C41" s="1"/>
      <c r="D41" s="1"/>
      <c r="E41" s="1"/>
      <c r="F41" s="28"/>
      <c r="G41" s="1"/>
      <c r="H41" s="1"/>
      <c r="I41" s="1"/>
      <c r="J41" s="28"/>
      <c r="K41" s="1"/>
      <c r="L41" s="1"/>
      <c r="M41" s="1"/>
      <c r="N41" s="28"/>
      <c r="O41" s="1"/>
      <c r="P41" s="3"/>
      <c r="Q41" s="3"/>
      <c r="R41" s="3"/>
    </row>
    <row r="42" spans="1:18">
      <c r="A42" s="1"/>
      <c r="B42" s="59" t="s">
        <v>9</v>
      </c>
      <c r="C42" s="59"/>
      <c r="D42" s="59"/>
      <c r="E42" s="1"/>
      <c r="F42" s="1"/>
      <c r="G42" s="29"/>
      <c r="H42" s="1"/>
      <c r="I42" s="59" t="s">
        <v>10</v>
      </c>
      <c r="J42" s="59"/>
      <c r="K42" s="59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>
        <v>3.4321346921738355E-3</v>
      </c>
      <c r="J44" s="16" t="s">
        <v>12</v>
      </c>
      <c r="K44">
        <v>3.2799146973163622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0" t="s">
        <v>7</v>
      </c>
      <c r="N46" s="3"/>
      <c r="O46" s="3"/>
      <c r="P46" s="3"/>
    </row>
    <row r="47" spans="1:18">
      <c r="A47" s="13">
        <v>3.75</v>
      </c>
      <c r="B47" s="14">
        <f t="shared" ref="B47:B78" si="6">L6*($A47)</f>
        <v>0</v>
      </c>
      <c r="C47" s="14">
        <f t="shared" ref="C47:C78" si="7">M6*($A47)</f>
        <v>0</v>
      </c>
      <c r="D47" s="14">
        <f t="shared" ref="D47:D78" si="8">N6*($A47)</f>
        <v>0</v>
      </c>
      <c r="E47" s="14">
        <f t="shared" ref="E47:E78" si="9">O6*($A47)</f>
        <v>0</v>
      </c>
      <c r="F47" s="12">
        <f t="shared" ref="F47:F78" si="10">SUM(B47:E47)</f>
        <v>0</v>
      </c>
      <c r="G47" s="1"/>
      <c r="H47" s="13">
        <f t="shared" ref="H47:H78" si="11">$I$44*((A47)^$K$44)</f>
        <v>0.26202209510018099</v>
      </c>
      <c r="I47" s="14">
        <f t="shared" ref="I47:I78" si="12">L6*$H47</f>
        <v>0</v>
      </c>
      <c r="J47" s="14">
        <f t="shared" ref="J47:J78" si="13">M6*$H47</f>
        <v>0</v>
      </c>
      <c r="K47" s="14">
        <f t="shared" ref="K47:K78" si="14">N6*$H47</f>
        <v>0</v>
      </c>
      <c r="L47" s="14">
        <f t="shared" ref="L47:L78" si="15">O6*$H47</f>
        <v>0</v>
      </c>
      <c r="M47" s="31">
        <f t="shared" ref="M47:M78" si="16">SUM(I47:L47)</f>
        <v>0</v>
      </c>
      <c r="N47" s="3"/>
      <c r="O47" s="3"/>
      <c r="P47" s="3"/>
    </row>
    <row r="48" spans="1:18">
      <c r="A48" s="13">
        <v>4.25</v>
      </c>
      <c r="B48" s="14">
        <f t="shared" si="6"/>
        <v>0</v>
      </c>
      <c r="C48" s="14">
        <f t="shared" si="7"/>
        <v>168.2942625</v>
      </c>
      <c r="D48" s="14">
        <f t="shared" si="8"/>
        <v>0</v>
      </c>
      <c r="E48" s="14">
        <f t="shared" si="9"/>
        <v>0</v>
      </c>
      <c r="F48" s="12">
        <f t="shared" si="10"/>
        <v>168.2942625</v>
      </c>
      <c r="G48" s="1"/>
      <c r="H48" s="13">
        <f t="shared" si="11"/>
        <v>0.39502666335436598</v>
      </c>
      <c r="I48" s="14">
        <f t="shared" si="12"/>
        <v>0</v>
      </c>
      <c r="J48" s="14">
        <f t="shared" si="13"/>
        <v>15.642522582837399</v>
      </c>
      <c r="K48" s="14">
        <f t="shared" si="14"/>
        <v>0</v>
      </c>
      <c r="L48" s="14">
        <f t="shared" si="15"/>
        <v>0</v>
      </c>
      <c r="M48" s="31">
        <f t="shared" si="16"/>
        <v>15.642522582837399</v>
      </c>
      <c r="N48" s="3"/>
      <c r="O48" s="3"/>
      <c r="P48" s="3"/>
    </row>
    <row r="49" spans="1:16">
      <c r="A49" s="13">
        <v>4.75</v>
      </c>
      <c r="B49" s="14">
        <f t="shared" si="6"/>
        <v>0</v>
      </c>
      <c r="C49" s="14">
        <f t="shared" si="7"/>
        <v>376.20213749999999</v>
      </c>
      <c r="D49" s="14">
        <f t="shared" si="8"/>
        <v>0</v>
      </c>
      <c r="E49" s="14">
        <f t="shared" si="9"/>
        <v>0</v>
      </c>
      <c r="F49" s="12">
        <f t="shared" si="10"/>
        <v>376.20213749999999</v>
      </c>
      <c r="G49" s="1"/>
      <c r="H49" s="13">
        <f t="shared" si="11"/>
        <v>0.568933673246378</v>
      </c>
      <c r="I49" s="14">
        <f t="shared" si="12"/>
        <v>0</v>
      </c>
      <c r="J49" s="14">
        <f t="shared" si="13"/>
        <v>45.059802941266099</v>
      </c>
      <c r="K49" s="14">
        <f t="shared" si="14"/>
        <v>0</v>
      </c>
      <c r="L49" s="14">
        <f t="shared" si="15"/>
        <v>0</v>
      </c>
      <c r="M49" s="31">
        <f t="shared" si="16"/>
        <v>45.059802941266099</v>
      </c>
      <c r="N49" s="3"/>
      <c r="O49" s="3"/>
      <c r="P49" s="3"/>
    </row>
    <row r="50" spans="1:16">
      <c r="A50" s="13">
        <v>5.25</v>
      </c>
      <c r="B50" s="14">
        <f t="shared" si="6"/>
        <v>0</v>
      </c>
      <c r="C50" s="14">
        <f t="shared" si="7"/>
        <v>4416.8134499999996</v>
      </c>
      <c r="D50" s="14">
        <f t="shared" si="8"/>
        <v>0</v>
      </c>
      <c r="E50" s="14">
        <f t="shared" si="9"/>
        <v>0</v>
      </c>
      <c r="F50" s="12">
        <f t="shared" si="10"/>
        <v>4416.8134499999996</v>
      </c>
      <c r="G50" s="1"/>
      <c r="H50" s="13">
        <f t="shared" si="11"/>
        <v>0.78999693584914599</v>
      </c>
      <c r="I50" s="14">
        <f t="shared" si="12"/>
        <v>0</v>
      </c>
      <c r="J50" s="14">
        <f t="shared" si="13"/>
        <v>664.62268413662798</v>
      </c>
      <c r="K50" s="14">
        <f t="shared" si="14"/>
        <v>0</v>
      </c>
      <c r="L50" s="14">
        <f t="shared" si="15"/>
        <v>0</v>
      </c>
      <c r="M50" s="31">
        <f t="shared" si="16"/>
        <v>664.62268413662798</v>
      </c>
      <c r="N50" s="3"/>
      <c r="O50" s="3"/>
      <c r="P50" s="3"/>
    </row>
    <row r="51" spans="1:16">
      <c r="A51" s="13">
        <v>5.75</v>
      </c>
      <c r="B51" s="14">
        <f t="shared" si="6"/>
        <v>0</v>
      </c>
      <c r="C51" s="14">
        <f t="shared" si="7"/>
        <v>7829.43</v>
      </c>
      <c r="D51" s="14">
        <f t="shared" si="8"/>
        <v>0</v>
      </c>
      <c r="E51" s="14">
        <f t="shared" si="9"/>
        <v>0</v>
      </c>
      <c r="F51" s="12">
        <f t="shared" si="10"/>
        <v>7829.43</v>
      </c>
      <c r="G51" s="1"/>
      <c r="H51" s="13">
        <f t="shared" si="11"/>
        <v>1.0646578289614499</v>
      </c>
      <c r="I51" s="14">
        <f t="shared" si="12"/>
        <v>0</v>
      </c>
      <c r="J51" s="14">
        <f t="shared" si="13"/>
        <v>1449.6806862270701</v>
      </c>
      <c r="K51" s="14">
        <f t="shared" si="14"/>
        <v>0</v>
      </c>
      <c r="L51" s="14">
        <f t="shared" si="15"/>
        <v>0</v>
      </c>
      <c r="M51" s="31">
        <f t="shared" si="16"/>
        <v>1449.6806862270701</v>
      </c>
      <c r="N51" s="3"/>
      <c r="O51" s="3"/>
      <c r="P51" s="3"/>
    </row>
    <row r="52" spans="1:16">
      <c r="A52" s="13">
        <v>6.25</v>
      </c>
      <c r="B52" s="14">
        <f t="shared" si="6"/>
        <v>0</v>
      </c>
      <c r="C52" s="14">
        <f t="shared" si="7"/>
        <v>22534.771874999999</v>
      </c>
      <c r="D52" s="14">
        <f t="shared" si="8"/>
        <v>0</v>
      </c>
      <c r="E52" s="14">
        <f t="shared" si="9"/>
        <v>0</v>
      </c>
      <c r="F52" s="12">
        <f t="shared" si="10"/>
        <v>22534.771874999999</v>
      </c>
      <c r="G52" s="1"/>
      <c r="H52" s="13">
        <f t="shared" si="11"/>
        <v>1.39953218166134</v>
      </c>
      <c r="I52" s="14">
        <f t="shared" si="12"/>
        <v>0</v>
      </c>
      <c r="J52" s="14">
        <f t="shared" si="13"/>
        <v>5046.1021512734997</v>
      </c>
      <c r="K52" s="14">
        <f t="shared" si="14"/>
        <v>0</v>
      </c>
      <c r="L52" s="14">
        <f t="shared" si="15"/>
        <v>0</v>
      </c>
      <c r="M52" s="31">
        <f t="shared" si="16"/>
        <v>5046.1021512734997</v>
      </c>
      <c r="N52" s="3"/>
      <c r="O52" s="3"/>
      <c r="P52" s="3"/>
    </row>
    <row r="53" spans="1:16">
      <c r="A53" s="13">
        <v>6.75</v>
      </c>
      <c r="B53" s="14">
        <f t="shared" si="6"/>
        <v>0</v>
      </c>
      <c r="C53" s="14">
        <f t="shared" si="7"/>
        <v>36773.622000000003</v>
      </c>
      <c r="D53" s="14">
        <f t="shared" si="8"/>
        <v>0</v>
      </c>
      <c r="E53" s="14">
        <f t="shared" si="9"/>
        <v>0</v>
      </c>
      <c r="F53" s="12">
        <f t="shared" si="10"/>
        <v>36773.622000000003</v>
      </c>
      <c r="G53" s="1"/>
      <c r="H53" s="13">
        <f t="shared" si="11"/>
        <v>1.801399161265</v>
      </c>
      <c r="I53" s="14">
        <f t="shared" si="12"/>
        <v>0</v>
      </c>
      <c r="J53" s="14">
        <f t="shared" si="13"/>
        <v>9813.92175221869</v>
      </c>
      <c r="K53" s="14">
        <f t="shared" si="14"/>
        <v>0</v>
      </c>
      <c r="L53" s="14">
        <f t="shared" si="15"/>
        <v>0</v>
      </c>
      <c r="M53" s="31">
        <f t="shared" si="16"/>
        <v>9813.92175221869</v>
      </c>
      <c r="N53" s="3"/>
      <c r="O53" s="3"/>
      <c r="P53" s="3"/>
    </row>
    <row r="54" spans="1:16">
      <c r="A54" s="13">
        <v>7.25</v>
      </c>
      <c r="B54" s="14">
        <f t="shared" si="6"/>
        <v>0</v>
      </c>
      <c r="C54" s="14">
        <f t="shared" si="7"/>
        <v>25556.076000000001</v>
      </c>
      <c r="D54" s="14">
        <f t="shared" si="8"/>
        <v>0</v>
      </c>
      <c r="E54" s="14">
        <f t="shared" si="9"/>
        <v>0</v>
      </c>
      <c r="F54" s="12">
        <f t="shared" si="10"/>
        <v>25556.076000000001</v>
      </c>
      <c r="G54" s="1"/>
      <c r="H54" s="13">
        <f t="shared" si="11"/>
        <v>2.2771917175901999</v>
      </c>
      <c r="I54" s="14">
        <f t="shared" si="12"/>
        <v>0</v>
      </c>
      <c r="J54" s="14">
        <f t="shared" si="13"/>
        <v>8027.0461519042301</v>
      </c>
      <c r="K54" s="14">
        <f t="shared" si="14"/>
        <v>0</v>
      </c>
      <c r="L54" s="14">
        <f t="shared" si="15"/>
        <v>0</v>
      </c>
      <c r="M54" s="31">
        <f t="shared" si="16"/>
        <v>8027.0461519042301</v>
      </c>
      <c r="N54" s="3"/>
      <c r="O54" s="3"/>
      <c r="P54" s="3"/>
    </row>
    <row r="55" spans="1:16">
      <c r="A55" s="13">
        <v>7.75</v>
      </c>
      <c r="B55" s="14">
        <f t="shared" si="6"/>
        <v>0</v>
      </c>
      <c r="C55" s="14">
        <f t="shared" si="7"/>
        <v>41597.036512500003</v>
      </c>
      <c r="D55" s="14">
        <f t="shared" si="8"/>
        <v>0</v>
      </c>
      <c r="E55" s="14">
        <f t="shared" si="9"/>
        <v>0</v>
      </c>
      <c r="F55" s="12">
        <f t="shared" si="10"/>
        <v>41597.036512500003</v>
      </c>
      <c r="G55" s="1"/>
      <c r="H55" s="13">
        <f t="shared" si="11"/>
        <v>2.8339882647692902</v>
      </c>
      <c r="I55" s="14">
        <f t="shared" si="12"/>
        <v>0</v>
      </c>
      <c r="J55" s="14">
        <f t="shared" si="13"/>
        <v>15211.0339774974</v>
      </c>
      <c r="K55" s="14">
        <f t="shared" si="14"/>
        <v>0</v>
      </c>
      <c r="L55" s="14">
        <f t="shared" si="15"/>
        <v>0</v>
      </c>
      <c r="M55" s="31">
        <f t="shared" si="16"/>
        <v>15211.0339774974</v>
      </c>
      <c r="N55" s="3"/>
      <c r="O55" s="3"/>
      <c r="P55" s="3"/>
    </row>
    <row r="56" spans="1:16">
      <c r="A56" s="13">
        <v>8.25</v>
      </c>
      <c r="B56" s="14">
        <f t="shared" si="6"/>
        <v>0</v>
      </c>
      <c r="C56" s="14">
        <f t="shared" si="7"/>
        <v>70495.342499999999</v>
      </c>
      <c r="D56" s="14">
        <f t="shared" si="8"/>
        <v>0</v>
      </c>
      <c r="E56" s="14">
        <f t="shared" si="9"/>
        <v>0</v>
      </c>
      <c r="F56" s="12">
        <f t="shared" si="10"/>
        <v>70495.342499999999</v>
      </c>
      <c r="G56" s="1"/>
      <c r="H56" s="13">
        <f t="shared" si="11"/>
        <v>3.47900536449287</v>
      </c>
      <c r="I56" s="14">
        <f t="shared" si="12"/>
        <v>0</v>
      </c>
      <c r="J56" s="14">
        <f t="shared" si="13"/>
        <v>29727.718149001499</v>
      </c>
      <c r="K56" s="14">
        <f t="shared" si="14"/>
        <v>0</v>
      </c>
      <c r="L56" s="14">
        <f t="shared" si="15"/>
        <v>0</v>
      </c>
      <c r="M56" s="31">
        <f t="shared" si="16"/>
        <v>29727.718149001499</v>
      </c>
      <c r="N56" s="3"/>
      <c r="O56" s="3"/>
      <c r="P56" s="3"/>
    </row>
    <row r="57" spans="1:16">
      <c r="A57" s="13">
        <v>8.75</v>
      </c>
      <c r="B57" s="14">
        <f t="shared" si="6"/>
        <v>0</v>
      </c>
      <c r="C57" s="14">
        <f t="shared" si="7"/>
        <v>60821.442499999997</v>
      </c>
      <c r="D57" s="14">
        <f t="shared" si="8"/>
        <v>0</v>
      </c>
      <c r="E57" s="14">
        <f t="shared" si="9"/>
        <v>0</v>
      </c>
      <c r="F57" s="12">
        <f t="shared" si="10"/>
        <v>60821.442499999997</v>
      </c>
      <c r="G57" s="1"/>
      <c r="H57" s="13">
        <f t="shared" si="11"/>
        <v>4.2195912322279998</v>
      </c>
      <c r="I57" s="14">
        <f t="shared" si="12"/>
        <v>0</v>
      </c>
      <c r="J57" s="14">
        <f t="shared" si="13"/>
        <v>29330.471486223902</v>
      </c>
      <c r="K57" s="14">
        <f t="shared" si="14"/>
        <v>0</v>
      </c>
      <c r="L57" s="14">
        <f t="shared" si="15"/>
        <v>0</v>
      </c>
      <c r="M57" s="31">
        <f t="shared" si="16"/>
        <v>29330.471486223902</v>
      </c>
      <c r="N57" s="3"/>
      <c r="O57" s="3"/>
      <c r="P57" s="3"/>
    </row>
    <row r="58" spans="1:16">
      <c r="A58" s="13">
        <v>9.25</v>
      </c>
      <c r="B58" s="14">
        <f t="shared" si="6"/>
        <v>0</v>
      </c>
      <c r="C58" s="14">
        <f t="shared" si="7"/>
        <v>28784.198100000001</v>
      </c>
      <c r="D58" s="14">
        <f t="shared" si="8"/>
        <v>0</v>
      </c>
      <c r="E58" s="14">
        <f t="shared" si="9"/>
        <v>0</v>
      </c>
      <c r="F58" s="12">
        <f t="shared" si="10"/>
        <v>28784.198100000001</v>
      </c>
      <c r="G58" s="1"/>
      <c r="H58" s="13">
        <f t="shared" si="11"/>
        <v>5.0632199288283504</v>
      </c>
      <c r="I58" s="14">
        <f t="shared" si="12"/>
        <v>0</v>
      </c>
      <c r="J58" s="14">
        <f t="shared" si="13"/>
        <v>15755.7541032717</v>
      </c>
      <c r="K58" s="14">
        <f t="shared" si="14"/>
        <v>0</v>
      </c>
      <c r="L58" s="14">
        <f t="shared" si="15"/>
        <v>0</v>
      </c>
      <c r="M58" s="31">
        <f t="shared" si="16"/>
        <v>15755.7541032717</v>
      </c>
      <c r="N58" s="3"/>
      <c r="O58" s="3"/>
      <c r="P58" s="3"/>
    </row>
    <row r="59" spans="1:16">
      <c r="A59" s="13">
        <v>9.75</v>
      </c>
      <c r="B59" s="14">
        <f t="shared" si="6"/>
        <v>0</v>
      </c>
      <c r="C59" s="14">
        <f t="shared" si="7"/>
        <v>41343.802499999998</v>
      </c>
      <c r="D59" s="14">
        <f t="shared" si="8"/>
        <v>0</v>
      </c>
      <c r="E59" s="14">
        <f t="shared" si="9"/>
        <v>0</v>
      </c>
      <c r="F59" s="12">
        <f t="shared" si="10"/>
        <v>41343.802499999998</v>
      </c>
      <c r="G59" s="1"/>
      <c r="H59" s="13">
        <f t="shared" si="11"/>
        <v>6.0174861296243902</v>
      </c>
      <c r="I59" s="14">
        <f t="shared" si="12"/>
        <v>0</v>
      </c>
      <c r="J59" s="14">
        <f t="shared" si="13"/>
        <v>25516.488009198001</v>
      </c>
      <c r="K59" s="14">
        <f t="shared" si="14"/>
        <v>0</v>
      </c>
      <c r="L59" s="14">
        <f t="shared" si="15"/>
        <v>0</v>
      </c>
      <c r="M59" s="31">
        <f t="shared" si="16"/>
        <v>25516.488009198001</v>
      </c>
      <c r="N59" s="3"/>
      <c r="O59" s="3"/>
      <c r="P59" s="3"/>
    </row>
    <row r="60" spans="1:16">
      <c r="A60" s="13">
        <v>10.25</v>
      </c>
      <c r="B60" s="14">
        <f t="shared" si="6"/>
        <v>0</v>
      </c>
      <c r="C60" s="14">
        <f t="shared" si="7"/>
        <v>42725.026312499998</v>
      </c>
      <c r="D60" s="14">
        <f t="shared" si="8"/>
        <v>0</v>
      </c>
      <c r="E60" s="14">
        <f t="shared" si="9"/>
        <v>0</v>
      </c>
      <c r="F60" s="12">
        <f t="shared" si="10"/>
        <v>42725.026312499998</v>
      </c>
      <c r="G60" s="1"/>
      <c r="H60" s="13">
        <f t="shared" si="11"/>
        <v>7.0901003850702802</v>
      </c>
      <c r="I60" s="14">
        <f t="shared" si="12"/>
        <v>0</v>
      </c>
      <c r="J60" s="14">
        <f t="shared" si="13"/>
        <v>29553.631757111601</v>
      </c>
      <c r="K60" s="14">
        <f t="shared" si="14"/>
        <v>0</v>
      </c>
      <c r="L60" s="14">
        <f t="shared" si="15"/>
        <v>0</v>
      </c>
      <c r="M60" s="31">
        <f t="shared" si="16"/>
        <v>29553.631757111601</v>
      </c>
      <c r="N60" s="3"/>
      <c r="O60" s="3"/>
      <c r="P60" s="3"/>
    </row>
    <row r="61" spans="1:16">
      <c r="A61" s="13">
        <v>10.75</v>
      </c>
      <c r="B61" s="14">
        <f t="shared" si="6"/>
        <v>0</v>
      </c>
      <c r="C61" s="14">
        <f t="shared" si="7"/>
        <v>143078.90950000001</v>
      </c>
      <c r="D61" s="14">
        <f t="shared" si="8"/>
        <v>0</v>
      </c>
      <c r="E61" s="14">
        <f t="shared" si="9"/>
        <v>0</v>
      </c>
      <c r="F61" s="12">
        <f t="shared" si="10"/>
        <v>143078.90950000001</v>
      </c>
      <c r="G61" s="1"/>
      <c r="H61" s="13">
        <f t="shared" si="11"/>
        <v>8.2888848036179095</v>
      </c>
      <c r="I61" s="14">
        <f t="shared" si="12"/>
        <v>0</v>
      </c>
      <c r="J61" s="14">
        <f t="shared" si="13"/>
        <v>110322.28824862999</v>
      </c>
      <c r="K61" s="14">
        <f t="shared" si="14"/>
        <v>0</v>
      </c>
      <c r="L61" s="14">
        <f t="shared" si="15"/>
        <v>0</v>
      </c>
      <c r="M61" s="31">
        <f t="shared" si="16"/>
        <v>110322.28824862999</v>
      </c>
      <c r="N61" s="3"/>
      <c r="O61" s="3"/>
      <c r="P61" s="3"/>
    </row>
    <row r="62" spans="1:16">
      <c r="A62" s="13">
        <v>11.25</v>
      </c>
      <c r="B62" s="14">
        <f t="shared" si="6"/>
        <v>0</v>
      </c>
      <c r="C62" s="14">
        <f t="shared" si="7"/>
        <v>229395.00375</v>
      </c>
      <c r="D62" s="14">
        <f t="shared" si="8"/>
        <v>0</v>
      </c>
      <c r="E62" s="14">
        <f t="shared" si="9"/>
        <v>0</v>
      </c>
      <c r="F62" s="12">
        <f t="shared" si="10"/>
        <v>229395.00375</v>
      </c>
      <c r="G62" s="1"/>
      <c r="H62" s="13">
        <f t="shared" si="11"/>
        <v>9.6217691002135108</v>
      </c>
      <c r="I62" s="14">
        <f t="shared" si="12"/>
        <v>0</v>
      </c>
      <c r="J62" s="14">
        <f t="shared" si="13"/>
        <v>196194.28967334301</v>
      </c>
      <c r="K62" s="14">
        <f t="shared" si="14"/>
        <v>0</v>
      </c>
      <c r="L62" s="14">
        <f t="shared" si="15"/>
        <v>0</v>
      </c>
      <c r="M62" s="31">
        <f t="shared" si="16"/>
        <v>196194.28967334301</v>
      </c>
      <c r="N62" s="3"/>
      <c r="O62" s="3"/>
      <c r="P62" s="3"/>
    </row>
    <row r="63" spans="1:16">
      <c r="A63" s="13">
        <v>11.75</v>
      </c>
      <c r="B63" s="14">
        <f t="shared" si="6"/>
        <v>0</v>
      </c>
      <c r="C63" s="14">
        <f t="shared" si="7"/>
        <v>342409.98125000001</v>
      </c>
      <c r="D63" s="14">
        <f t="shared" si="8"/>
        <v>0</v>
      </c>
      <c r="E63" s="14">
        <f t="shared" si="9"/>
        <v>0</v>
      </c>
      <c r="F63" s="12">
        <f t="shared" si="10"/>
        <v>342409.98125000001</v>
      </c>
      <c r="G63" s="1"/>
      <c r="H63" s="13">
        <f t="shared" si="11"/>
        <v>11.0967869637108</v>
      </c>
      <c r="I63" s="14">
        <f t="shared" si="12"/>
        <v>0</v>
      </c>
      <c r="J63" s="14">
        <f t="shared" si="13"/>
        <v>323374.52052591101</v>
      </c>
      <c r="K63" s="14">
        <f t="shared" si="14"/>
        <v>0</v>
      </c>
      <c r="L63" s="14">
        <f t="shared" si="15"/>
        <v>0</v>
      </c>
      <c r="M63" s="31">
        <f t="shared" si="16"/>
        <v>323374.52052591101</v>
      </c>
      <c r="N63" s="3"/>
      <c r="O63" s="3"/>
      <c r="P63" s="3"/>
    </row>
    <row r="64" spans="1:16">
      <c r="A64" s="13">
        <v>12.25</v>
      </c>
      <c r="B64" s="14">
        <f t="shared" si="6"/>
        <v>0</v>
      </c>
      <c r="C64" s="14">
        <f t="shared" si="7"/>
        <v>350644.18375000003</v>
      </c>
      <c r="D64" s="14">
        <f t="shared" si="8"/>
        <v>0</v>
      </c>
      <c r="E64" s="14">
        <f t="shared" si="9"/>
        <v>0</v>
      </c>
      <c r="F64" s="12">
        <f t="shared" si="10"/>
        <v>350644.18375000003</v>
      </c>
      <c r="G64" s="1"/>
      <c r="H64" s="13">
        <f t="shared" si="11"/>
        <v>12.7220727042944</v>
      </c>
      <c r="I64" s="14">
        <f t="shared" si="12"/>
        <v>0</v>
      </c>
      <c r="J64" s="14">
        <f t="shared" si="13"/>
        <v>364156.79991881299</v>
      </c>
      <c r="K64" s="14">
        <f t="shared" si="14"/>
        <v>0</v>
      </c>
      <c r="L64" s="14">
        <f t="shared" si="15"/>
        <v>0</v>
      </c>
      <c r="M64" s="31">
        <f t="shared" si="16"/>
        <v>364156.79991881299</v>
      </c>
      <c r="N64" s="3"/>
      <c r="O64" s="3"/>
      <c r="P64" s="3"/>
    </row>
    <row r="65" spans="1:16">
      <c r="A65" s="13">
        <v>12.75</v>
      </c>
      <c r="B65" s="14">
        <f t="shared" si="6"/>
        <v>0</v>
      </c>
      <c r="C65" s="14">
        <f t="shared" si="7"/>
        <v>388316.83049999998</v>
      </c>
      <c r="D65" s="14">
        <f t="shared" si="8"/>
        <v>0</v>
      </c>
      <c r="E65" s="14">
        <f t="shared" si="9"/>
        <v>0</v>
      </c>
      <c r="F65" s="12">
        <f t="shared" si="10"/>
        <v>388316.83049999998</v>
      </c>
      <c r="G65" s="1"/>
      <c r="H65" s="13">
        <f t="shared" si="11"/>
        <v>14.5058581482233</v>
      </c>
      <c r="I65" s="14">
        <f t="shared" si="12"/>
        <v>0</v>
      </c>
      <c r="J65" s="14">
        <f t="shared" si="13"/>
        <v>441793.63606279797</v>
      </c>
      <c r="K65" s="14">
        <f t="shared" si="14"/>
        <v>0</v>
      </c>
      <c r="L65" s="14">
        <f t="shared" si="15"/>
        <v>0</v>
      </c>
      <c r="M65" s="31">
        <f t="shared" si="16"/>
        <v>441793.63606279797</v>
      </c>
      <c r="N65" s="3"/>
      <c r="O65" s="3"/>
      <c r="P65" s="3"/>
    </row>
    <row r="66" spans="1:16">
      <c r="A66" s="13">
        <v>13.25</v>
      </c>
      <c r="B66" s="14">
        <f t="shared" si="6"/>
        <v>0</v>
      </c>
      <c r="C66" s="14">
        <f t="shared" si="7"/>
        <v>282186.72074999998</v>
      </c>
      <c r="D66" s="14">
        <f t="shared" si="8"/>
        <v>0</v>
      </c>
      <c r="E66" s="14">
        <f t="shared" si="9"/>
        <v>0</v>
      </c>
      <c r="F66" s="12">
        <f t="shared" si="10"/>
        <v>282186.72074999998</v>
      </c>
      <c r="G66" s="1"/>
      <c r="H66" s="13">
        <f t="shared" si="11"/>
        <v>16.4564697522129</v>
      </c>
      <c r="I66" s="14">
        <f t="shared" si="12"/>
        <v>0</v>
      </c>
      <c r="J66" s="14">
        <f t="shared" si="13"/>
        <v>350475.26298102102</v>
      </c>
      <c r="K66" s="14">
        <f t="shared" si="14"/>
        <v>0</v>
      </c>
      <c r="L66" s="14">
        <f t="shared" si="15"/>
        <v>0</v>
      </c>
      <c r="M66" s="31">
        <f t="shared" si="16"/>
        <v>350475.26298102102</v>
      </c>
      <c r="N66" s="3"/>
      <c r="O66" s="3"/>
      <c r="P66" s="3"/>
    </row>
    <row r="67" spans="1:16">
      <c r="A67" s="13">
        <v>13.75</v>
      </c>
      <c r="B67" s="14">
        <f t="shared" si="6"/>
        <v>0</v>
      </c>
      <c r="C67" s="14">
        <f t="shared" si="7"/>
        <v>210162.89249999999</v>
      </c>
      <c r="D67" s="14">
        <f t="shared" si="8"/>
        <v>0</v>
      </c>
      <c r="E67" s="14">
        <f t="shared" si="9"/>
        <v>0</v>
      </c>
      <c r="F67" s="12">
        <f t="shared" si="10"/>
        <v>210162.89249999999</v>
      </c>
      <c r="G67" s="1"/>
      <c r="H67" s="13">
        <f t="shared" si="11"/>
        <v>18.5823259138457</v>
      </c>
      <c r="I67" s="14">
        <f t="shared" si="12"/>
        <v>0</v>
      </c>
      <c r="J67" s="14">
        <f t="shared" si="13"/>
        <v>284022.93552229198</v>
      </c>
      <c r="K67" s="14">
        <f t="shared" si="14"/>
        <v>0</v>
      </c>
      <c r="L67" s="14">
        <f t="shared" si="15"/>
        <v>0</v>
      </c>
      <c r="M67" s="31">
        <f t="shared" si="16"/>
        <v>284022.93552229198</v>
      </c>
      <c r="N67" s="3"/>
      <c r="O67" s="3"/>
      <c r="P67" s="3"/>
    </row>
    <row r="68" spans="1:16">
      <c r="A68" s="13">
        <v>14.25</v>
      </c>
      <c r="B68" s="14">
        <f t="shared" si="6"/>
        <v>0</v>
      </c>
      <c r="C68" s="14">
        <f t="shared" si="7"/>
        <v>156503.133</v>
      </c>
      <c r="D68" s="14">
        <f t="shared" si="8"/>
        <v>0</v>
      </c>
      <c r="E68" s="14">
        <f t="shared" si="9"/>
        <v>0</v>
      </c>
      <c r="F68" s="12">
        <f t="shared" si="10"/>
        <v>156503.133</v>
      </c>
      <c r="G68" s="1"/>
      <c r="H68" s="13">
        <f t="shared" si="11"/>
        <v>20.891934457741002</v>
      </c>
      <c r="I68" s="14">
        <f t="shared" si="12"/>
        <v>0</v>
      </c>
      <c r="J68" s="14">
        <f t="shared" si="13"/>
        <v>229449.347162605</v>
      </c>
      <c r="K68" s="14">
        <f t="shared" si="14"/>
        <v>0</v>
      </c>
      <c r="L68" s="14">
        <f t="shared" si="15"/>
        <v>0</v>
      </c>
      <c r="M68" s="31">
        <f t="shared" si="16"/>
        <v>229449.347162605</v>
      </c>
      <c r="N68" s="3"/>
      <c r="O68" s="3"/>
      <c r="P68" s="3"/>
    </row>
    <row r="69" spans="1:16">
      <c r="A69" s="13">
        <v>14.75</v>
      </c>
      <c r="B69" s="14">
        <f t="shared" si="6"/>
        <v>0</v>
      </c>
      <c r="C69" s="14">
        <f t="shared" si="7"/>
        <v>69612.649842105297</v>
      </c>
      <c r="D69" s="14">
        <f t="shared" si="8"/>
        <v>24861.660657894699</v>
      </c>
      <c r="E69" s="14">
        <f t="shared" si="9"/>
        <v>0</v>
      </c>
      <c r="F69" s="12">
        <f t="shared" si="10"/>
        <v>94474.310500000007</v>
      </c>
      <c r="G69" s="1"/>
      <c r="H69" s="13">
        <f t="shared" si="11"/>
        <v>23.393890279978201</v>
      </c>
      <c r="I69" s="14">
        <f t="shared" si="12"/>
        <v>0</v>
      </c>
      <c r="J69" s="14">
        <f t="shared" si="13"/>
        <v>110407.504576593</v>
      </c>
      <c r="K69" s="14">
        <f t="shared" si="14"/>
        <v>39431.251634497603</v>
      </c>
      <c r="L69" s="14">
        <f t="shared" si="15"/>
        <v>0</v>
      </c>
      <c r="M69" s="31">
        <f t="shared" si="16"/>
        <v>149838.75621109101</v>
      </c>
      <c r="N69" s="3"/>
      <c r="O69" s="3"/>
      <c r="P69" s="3"/>
    </row>
    <row r="70" spans="1:16">
      <c r="A70" s="13">
        <v>15.25</v>
      </c>
      <c r="B70" s="14">
        <f t="shared" si="6"/>
        <v>0</v>
      </c>
      <c r="C70" s="14">
        <f t="shared" si="7"/>
        <v>60244.369171874998</v>
      </c>
      <c r="D70" s="14">
        <f t="shared" si="8"/>
        <v>20081.456390625</v>
      </c>
      <c r="E70" s="14">
        <f t="shared" si="9"/>
        <v>0</v>
      </c>
      <c r="F70" s="12">
        <f t="shared" si="10"/>
        <v>80325.825562500002</v>
      </c>
      <c r="G70" s="1"/>
      <c r="H70" s="13">
        <f t="shared" si="11"/>
        <v>26.0968731355673</v>
      </c>
      <c r="I70" s="14">
        <f t="shared" si="12"/>
        <v>0</v>
      </c>
      <c r="J70" s="14">
        <f t="shared" si="13"/>
        <v>103094.40389578399</v>
      </c>
      <c r="K70" s="14">
        <f t="shared" si="14"/>
        <v>34364.801298594597</v>
      </c>
      <c r="L70" s="14">
        <f t="shared" si="15"/>
        <v>0</v>
      </c>
      <c r="M70" s="31">
        <f t="shared" si="16"/>
        <v>137459.205194379</v>
      </c>
      <c r="N70" s="3"/>
      <c r="O70" s="3"/>
      <c r="P70" s="3"/>
    </row>
    <row r="71" spans="1:16">
      <c r="A71" s="13">
        <v>15.75</v>
      </c>
      <c r="B71" s="14">
        <f t="shared" si="6"/>
        <v>0</v>
      </c>
      <c r="C71" s="14">
        <f t="shared" si="7"/>
        <v>16911.077399999998</v>
      </c>
      <c r="D71" s="14">
        <f t="shared" si="8"/>
        <v>25366.616099999999</v>
      </c>
      <c r="E71" s="14">
        <f t="shared" si="9"/>
        <v>0</v>
      </c>
      <c r="F71" s="12">
        <f t="shared" si="10"/>
        <v>42277.693500000001</v>
      </c>
      <c r="G71" s="1"/>
      <c r="H71" s="13">
        <f t="shared" si="11"/>
        <v>29.009645555694402</v>
      </c>
      <c r="I71" s="14">
        <f t="shared" si="12"/>
        <v>0</v>
      </c>
      <c r="J71" s="14">
        <f t="shared" si="13"/>
        <v>31148.213418343701</v>
      </c>
      <c r="K71" s="14">
        <f t="shared" si="14"/>
        <v>46722.320127515603</v>
      </c>
      <c r="L71" s="14">
        <f t="shared" si="15"/>
        <v>0</v>
      </c>
      <c r="M71" s="31">
        <f t="shared" si="16"/>
        <v>77870.533545859304</v>
      </c>
      <c r="N71" s="3"/>
      <c r="O71" s="3"/>
      <c r="P71" s="3"/>
    </row>
    <row r="72" spans="1:16">
      <c r="A72" s="13">
        <v>16.25</v>
      </c>
      <c r="B72" s="14">
        <f t="shared" si="6"/>
        <v>0</v>
      </c>
      <c r="C72" s="14">
        <f t="shared" si="7"/>
        <v>14206.531828125</v>
      </c>
      <c r="D72" s="14">
        <f t="shared" si="8"/>
        <v>42619.595484375001</v>
      </c>
      <c r="E72" s="14">
        <f t="shared" si="9"/>
        <v>0</v>
      </c>
      <c r="F72" s="12">
        <f t="shared" si="10"/>
        <v>56826.127312500001</v>
      </c>
      <c r="G72" s="1"/>
      <c r="H72" s="13">
        <f t="shared" si="11"/>
        <v>32.141050883095197</v>
      </c>
      <c r="I72" s="14">
        <f t="shared" si="12"/>
        <v>0</v>
      </c>
      <c r="J72" s="14">
        <f t="shared" si="13"/>
        <v>28099.253068312399</v>
      </c>
      <c r="K72" s="14">
        <f t="shared" si="14"/>
        <v>84297.759204937305</v>
      </c>
      <c r="L72" s="14">
        <f t="shared" si="15"/>
        <v>0</v>
      </c>
      <c r="M72" s="31">
        <f t="shared" si="16"/>
        <v>112397.01227325</v>
      </c>
      <c r="N72" s="3"/>
      <c r="O72" s="3"/>
      <c r="P72" s="3"/>
    </row>
    <row r="73" spans="1:16">
      <c r="A73" s="13">
        <v>16.75</v>
      </c>
      <c r="B73" s="14">
        <f t="shared" si="6"/>
        <v>0</v>
      </c>
      <c r="C73" s="14">
        <f t="shared" si="7"/>
        <v>0</v>
      </c>
      <c r="D73" s="14">
        <f t="shared" si="8"/>
        <v>44276.983500000002</v>
      </c>
      <c r="E73" s="14">
        <f t="shared" si="9"/>
        <v>0</v>
      </c>
      <c r="F73" s="12">
        <f t="shared" si="10"/>
        <v>44276.983500000002</v>
      </c>
      <c r="G73" s="1"/>
      <c r="H73" s="13">
        <f t="shared" si="11"/>
        <v>35.500011415297998</v>
      </c>
      <c r="I73" s="14">
        <f t="shared" si="12"/>
        <v>0</v>
      </c>
      <c r="J73" s="14">
        <f t="shared" si="13"/>
        <v>0</v>
      </c>
      <c r="K73" s="14">
        <f t="shared" si="14"/>
        <v>93840.801175221597</v>
      </c>
      <c r="L73" s="14">
        <f t="shared" si="15"/>
        <v>0</v>
      </c>
      <c r="M73" s="31">
        <f t="shared" si="16"/>
        <v>93840.801175221597</v>
      </c>
      <c r="N73" s="3"/>
      <c r="O73" s="3"/>
      <c r="P73" s="3"/>
    </row>
    <row r="74" spans="1:16">
      <c r="A74" s="13">
        <v>17.25</v>
      </c>
      <c r="B74" s="14">
        <f t="shared" si="6"/>
        <v>0</v>
      </c>
      <c r="C74" s="14">
        <f t="shared" si="7"/>
        <v>0</v>
      </c>
      <c r="D74" s="14">
        <f t="shared" si="8"/>
        <v>27655.324199999999</v>
      </c>
      <c r="E74" s="14">
        <f t="shared" si="9"/>
        <v>0</v>
      </c>
      <c r="F74" s="12">
        <f t="shared" si="10"/>
        <v>27655.324199999999</v>
      </c>
      <c r="G74" s="1"/>
      <c r="H74" s="13">
        <f t="shared" si="11"/>
        <v>39.095526646655898</v>
      </c>
      <c r="I74" s="14">
        <f t="shared" si="12"/>
        <v>0</v>
      </c>
      <c r="J74" s="14">
        <f t="shared" si="13"/>
        <v>0</v>
      </c>
      <c r="K74" s="14">
        <f t="shared" si="14"/>
        <v>62678.229807710602</v>
      </c>
      <c r="L74" s="14">
        <f t="shared" si="15"/>
        <v>0</v>
      </c>
      <c r="M74" s="31">
        <f t="shared" si="16"/>
        <v>62678.229807710602</v>
      </c>
      <c r="N74" s="3"/>
      <c r="O74" s="3"/>
      <c r="P74" s="3"/>
    </row>
    <row r="75" spans="1:16">
      <c r="A75" s="13">
        <v>17.75</v>
      </c>
      <c r="B75" s="14">
        <f t="shared" si="6"/>
        <v>0</v>
      </c>
      <c r="C75" s="14">
        <f t="shared" si="7"/>
        <v>0</v>
      </c>
      <c r="D75" s="14">
        <f t="shared" si="8"/>
        <v>43785.3024</v>
      </c>
      <c r="E75" s="14">
        <f t="shared" si="9"/>
        <v>0</v>
      </c>
      <c r="F75" s="12">
        <f t="shared" si="10"/>
        <v>43785.3024</v>
      </c>
      <c r="G75" s="1"/>
      <c r="H75" s="13">
        <f t="shared" si="11"/>
        <v>42.936671601102098</v>
      </c>
      <c r="I75" s="14">
        <f t="shared" si="12"/>
        <v>0</v>
      </c>
      <c r="J75" s="14">
        <f t="shared" si="13"/>
        <v>0</v>
      </c>
      <c r="K75" s="14">
        <f t="shared" si="14"/>
        <v>105915.219724155</v>
      </c>
      <c r="L75" s="14">
        <f t="shared" si="15"/>
        <v>0</v>
      </c>
      <c r="M75" s="31">
        <f t="shared" si="16"/>
        <v>105915.219724155</v>
      </c>
      <c r="N75" s="3"/>
      <c r="O75" s="3"/>
      <c r="P75" s="3"/>
    </row>
    <row r="76" spans="1:16">
      <c r="A76" s="13">
        <v>18.25</v>
      </c>
      <c r="B76" s="14">
        <f t="shared" si="6"/>
        <v>0</v>
      </c>
      <c r="C76" s="14">
        <f t="shared" si="7"/>
        <v>0</v>
      </c>
      <c r="D76" s="14">
        <f t="shared" si="8"/>
        <v>722.67536250000001</v>
      </c>
      <c r="E76" s="14">
        <f t="shared" si="9"/>
        <v>0</v>
      </c>
      <c r="F76" s="12">
        <f t="shared" si="10"/>
        <v>722.67536250000001</v>
      </c>
      <c r="G76" s="1"/>
      <c r="H76" s="13">
        <f t="shared" si="11"/>
        <v>47.032595248441297</v>
      </c>
      <c r="I76" s="14">
        <f t="shared" si="12"/>
        <v>0</v>
      </c>
      <c r="J76" s="14">
        <f t="shared" si="13"/>
        <v>0</v>
      </c>
      <c r="K76" s="14">
        <f t="shared" si="14"/>
        <v>1862.4272778346899</v>
      </c>
      <c r="L76" s="14">
        <f t="shared" si="15"/>
        <v>0</v>
      </c>
      <c r="M76" s="31">
        <f t="shared" si="16"/>
        <v>1862.4272778346899</v>
      </c>
      <c r="N76" s="3"/>
      <c r="O76" s="3"/>
      <c r="P76" s="3"/>
    </row>
    <row r="77" spans="1:16">
      <c r="A77" s="13">
        <v>18.75</v>
      </c>
      <c r="B77" s="14">
        <f t="shared" si="6"/>
        <v>0</v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2">
        <f t="shared" si="10"/>
        <v>0</v>
      </c>
      <c r="G77" s="1"/>
      <c r="H77" s="13">
        <f t="shared" si="11"/>
        <v>51.392518997739501</v>
      </c>
      <c r="I77" s="14">
        <f t="shared" si="12"/>
        <v>0</v>
      </c>
      <c r="J77" s="14">
        <f t="shared" si="13"/>
        <v>0</v>
      </c>
      <c r="K77" s="14">
        <f t="shared" si="14"/>
        <v>0</v>
      </c>
      <c r="L77" s="14">
        <f t="shared" si="15"/>
        <v>0</v>
      </c>
      <c r="M77" s="31">
        <f t="shared" si="16"/>
        <v>0</v>
      </c>
      <c r="N77" s="3"/>
      <c r="O77" s="3"/>
      <c r="P77" s="3"/>
    </row>
    <row r="78" spans="1:16">
      <c r="A78" s="13">
        <v>19.25</v>
      </c>
      <c r="B78" s="14">
        <f t="shared" si="6"/>
        <v>0</v>
      </c>
      <c r="C78" s="14">
        <f t="shared" si="7"/>
        <v>0</v>
      </c>
      <c r="D78" s="14">
        <f t="shared" si="8"/>
        <v>762.27401250000003</v>
      </c>
      <c r="E78" s="14">
        <f t="shared" si="9"/>
        <v>0</v>
      </c>
      <c r="F78" s="12">
        <f t="shared" si="10"/>
        <v>762.27401250000003</v>
      </c>
      <c r="G78" s="1"/>
      <c r="H78" s="13">
        <f t="shared" si="11"/>
        <v>56.025735262041998</v>
      </c>
      <c r="I78" s="14">
        <f t="shared" si="12"/>
        <v>0</v>
      </c>
      <c r="J78" s="14">
        <f t="shared" si="13"/>
        <v>0</v>
      </c>
      <c r="K78" s="14">
        <f t="shared" si="14"/>
        <v>2218.5434816342599</v>
      </c>
      <c r="L78" s="14">
        <f t="shared" si="15"/>
        <v>0</v>
      </c>
      <c r="M78" s="31">
        <f t="shared" si="16"/>
        <v>2218.5434816342599</v>
      </c>
      <c r="N78" s="3"/>
      <c r="O78" s="3"/>
      <c r="P78" s="3"/>
    </row>
    <row r="79" spans="1:16">
      <c r="A79" s="22" t="s">
        <v>7</v>
      </c>
      <c r="B79" s="23">
        <f>SUM(B47:B78)</f>
        <v>0</v>
      </c>
      <c r="C79" s="23">
        <f>SUM(C47:C78)</f>
        <v>2647094.3413921101</v>
      </c>
      <c r="D79" s="23">
        <f>SUM(D47:D78)</f>
        <v>230131.88810789501</v>
      </c>
      <c r="E79" s="23">
        <f>SUM(E47:E78)</f>
        <v>0</v>
      </c>
      <c r="F79" s="23">
        <f>SUM(F47:F78)</f>
        <v>2877226.2294999999</v>
      </c>
      <c r="G79" s="12"/>
      <c r="H79" s="22" t="s">
        <v>7</v>
      </c>
      <c r="I79" s="23">
        <f>SUM(I47:I78)</f>
        <v>0</v>
      </c>
      <c r="J79" s="23">
        <f>SUM(J47:J78)</f>
        <v>2742695.6282880302</v>
      </c>
      <c r="K79" s="23">
        <f>SUM(K47:K78)</f>
        <v>471331.35373210098</v>
      </c>
      <c r="L79" s="23">
        <f>SUM(L47:L78)</f>
        <v>0</v>
      </c>
      <c r="M79" s="23">
        <f>SUM(M47:M78)</f>
        <v>3214026.9820201402</v>
      </c>
      <c r="N79" s="3"/>
      <c r="O79" s="3"/>
      <c r="P79" s="3"/>
    </row>
    <row r="80" spans="1:16">
      <c r="A80" s="6" t="s">
        <v>13</v>
      </c>
      <c r="B80" s="24">
        <f>IF(L38&gt;0,B79/L38,0)</f>
        <v>0</v>
      </c>
      <c r="C80" s="24">
        <f>IF(M38&gt;0,C79/M38,0)</f>
        <v>11.641305108718001</v>
      </c>
      <c r="D80" s="24">
        <f>IF(N38&gt;0,D79/N38,0)</f>
        <v>16.404877162753099</v>
      </c>
      <c r="E80" s="24">
        <f>IF(O38&gt;0,E79/O38,0)</f>
        <v>0</v>
      </c>
      <c r="F80" s="24">
        <f>IF(P38&gt;0,F79/P38,0)</f>
        <v>11.918107504278201</v>
      </c>
      <c r="G80" s="12"/>
      <c r="H80" s="6" t="s">
        <v>13</v>
      </c>
      <c r="I80" s="24">
        <f>IF(L38&gt;0,I79/L38,0)</f>
        <v>0</v>
      </c>
      <c r="J80" s="24">
        <f>IF(M38&gt;0,J79/M38,0)</f>
        <v>12.0617373283555</v>
      </c>
      <c r="K80" s="24">
        <f>IF(N38&gt;0,K79/N38,0)</f>
        <v>33.598703006791197</v>
      </c>
      <c r="L80" s="24">
        <f>IF(O38&gt;0,L79/O38,0)</f>
        <v>0</v>
      </c>
      <c r="M80" s="24">
        <f>IF(P38&gt;0,M79/P38,0)</f>
        <v>13.3132107237961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5" t="s">
        <v>14</v>
      </c>
      <c r="B85" s="55"/>
      <c r="C85" s="55"/>
      <c r="D85" s="55"/>
      <c r="E85" s="55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5"/>
      <c r="B86" s="55"/>
      <c r="C86" s="55"/>
      <c r="D86" s="55"/>
      <c r="E86" s="55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2"/>
      <c r="B87" s="3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6" t="s">
        <v>15</v>
      </c>
      <c r="B89" s="57" t="s">
        <v>16</v>
      </c>
      <c r="C89" s="57" t="s">
        <v>17</v>
      </c>
      <c r="D89" s="57" t="s">
        <v>18</v>
      </c>
      <c r="E89" s="57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6"/>
      <c r="B90" s="56"/>
      <c r="C90" s="56"/>
      <c r="D90" s="56"/>
      <c r="E90" s="57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3">
        <v>0</v>
      </c>
      <c r="B92" s="34">
        <f>L$38</f>
        <v>0</v>
      </c>
      <c r="C92" s="35">
        <f>$B$80</f>
        <v>0</v>
      </c>
      <c r="D92" s="35">
        <f>$I$80</f>
        <v>0</v>
      </c>
      <c r="E92" s="34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3">
        <v>1</v>
      </c>
      <c r="B93" s="34">
        <f>M$38</f>
        <v>227388.10782999999</v>
      </c>
      <c r="C93" s="35">
        <f>$C$80</f>
        <v>11.6</v>
      </c>
      <c r="D93" s="35">
        <f>$J$80</f>
        <v>12.1</v>
      </c>
      <c r="E93" s="34">
        <f>B93*D93</f>
        <v>2751396.1047399999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3">
        <v>2</v>
      </c>
      <c r="B94" s="34">
        <f>N$38</f>
        <v>14028.26037</v>
      </c>
      <c r="C94" s="35">
        <f>$D$80</f>
        <v>16.399999999999999</v>
      </c>
      <c r="D94" s="35">
        <f>$K$80</f>
        <v>33.6</v>
      </c>
      <c r="E94" s="34">
        <f>B94*D94</f>
        <v>471349.54843000002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3">
        <v>3</v>
      </c>
      <c r="B95" s="34">
        <f>O$38</f>
        <v>0</v>
      </c>
      <c r="C95" s="35">
        <f>$E$80</f>
        <v>0</v>
      </c>
      <c r="D95" s="35">
        <f>$L$80</f>
        <v>0</v>
      </c>
      <c r="E95" s="34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3" t="s">
        <v>7</v>
      </c>
      <c r="B96" s="34">
        <f>SUM(B92:B95)</f>
        <v>241416.3682</v>
      </c>
      <c r="C96" s="35">
        <f>$F$80</f>
        <v>11.9</v>
      </c>
      <c r="D96" s="35">
        <f>$M$80</f>
        <v>13.3</v>
      </c>
      <c r="E96" s="34">
        <f>SUM(E92:E95)</f>
        <v>3222745.6531699998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3" t="s">
        <v>2</v>
      </c>
      <c r="B97" s="36">
        <f>$I$2</f>
        <v>3030918.73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7" t="s">
        <v>20</v>
      </c>
      <c r="B98" s="34">
        <f>IF(E96&gt;0,$I$2/E96,"")</f>
        <v>0.94047999999999998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5" zoomScale="80" zoomScaleNormal="80" workbookViewId="0">
      <selection activeCell="D33" sqref="D33:D34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8" t="s">
        <v>22</v>
      </c>
      <c r="B1" s="58"/>
      <c r="C1" s="58"/>
      <c r="D1" s="58"/>
      <c r="E1" s="58"/>
      <c r="F1" s="58"/>
      <c r="G1" s="1"/>
      <c r="H1" s="59" t="s">
        <v>1</v>
      </c>
      <c r="I1" s="59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3195282.85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60" t="s">
        <v>4</v>
      </c>
      <c r="C4" s="60"/>
      <c r="D4" s="60"/>
      <c r="E4" s="60"/>
      <c r="F4" s="60"/>
      <c r="G4" s="1"/>
      <c r="H4" s="5" t="s">
        <v>3</v>
      </c>
      <c r="J4" s="1"/>
      <c r="K4" s="5" t="s">
        <v>3</v>
      </c>
      <c r="L4" s="59" t="s">
        <v>5</v>
      </c>
      <c r="M4" s="59"/>
      <c r="N4" s="59"/>
      <c r="O4" s="59"/>
      <c r="P4" s="59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6"/>
      <c r="C6" s="11"/>
      <c r="D6" s="11"/>
      <c r="E6" s="38"/>
      <c r="F6" s="12">
        <f t="shared" ref="F6:F37" si="0">SUM(B6:E6)</f>
        <v>0</v>
      </c>
      <c r="G6" s="1"/>
      <c r="H6" s="13">
        <v>3.75</v>
      </c>
      <c r="I6">
        <v>0</v>
      </c>
      <c r="J6" s="1"/>
      <c r="K6" s="13">
        <v>3.75</v>
      </c>
      <c r="L6" s="14">
        <f t="shared" ref="L6:O10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37" si="2">SUM(L6:O6)</f>
        <v>0</v>
      </c>
      <c r="Q6" s="3"/>
      <c r="R6" s="3"/>
    </row>
    <row r="7" spans="1:18">
      <c r="A7" s="13">
        <v>4.25</v>
      </c>
      <c r="B7" s="16"/>
      <c r="C7" s="11"/>
      <c r="D7" s="11"/>
      <c r="E7" s="38"/>
      <c r="F7" s="12">
        <f t="shared" si="0"/>
        <v>0</v>
      </c>
      <c r="G7" s="1"/>
      <c r="H7" s="13">
        <v>4.25</v>
      </c>
      <c r="I7">
        <v>0</v>
      </c>
      <c r="J7" s="1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  <c r="Q7" s="3"/>
      <c r="R7" s="3"/>
    </row>
    <row r="8" spans="1:18">
      <c r="A8" s="10">
        <v>4.75</v>
      </c>
      <c r="B8" s="16"/>
      <c r="C8" s="11"/>
      <c r="D8" s="11"/>
      <c r="E8" s="38"/>
      <c r="F8" s="12">
        <f t="shared" si="0"/>
        <v>0</v>
      </c>
      <c r="G8" s="1"/>
      <c r="H8" s="13">
        <v>4.75</v>
      </c>
      <c r="I8">
        <v>0</v>
      </c>
      <c r="J8" s="1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  <c r="Q8" s="3"/>
      <c r="R8" s="3"/>
    </row>
    <row r="9" spans="1:18">
      <c r="A9" s="13">
        <v>5.25</v>
      </c>
      <c r="B9" s="16"/>
      <c r="C9" s="11"/>
      <c r="D9" s="11"/>
      <c r="E9" s="39"/>
      <c r="F9" s="12">
        <f t="shared" si="0"/>
        <v>0</v>
      </c>
      <c r="G9" s="17"/>
      <c r="H9" s="13">
        <v>5.25</v>
      </c>
      <c r="I9">
        <v>0</v>
      </c>
      <c r="J9" s="1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  <c r="Q9" s="3"/>
      <c r="R9" s="3"/>
    </row>
    <row r="10" spans="1:18">
      <c r="A10" s="10">
        <v>5.75</v>
      </c>
      <c r="B10" s="16"/>
      <c r="C10" s="11"/>
      <c r="D10" s="11"/>
      <c r="E10" s="38"/>
      <c r="F10" s="12">
        <f t="shared" si="0"/>
        <v>0</v>
      </c>
      <c r="G10" s="1"/>
      <c r="H10" s="13">
        <v>5.75</v>
      </c>
      <c r="I10">
        <v>0</v>
      </c>
      <c r="J10" s="1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  <c r="Q10" s="3"/>
      <c r="R10" s="3"/>
    </row>
    <row r="11" spans="1:18">
      <c r="A11" s="13">
        <v>6.25</v>
      </c>
      <c r="B11" s="54">
        <v>1</v>
      </c>
      <c r="C11" s="11"/>
      <c r="D11" s="11"/>
      <c r="E11" s="38"/>
      <c r="F11" s="12">
        <f t="shared" si="0"/>
        <v>1</v>
      </c>
      <c r="G11" s="1"/>
      <c r="H11" s="13">
        <v>6.25</v>
      </c>
      <c r="I11">
        <v>32833</v>
      </c>
      <c r="J11" s="1"/>
      <c r="K11" s="13">
        <v>6.25</v>
      </c>
      <c r="L11" s="14">
        <f t="shared" ref="L11:L32" si="3">IF($F11&gt;0,($I12/1000)*(B11/$F11),0)</f>
        <v>32.832999999999998</v>
      </c>
      <c r="M11" s="14">
        <f t="shared" ref="M11:M32" si="4">IF($F11&gt;0,($I12/1000)*(C11/$F11),0)</f>
        <v>0</v>
      </c>
      <c r="N11" s="14">
        <f t="shared" ref="N11:N32" si="5">IF($F11&gt;0,($I12/1000)*(D11/$F11),0)</f>
        <v>0</v>
      </c>
      <c r="O11" s="14">
        <f t="shared" ref="O11:O32" si="6">IF($F11&gt;0,($I12/1000)*(E11/$F11),0)</f>
        <v>0</v>
      </c>
      <c r="P11" s="15">
        <f t="shared" si="2"/>
        <v>32.832999999999998</v>
      </c>
      <c r="Q11" s="3"/>
      <c r="R11" s="3"/>
    </row>
    <row r="12" spans="1:18">
      <c r="A12" s="10">
        <v>6.75</v>
      </c>
      <c r="B12" s="54">
        <v>1</v>
      </c>
      <c r="C12" s="11"/>
      <c r="D12" s="11"/>
      <c r="E12" s="40"/>
      <c r="F12" s="12">
        <f t="shared" si="0"/>
        <v>1</v>
      </c>
      <c r="G12" s="1"/>
      <c r="H12" s="13">
        <v>6.75</v>
      </c>
      <c r="I12">
        <v>32833</v>
      </c>
      <c r="J12" s="1"/>
      <c r="K12" s="13">
        <v>6.75</v>
      </c>
      <c r="L12" s="14">
        <f t="shared" si="3"/>
        <v>303.185</v>
      </c>
      <c r="M12" s="14">
        <f t="shared" si="4"/>
        <v>0</v>
      </c>
      <c r="N12" s="14">
        <f t="shared" si="5"/>
        <v>0</v>
      </c>
      <c r="O12" s="14">
        <f t="shared" si="6"/>
        <v>0</v>
      </c>
      <c r="P12" s="15">
        <f t="shared" si="2"/>
        <v>303.185</v>
      </c>
      <c r="Q12" s="3"/>
      <c r="R12" s="3"/>
    </row>
    <row r="13" spans="1:18">
      <c r="A13" s="13">
        <v>7.25</v>
      </c>
      <c r="B13" s="54">
        <v>1</v>
      </c>
      <c r="C13" s="11"/>
      <c r="D13" s="11"/>
      <c r="E13" s="40"/>
      <c r="F13" s="12">
        <f t="shared" si="0"/>
        <v>1</v>
      </c>
      <c r="G13" s="1"/>
      <c r="H13" s="13">
        <v>7.25</v>
      </c>
      <c r="I13">
        <v>303185</v>
      </c>
      <c r="J13" s="1"/>
      <c r="K13" s="13">
        <v>7.25</v>
      </c>
      <c r="L13" s="14">
        <f t="shared" si="3"/>
        <v>417.47699999999998</v>
      </c>
      <c r="M13" s="14">
        <f t="shared" si="4"/>
        <v>0</v>
      </c>
      <c r="N13" s="14">
        <f t="shared" si="5"/>
        <v>0</v>
      </c>
      <c r="O13" s="14">
        <f t="shared" si="6"/>
        <v>0</v>
      </c>
      <c r="P13" s="15">
        <f t="shared" si="2"/>
        <v>417.47699999999998</v>
      </c>
      <c r="Q13" s="3"/>
      <c r="R13" s="3"/>
    </row>
    <row r="14" spans="1:18">
      <c r="A14" s="10">
        <v>7.75</v>
      </c>
      <c r="B14" s="54">
        <v>1</v>
      </c>
      <c r="D14" s="18"/>
      <c r="E14" s="40"/>
      <c r="F14" s="12">
        <f t="shared" si="0"/>
        <v>1</v>
      </c>
      <c r="G14" s="1"/>
      <c r="H14" s="13">
        <v>7.75</v>
      </c>
      <c r="I14">
        <v>417477</v>
      </c>
      <c r="J14" s="4"/>
      <c r="K14" s="13">
        <v>7.75</v>
      </c>
      <c r="L14" s="14">
        <f t="shared" si="3"/>
        <v>1724.9970000000001</v>
      </c>
      <c r="M14" s="14">
        <f t="shared" si="4"/>
        <v>0</v>
      </c>
      <c r="N14" s="14">
        <f t="shared" si="5"/>
        <v>0</v>
      </c>
      <c r="O14" s="14">
        <f t="shared" si="6"/>
        <v>0</v>
      </c>
      <c r="P14" s="15">
        <f t="shared" si="2"/>
        <v>1724.9970000000001</v>
      </c>
      <c r="Q14" s="3"/>
      <c r="R14" s="3"/>
    </row>
    <row r="15" spans="1:18">
      <c r="A15" s="13">
        <v>8.25</v>
      </c>
      <c r="B15" s="54">
        <v>1</v>
      </c>
      <c r="D15" s="19"/>
      <c r="E15" s="40"/>
      <c r="F15" s="12">
        <f t="shared" si="0"/>
        <v>1</v>
      </c>
      <c r="G15" s="1"/>
      <c r="H15" s="13">
        <v>8.25</v>
      </c>
      <c r="I15">
        <v>1724997</v>
      </c>
      <c r="J15" s="4"/>
      <c r="K15" s="13">
        <v>8.25</v>
      </c>
      <c r="L15" s="14">
        <f t="shared" si="3"/>
        <v>2675.7620000000002</v>
      </c>
      <c r="M15" s="14">
        <f t="shared" si="4"/>
        <v>0</v>
      </c>
      <c r="N15" s="14">
        <f t="shared" si="5"/>
        <v>0</v>
      </c>
      <c r="O15" s="14">
        <f t="shared" si="6"/>
        <v>0</v>
      </c>
      <c r="P15" s="15">
        <f t="shared" si="2"/>
        <v>2675.7620000000002</v>
      </c>
      <c r="Q15" s="3"/>
      <c r="R15" s="3"/>
    </row>
    <row r="16" spans="1:18">
      <c r="A16" s="10">
        <v>8.75</v>
      </c>
      <c r="B16" s="54">
        <v>1</v>
      </c>
      <c r="D16" s="19"/>
      <c r="E16" s="40"/>
      <c r="F16" s="12">
        <f t="shared" si="0"/>
        <v>1</v>
      </c>
      <c r="G16" s="1"/>
      <c r="H16" s="13">
        <v>8.75</v>
      </c>
      <c r="I16">
        <v>2675762</v>
      </c>
      <c r="J16" s="4"/>
      <c r="K16" s="13">
        <v>8.75</v>
      </c>
      <c r="L16" s="14">
        <f t="shared" si="3"/>
        <v>2949.1819999999998</v>
      </c>
      <c r="M16" s="14">
        <f t="shared" si="4"/>
        <v>0</v>
      </c>
      <c r="N16" s="14">
        <f t="shared" si="5"/>
        <v>0</v>
      </c>
      <c r="O16" s="14">
        <f t="shared" si="6"/>
        <v>0</v>
      </c>
      <c r="P16" s="15">
        <f t="shared" si="2"/>
        <v>2949.1819999999998</v>
      </c>
      <c r="Q16" s="3"/>
      <c r="R16" s="3"/>
    </row>
    <row r="17" spans="1:18">
      <c r="A17" s="13">
        <v>9.25</v>
      </c>
      <c r="B17" s="54">
        <v>1</v>
      </c>
      <c r="D17" s="19"/>
      <c r="E17" s="40"/>
      <c r="F17" s="12">
        <f t="shared" si="0"/>
        <v>1</v>
      </c>
      <c r="G17" s="1"/>
      <c r="H17" s="13">
        <v>9.25</v>
      </c>
      <c r="I17">
        <v>2949182</v>
      </c>
      <c r="J17" s="4"/>
      <c r="K17" s="13">
        <v>9.25</v>
      </c>
      <c r="L17" s="14">
        <f t="shared" si="3"/>
        <v>3799.63</v>
      </c>
      <c r="M17" s="14">
        <f t="shared" si="4"/>
        <v>0</v>
      </c>
      <c r="N17" s="14">
        <f t="shared" si="5"/>
        <v>0</v>
      </c>
      <c r="O17" s="14">
        <f t="shared" si="6"/>
        <v>0</v>
      </c>
      <c r="P17" s="15">
        <f t="shared" si="2"/>
        <v>3799.63</v>
      </c>
      <c r="Q17" s="3"/>
      <c r="R17" s="3"/>
    </row>
    <row r="18" spans="1:18">
      <c r="A18" s="10">
        <v>9.75</v>
      </c>
      <c r="B18" s="21">
        <v>2</v>
      </c>
      <c r="D18" s="19"/>
      <c r="E18" s="40"/>
      <c r="F18" s="12">
        <f t="shared" si="0"/>
        <v>2</v>
      </c>
      <c r="G18" s="1"/>
      <c r="H18" s="13">
        <v>9.75</v>
      </c>
      <c r="I18">
        <v>3799630</v>
      </c>
      <c r="J18" s="4"/>
      <c r="K18" s="13">
        <v>9.75</v>
      </c>
      <c r="L18" s="14">
        <f t="shared" si="3"/>
        <v>6351.0230000000001</v>
      </c>
      <c r="M18" s="14">
        <f t="shared" si="4"/>
        <v>0</v>
      </c>
      <c r="N18" s="14">
        <f t="shared" si="5"/>
        <v>0</v>
      </c>
      <c r="O18" s="14">
        <f t="shared" si="6"/>
        <v>0</v>
      </c>
      <c r="P18" s="15">
        <f t="shared" si="2"/>
        <v>6351.0230000000001</v>
      </c>
      <c r="Q18" s="3"/>
      <c r="R18" s="3"/>
    </row>
    <row r="19" spans="1:18">
      <c r="A19" s="13">
        <v>10.25</v>
      </c>
      <c r="B19" s="21">
        <v>10</v>
      </c>
      <c r="D19" s="19"/>
      <c r="E19" s="40"/>
      <c r="F19" s="12">
        <f t="shared" si="0"/>
        <v>10</v>
      </c>
      <c r="G19" s="1"/>
      <c r="H19" s="13">
        <v>10.25</v>
      </c>
      <c r="I19">
        <v>6351023</v>
      </c>
      <c r="J19" s="4"/>
      <c r="K19" s="13">
        <v>10.25</v>
      </c>
      <c r="L19" s="14">
        <f t="shared" si="3"/>
        <v>6796.6679999999997</v>
      </c>
      <c r="M19" s="14">
        <f t="shared" si="4"/>
        <v>0</v>
      </c>
      <c r="N19" s="14">
        <f t="shared" si="5"/>
        <v>0</v>
      </c>
      <c r="O19" s="14">
        <f t="shared" si="6"/>
        <v>0</v>
      </c>
      <c r="P19" s="15">
        <f t="shared" si="2"/>
        <v>6796.6679999999997</v>
      </c>
      <c r="Q19" s="3"/>
      <c r="R19" s="3"/>
    </row>
    <row r="20" spans="1:18">
      <c r="A20" s="10">
        <v>10.75</v>
      </c>
      <c r="B20" s="21">
        <v>15</v>
      </c>
      <c r="C20">
        <v>1</v>
      </c>
      <c r="D20" s="19"/>
      <c r="E20" s="40"/>
      <c r="F20" s="12">
        <f t="shared" si="0"/>
        <v>16</v>
      </c>
      <c r="G20" s="1"/>
      <c r="H20" s="13">
        <v>10.75</v>
      </c>
      <c r="I20">
        <v>6796668</v>
      </c>
      <c r="J20" s="4"/>
      <c r="K20" s="13">
        <v>10.75</v>
      </c>
      <c r="L20" s="14">
        <f t="shared" si="3"/>
        <v>9392.9662499999995</v>
      </c>
      <c r="M20" s="14">
        <f t="shared" si="4"/>
        <v>626.19775000000004</v>
      </c>
      <c r="N20" s="14">
        <f t="shared" si="5"/>
        <v>0</v>
      </c>
      <c r="O20" s="14">
        <f t="shared" si="6"/>
        <v>0</v>
      </c>
      <c r="P20" s="15">
        <f t="shared" si="2"/>
        <v>10019.164000000001</v>
      </c>
      <c r="Q20" s="3"/>
      <c r="R20" s="3"/>
    </row>
    <row r="21" spans="1:18">
      <c r="A21" s="13">
        <v>11.25</v>
      </c>
      <c r="B21" s="21">
        <v>11</v>
      </c>
      <c r="C21">
        <v>11</v>
      </c>
      <c r="D21" s="19"/>
      <c r="E21" s="40"/>
      <c r="F21" s="12">
        <f t="shared" si="0"/>
        <v>22</v>
      </c>
      <c r="G21" s="1"/>
      <c r="H21" s="13">
        <v>11.25</v>
      </c>
      <c r="I21">
        <v>10019164</v>
      </c>
      <c r="J21" s="4"/>
      <c r="K21" s="13">
        <v>11.25</v>
      </c>
      <c r="L21" s="14">
        <f t="shared" si="3"/>
        <v>6590.7939999999999</v>
      </c>
      <c r="M21" s="14">
        <f t="shared" si="4"/>
        <v>6590.7939999999999</v>
      </c>
      <c r="N21" s="14">
        <f t="shared" si="5"/>
        <v>0</v>
      </c>
      <c r="O21" s="14">
        <f t="shared" si="6"/>
        <v>0</v>
      </c>
      <c r="P21" s="15">
        <f t="shared" si="2"/>
        <v>13181.588</v>
      </c>
      <c r="Q21" s="3"/>
      <c r="R21" s="3"/>
    </row>
    <row r="22" spans="1:18">
      <c r="A22" s="10">
        <v>11.75</v>
      </c>
      <c r="B22" s="21">
        <v>3</v>
      </c>
      <c r="C22">
        <v>27</v>
      </c>
      <c r="D22" s="19"/>
      <c r="E22" s="40"/>
      <c r="F22" s="12">
        <f t="shared" si="0"/>
        <v>30</v>
      </c>
      <c r="G22" s="4"/>
      <c r="H22" s="13">
        <v>11.75</v>
      </c>
      <c r="I22">
        <v>13181588</v>
      </c>
      <c r="J22" s="4"/>
      <c r="K22" s="13">
        <v>11.75</v>
      </c>
      <c r="L22" s="14">
        <f t="shared" si="3"/>
        <v>2259.9942000000001</v>
      </c>
      <c r="M22" s="14">
        <f t="shared" si="4"/>
        <v>20339.947800000002</v>
      </c>
      <c r="N22" s="14">
        <f t="shared" si="5"/>
        <v>0</v>
      </c>
      <c r="O22" s="14">
        <f t="shared" si="6"/>
        <v>0</v>
      </c>
      <c r="P22" s="15">
        <f t="shared" si="2"/>
        <v>22599.941999999999</v>
      </c>
      <c r="Q22" s="3"/>
      <c r="R22" s="3"/>
    </row>
    <row r="23" spans="1:18">
      <c r="A23" s="13">
        <v>12.25</v>
      </c>
      <c r="B23" s="21"/>
      <c r="C23">
        <v>30</v>
      </c>
      <c r="D23" s="19"/>
      <c r="E23" s="40"/>
      <c r="F23" s="12">
        <f t="shared" si="0"/>
        <v>30</v>
      </c>
      <c r="G23" s="4"/>
      <c r="H23" s="13">
        <v>12.25</v>
      </c>
      <c r="I23">
        <v>22599942</v>
      </c>
      <c r="J23" s="4"/>
      <c r="K23" s="13">
        <v>12.25</v>
      </c>
      <c r="L23" s="14">
        <f t="shared" si="3"/>
        <v>0</v>
      </c>
      <c r="M23" s="14">
        <f t="shared" si="4"/>
        <v>26586.562000000002</v>
      </c>
      <c r="N23" s="14">
        <f t="shared" si="5"/>
        <v>0</v>
      </c>
      <c r="O23" s="14">
        <f t="shared" si="6"/>
        <v>0</v>
      </c>
      <c r="P23" s="15">
        <f t="shared" si="2"/>
        <v>26586.562000000002</v>
      </c>
      <c r="Q23" s="3"/>
      <c r="R23" s="3"/>
    </row>
    <row r="24" spans="1:18">
      <c r="A24" s="10">
        <v>12.75</v>
      </c>
      <c r="B24" s="21"/>
      <c r="C24">
        <v>30</v>
      </c>
      <c r="D24" s="19"/>
      <c r="E24" s="38"/>
      <c r="F24" s="12">
        <f t="shared" si="0"/>
        <v>30</v>
      </c>
      <c r="G24" s="4"/>
      <c r="H24" s="13">
        <v>12.75</v>
      </c>
      <c r="I24">
        <v>26586562</v>
      </c>
      <c r="J24" s="4"/>
      <c r="K24" s="13">
        <v>12.75</v>
      </c>
      <c r="L24" s="14">
        <f t="shared" si="3"/>
        <v>0</v>
      </c>
      <c r="M24" s="14">
        <f t="shared" si="4"/>
        <v>29944.38</v>
      </c>
      <c r="N24" s="14">
        <f t="shared" si="5"/>
        <v>0</v>
      </c>
      <c r="O24" s="14">
        <f t="shared" si="6"/>
        <v>0</v>
      </c>
      <c r="P24" s="15">
        <f t="shared" si="2"/>
        <v>29944.38</v>
      </c>
      <c r="Q24" s="3"/>
      <c r="R24" s="3"/>
    </row>
    <row r="25" spans="1:18">
      <c r="A25" s="13">
        <v>13.25</v>
      </c>
      <c r="B25" s="11"/>
      <c r="C25">
        <v>30</v>
      </c>
      <c r="D25" s="19"/>
      <c r="E25" s="38"/>
      <c r="F25" s="12">
        <f t="shared" si="0"/>
        <v>30</v>
      </c>
      <c r="G25" s="4"/>
      <c r="H25" s="13">
        <v>13.25</v>
      </c>
      <c r="I25">
        <v>29944380</v>
      </c>
      <c r="J25" s="4"/>
      <c r="K25" s="13">
        <v>13.25</v>
      </c>
      <c r="L25" s="14">
        <f t="shared" si="3"/>
        <v>0</v>
      </c>
      <c r="M25" s="14">
        <f t="shared" si="4"/>
        <v>28700.232</v>
      </c>
      <c r="N25" s="14">
        <f t="shared" si="5"/>
        <v>0</v>
      </c>
      <c r="O25" s="14">
        <f t="shared" si="6"/>
        <v>0</v>
      </c>
      <c r="P25" s="15">
        <f t="shared" si="2"/>
        <v>28700.232</v>
      </c>
      <c r="Q25" s="3"/>
      <c r="R25" s="3"/>
    </row>
    <row r="26" spans="1:18">
      <c r="A26" s="10">
        <v>13.75</v>
      </c>
      <c r="B26" s="11"/>
      <c r="C26">
        <v>27</v>
      </c>
      <c r="D26" s="19"/>
      <c r="E26" s="38"/>
      <c r="F26" s="12">
        <f t="shared" si="0"/>
        <v>27</v>
      </c>
      <c r="G26" s="4"/>
      <c r="H26" s="13">
        <v>13.75</v>
      </c>
      <c r="I26">
        <v>28700232</v>
      </c>
      <c r="J26" s="4"/>
      <c r="K26" s="13">
        <v>13.75</v>
      </c>
      <c r="L26" s="14">
        <f t="shared" si="3"/>
        <v>0</v>
      </c>
      <c r="M26" s="14">
        <f t="shared" si="4"/>
        <v>23358.83</v>
      </c>
      <c r="N26" s="14">
        <f t="shared" si="5"/>
        <v>0</v>
      </c>
      <c r="O26" s="14">
        <f t="shared" si="6"/>
        <v>0</v>
      </c>
      <c r="P26" s="15">
        <f t="shared" si="2"/>
        <v>23358.83</v>
      </c>
      <c r="Q26" s="3"/>
      <c r="R26" s="3"/>
    </row>
    <row r="27" spans="1:18">
      <c r="A27" s="13">
        <v>14.25</v>
      </c>
      <c r="B27" s="11"/>
      <c r="C27">
        <v>30</v>
      </c>
      <c r="D27" s="19"/>
      <c r="E27" s="38"/>
      <c r="F27" s="12">
        <f t="shared" si="0"/>
        <v>30</v>
      </c>
      <c r="G27" s="4"/>
      <c r="H27" s="13">
        <v>14.25</v>
      </c>
      <c r="I27">
        <v>23358830</v>
      </c>
      <c r="J27" s="4"/>
      <c r="K27" s="13">
        <v>14.25</v>
      </c>
      <c r="L27" s="14">
        <f t="shared" si="3"/>
        <v>0</v>
      </c>
      <c r="M27" s="14">
        <f t="shared" si="4"/>
        <v>12846.445</v>
      </c>
      <c r="N27" s="14">
        <f t="shared" si="5"/>
        <v>0</v>
      </c>
      <c r="O27" s="14">
        <f t="shared" si="6"/>
        <v>0</v>
      </c>
      <c r="P27" s="15">
        <f t="shared" si="2"/>
        <v>12846.445</v>
      </c>
      <c r="Q27" s="3"/>
      <c r="R27" s="3"/>
    </row>
    <row r="28" spans="1:18">
      <c r="A28" s="10">
        <v>14.75</v>
      </c>
      <c r="B28" s="11"/>
      <c r="C28">
        <v>30</v>
      </c>
      <c r="D28" s="19"/>
      <c r="E28" s="38"/>
      <c r="F28" s="12">
        <f t="shared" si="0"/>
        <v>30</v>
      </c>
      <c r="G28" s="1"/>
      <c r="H28" s="13">
        <v>14.75</v>
      </c>
      <c r="I28">
        <v>12846445</v>
      </c>
      <c r="J28" s="4"/>
      <c r="K28" s="13">
        <v>14.75</v>
      </c>
      <c r="L28" s="14">
        <f t="shared" si="3"/>
        <v>0</v>
      </c>
      <c r="M28" s="14">
        <f t="shared" si="4"/>
        <v>8037.9430000000002</v>
      </c>
      <c r="N28" s="14">
        <f t="shared" si="5"/>
        <v>0</v>
      </c>
      <c r="O28" s="14">
        <f t="shared" si="6"/>
        <v>0</v>
      </c>
      <c r="P28" s="15">
        <f t="shared" si="2"/>
        <v>8037.9430000000002</v>
      </c>
      <c r="Q28" s="3"/>
      <c r="R28" s="3"/>
    </row>
    <row r="29" spans="1:18">
      <c r="A29" s="13">
        <v>15.25</v>
      </c>
      <c r="B29" s="11"/>
      <c r="C29">
        <v>32</v>
      </c>
      <c r="D29" s="19"/>
      <c r="E29" s="38"/>
      <c r="F29" s="12">
        <f t="shared" si="0"/>
        <v>32</v>
      </c>
      <c r="G29" s="1"/>
      <c r="H29" s="13">
        <v>15.25</v>
      </c>
      <c r="I29">
        <v>8037943</v>
      </c>
      <c r="J29" s="4"/>
      <c r="K29" s="13">
        <v>15.25</v>
      </c>
      <c r="L29" s="14">
        <f t="shared" si="3"/>
        <v>0</v>
      </c>
      <c r="M29" s="14">
        <f t="shared" si="4"/>
        <v>5412.95</v>
      </c>
      <c r="N29" s="14">
        <f t="shared" si="5"/>
        <v>0</v>
      </c>
      <c r="O29" s="14">
        <f t="shared" si="6"/>
        <v>0</v>
      </c>
      <c r="P29" s="15">
        <f t="shared" si="2"/>
        <v>5412.95</v>
      </c>
      <c r="Q29" s="3"/>
      <c r="R29" s="3"/>
    </row>
    <row r="30" spans="1:18">
      <c r="A30" s="10">
        <v>15.75</v>
      </c>
      <c r="B30" s="11"/>
      <c r="C30">
        <v>18</v>
      </c>
      <c r="D30" s="21">
        <v>4</v>
      </c>
      <c r="E30" s="38"/>
      <c r="F30" s="12">
        <f t="shared" si="0"/>
        <v>22</v>
      </c>
      <c r="G30" s="1"/>
      <c r="H30" s="13">
        <v>15.75</v>
      </c>
      <c r="I30">
        <v>5412950</v>
      </c>
      <c r="J30" s="4"/>
      <c r="K30" s="13">
        <v>15.75</v>
      </c>
      <c r="L30" s="14">
        <f t="shared" si="3"/>
        <v>0</v>
      </c>
      <c r="M30" s="14">
        <f t="shared" si="4"/>
        <v>3248.8363636363601</v>
      </c>
      <c r="N30" s="14">
        <f t="shared" si="5"/>
        <v>721.96363636363606</v>
      </c>
      <c r="O30" s="14">
        <f t="shared" si="6"/>
        <v>0</v>
      </c>
      <c r="P30" s="15">
        <f t="shared" si="2"/>
        <v>3970.8</v>
      </c>
      <c r="Q30" s="3"/>
      <c r="R30" s="3"/>
    </row>
    <row r="31" spans="1:18">
      <c r="A31" s="13">
        <v>16.25</v>
      </c>
      <c r="B31" s="11"/>
      <c r="C31">
        <v>11</v>
      </c>
      <c r="D31">
        <v>6</v>
      </c>
      <c r="E31" s="38"/>
      <c r="F31" s="12">
        <f t="shared" si="0"/>
        <v>17</v>
      </c>
      <c r="G31" s="1"/>
      <c r="H31" s="13">
        <v>16.25</v>
      </c>
      <c r="I31">
        <v>3970800</v>
      </c>
      <c r="J31" s="4"/>
      <c r="K31" s="13">
        <v>16.25</v>
      </c>
      <c r="L31" s="14">
        <f t="shared" si="3"/>
        <v>0</v>
      </c>
      <c r="M31" s="14">
        <f t="shared" si="4"/>
        <v>1156.1944705882399</v>
      </c>
      <c r="N31" s="14">
        <f t="shared" si="5"/>
        <v>630.65152941176495</v>
      </c>
      <c r="O31" s="14">
        <f t="shared" si="6"/>
        <v>0</v>
      </c>
      <c r="P31" s="15">
        <f t="shared" si="2"/>
        <v>1786.84600000001</v>
      </c>
      <c r="Q31" s="3"/>
      <c r="R31" s="3"/>
    </row>
    <row r="32" spans="1:18">
      <c r="A32" s="10">
        <v>16.75</v>
      </c>
      <c r="B32" s="11"/>
      <c r="C32">
        <v>2</v>
      </c>
      <c r="D32">
        <v>2</v>
      </c>
      <c r="E32" s="38"/>
      <c r="F32" s="12">
        <f t="shared" si="0"/>
        <v>4</v>
      </c>
      <c r="G32" s="1"/>
      <c r="H32" s="13">
        <v>16.75</v>
      </c>
      <c r="I32">
        <v>1786846</v>
      </c>
      <c r="J32" s="20"/>
      <c r="K32" s="13">
        <v>16.75</v>
      </c>
      <c r="L32" s="14">
        <f t="shared" si="3"/>
        <v>0</v>
      </c>
      <c r="M32" s="14">
        <f t="shared" si="4"/>
        <v>487.48700000000002</v>
      </c>
      <c r="N32" s="14">
        <f t="shared" si="5"/>
        <v>487.48700000000002</v>
      </c>
      <c r="O32" s="14">
        <f t="shared" si="6"/>
        <v>0</v>
      </c>
      <c r="P32" s="15">
        <f t="shared" si="2"/>
        <v>974.97400000000005</v>
      </c>
      <c r="Q32" s="3"/>
      <c r="R32" s="3"/>
    </row>
    <row r="33" spans="1:18">
      <c r="A33" s="13">
        <v>17.25</v>
      </c>
      <c r="B33" s="11"/>
      <c r="D33" s="52">
        <v>1</v>
      </c>
      <c r="E33" s="38"/>
      <c r="F33" s="12">
        <f t="shared" si="0"/>
        <v>1</v>
      </c>
      <c r="G33" s="1"/>
      <c r="H33" s="13">
        <v>17.25</v>
      </c>
      <c r="I33">
        <v>974974</v>
      </c>
      <c r="J33" s="20"/>
      <c r="K33" s="13">
        <v>17.25</v>
      </c>
      <c r="L33" s="14">
        <f t="shared" ref="L33:O37" si="7">IF($F33&gt;0,($I33/1000)*(B33/$F33),0)</f>
        <v>0</v>
      </c>
      <c r="M33" s="14">
        <f t="shared" si="7"/>
        <v>0</v>
      </c>
      <c r="N33" s="14">
        <f t="shared" si="7"/>
        <v>974.97400000000005</v>
      </c>
      <c r="O33" s="14">
        <f t="shared" si="7"/>
        <v>0</v>
      </c>
      <c r="P33" s="15">
        <f t="shared" si="2"/>
        <v>974.97400000000005</v>
      </c>
      <c r="Q33" s="3"/>
      <c r="R33" s="3"/>
    </row>
    <row r="34" spans="1:18">
      <c r="A34" s="10">
        <v>17.75</v>
      </c>
      <c r="B34" s="11"/>
      <c r="C34" s="21"/>
      <c r="D34" s="52">
        <v>1</v>
      </c>
      <c r="E34" s="38"/>
      <c r="F34" s="12">
        <f t="shared" si="0"/>
        <v>1</v>
      </c>
      <c r="G34" s="1"/>
      <c r="H34" s="13">
        <v>17.75</v>
      </c>
      <c r="I34">
        <v>280794</v>
      </c>
      <c r="J34" s="20"/>
      <c r="K34" s="13">
        <v>17.75</v>
      </c>
      <c r="L34" s="14">
        <f t="shared" si="7"/>
        <v>0</v>
      </c>
      <c r="M34" s="14">
        <f t="shared" si="7"/>
        <v>0</v>
      </c>
      <c r="N34" s="14">
        <f t="shared" si="7"/>
        <v>280.79399999999998</v>
      </c>
      <c r="O34" s="14">
        <f t="shared" si="7"/>
        <v>0</v>
      </c>
      <c r="P34" s="15">
        <f t="shared" si="2"/>
        <v>280.79399999999998</v>
      </c>
      <c r="Q34" s="3"/>
      <c r="R34" s="3"/>
    </row>
    <row r="35" spans="1:18">
      <c r="A35" s="13">
        <v>18.25</v>
      </c>
      <c r="B35" s="11"/>
      <c r="C35" s="21"/>
      <c r="D35" s="21"/>
      <c r="E35" s="38"/>
      <c r="F35" s="12">
        <f t="shared" si="0"/>
        <v>0</v>
      </c>
      <c r="G35" s="1"/>
      <c r="H35" s="13">
        <v>18.25</v>
      </c>
      <c r="I35">
        <v>0</v>
      </c>
      <c r="J35" s="1"/>
      <c r="K35" s="13">
        <v>18.25</v>
      </c>
      <c r="L35" s="14">
        <f t="shared" si="7"/>
        <v>0</v>
      </c>
      <c r="M35" s="14">
        <f t="shared" si="7"/>
        <v>0</v>
      </c>
      <c r="N35" s="14">
        <f t="shared" si="7"/>
        <v>0</v>
      </c>
      <c r="O35" s="14">
        <f t="shared" si="7"/>
        <v>0</v>
      </c>
      <c r="P35" s="15">
        <f t="shared" si="2"/>
        <v>0</v>
      </c>
      <c r="Q35" s="3"/>
      <c r="R35" s="3"/>
    </row>
    <row r="36" spans="1:18">
      <c r="A36" s="10">
        <v>18.75</v>
      </c>
      <c r="B36" s="11"/>
      <c r="C36" s="21"/>
      <c r="D36" s="21"/>
      <c r="E36" s="38"/>
      <c r="F36" s="12">
        <f t="shared" si="0"/>
        <v>0</v>
      </c>
      <c r="G36" s="1"/>
      <c r="H36" s="13">
        <v>18.75</v>
      </c>
      <c r="I36">
        <v>0</v>
      </c>
      <c r="J36" s="1"/>
      <c r="K36" s="13">
        <v>18.75</v>
      </c>
      <c r="L36" s="14">
        <f t="shared" si="7"/>
        <v>0</v>
      </c>
      <c r="M36" s="14">
        <f t="shared" si="7"/>
        <v>0</v>
      </c>
      <c r="N36" s="14">
        <f t="shared" si="7"/>
        <v>0</v>
      </c>
      <c r="O36" s="14">
        <f t="shared" si="7"/>
        <v>0</v>
      </c>
      <c r="P36" s="15">
        <f t="shared" si="2"/>
        <v>0</v>
      </c>
      <c r="Q36" s="3"/>
      <c r="R36" s="3"/>
    </row>
    <row r="37" spans="1:18">
      <c r="A37" s="13">
        <v>19.25</v>
      </c>
      <c r="B37" s="38"/>
      <c r="C37" s="40"/>
      <c r="D37" s="40"/>
      <c r="E37" s="40"/>
      <c r="F37" s="12">
        <f t="shared" si="0"/>
        <v>0</v>
      </c>
      <c r="G37" s="1"/>
      <c r="H37" s="13">
        <v>19.25</v>
      </c>
      <c r="I37">
        <v>0</v>
      </c>
      <c r="J37" s="1"/>
      <c r="K37" s="13">
        <v>19.25</v>
      </c>
      <c r="L37" s="14">
        <f t="shared" si="7"/>
        <v>0</v>
      </c>
      <c r="M37" s="14">
        <f t="shared" si="7"/>
        <v>0</v>
      </c>
      <c r="N37" s="14">
        <f t="shared" si="7"/>
        <v>0</v>
      </c>
      <c r="O37" s="14">
        <f t="shared" si="7"/>
        <v>0</v>
      </c>
      <c r="P37" s="15">
        <f t="shared" si="2"/>
        <v>0</v>
      </c>
      <c r="Q37" s="3"/>
      <c r="R37" s="3"/>
    </row>
    <row r="38" spans="1:18">
      <c r="A38" s="22" t="s">
        <v>7</v>
      </c>
      <c r="B38" s="23">
        <f>SUM(B6:B37)</f>
        <v>48</v>
      </c>
      <c r="C38" s="23">
        <f>SUM(C6:C37)</f>
        <v>279</v>
      </c>
      <c r="D38" s="23">
        <f>SUM(D6:D37)</f>
        <v>14</v>
      </c>
      <c r="E38" s="23">
        <f>SUM(E6:E37)</f>
        <v>0</v>
      </c>
      <c r="F38" s="24">
        <f>SUM(F6:F37)</f>
        <v>341</v>
      </c>
      <c r="G38" s="25"/>
      <c r="H38" s="22" t="s">
        <v>7</v>
      </c>
      <c r="I38" s="4">
        <f>SUM(I6:I37)</f>
        <v>212785040</v>
      </c>
      <c r="J38" s="1"/>
      <c r="K38" s="22" t="s">
        <v>7</v>
      </c>
      <c r="L38" s="23">
        <f>SUM(L6:L37)</f>
        <v>43294.511449999998</v>
      </c>
      <c r="M38" s="23">
        <f>SUM(M6:M37)</f>
        <v>167336.79938422501</v>
      </c>
      <c r="N38" s="23">
        <f>SUM(N6:N37)</f>
        <v>3095.8701657754</v>
      </c>
      <c r="O38" s="23">
        <f>SUM(O6:O37)</f>
        <v>0</v>
      </c>
      <c r="P38" s="26">
        <f>SUM(P6:P37)</f>
        <v>213727.18100000001</v>
      </c>
      <c r="Q38" s="27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8"/>
      <c r="B41" s="1"/>
      <c r="C41" s="1"/>
      <c r="D41" s="1"/>
      <c r="E41" s="1"/>
      <c r="F41" s="28"/>
      <c r="G41" s="1"/>
      <c r="H41" s="1"/>
      <c r="I41" s="1"/>
      <c r="J41" s="28"/>
      <c r="K41" s="1"/>
      <c r="L41" s="1"/>
      <c r="M41" s="1"/>
      <c r="N41" s="28"/>
      <c r="O41" s="1"/>
      <c r="P41" s="3"/>
      <c r="Q41" s="3"/>
      <c r="R41" s="3"/>
    </row>
    <row r="42" spans="1:18">
      <c r="A42" s="1"/>
      <c r="B42" s="59" t="s">
        <v>9</v>
      </c>
      <c r="C42" s="59"/>
      <c r="D42" s="59"/>
      <c r="E42" s="1"/>
      <c r="F42" s="1"/>
      <c r="G42" s="29"/>
      <c r="H42" s="1"/>
      <c r="I42" s="59" t="s">
        <v>10</v>
      </c>
      <c r="J42" s="59"/>
      <c r="K42" s="59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>
        <v>3.3314781780067397E-3</v>
      </c>
      <c r="J44" s="16" t="s">
        <v>12</v>
      </c>
      <c r="K44" s="43">
        <v>3.2741069999999999</v>
      </c>
      <c r="L44" s="1"/>
      <c r="M44" s="1"/>
      <c r="N44" s="3"/>
      <c r="O44" s="3"/>
      <c r="P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0" t="s">
        <v>7</v>
      </c>
      <c r="N46" s="3"/>
      <c r="O46" s="3"/>
      <c r="P46" s="3"/>
    </row>
    <row r="47" spans="1:18">
      <c r="A47" s="13">
        <v>3.75</v>
      </c>
      <c r="B47" s="14">
        <f t="shared" ref="B47:B78" si="8">L6*($A47)</f>
        <v>0</v>
      </c>
      <c r="C47" s="14">
        <f t="shared" ref="C47:C78" si="9">M6*($A47)</f>
        <v>0</v>
      </c>
      <c r="D47" s="14">
        <f t="shared" ref="D47:D78" si="10">N6*($A47)</f>
        <v>0</v>
      </c>
      <c r="E47" s="14">
        <f t="shared" ref="E47:E78" si="11">O6*($A47)</f>
        <v>0</v>
      </c>
      <c r="F47" s="12">
        <f t="shared" ref="F47:F78" si="12">SUM(B47:E47)</f>
        <v>0</v>
      </c>
      <c r="G47" s="1"/>
      <c r="H47" s="13">
        <f t="shared" ref="H47:H78" si="13">$I$44*((A47)^$K$44)</f>
        <v>0.25239268558133299</v>
      </c>
      <c r="I47" s="14">
        <f t="shared" ref="I47:I78" si="14">L6*$H47</f>
        <v>0</v>
      </c>
      <c r="J47" s="14">
        <f t="shared" ref="J47:J78" si="15">M6*$H47</f>
        <v>0</v>
      </c>
      <c r="K47" s="14">
        <f t="shared" ref="K47:K78" si="16">N6*$H47</f>
        <v>0</v>
      </c>
      <c r="L47" s="14">
        <f t="shared" ref="L47:L78" si="17">O6*$H47</f>
        <v>0</v>
      </c>
      <c r="M47" s="31">
        <f t="shared" ref="M47:M78" si="18">SUM(I47:L47)</f>
        <v>0</v>
      </c>
      <c r="N47" s="3"/>
      <c r="O47" s="3"/>
      <c r="P47" s="3"/>
    </row>
    <row r="48" spans="1:18">
      <c r="A48" s="13">
        <v>4.25</v>
      </c>
      <c r="B48" s="14">
        <f t="shared" si="8"/>
        <v>0</v>
      </c>
      <c r="C48" s="14">
        <f t="shared" si="9"/>
        <v>0</v>
      </c>
      <c r="D48" s="14">
        <f t="shared" si="10"/>
        <v>0</v>
      </c>
      <c r="E48" s="14">
        <f t="shared" si="11"/>
        <v>0</v>
      </c>
      <c r="F48" s="12">
        <f t="shared" si="12"/>
        <v>0</v>
      </c>
      <c r="G48" s="1"/>
      <c r="H48" s="13">
        <f t="shared" si="13"/>
        <v>0.380232791081965</v>
      </c>
      <c r="I48" s="14">
        <f t="shared" si="14"/>
        <v>0</v>
      </c>
      <c r="J48" s="14">
        <f t="shared" si="15"/>
        <v>0</v>
      </c>
      <c r="K48" s="14">
        <f t="shared" si="16"/>
        <v>0</v>
      </c>
      <c r="L48" s="14">
        <f t="shared" si="17"/>
        <v>0</v>
      </c>
      <c r="M48" s="31">
        <f t="shared" si="18"/>
        <v>0</v>
      </c>
      <c r="N48" s="3"/>
      <c r="O48" s="3"/>
      <c r="P48" s="3"/>
    </row>
    <row r="49" spans="1:16">
      <c r="A49" s="13">
        <v>4.75</v>
      </c>
      <c r="B49" s="14">
        <f t="shared" si="8"/>
        <v>0</v>
      </c>
      <c r="C49" s="14">
        <f t="shared" si="9"/>
        <v>0</v>
      </c>
      <c r="D49" s="14">
        <f t="shared" si="10"/>
        <v>0</v>
      </c>
      <c r="E49" s="14">
        <f t="shared" si="11"/>
        <v>0</v>
      </c>
      <c r="F49" s="12">
        <f t="shared" si="12"/>
        <v>0</v>
      </c>
      <c r="G49" s="1"/>
      <c r="H49" s="13">
        <f t="shared" si="13"/>
        <v>0.54727329548027304</v>
      </c>
      <c r="I49" s="14">
        <f t="shared" si="14"/>
        <v>0</v>
      </c>
      <c r="J49" s="14">
        <f t="shared" si="15"/>
        <v>0</v>
      </c>
      <c r="K49" s="14">
        <f t="shared" si="16"/>
        <v>0</v>
      </c>
      <c r="L49" s="14">
        <f t="shared" si="17"/>
        <v>0</v>
      </c>
      <c r="M49" s="31">
        <f t="shared" si="18"/>
        <v>0</v>
      </c>
      <c r="N49" s="3"/>
      <c r="O49" s="3"/>
      <c r="P49" s="3"/>
    </row>
    <row r="50" spans="1:16">
      <c r="A50" s="13">
        <v>5.25</v>
      </c>
      <c r="B50" s="14">
        <f t="shared" si="8"/>
        <v>0</v>
      </c>
      <c r="C50" s="14">
        <f t="shared" si="9"/>
        <v>0</v>
      </c>
      <c r="D50" s="14">
        <f t="shared" si="10"/>
        <v>0</v>
      </c>
      <c r="E50" s="14">
        <f t="shared" si="11"/>
        <v>0</v>
      </c>
      <c r="F50" s="12">
        <f t="shared" si="12"/>
        <v>0</v>
      </c>
      <c r="G50" s="1"/>
      <c r="H50" s="13">
        <f t="shared" si="13"/>
        <v>0.75947868414687203</v>
      </c>
      <c r="I50" s="14">
        <f t="shared" si="14"/>
        <v>0</v>
      </c>
      <c r="J50" s="14">
        <f t="shared" si="15"/>
        <v>0</v>
      </c>
      <c r="K50" s="14">
        <f t="shared" si="16"/>
        <v>0</v>
      </c>
      <c r="L50" s="14">
        <f t="shared" si="17"/>
        <v>0</v>
      </c>
      <c r="M50" s="31">
        <f t="shared" si="18"/>
        <v>0</v>
      </c>
      <c r="N50" s="3"/>
      <c r="O50" s="3"/>
      <c r="P50" s="3"/>
    </row>
    <row r="51" spans="1:16">
      <c r="A51" s="13">
        <v>5.75</v>
      </c>
      <c r="B51" s="14">
        <f t="shared" si="8"/>
        <v>0</v>
      </c>
      <c r="C51" s="14">
        <f t="shared" si="9"/>
        <v>0</v>
      </c>
      <c r="D51" s="14">
        <f t="shared" si="10"/>
        <v>0</v>
      </c>
      <c r="E51" s="14">
        <f t="shared" si="11"/>
        <v>0</v>
      </c>
      <c r="F51" s="12">
        <f t="shared" si="12"/>
        <v>0</v>
      </c>
      <c r="G51" s="1"/>
      <c r="H51" s="13">
        <f t="shared" si="13"/>
        <v>1.0229885689358</v>
      </c>
      <c r="I51" s="14">
        <f t="shared" si="14"/>
        <v>0</v>
      </c>
      <c r="J51" s="14">
        <f t="shared" si="15"/>
        <v>0</v>
      </c>
      <c r="K51" s="14">
        <f t="shared" si="16"/>
        <v>0</v>
      </c>
      <c r="L51" s="14">
        <f t="shared" si="17"/>
        <v>0</v>
      </c>
      <c r="M51" s="31">
        <f t="shared" si="18"/>
        <v>0</v>
      </c>
      <c r="N51" s="3"/>
      <c r="O51" s="3"/>
      <c r="P51" s="3"/>
    </row>
    <row r="52" spans="1:16">
      <c r="A52" s="13">
        <v>6.25</v>
      </c>
      <c r="B52" s="14">
        <f t="shared" si="8"/>
        <v>205.20625000000001</v>
      </c>
      <c r="C52" s="14">
        <f t="shared" si="9"/>
        <v>0</v>
      </c>
      <c r="D52" s="14">
        <f t="shared" si="10"/>
        <v>0</v>
      </c>
      <c r="E52" s="14">
        <f t="shared" si="11"/>
        <v>0</v>
      </c>
      <c r="F52" s="12">
        <f t="shared" si="12"/>
        <v>205.20625000000001</v>
      </c>
      <c r="G52" s="1"/>
      <c r="H52" s="13">
        <f t="shared" si="13"/>
        <v>1.34410534717633</v>
      </c>
      <c r="I52" s="14">
        <f t="shared" si="14"/>
        <v>44.131010863840402</v>
      </c>
      <c r="J52" s="14">
        <f t="shared" si="15"/>
        <v>0</v>
      </c>
      <c r="K52" s="14">
        <f t="shared" si="16"/>
        <v>0</v>
      </c>
      <c r="L52" s="14">
        <f t="shared" si="17"/>
        <v>0</v>
      </c>
      <c r="M52" s="31">
        <f t="shared" si="18"/>
        <v>44.131010863840402</v>
      </c>
      <c r="N52" s="3"/>
      <c r="O52" s="3"/>
      <c r="P52" s="3"/>
    </row>
    <row r="53" spans="1:16">
      <c r="A53" s="13">
        <v>6.75</v>
      </c>
      <c r="B53" s="14">
        <f t="shared" si="8"/>
        <v>2046.49875</v>
      </c>
      <c r="C53" s="14">
        <f t="shared" si="9"/>
        <v>0</v>
      </c>
      <c r="D53" s="14">
        <f t="shared" si="10"/>
        <v>0</v>
      </c>
      <c r="E53" s="14">
        <f t="shared" si="11"/>
        <v>0</v>
      </c>
      <c r="F53" s="12">
        <f t="shared" si="12"/>
        <v>2046.49875</v>
      </c>
      <c r="G53" s="1"/>
      <c r="H53" s="13">
        <f t="shared" si="13"/>
        <v>1.7292837507196299</v>
      </c>
      <c r="I53" s="14">
        <f t="shared" si="14"/>
        <v>524.29289396193099</v>
      </c>
      <c r="J53" s="14">
        <f t="shared" si="15"/>
        <v>0</v>
      </c>
      <c r="K53" s="14">
        <f t="shared" si="16"/>
        <v>0</v>
      </c>
      <c r="L53" s="14">
        <f t="shared" si="17"/>
        <v>0</v>
      </c>
      <c r="M53" s="31">
        <f t="shared" si="18"/>
        <v>524.29289396193099</v>
      </c>
      <c r="N53" s="3"/>
      <c r="O53" s="3"/>
      <c r="P53" s="3"/>
    </row>
    <row r="54" spans="1:16">
      <c r="A54" s="13">
        <v>7.25</v>
      </c>
      <c r="B54" s="14">
        <f t="shared" si="8"/>
        <v>3026.7082500000001</v>
      </c>
      <c r="C54" s="14">
        <f t="shared" si="9"/>
        <v>0</v>
      </c>
      <c r="D54" s="14">
        <f t="shared" si="10"/>
        <v>0</v>
      </c>
      <c r="E54" s="14">
        <f t="shared" si="11"/>
        <v>0</v>
      </c>
      <c r="F54" s="12">
        <f t="shared" si="12"/>
        <v>3026.7082500000001</v>
      </c>
      <c r="G54" s="1"/>
      <c r="H54" s="13">
        <f t="shared" si="13"/>
        <v>2.1851218641150001</v>
      </c>
      <c r="I54" s="14">
        <f t="shared" si="14"/>
        <v>912.23812046513797</v>
      </c>
      <c r="J54" s="14">
        <f t="shared" si="15"/>
        <v>0</v>
      </c>
      <c r="K54" s="14">
        <f t="shared" si="16"/>
        <v>0</v>
      </c>
      <c r="L54" s="14">
        <f t="shared" si="17"/>
        <v>0</v>
      </c>
      <c r="M54" s="31">
        <f t="shared" si="18"/>
        <v>912.23812046513797</v>
      </c>
      <c r="N54" s="3"/>
      <c r="O54" s="3"/>
      <c r="P54" s="3"/>
    </row>
    <row r="55" spans="1:16">
      <c r="A55" s="13">
        <v>7.75</v>
      </c>
      <c r="B55" s="14">
        <f t="shared" si="8"/>
        <v>13368.72675</v>
      </c>
      <c r="C55" s="14">
        <f t="shared" si="9"/>
        <v>0</v>
      </c>
      <c r="D55" s="14">
        <f t="shared" si="10"/>
        <v>0</v>
      </c>
      <c r="E55" s="14">
        <f t="shared" si="11"/>
        <v>0</v>
      </c>
      <c r="F55" s="12">
        <f t="shared" si="12"/>
        <v>13368.72675</v>
      </c>
      <c r="G55" s="1"/>
      <c r="H55" s="13">
        <f t="shared" si="13"/>
        <v>2.71835330968677</v>
      </c>
      <c r="I55" s="14">
        <f t="shared" si="14"/>
        <v>4689.1513041497501</v>
      </c>
      <c r="J55" s="14">
        <f t="shared" si="15"/>
        <v>0</v>
      </c>
      <c r="K55" s="14">
        <f t="shared" si="16"/>
        <v>0</v>
      </c>
      <c r="L55" s="14">
        <f t="shared" si="17"/>
        <v>0</v>
      </c>
      <c r="M55" s="31">
        <f t="shared" si="18"/>
        <v>4689.1513041497501</v>
      </c>
      <c r="N55" s="3"/>
      <c r="O55" s="3"/>
      <c r="P55" s="3"/>
    </row>
    <row r="56" spans="1:16">
      <c r="A56" s="13">
        <v>8.25</v>
      </c>
      <c r="B56" s="14">
        <f t="shared" si="8"/>
        <v>22075.036499999998</v>
      </c>
      <c r="C56" s="14">
        <f t="shared" si="9"/>
        <v>0</v>
      </c>
      <c r="D56" s="14">
        <f t="shared" si="10"/>
        <v>0</v>
      </c>
      <c r="E56" s="14">
        <f t="shared" si="11"/>
        <v>0</v>
      </c>
      <c r="F56" s="12">
        <f t="shared" si="12"/>
        <v>22075.036499999998</v>
      </c>
      <c r="G56" s="1"/>
      <c r="H56" s="13">
        <f t="shared" si="13"/>
        <v>3.3358403764423499</v>
      </c>
      <c r="I56" s="14">
        <f t="shared" si="14"/>
        <v>8925.9149173501391</v>
      </c>
      <c r="J56" s="14">
        <f t="shared" si="15"/>
        <v>0</v>
      </c>
      <c r="K56" s="14">
        <f t="shared" si="16"/>
        <v>0</v>
      </c>
      <c r="L56" s="14">
        <f t="shared" si="17"/>
        <v>0</v>
      </c>
      <c r="M56" s="31">
        <f t="shared" si="18"/>
        <v>8925.9149173501391</v>
      </c>
      <c r="N56" s="3"/>
      <c r="O56" s="3"/>
      <c r="P56" s="3"/>
    </row>
    <row r="57" spans="1:16">
      <c r="A57" s="13">
        <v>8.75</v>
      </c>
      <c r="B57" s="14">
        <f t="shared" si="8"/>
        <v>25805.342499999999</v>
      </c>
      <c r="C57" s="14">
        <f t="shared" si="9"/>
        <v>0</v>
      </c>
      <c r="D57" s="14">
        <f t="shared" si="10"/>
        <v>0</v>
      </c>
      <c r="E57" s="14">
        <f t="shared" si="11"/>
        <v>0</v>
      </c>
      <c r="F57" s="12">
        <f t="shared" si="12"/>
        <v>25805.342499999999</v>
      </c>
      <c r="G57" s="1"/>
      <c r="H57" s="13">
        <f t="shared" si="13"/>
        <v>4.0445679242923003</v>
      </c>
      <c r="I57" s="14">
        <f t="shared" si="14"/>
        <v>11928.166920100201</v>
      </c>
      <c r="J57" s="14">
        <f t="shared" si="15"/>
        <v>0</v>
      </c>
      <c r="K57" s="14">
        <f t="shared" si="16"/>
        <v>0</v>
      </c>
      <c r="L57" s="14">
        <f t="shared" si="17"/>
        <v>0</v>
      </c>
      <c r="M57" s="31">
        <f t="shared" si="18"/>
        <v>11928.166920100201</v>
      </c>
      <c r="N57" s="3"/>
      <c r="O57" s="3"/>
      <c r="P57" s="3"/>
    </row>
    <row r="58" spans="1:16">
      <c r="A58" s="13">
        <v>9.25</v>
      </c>
      <c r="B58" s="14">
        <f t="shared" si="8"/>
        <v>35146.577499999999</v>
      </c>
      <c r="C58" s="14">
        <f t="shared" si="9"/>
        <v>0</v>
      </c>
      <c r="D58" s="14">
        <f t="shared" si="10"/>
        <v>0</v>
      </c>
      <c r="E58" s="14">
        <f t="shared" si="11"/>
        <v>0</v>
      </c>
      <c r="F58" s="12">
        <f t="shared" si="12"/>
        <v>35146.577499999999</v>
      </c>
      <c r="G58" s="1"/>
      <c r="H58" s="13">
        <f t="shared" si="13"/>
        <v>4.8516379337140298</v>
      </c>
      <c r="I58" s="14">
        <f t="shared" si="14"/>
        <v>18434.429042077802</v>
      </c>
      <c r="J58" s="14">
        <f t="shared" si="15"/>
        <v>0</v>
      </c>
      <c r="K58" s="14">
        <f t="shared" si="16"/>
        <v>0</v>
      </c>
      <c r="L58" s="14">
        <f t="shared" si="17"/>
        <v>0</v>
      </c>
      <c r="M58" s="31">
        <f t="shared" si="18"/>
        <v>18434.429042077802</v>
      </c>
      <c r="N58" s="3"/>
      <c r="O58" s="3"/>
      <c r="P58" s="3"/>
    </row>
    <row r="59" spans="1:16">
      <c r="A59" s="13">
        <v>9.75</v>
      </c>
      <c r="B59" s="14">
        <f t="shared" si="8"/>
        <v>61922.474249999999</v>
      </c>
      <c r="C59" s="14">
        <f t="shared" si="9"/>
        <v>0</v>
      </c>
      <c r="D59" s="14">
        <f t="shared" si="10"/>
        <v>0</v>
      </c>
      <c r="E59" s="14">
        <f t="shared" si="11"/>
        <v>0</v>
      </c>
      <c r="F59" s="12">
        <f t="shared" si="12"/>
        <v>61922.474249999999</v>
      </c>
      <c r="G59" s="1"/>
      <c r="H59" s="13">
        <f t="shared" si="13"/>
        <v>5.7642645990372099</v>
      </c>
      <c r="I59" s="14">
        <f t="shared" si="14"/>
        <v>36608.977046571097</v>
      </c>
      <c r="J59" s="14">
        <f t="shared" si="15"/>
        <v>0</v>
      </c>
      <c r="K59" s="14">
        <f t="shared" si="16"/>
        <v>0</v>
      </c>
      <c r="L59" s="14">
        <f t="shared" si="17"/>
        <v>0</v>
      </c>
      <c r="M59" s="31">
        <f t="shared" si="18"/>
        <v>36608.977046571097</v>
      </c>
      <c r="N59" s="3"/>
      <c r="O59" s="3"/>
      <c r="P59" s="3"/>
    </row>
    <row r="60" spans="1:16">
      <c r="A60" s="13">
        <v>10.25</v>
      </c>
      <c r="B60" s="14">
        <f t="shared" si="8"/>
        <v>69665.846999999994</v>
      </c>
      <c r="C60" s="14">
        <f t="shared" si="9"/>
        <v>0</v>
      </c>
      <c r="D60" s="14">
        <f t="shared" si="10"/>
        <v>0</v>
      </c>
      <c r="E60" s="14">
        <f t="shared" si="11"/>
        <v>0</v>
      </c>
      <c r="F60" s="12">
        <f t="shared" si="12"/>
        <v>69665.846999999994</v>
      </c>
      <c r="G60" s="1"/>
      <c r="H60" s="13">
        <f t="shared" si="13"/>
        <v>6.7897698843051497</v>
      </c>
      <c r="I60" s="14">
        <f t="shared" si="14"/>
        <v>46147.811700020502</v>
      </c>
      <c r="J60" s="14">
        <f t="shared" si="15"/>
        <v>0</v>
      </c>
      <c r="K60" s="14">
        <f t="shared" si="16"/>
        <v>0</v>
      </c>
      <c r="L60" s="14">
        <f t="shared" si="17"/>
        <v>0</v>
      </c>
      <c r="M60" s="31">
        <f t="shared" si="18"/>
        <v>46147.811700020502</v>
      </c>
      <c r="N60" s="3"/>
      <c r="O60" s="3"/>
      <c r="P60" s="3"/>
    </row>
    <row r="61" spans="1:16">
      <c r="A61" s="13">
        <v>10.75</v>
      </c>
      <c r="B61" s="14">
        <f t="shared" si="8"/>
        <v>100974.3871875</v>
      </c>
      <c r="C61" s="14">
        <f t="shared" si="9"/>
        <v>6731.6258125000004</v>
      </c>
      <c r="D61" s="14">
        <f t="shared" si="10"/>
        <v>0</v>
      </c>
      <c r="E61" s="14">
        <f t="shared" si="11"/>
        <v>0</v>
      </c>
      <c r="F61" s="12">
        <f t="shared" si="12"/>
        <v>107706.01300000001</v>
      </c>
      <c r="G61" s="1"/>
      <c r="H61" s="13">
        <f t="shared" si="13"/>
        <v>7.9355794763408802</v>
      </c>
      <c r="I61" s="14">
        <f t="shared" si="14"/>
        <v>74538.630195462596</v>
      </c>
      <c r="J61" s="14">
        <f t="shared" si="15"/>
        <v>4969.2420130308401</v>
      </c>
      <c r="K61" s="14">
        <f t="shared" si="16"/>
        <v>0</v>
      </c>
      <c r="L61" s="14">
        <f t="shared" si="17"/>
        <v>0</v>
      </c>
      <c r="M61" s="31">
        <f t="shared" si="18"/>
        <v>79507.872208493398</v>
      </c>
      <c r="N61" s="3"/>
      <c r="O61" s="3"/>
      <c r="P61" s="3"/>
    </row>
    <row r="62" spans="1:16">
      <c r="A62" s="13">
        <v>11.25</v>
      </c>
      <c r="B62" s="14">
        <f t="shared" si="8"/>
        <v>74146.432499999995</v>
      </c>
      <c r="C62" s="14">
        <f t="shared" si="9"/>
        <v>74146.432499999995</v>
      </c>
      <c r="D62" s="14">
        <f t="shared" si="10"/>
        <v>0</v>
      </c>
      <c r="E62" s="14">
        <f t="shared" si="11"/>
        <v>0</v>
      </c>
      <c r="F62" s="12">
        <f t="shared" si="12"/>
        <v>148292.86499999999</v>
      </c>
      <c r="G62" s="1"/>
      <c r="H62" s="13">
        <f t="shared" si="13"/>
        <v>9.2092190816614607</v>
      </c>
      <c r="I62" s="14">
        <f t="shared" si="14"/>
        <v>60696.065868099897</v>
      </c>
      <c r="J62" s="14">
        <f t="shared" si="15"/>
        <v>60696.065868099897</v>
      </c>
      <c r="K62" s="14">
        <f t="shared" si="16"/>
        <v>0</v>
      </c>
      <c r="L62" s="14">
        <f t="shared" si="17"/>
        <v>0</v>
      </c>
      <c r="M62" s="31">
        <f t="shared" si="18"/>
        <v>121392.1317362</v>
      </c>
      <c r="N62" s="3"/>
      <c r="O62" s="3"/>
      <c r="P62" s="3"/>
    </row>
    <row r="63" spans="1:16">
      <c r="A63" s="13">
        <v>11.75</v>
      </c>
      <c r="B63" s="14">
        <f t="shared" si="8"/>
        <v>26554.931850000001</v>
      </c>
      <c r="C63" s="14">
        <f t="shared" si="9"/>
        <v>238994.38665</v>
      </c>
      <c r="D63" s="14">
        <f t="shared" si="10"/>
        <v>0</v>
      </c>
      <c r="E63" s="14">
        <f t="shared" si="11"/>
        <v>0</v>
      </c>
      <c r="F63" s="12">
        <f t="shared" si="12"/>
        <v>265549.31849999999</v>
      </c>
      <c r="G63" s="1"/>
      <c r="H63" s="13">
        <f t="shared" si="13"/>
        <v>10.6183110232285</v>
      </c>
      <c r="I63" s="14">
        <f t="shared" si="14"/>
        <v>23997.321326292498</v>
      </c>
      <c r="J63" s="14">
        <f t="shared" si="15"/>
        <v>215975.89193663199</v>
      </c>
      <c r="K63" s="14">
        <f t="shared" si="16"/>
        <v>0</v>
      </c>
      <c r="L63" s="14">
        <f t="shared" si="17"/>
        <v>0</v>
      </c>
      <c r="M63" s="31">
        <f t="shared" si="18"/>
        <v>239973.21326292399</v>
      </c>
      <c r="N63" s="3"/>
      <c r="O63" s="3"/>
      <c r="P63" s="3"/>
    </row>
    <row r="64" spans="1:16">
      <c r="A64" s="13">
        <v>12.25</v>
      </c>
      <c r="B64" s="14">
        <f t="shared" si="8"/>
        <v>0</v>
      </c>
      <c r="C64" s="14">
        <f t="shared" si="9"/>
        <v>325685.38449999999</v>
      </c>
      <c r="D64" s="14">
        <f t="shared" si="10"/>
        <v>0</v>
      </c>
      <c r="E64" s="14">
        <f t="shared" si="11"/>
        <v>0</v>
      </c>
      <c r="F64" s="12">
        <f t="shared" si="12"/>
        <v>325685.38449999999</v>
      </c>
      <c r="G64" s="1"/>
      <c r="H64" s="13">
        <f t="shared" si="13"/>
        <v>12.1705711003828</v>
      </c>
      <c r="I64" s="14">
        <f t="shared" si="14"/>
        <v>0</v>
      </c>
      <c r="J64" s="14">
        <f t="shared" si="15"/>
        <v>323573.643135736</v>
      </c>
      <c r="K64" s="14">
        <f t="shared" si="16"/>
        <v>0</v>
      </c>
      <c r="L64" s="14">
        <f t="shared" si="17"/>
        <v>0</v>
      </c>
      <c r="M64" s="31">
        <f t="shared" si="18"/>
        <v>323573.643135736</v>
      </c>
      <c r="N64" s="3"/>
      <c r="O64" s="3"/>
      <c r="P64" s="3"/>
    </row>
    <row r="65" spans="1:16">
      <c r="A65" s="13">
        <v>12.75</v>
      </c>
      <c r="B65" s="14">
        <f t="shared" si="8"/>
        <v>0</v>
      </c>
      <c r="C65" s="14">
        <f t="shared" si="9"/>
        <v>381790.84499999997</v>
      </c>
      <c r="D65" s="14">
        <f t="shared" si="10"/>
        <v>0</v>
      </c>
      <c r="E65" s="14">
        <f t="shared" si="11"/>
        <v>0</v>
      </c>
      <c r="F65" s="12">
        <f t="shared" si="12"/>
        <v>381790.84499999997</v>
      </c>
      <c r="G65" s="1"/>
      <c r="H65" s="13">
        <f t="shared" si="13"/>
        <v>13.873805681175501</v>
      </c>
      <c r="I65" s="14">
        <f t="shared" si="14"/>
        <v>0</v>
      </c>
      <c r="J65" s="14">
        <f t="shared" si="15"/>
        <v>415442.50936327799</v>
      </c>
      <c r="K65" s="14">
        <f t="shared" si="16"/>
        <v>0</v>
      </c>
      <c r="L65" s="14">
        <f t="shared" si="17"/>
        <v>0</v>
      </c>
      <c r="M65" s="31">
        <f t="shared" si="18"/>
        <v>415442.50936327799</v>
      </c>
      <c r="N65" s="3"/>
      <c r="O65" s="3"/>
      <c r="P65" s="3"/>
    </row>
    <row r="66" spans="1:16">
      <c r="A66" s="13">
        <v>13.25</v>
      </c>
      <c r="B66" s="14">
        <f t="shared" si="8"/>
        <v>0</v>
      </c>
      <c r="C66" s="14">
        <f t="shared" si="9"/>
        <v>380278.07400000002</v>
      </c>
      <c r="D66" s="14">
        <f t="shared" si="10"/>
        <v>0</v>
      </c>
      <c r="E66" s="14">
        <f t="shared" si="11"/>
        <v>0</v>
      </c>
      <c r="F66" s="12">
        <f t="shared" si="12"/>
        <v>380278.07400000002</v>
      </c>
      <c r="G66" s="1"/>
      <c r="H66" s="13">
        <f t="shared" si="13"/>
        <v>15.735909001032599</v>
      </c>
      <c r="I66" s="14">
        <f t="shared" si="14"/>
        <v>0</v>
      </c>
      <c r="J66" s="14">
        <f t="shared" si="15"/>
        <v>451624.23906052398</v>
      </c>
      <c r="K66" s="14">
        <f t="shared" si="16"/>
        <v>0</v>
      </c>
      <c r="L66" s="14">
        <f t="shared" si="17"/>
        <v>0</v>
      </c>
      <c r="M66" s="31">
        <f t="shared" si="18"/>
        <v>451624.23906052398</v>
      </c>
      <c r="N66" s="3"/>
      <c r="O66" s="3"/>
      <c r="P66" s="3"/>
    </row>
    <row r="67" spans="1:16">
      <c r="A67" s="13">
        <v>13.75</v>
      </c>
      <c r="B67" s="14">
        <f t="shared" si="8"/>
        <v>0</v>
      </c>
      <c r="C67" s="14">
        <f t="shared" si="9"/>
        <v>321183.91249999998</v>
      </c>
      <c r="D67" s="14">
        <f t="shared" si="10"/>
        <v>0</v>
      </c>
      <c r="E67" s="14">
        <f t="shared" si="11"/>
        <v>0</v>
      </c>
      <c r="F67" s="12">
        <f t="shared" si="12"/>
        <v>321183.91249999998</v>
      </c>
      <c r="G67" s="1"/>
      <c r="H67" s="13">
        <f t="shared" si="13"/>
        <v>17.764860645527701</v>
      </c>
      <c r="I67" s="14">
        <f t="shared" si="14"/>
        <v>0</v>
      </c>
      <c r="J67" s="14">
        <f t="shared" si="15"/>
        <v>414966.35979257198</v>
      </c>
      <c r="K67" s="14">
        <f t="shared" si="16"/>
        <v>0</v>
      </c>
      <c r="L67" s="14">
        <f t="shared" si="17"/>
        <v>0</v>
      </c>
      <c r="M67" s="31">
        <f t="shared" si="18"/>
        <v>414966.35979257198</v>
      </c>
      <c r="N67" s="3"/>
      <c r="O67" s="3"/>
      <c r="P67" s="3"/>
    </row>
    <row r="68" spans="1:16">
      <c r="A68" s="13">
        <v>14.25</v>
      </c>
      <c r="B68" s="14">
        <f t="shared" si="8"/>
        <v>0</v>
      </c>
      <c r="C68" s="14">
        <f t="shared" si="9"/>
        <v>183061.84125</v>
      </c>
      <c r="D68" s="14">
        <f t="shared" si="10"/>
        <v>0</v>
      </c>
      <c r="E68" s="14">
        <f t="shared" si="11"/>
        <v>0</v>
      </c>
      <c r="F68" s="12">
        <f t="shared" si="12"/>
        <v>183061.84125</v>
      </c>
      <c r="G68" s="1"/>
      <c r="H68" s="13">
        <f t="shared" si="13"/>
        <v>19.968723198187</v>
      </c>
      <c r="I68" s="14">
        <f t="shared" si="14"/>
        <v>0</v>
      </c>
      <c r="J68" s="14">
        <f t="shared" si="15"/>
        <v>256527.10428573299</v>
      </c>
      <c r="K68" s="14">
        <f t="shared" si="16"/>
        <v>0</v>
      </c>
      <c r="L68" s="14">
        <f t="shared" si="17"/>
        <v>0</v>
      </c>
      <c r="M68" s="31">
        <f t="shared" si="18"/>
        <v>256527.10428573299</v>
      </c>
      <c r="N68" s="3"/>
      <c r="O68" s="3"/>
      <c r="P68" s="3"/>
    </row>
    <row r="69" spans="1:16">
      <c r="A69" s="13">
        <v>14.75</v>
      </c>
      <c r="B69" s="14">
        <f t="shared" si="8"/>
        <v>0</v>
      </c>
      <c r="C69" s="14">
        <f t="shared" si="9"/>
        <v>118559.65925</v>
      </c>
      <c r="D69" s="14">
        <f t="shared" si="10"/>
        <v>0</v>
      </c>
      <c r="E69" s="14">
        <f t="shared" si="11"/>
        <v>0</v>
      </c>
      <c r="F69" s="12">
        <f t="shared" si="12"/>
        <v>118559.65925</v>
      </c>
      <c r="G69" s="1"/>
      <c r="H69" s="13">
        <f t="shared" si="13"/>
        <v>22.355640036858301</v>
      </c>
      <c r="I69" s="14">
        <f t="shared" si="14"/>
        <v>0</v>
      </c>
      <c r="J69" s="14">
        <f t="shared" si="15"/>
        <v>179693.360344785</v>
      </c>
      <c r="K69" s="14">
        <f t="shared" si="16"/>
        <v>0</v>
      </c>
      <c r="L69" s="14">
        <f t="shared" si="17"/>
        <v>0</v>
      </c>
      <c r="M69" s="31">
        <f t="shared" si="18"/>
        <v>179693.360344785</v>
      </c>
      <c r="N69" s="3"/>
      <c r="O69" s="3"/>
      <c r="P69" s="3"/>
    </row>
    <row r="70" spans="1:16">
      <c r="A70" s="13">
        <v>15.25</v>
      </c>
      <c r="B70" s="14">
        <f t="shared" si="8"/>
        <v>0</v>
      </c>
      <c r="C70" s="14">
        <f t="shared" si="9"/>
        <v>82547.487500000003</v>
      </c>
      <c r="D70" s="14">
        <f t="shared" si="10"/>
        <v>0</v>
      </c>
      <c r="E70" s="14">
        <f t="shared" si="11"/>
        <v>0</v>
      </c>
      <c r="F70" s="12">
        <f t="shared" si="12"/>
        <v>82547.487500000003</v>
      </c>
      <c r="G70" s="1"/>
      <c r="H70" s="13">
        <f t="shared" si="13"/>
        <v>24.933833264336702</v>
      </c>
      <c r="I70" s="14">
        <f t="shared" si="14"/>
        <v>0</v>
      </c>
      <c r="J70" s="14">
        <f t="shared" si="15"/>
        <v>134965.59276819101</v>
      </c>
      <c r="K70" s="14">
        <f t="shared" si="16"/>
        <v>0</v>
      </c>
      <c r="L70" s="14">
        <f t="shared" si="17"/>
        <v>0</v>
      </c>
      <c r="M70" s="31">
        <f t="shared" si="18"/>
        <v>134965.59276819101</v>
      </c>
      <c r="N70" s="3"/>
      <c r="O70" s="3"/>
      <c r="P70" s="3"/>
    </row>
    <row r="71" spans="1:16">
      <c r="A71" s="13">
        <v>15.75</v>
      </c>
      <c r="B71" s="14">
        <f t="shared" si="8"/>
        <v>0</v>
      </c>
      <c r="C71" s="14">
        <f t="shared" si="9"/>
        <v>51169.1727272727</v>
      </c>
      <c r="D71" s="14">
        <f t="shared" si="10"/>
        <v>11370.9272727273</v>
      </c>
      <c r="E71" s="14">
        <f t="shared" si="11"/>
        <v>0</v>
      </c>
      <c r="F71" s="12">
        <f t="shared" si="12"/>
        <v>62540.1</v>
      </c>
      <c r="G71" s="1"/>
      <c r="H71" s="13">
        <f t="shared" si="13"/>
        <v>27.7116017607675</v>
      </c>
      <c r="I71" s="14">
        <f t="shared" si="14"/>
        <v>0</v>
      </c>
      <c r="J71" s="14">
        <f t="shared" si="15"/>
        <v>90030.459494990806</v>
      </c>
      <c r="K71" s="14">
        <f t="shared" si="16"/>
        <v>20006.768776664601</v>
      </c>
      <c r="L71" s="14">
        <f t="shared" si="17"/>
        <v>0</v>
      </c>
      <c r="M71" s="31">
        <f t="shared" si="18"/>
        <v>110037.228271655</v>
      </c>
      <c r="N71" s="3"/>
      <c r="O71" s="3"/>
      <c r="P71" s="3"/>
    </row>
    <row r="72" spans="1:16">
      <c r="A72" s="13">
        <v>16.25</v>
      </c>
      <c r="B72" s="14">
        <f t="shared" si="8"/>
        <v>0</v>
      </c>
      <c r="C72" s="14">
        <f t="shared" si="9"/>
        <v>18788.160147058901</v>
      </c>
      <c r="D72" s="14">
        <f t="shared" si="10"/>
        <v>10248.0873529412</v>
      </c>
      <c r="E72" s="14">
        <f t="shared" si="11"/>
        <v>0</v>
      </c>
      <c r="F72" s="12">
        <f t="shared" si="12"/>
        <v>29036.2475000001</v>
      </c>
      <c r="G72" s="1"/>
      <c r="H72" s="13">
        <f t="shared" si="13"/>
        <v>30.697319346873101</v>
      </c>
      <c r="I72" s="14">
        <f t="shared" si="14"/>
        <v>0</v>
      </c>
      <c r="J72" s="14">
        <f t="shared" si="15"/>
        <v>35492.070890736097</v>
      </c>
      <c r="K72" s="14">
        <f t="shared" si="16"/>
        <v>19359.311394946901</v>
      </c>
      <c r="L72" s="14">
        <f t="shared" si="17"/>
        <v>0</v>
      </c>
      <c r="M72" s="31">
        <f t="shared" si="18"/>
        <v>54851.382285683001</v>
      </c>
      <c r="N72" s="3"/>
      <c r="O72" s="3"/>
      <c r="P72" s="3"/>
    </row>
    <row r="73" spans="1:16">
      <c r="A73" s="13">
        <v>16.75</v>
      </c>
      <c r="B73" s="14">
        <f t="shared" si="8"/>
        <v>0</v>
      </c>
      <c r="C73" s="14">
        <f t="shared" si="9"/>
        <v>8165.4072500000002</v>
      </c>
      <c r="D73" s="14">
        <f t="shared" si="10"/>
        <v>8165.4072500000002</v>
      </c>
      <c r="E73" s="14">
        <f t="shared" si="11"/>
        <v>0</v>
      </c>
      <c r="F73" s="12">
        <f t="shared" si="12"/>
        <v>16330.8145</v>
      </c>
      <c r="G73" s="1"/>
      <c r="H73" s="13">
        <f t="shared" si="13"/>
        <v>33.899433048360898</v>
      </c>
      <c r="I73" s="14">
        <f t="shared" si="14"/>
        <v>0</v>
      </c>
      <c r="J73" s="14">
        <f t="shared" si="15"/>
        <v>16525.532918446301</v>
      </c>
      <c r="K73" s="14">
        <f t="shared" si="16"/>
        <v>16525.532918446301</v>
      </c>
      <c r="L73" s="14">
        <f t="shared" si="17"/>
        <v>0</v>
      </c>
      <c r="M73" s="31">
        <f t="shared" si="18"/>
        <v>33051.065836892602</v>
      </c>
      <c r="N73" s="3"/>
      <c r="O73" s="3"/>
      <c r="P73" s="3"/>
    </row>
    <row r="74" spans="1:16">
      <c r="A74" s="13">
        <v>17.25</v>
      </c>
      <c r="B74" s="14">
        <f t="shared" si="8"/>
        <v>0</v>
      </c>
      <c r="C74" s="14">
        <f t="shared" si="9"/>
        <v>0</v>
      </c>
      <c r="D74" s="14">
        <f t="shared" si="10"/>
        <v>16818.301500000001</v>
      </c>
      <c r="E74" s="14">
        <f t="shared" si="11"/>
        <v>0</v>
      </c>
      <c r="F74" s="12">
        <f t="shared" si="12"/>
        <v>16818.301500000001</v>
      </c>
      <c r="G74" s="1"/>
      <c r="H74" s="13">
        <f t="shared" si="13"/>
        <v>37.326461452977597</v>
      </c>
      <c r="I74" s="14">
        <f t="shared" si="14"/>
        <v>0</v>
      </c>
      <c r="J74" s="14">
        <f t="shared" si="15"/>
        <v>0</v>
      </c>
      <c r="K74" s="14">
        <f t="shared" si="16"/>
        <v>36392.329428655401</v>
      </c>
      <c r="L74" s="14">
        <f t="shared" si="17"/>
        <v>0</v>
      </c>
      <c r="M74" s="31">
        <f t="shared" si="18"/>
        <v>36392.329428655401</v>
      </c>
      <c r="N74" s="3"/>
      <c r="O74" s="3"/>
      <c r="P74" s="3"/>
    </row>
    <row r="75" spans="1:16">
      <c r="A75" s="13">
        <v>17.75</v>
      </c>
      <c r="B75" s="14">
        <f t="shared" si="8"/>
        <v>0</v>
      </c>
      <c r="C75" s="14">
        <f t="shared" si="9"/>
        <v>0</v>
      </c>
      <c r="D75" s="14">
        <f t="shared" si="10"/>
        <v>4984.0934999999999</v>
      </c>
      <c r="E75" s="14">
        <f t="shared" si="11"/>
        <v>0</v>
      </c>
      <c r="F75" s="12">
        <f t="shared" si="12"/>
        <v>4984.0934999999999</v>
      </c>
      <c r="G75" s="1"/>
      <c r="H75" s="13">
        <f t="shared" si="13"/>
        <v>40.986993152629303</v>
      </c>
      <c r="I75" s="14">
        <f t="shared" si="14"/>
        <v>0</v>
      </c>
      <c r="J75" s="14">
        <f t="shared" si="15"/>
        <v>0</v>
      </c>
      <c r="K75" s="14">
        <f t="shared" si="16"/>
        <v>11508.901755299399</v>
      </c>
      <c r="L75" s="14">
        <f t="shared" si="17"/>
        <v>0</v>
      </c>
      <c r="M75" s="31">
        <f t="shared" si="18"/>
        <v>11508.901755299399</v>
      </c>
      <c r="N75" s="3"/>
      <c r="O75" s="3"/>
      <c r="P75" s="3"/>
    </row>
    <row r="76" spans="1:16">
      <c r="A76" s="13">
        <v>18.25</v>
      </c>
      <c r="B76" s="14">
        <f t="shared" si="8"/>
        <v>0</v>
      </c>
      <c r="C76" s="14">
        <f t="shared" si="9"/>
        <v>0</v>
      </c>
      <c r="D76" s="14">
        <f t="shared" si="10"/>
        <v>0</v>
      </c>
      <c r="E76" s="14">
        <f t="shared" si="11"/>
        <v>0</v>
      </c>
      <c r="F76" s="12">
        <f t="shared" si="12"/>
        <v>0</v>
      </c>
      <c r="G76" s="1"/>
      <c r="H76" s="13">
        <f t="shared" si="13"/>
        <v>44.889685263815402</v>
      </c>
      <c r="I76" s="14">
        <f t="shared" si="14"/>
        <v>0</v>
      </c>
      <c r="J76" s="14">
        <f t="shared" si="15"/>
        <v>0</v>
      </c>
      <c r="K76" s="14">
        <f t="shared" si="16"/>
        <v>0</v>
      </c>
      <c r="L76" s="14">
        <f t="shared" si="17"/>
        <v>0</v>
      </c>
      <c r="M76" s="31">
        <f t="shared" si="18"/>
        <v>0</v>
      </c>
      <c r="N76" s="3"/>
      <c r="O76" s="3"/>
      <c r="P76" s="3"/>
    </row>
    <row r="77" spans="1:16">
      <c r="A77" s="13">
        <v>18.75</v>
      </c>
      <c r="B77" s="14">
        <f t="shared" si="8"/>
        <v>0</v>
      </c>
      <c r="C77" s="14">
        <f t="shared" si="9"/>
        <v>0</v>
      </c>
      <c r="D77" s="14">
        <f t="shared" si="10"/>
        <v>0</v>
      </c>
      <c r="E77" s="14">
        <f t="shared" si="11"/>
        <v>0</v>
      </c>
      <c r="F77" s="12">
        <f t="shared" si="12"/>
        <v>0</v>
      </c>
      <c r="G77" s="1"/>
      <c r="H77" s="13">
        <f t="shared" si="13"/>
        <v>49.043262020327397</v>
      </c>
      <c r="I77" s="14">
        <f t="shared" si="14"/>
        <v>0</v>
      </c>
      <c r="J77" s="14">
        <f t="shared" si="15"/>
        <v>0</v>
      </c>
      <c r="K77" s="14">
        <f t="shared" si="16"/>
        <v>0</v>
      </c>
      <c r="L77" s="14">
        <f t="shared" si="17"/>
        <v>0</v>
      </c>
      <c r="M77" s="31">
        <f t="shared" si="18"/>
        <v>0</v>
      </c>
      <c r="N77" s="3"/>
      <c r="O77" s="3"/>
      <c r="P77" s="3"/>
    </row>
    <row r="78" spans="1:16">
      <c r="A78" s="13">
        <v>19.25</v>
      </c>
      <c r="B78" s="14">
        <f t="shared" si="8"/>
        <v>0</v>
      </c>
      <c r="C78" s="14">
        <f t="shared" si="9"/>
        <v>0</v>
      </c>
      <c r="D78" s="14">
        <f t="shared" si="10"/>
        <v>0</v>
      </c>
      <c r="E78" s="14">
        <f t="shared" si="11"/>
        <v>0</v>
      </c>
      <c r="F78" s="12">
        <f t="shared" si="12"/>
        <v>0</v>
      </c>
      <c r="G78" s="1"/>
      <c r="H78" s="13">
        <f t="shared" si="13"/>
        <v>53.456513432795703</v>
      </c>
      <c r="I78" s="14">
        <f t="shared" si="14"/>
        <v>0</v>
      </c>
      <c r="J78" s="14">
        <f t="shared" si="15"/>
        <v>0</v>
      </c>
      <c r="K78" s="14">
        <f t="shared" si="16"/>
        <v>0</v>
      </c>
      <c r="L78" s="14">
        <f t="shared" si="17"/>
        <v>0</v>
      </c>
      <c r="M78" s="31">
        <f t="shared" si="18"/>
        <v>0</v>
      </c>
      <c r="N78" s="3"/>
      <c r="O78" s="3"/>
      <c r="P78" s="3"/>
    </row>
    <row r="79" spans="1:16">
      <c r="A79" s="22" t="s">
        <v>7</v>
      </c>
      <c r="B79" s="23">
        <f>SUM(B47:B78)</f>
        <v>434938.16928749997</v>
      </c>
      <c r="C79" s="23">
        <f>SUM(C47:C78)</f>
        <v>2191102.38908683</v>
      </c>
      <c r="D79" s="23">
        <f>SUM(D47:D78)</f>
        <v>51586.816875668497</v>
      </c>
      <c r="E79" s="23">
        <f>SUM(E47:E78)</f>
        <v>0</v>
      </c>
      <c r="F79" s="23">
        <f>SUM(F47:F78)</f>
        <v>2677627.37525</v>
      </c>
      <c r="G79" s="12"/>
      <c r="H79" s="22" t="s">
        <v>7</v>
      </c>
      <c r="I79" s="23">
        <f>SUM(I47:I78)</f>
        <v>287447.13034541497</v>
      </c>
      <c r="J79" s="23">
        <f>SUM(J47:J78)</f>
        <v>2600482.0718727498</v>
      </c>
      <c r="K79" s="23">
        <f>SUM(K47:K78)</f>
        <v>103792.844274013</v>
      </c>
      <c r="L79" s="23">
        <f>SUM(L47:L78)</f>
        <v>0</v>
      </c>
      <c r="M79" s="23">
        <f>SUM(M47:M78)</f>
        <v>2991722.0464921799</v>
      </c>
      <c r="N79" s="3"/>
      <c r="O79" s="3"/>
      <c r="P79" s="3"/>
    </row>
    <row r="80" spans="1:16">
      <c r="A80" s="6" t="s">
        <v>13</v>
      </c>
      <c r="B80" s="24">
        <f>IF(L38&gt;0,B79/L38,0)</f>
        <v>10.0460348141312</v>
      </c>
      <c r="C80" s="24">
        <f>IF(M38&gt;0,C79/M38,0)</f>
        <v>13.0939661637474</v>
      </c>
      <c r="D80" s="24">
        <f>IF(N38&gt;0,D79/N38,0)</f>
        <v>16.6631073376257</v>
      </c>
      <c r="E80" s="24">
        <f>IF(O38&gt;0,E79/O38,0)</f>
        <v>0</v>
      </c>
      <c r="F80" s="24">
        <f>IF(P38&gt;0,F79/P38,0)</f>
        <v>12.5282491572749</v>
      </c>
      <c r="G80" s="12"/>
      <c r="H80" s="6" t="s">
        <v>13</v>
      </c>
      <c r="I80" s="24">
        <f>IF(L38&gt;0,I79/L38,0)</f>
        <v>6.6393434344993603</v>
      </c>
      <c r="J80" s="24">
        <f>IF(M38&gt;0,J79/M38,0)</f>
        <v>15.5404076177036</v>
      </c>
      <c r="K80" s="24">
        <f>IF(N38&gt;0,K79/N38,0)</f>
        <v>33.526226461766598</v>
      </c>
      <c r="L80" s="24">
        <f>IF(O38&gt;0,L79/O38,0)</f>
        <v>0</v>
      </c>
      <c r="M80" s="24">
        <f>IF(P38&gt;0,M79/P38,0)</f>
        <v>13.997854800191201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5" t="s">
        <v>14</v>
      </c>
      <c r="B85" s="55"/>
      <c r="C85" s="55"/>
      <c r="D85" s="55"/>
      <c r="E85" s="55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5"/>
      <c r="B86" s="55"/>
      <c r="C86" s="55"/>
      <c r="D86" s="55"/>
      <c r="E86" s="55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2"/>
      <c r="B87" s="3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6" t="s">
        <v>15</v>
      </c>
      <c r="B89" s="57" t="s">
        <v>16</v>
      </c>
      <c r="C89" s="57" t="s">
        <v>17</v>
      </c>
      <c r="D89" s="57" t="s">
        <v>18</v>
      </c>
      <c r="E89" s="57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6"/>
      <c r="B90" s="56"/>
      <c r="C90" s="56"/>
      <c r="D90" s="56"/>
      <c r="E90" s="57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3">
        <v>0</v>
      </c>
      <c r="B92" s="34">
        <f>L$38</f>
        <v>43294.511449999998</v>
      </c>
      <c r="C92" s="35">
        <f>$B$80</f>
        <v>10</v>
      </c>
      <c r="D92" s="35">
        <f>$I$80</f>
        <v>6.6</v>
      </c>
      <c r="E92" s="34">
        <f>B92*D92</f>
        <v>285743.77557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3">
        <v>1</v>
      </c>
      <c r="B93" s="34">
        <f>M$38</f>
        <v>167336.79938000001</v>
      </c>
      <c r="C93" s="35">
        <f>$C$80</f>
        <v>13.1</v>
      </c>
      <c r="D93" s="35">
        <f>$J$80</f>
        <v>15.5</v>
      </c>
      <c r="E93" s="34">
        <f>B93*D93</f>
        <v>2593720.3903899998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3">
        <v>2</v>
      </c>
      <c r="B94" s="34">
        <f>N$38</f>
        <v>3095.8701700000001</v>
      </c>
      <c r="C94" s="35">
        <f>$D$80</f>
        <v>16.7</v>
      </c>
      <c r="D94" s="35">
        <f>$K$80</f>
        <v>33.5</v>
      </c>
      <c r="E94" s="34">
        <f>B94*D94</f>
        <v>103711.6507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3">
        <v>3</v>
      </c>
      <c r="B95" s="34">
        <f>O$38</f>
        <v>0</v>
      </c>
      <c r="C95" s="35">
        <f>$E$80</f>
        <v>0</v>
      </c>
      <c r="D95" s="35">
        <f>$L$80</f>
        <v>0</v>
      </c>
      <c r="E95" s="34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3" t="s">
        <v>7</v>
      </c>
      <c r="B96" s="36">
        <f>SUM(B92:B95)</f>
        <v>213727.18100000001</v>
      </c>
      <c r="C96" s="35">
        <f>$F$80</f>
        <v>12.5</v>
      </c>
      <c r="D96" s="35">
        <f>$M$80</f>
        <v>14</v>
      </c>
      <c r="E96" s="34">
        <f>SUM(E92:E95)</f>
        <v>2983175.81666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3" t="s">
        <v>2</v>
      </c>
      <c r="B97" s="36">
        <f>$I$2</f>
        <v>3195282.85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37" t="s">
        <v>20</v>
      </c>
      <c r="B98" s="34">
        <f>IF(E96&gt;0,$I$2/E96,"")</f>
        <v>1.0710999999999999</v>
      </c>
      <c r="C98" s="61" t="s">
        <v>23</v>
      </c>
      <c r="D98" s="61"/>
      <c r="E98" s="61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A1:F1"/>
    <mergeCell ref="H1:I1"/>
    <mergeCell ref="B4:F4"/>
    <mergeCell ref="L4:P4"/>
    <mergeCell ref="B42:D42"/>
    <mergeCell ref="I42:K42"/>
    <mergeCell ref="C98:E98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46" zoomScale="80" zoomScaleNormal="80" workbookViewId="0">
      <selection activeCell="F41" sqref="F41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8" t="s">
        <v>24</v>
      </c>
      <c r="B1" s="58"/>
      <c r="C1" s="58"/>
      <c r="D1" s="58"/>
      <c r="E1" s="58"/>
      <c r="F1" s="58"/>
      <c r="G1" s="1"/>
      <c r="H1" s="59" t="s">
        <v>1</v>
      </c>
      <c r="I1" s="59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51">
        <v>1066075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60" t="s">
        <v>4</v>
      </c>
      <c r="C4" s="60"/>
      <c r="D4" s="60"/>
      <c r="E4" s="60"/>
      <c r="F4" s="60"/>
      <c r="G4" s="1"/>
      <c r="H4" s="5" t="s">
        <v>3</v>
      </c>
      <c r="J4" s="1"/>
      <c r="K4" s="5" t="s">
        <v>3</v>
      </c>
      <c r="L4" s="59" t="s">
        <v>5</v>
      </c>
      <c r="M4" s="59"/>
      <c r="N4" s="59"/>
      <c r="O4" s="59"/>
      <c r="P4" s="59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52">
        <v>1</v>
      </c>
      <c r="C6" s="11"/>
      <c r="D6" s="11"/>
      <c r="E6" s="44"/>
      <c r="F6" s="12">
        <f t="shared" ref="F6:F37" si="0">SUM(B6:E6)</f>
        <v>1</v>
      </c>
      <c r="G6" s="1"/>
      <c r="H6" s="13">
        <v>3.75</v>
      </c>
      <c r="I6" s="51">
        <v>282386.12</v>
      </c>
      <c r="J6" s="1"/>
      <c r="K6" s="13">
        <v>3.75</v>
      </c>
      <c r="L6" s="14">
        <f t="shared" ref="L6:L37" si="1">IF($F6&gt;0,($I6/1000)*(B6/$F6),0)</f>
        <v>282.38612000000001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282.38612000000001</v>
      </c>
      <c r="Q6" s="3"/>
      <c r="R6" s="3"/>
    </row>
    <row r="7" spans="1:18">
      <c r="A7" s="13">
        <v>4.25</v>
      </c>
      <c r="B7" s="52">
        <v>1</v>
      </c>
      <c r="C7" s="11"/>
      <c r="D7" s="11"/>
      <c r="E7" s="44"/>
      <c r="F7" s="12">
        <f t="shared" si="0"/>
        <v>1</v>
      </c>
      <c r="G7" s="1"/>
      <c r="H7" s="13">
        <v>4.25</v>
      </c>
      <c r="I7" s="51">
        <v>171678.66</v>
      </c>
      <c r="J7" s="1"/>
      <c r="K7" s="13">
        <v>4.25</v>
      </c>
      <c r="L7" s="14">
        <f t="shared" si="1"/>
        <v>171.67866000000001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171.67866000000001</v>
      </c>
      <c r="Q7" s="3"/>
      <c r="R7" s="3"/>
    </row>
    <row r="8" spans="1:18">
      <c r="A8" s="10">
        <v>4.75</v>
      </c>
      <c r="B8" s="52">
        <v>1</v>
      </c>
      <c r="C8" s="11"/>
      <c r="D8" s="11"/>
      <c r="E8" s="44"/>
      <c r="F8" s="12">
        <f t="shared" si="0"/>
        <v>1</v>
      </c>
      <c r="G8" s="1"/>
      <c r="H8" s="13">
        <v>4.75</v>
      </c>
      <c r="I8" s="51">
        <v>1668384.88</v>
      </c>
      <c r="J8" s="1"/>
      <c r="K8" s="13">
        <v>4.75</v>
      </c>
      <c r="L8" s="14">
        <f t="shared" si="1"/>
        <v>1668.3848800000001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1668.3848800000001</v>
      </c>
      <c r="Q8" s="3"/>
      <c r="R8" s="3"/>
    </row>
    <row r="9" spans="1:18">
      <c r="A9" s="13">
        <v>5.25</v>
      </c>
      <c r="B9" s="52">
        <v>1</v>
      </c>
      <c r="C9" s="11"/>
      <c r="D9" s="11"/>
      <c r="E9" s="45"/>
      <c r="F9" s="12">
        <f t="shared" si="0"/>
        <v>1</v>
      </c>
      <c r="G9" s="17"/>
      <c r="H9" s="13">
        <v>5.25</v>
      </c>
      <c r="I9" s="51">
        <v>4944037.16</v>
      </c>
      <c r="J9" s="1"/>
      <c r="K9" s="13">
        <v>5.25</v>
      </c>
      <c r="L9" s="14">
        <f t="shared" si="1"/>
        <v>4944.0371599999999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5">
        <f t="shared" si="5"/>
        <v>4944.0371599999999</v>
      </c>
      <c r="Q9" s="3"/>
      <c r="R9" s="3"/>
    </row>
    <row r="10" spans="1:18">
      <c r="A10" s="10">
        <v>5.75</v>
      </c>
      <c r="B10" s="52">
        <v>1</v>
      </c>
      <c r="C10" s="11"/>
      <c r="D10" s="11"/>
      <c r="E10" s="44"/>
      <c r="F10" s="12">
        <f t="shared" si="0"/>
        <v>1</v>
      </c>
      <c r="G10" s="1"/>
      <c r="H10" s="13">
        <v>5.75</v>
      </c>
      <c r="I10" s="51">
        <v>8445812</v>
      </c>
      <c r="J10" s="1"/>
      <c r="K10" s="13">
        <v>5.75</v>
      </c>
      <c r="L10" s="14">
        <f t="shared" si="1"/>
        <v>8445.8119999999999</v>
      </c>
      <c r="M10" s="14">
        <f t="shared" si="2"/>
        <v>0</v>
      </c>
      <c r="N10" s="14">
        <f t="shared" si="3"/>
        <v>0</v>
      </c>
      <c r="O10" s="14">
        <f t="shared" si="4"/>
        <v>0</v>
      </c>
      <c r="P10" s="15">
        <f t="shared" si="5"/>
        <v>8445.8119999999999</v>
      </c>
      <c r="Q10" s="3"/>
      <c r="R10" s="3"/>
    </row>
    <row r="11" spans="1:18">
      <c r="A11" s="13">
        <v>6.25</v>
      </c>
      <c r="B11" s="52">
        <v>1</v>
      </c>
      <c r="C11" s="11"/>
      <c r="D11" s="11"/>
      <c r="E11" s="44"/>
      <c r="F11" s="12">
        <f t="shared" si="0"/>
        <v>1</v>
      </c>
      <c r="G11" s="1"/>
      <c r="H11" s="13">
        <v>6.25</v>
      </c>
      <c r="I11" s="51">
        <v>8761417</v>
      </c>
      <c r="J11" s="1"/>
      <c r="K11" s="13">
        <v>6.25</v>
      </c>
      <c r="L11" s="14">
        <f t="shared" si="1"/>
        <v>8761.4169999999995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5">
        <f t="shared" si="5"/>
        <v>8761.4169999999995</v>
      </c>
      <c r="Q11" s="3"/>
      <c r="R11" s="3"/>
    </row>
    <row r="12" spans="1:18">
      <c r="A12" s="10">
        <v>6.75</v>
      </c>
      <c r="B12">
        <v>1</v>
      </c>
      <c r="E12" s="46"/>
      <c r="F12" s="12">
        <f t="shared" si="0"/>
        <v>1</v>
      </c>
      <c r="G12" s="1"/>
      <c r="H12" s="13">
        <v>6.75</v>
      </c>
      <c r="I12" s="51">
        <v>10260557</v>
      </c>
      <c r="J12" s="1"/>
      <c r="K12" s="13">
        <v>6.75</v>
      </c>
      <c r="L12" s="14">
        <f t="shared" si="1"/>
        <v>10260.557000000001</v>
      </c>
      <c r="M12" s="14">
        <f t="shared" si="2"/>
        <v>0</v>
      </c>
      <c r="N12" s="14">
        <f t="shared" si="3"/>
        <v>0</v>
      </c>
      <c r="O12" s="14">
        <f t="shared" si="4"/>
        <v>0</v>
      </c>
      <c r="P12" s="15">
        <f t="shared" si="5"/>
        <v>10260.557000000001</v>
      </c>
      <c r="Q12" s="3"/>
      <c r="R12" s="3"/>
    </row>
    <row r="13" spans="1:18">
      <c r="A13" s="13">
        <v>7.25</v>
      </c>
      <c r="B13">
        <v>5</v>
      </c>
      <c r="E13" s="42"/>
      <c r="F13" s="12">
        <f t="shared" si="0"/>
        <v>5</v>
      </c>
      <c r="G13" s="1"/>
      <c r="H13" s="13">
        <v>7.25</v>
      </c>
      <c r="I13" s="51">
        <v>12883022</v>
      </c>
      <c r="J13" s="1"/>
      <c r="K13" s="13">
        <v>7.25</v>
      </c>
      <c r="L13" s="14">
        <f t="shared" si="1"/>
        <v>12883.022000000001</v>
      </c>
      <c r="M13" s="14">
        <f t="shared" si="2"/>
        <v>0</v>
      </c>
      <c r="N13" s="14">
        <f t="shared" si="3"/>
        <v>0</v>
      </c>
      <c r="O13" s="14">
        <f t="shared" si="4"/>
        <v>0</v>
      </c>
      <c r="P13" s="15">
        <f t="shared" si="5"/>
        <v>12883.022000000001</v>
      </c>
      <c r="Q13" s="3"/>
      <c r="R13" s="3"/>
    </row>
    <row r="14" spans="1:18">
      <c r="A14" s="10">
        <v>7.75</v>
      </c>
      <c r="B14">
        <v>2</v>
      </c>
      <c r="E14" s="42"/>
      <c r="F14" s="12">
        <f t="shared" si="0"/>
        <v>2</v>
      </c>
      <c r="G14" s="1"/>
      <c r="H14" s="13">
        <v>7.75</v>
      </c>
      <c r="I14" s="51">
        <v>5177753.38</v>
      </c>
      <c r="J14" s="4"/>
      <c r="K14" s="13">
        <v>7.75</v>
      </c>
      <c r="L14" s="14">
        <f t="shared" si="1"/>
        <v>5177.7533800000001</v>
      </c>
      <c r="M14" s="14">
        <f t="shared" si="2"/>
        <v>0</v>
      </c>
      <c r="N14" s="14">
        <f t="shared" si="3"/>
        <v>0</v>
      </c>
      <c r="O14" s="14">
        <f t="shared" si="4"/>
        <v>0</v>
      </c>
      <c r="P14" s="15">
        <f t="shared" si="5"/>
        <v>5177.7533800000001</v>
      </c>
      <c r="Q14" s="3"/>
      <c r="R14" s="3"/>
    </row>
    <row r="15" spans="1:18">
      <c r="A15" s="13">
        <v>8.25</v>
      </c>
      <c r="B15">
        <v>7</v>
      </c>
      <c r="E15" s="42"/>
      <c r="F15" s="12">
        <f t="shared" si="0"/>
        <v>7</v>
      </c>
      <c r="G15" s="1"/>
      <c r="H15" s="13">
        <v>8.25</v>
      </c>
      <c r="I15" s="51">
        <v>6208099</v>
      </c>
      <c r="J15" s="4"/>
      <c r="K15" s="13">
        <v>8.25</v>
      </c>
      <c r="L15" s="14">
        <f t="shared" si="1"/>
        <v>6208.0990000000002</v>
      </c>
      <c r="M15" s="14">
        <f t="shared" si="2"/>
        <v>0</v>
      </c>
      <c r="N15" s="14">
        <f t="shared" si="3"/>
        <v>0</v>
      </c>
      <c r="O15" s="14">
        <f t="shared" si="4"/>
        <v>0</v>
      </c>
      <c r="P15" s="15">
        <f t="shared" si="5"/>
        <v>6208.0990000000002</v>
      </c>
      <c r="Q15" s="3"/>
      <c r="R15" s="3"/>
    </row>
    <row r="16" spans="1:18">
      <c r="A16" s="10">
        <v>8.75</v>
      </c>
      <c r="B16">
        <v>18</v>
      </c>
      <c r="E16" s="42"/>
      <c r="F16" s="12">
        <f t="shared" si="0"/>
        <v>18</v>
      </c>
      <c r="G16" s="1"/>
      <c r="H16" s="13">
        <v>8.75</v>
      </c>
      <c r="I16" s="51">
        <v>6682412</v>
      </c>
      <c r="J16" s="4"/>
      <c r="K16" s="13">
        <v>8.75</v>
      </c>
      <c r="L16" s="14">
        <f t="shared" si="1"/>
        <v>6682.4120000000003</v>
      </c>
      <c r="M16" s="14">
        <f t="shared" si="2"/>
        <v>0</v>
      </c>
      <c r="N16" s="14">
        <f t="shared" si="3"/>
        <v>0</v>
      </c>
      <c r="O16" s="14">
        <f t="shared" si="4"/>
        <v>0</v>
      </c>
      <c r="P16" s="15">
        <f t="shared" si="5"/>
        <v>6682.4120000000003</v>
      </c>
      <c r="Q16" s="3"/>
      <c r="R16" s="3"/>
    </row>
    <row r="17" spans="1:18">
      <c r="A17" s="13">
        <v>9.25</v>
      </c>
      <c r="B17">
        <v>26</v>
      </c>
      <c r="E17" s="42"/>
      <c r="F17" s="12">
        <f t="shared" si="0"/>
        <v>26</v>
      </c>
      <c r="G17" s="1"/>
      <c r="H17" s="13">
        <v>9.25</v>
      </c>
      <c r="I17" s="51">
        <v>7992496</v>
      </c>
      <c r="J17" s="4"/>
      <c r="K17" s="13">
        <v>9.25</v>
      </c>
      <c r="L17" s="14">
        <f t="shared" si="1"/>
        <v>7992.4960000000001</v>
      </c>
      <c r="M17" s="14">
        <f t="shared" si="2"/>
        <v>0</v>
      </c>
      <c r="N17" s="14">
        <f t="shared" si="3"/>
        <v>0</v>
      </c>
      <c r="O17" s="14">
        <f t="shared" si="4"/>
        <v>0</v>
      </c>
      <c r="P17" s="15">
        <f t="shared" si="5"/>
        <v>7992.4960000000001</v>
      </c>
      <c r="Q17" s="3"/>
      <c r="R17" s="3"/>
    </row>
    <row r="18" spans="1:18">
      <c r="A18" s="10">
        <v>9.75</v>
      </c>
      <c r="B18">
        <v>24</v>
      </c>
      <c r="E18" s="42"/>
      <c r="F18" s="12">
        <f t="shared" si="0"/>
        <v>24</v>
      </c>
      <c r="G18" s="1"/>
      <c r="H18" s="13">
        <v>9.75</v>
      </c>
      <c r="I18" s="51">
        <v>8575773</v>
      </c>
      <c r="J18" s="4"/>
      <c r="K18" s="13">
        <v>9.75</v>
      </c>
      <c r="L18" s="14">
        <f t="shared" si="1"/>
        <v>8575.7729999999992</v>
      </c>
      <c r="M18" s="14">
        <f t="shared" si="2"/>
        <v>0</v>
      </c>
      <c r="N18" s="14">
        <f t="shared" si="3"/>
        <v>0</v>
      </c>
      <c r="O18" s="14">
        <f t="shared" si="4"/>
        <v>0</v>
      </c>
      <c r="P18" s="15">
        <f t="shared" si="5"/>
        <v>8575.7729999999992</v>
      </c>
      <c r="Q18" s="3"/>
      <c r="R18" s="3"/>
    </row>
    <row r="19" spans="1:18">
      <c r="A19" s="13">
        <v>10.25</v>
      </c>
      <c r="B19">
        <v>25</v>
      </c>
      <c r="E19" s="42"/>
      <c r="F19" s="12">
        <f t="shared" si="0"/>
        <v>25</v>
      </c>
      <c r="G19" s="1"/>
      <c r="H19" s="13">
        <v>10.25</v>
      </c>
      <c r="I19" s="51">
        <v>12352413</v>
      </c>
      <c r="J19" s="4"/>
      <c r="K19" s="13">
        <v>10.25</v>
      </c>
      <c r="L19" s="14">
        <f t="shared" si="1"/>
        <v>12352.413</v>
      </c>
      <c r="M19" s="14">
        <f t="shared" si="2"/>
        <v>0</v>
      </c>
      <c r="N19" s="14">
        <f t="shared" si="3"/>
        <v>0</v>
      </c>
      <c r="O19" s="14">
        <f t="shared" si="4"/>
        <v>0</v>
      </c>
      <c r="P19" s="15">
        <f t="shared" si="5"/>
        <v>12352.413</v>
      </c>
      <c r="Q19" s="3"/>
      <c r="R19" s="3"/>
    </row>
    <row r="20" spans="1:18">
      <c r="A20" s="10">
        <v>10.75</v>
      </c>
      <c r="B20">
        <v>24</v>
      </c>
      <c r="C20">
        <v>1</v>
      </c>
      <c r="E20" s="42"/>
      <c r="F20" s="12">
        <f t="shared" si="0"/>
        <v>25</v>
      </c>
      <c r="G20" s="1"/>
      <c r="H20" s="13">
        <v>10.75</v>
      </c>
      <c r="I20" s="51">
        <v>14143611</v>
      </c>
      <c r="J20" s="4"/>
      <c r="K20" s="13">
        <v>10.75</v>
      </c>
      <c r="L20" s="14">
        <f t="shared" si="1"/>
        <v>13577.86656</v>
      </c>
      <c r="M20" s="14">
        <f t="shared" si="2"/>
        <v>565.74444000000005</v>
      </c>
      <c r="N20" s="14">
        <f t="shared" si="3"/>
        <v>0</v>
      </c>
      <c r="O20" s="14">
        <f t="shared" si="4"/>
        <v>0</v>
      </c>
      <c r="P20" s="15">
        <f t="shared" si="5"/>
        <v>14143.611000000001</v>
      </c>
      <c r="Q20" s="3"/>
      <c r="R20" s="3"/>
    </row>
    <row r="21" spans="1:18">
      <c r="A21" s="13">
        <v>11.25</v>
      </c>
      <c r="B21">
        <v>23</v>
      </c>
      <c r="C21">
        <v>5</v>
      </c>
      <c r="E21" s="42"/>
      <c r="F21" s="12">
        <f t="shared" si="0"/>
        <v>28</v>
      </c>
      <c r="G21" s="1"/>
      <c r="H21" s="13">
        <v>11.25</v>
      </c>
      <c r="I21" s="51">
        <v>11036438</v>
      </c>
      <c r="J21" s="4"/>
      <c r="K21" s="13">
        <v>11.25</v>
      </c>
      <c r="L21" s="14">
        <f t="shared" si="1"/>
        <v>9065.6455000000005</v>
      </c>
      <c r="M21" s="14">
        <f t="shared" si="2"/>
        <v>1970.7925</v>
      </c>
      <c r="N21" s="14">
        <f t="shared" si="3"/>
        <v>0</v>
      </c>
      <c r="O21" s="14">
        <f t="shared" si="4"/>
        <v>0</v>
      </c>
      <c r="P21" s="15">
        <f t="shared" si="5"/>
        <v>11036.438</v>
      </c>
      <c r="Q21" s="3"/>
      <c r="R21" s="3"/>
    </row>
    <row r="22" spans="1:18">
      <c r="A22" s="10">
        <v>11.75</v>
      </c>
      <c r="B22">
        <v>17</v>
      </c>
      <c r="C22">
        <v>10</v>
      </c>
      <c r="E22" s="42"/>
      <c r="F22" s="12">
        <f t="shared" si="0"/>
        <v>27</v>
      </c>
      <c r="G22" s="4"/>
      <c r="H22" s="13">
        <v>11.75</v>
      </c>
      <c r="I22" s="51">
        <v>8197359</v>
      </c>
      <c r="J22" s="4"/>
      <c r="K22" s="13">
        <v>11.75</v>
      </c>
      <c r="L22" s="14">
        <f t="shared" si="1"/>
        <v>5161.3001111111098</v>
      </c>
      <c r="M22" s="14">
        <f t="shared" si="2"/>
        <v>3036.0588888888901</v>
      </c>
      <c r="N22" s="14">
        <f t="shared" si="3"/>
        <v>0</v>
      </c>
      <c r="O22" s="14">
        <f t="shared" si="4"/>
        <v>0</v>
      </c>
      <c r="P22" s="15">
        <f t="shared" si="5"/>
        <v>8197.3590000000004</v>
      </c>
      <c r="Q22" s="3"/>
      <c r="R22" s="3"/>
    </row>
    <row r="23" spans="1:18">
      <c r="A23" s="13">
        <v>12.25</v>
      </c>
      <c r="B23">
        <v>10</v>
      </c>
      <c r="C23">
        <v>18</v>
      </c>
      <c r="E23" s="42"/>
      <c r="F23" s="12">
        <f t="shared" si="0"/>
        <v>28</v>
      </c>
      <c r="G23" s="4"/>
      <c r="H23" s="13">
        <v>12.25</v>
      </c>
      <c r="I23" s="51">
        <v>9092493</v>
      </c>
      <c r="J23" s="4"/>
      <c r="K23" s="13">
        <v>12.25</v>
      </c>
      <c r="L23" s="14">
        <f t="shared" si="1"/>
        <v>3247.3189285714302</v>
      </c>
      <c r="M23" s="14">
        <f t="shared" si="2"/>
        <v>5845.1740714285697</v>
      </c>
      <c r="N23" s="14">
        <f t="shared" si="3"/>
        <v>0</v>
      </c>
      <c r="O23" s="14">
        <f t="shared" si="4"/>
        <v>0</v>
      </c>
      <c r="P23" s="15">
        <f t="shared" si="5"/>
        <v>9092.4930000000004</v>
      </c>
      <c r="Q23" s="3"/>
      <c r="R23" s="3"/>
    </row>
    <row r="24" spans="1:18">
      <c r="A24" s="10">
        <v>12.75</v>
      </c>
      <c r="B24">
        <v>4</v>
      </c>
      <c r="C24">
        <v>17</v>
      </c>
      <c r="E24" s="42"/>
      <c r="F24" s="12">
        <f t="shared" si="0"/>
        <v>21</v>
      </c>
      <c r="G24" s="4"/>
      <c r="H24" s="13">
        <v>12.75</v>
      </c>
      <c r="I24" s="51">
        <v>7383019</v>
      </c>
      <c r="J24" s="4"/>
      <c r="K24" s="13">
        <v>12.75</v>
      </c>
      <c r="L24" s="14">
        <f t="shared" si="1"/>
        <v>1406.28933333333</v>
      </c>
      <c r="M24" s="14">
        <f t="shared" si="2"/>
        <v>5976.7296666666698</v>
      </c>
      <c r="N24" s="14">
        <f t="shared" si="3"/>
        <v>0</v>
      </c>
      <c r="O24" s="14">
        <f t="shared" si="4"/>
        <v>0</v>
      </c>
      <c r="P24" s="15">
        <f t="shared" si="5"/>
        <v>7383.0190000000002</v>
      </c>
      <c r="Q24" s="3"/>
      <c r="R24" s="3"/>
    </row>
    <row r="25" spans="1:18">
      <c r="A25" s="13">
        <v>13.25</v>
      </c>
      <c r="B25">
        <v>1</v>
      </c>
      <c r="C25">
        <v>21</v>
      </c>
      <c r="E25" s="42"/>
      <c r="F25" s="12">
        <f t="shared" si="0"/>
        <v>22</v>
      </c>
      <c r="G25" s="4"/>
      <c r="H25" s="13">
        <v>13.25</v>
      </c>
      <c r="I25" s="51">
        <v>6050658</v>
      </c>
      <c r="J25" s="4"/>
      <c r="K25" s="13">
        <v>13.25</v>
      </c>
      <c r="L25" s="14">
        <f t="shared" si="1"/>
        <v>275.02990909090897</v>
      </c>
      <c r="M25" s="14">
        <f t="shared" si="2"/>
        <v>5775.6280909090901</v>
      </c>
      <c r="N25" s="14">
        <f t="shared" si="3"/>
        <v>0</v>
      </c>
      <c r="O25" s="14">
        <f t="shared" si="4"/>
        <v>0</v>
      </c>
      <c r="P25" s="15">
        <f t="shared" si="5"/>
        <v>6050.6580000000004</v>
      </c>
      <c r="Q25" s="3"/>
      <c r="R25" s="3"/>
    </row>
    <row r="26" spans="1:18">
      <c r="A26" s="10">
        <v>13.75</v>
      </c>
      <c r="C26">
        <v>20</v>
      </c>
      <c r="E26" s="42"/>
      <c r="F26" s="12">
        <f t="shared" si="0"/>
        <v>20</v>
      </c>
      <c r="G26" s="4"/>
      <c r="H26" s="13">
        <v>13.75</v>
      </c>
      <c r="I26" s="51">
        <v>5524244</v>
      </c>
      <c r="J26" s="4"/>
      <c r="K26" s="13">
        <v>13.75</v>
      </c>
      <c r="L26" s="14">
        <f t="shared" si="1"/>
        <v>0</v>
      </c>
      <c r="M26" s="14">
        <f t="shared" si="2"/>
        <v>5524.2439999999997</v>
      </c>
      <c r="N26" s="14">
        <f t="shared" si="3"/>
        <v>0</v>
      </c>
      <c r="O26" s="14">
        <f t="shared" si="4"/>
        <v>0</v>
      </c>
      <c r="P26" s="15">
        <f t="shared" si="5"/>
        <v>5524.2439999999997</v>
      </c>
      <c r="Q26" s="3"/>
      <c r="R26" s="3"/>
    </row>
    <row r="27" spans="1:18">
      <c r="A27" s="13">
        <v>14.25</v>
      </c>
      <c r="C27">
        <v>16</v>
      </c>
      <c r="E27" s="42"/>
      <c r="F27" s="12">
        <f t="shared" si="0"/>
        <v>16</v>
      </c>
      <c r="G27" s="4"/>
      <c r="H27" s="13">
        <v>14.25</v>
      </c>
      <c r="I27" s="51">
        <v>3650253.1</v>
      </c>
      <c r="J27" s="4"/>
      <c r="K27" s="13">
        <v>14.25</v>
      </c>
      <c r="L27" s="14">
        <f t="shared" si="1"/>
        <v>0</v>
      </c>
      <c r="M27" s="14">
        <f t="shared" si="2"/>
        <v>3650.2530999999999</v>
      </c>
      <c r="N27" s="14">
        <f t="shared" si="3"/>
        <v>0</v>
      </c>
      <c r="O27" s="14">
        <f t="shared" si="4"/>
        <v>0</v>
      </c>
      <c r="P27" s="15">
        <f t="shared" si="5"/>
        <v>3650.2530999999999</v>
      </c>
      <c r="Q27" s="3"/>
      <c r="R27" s="3"/>
    </row>
    <row r="28" spans="1:18">
      <c r="A28" s="10">
        <v>14.75</v>
      </c>
      <c r="C28">
        <v>13</v>
      </c>
      <c r="E28" s="42"/>
      <c r="F28" s="12">
        <f t="shared" si="0"/>
        <v>13</v>
      </c>
      <c r="G28" s="1"/>
      <c r="H28" s="13">
        <v>14.75</v>
      </c>
      <c r="I28" s="51">
        <v>2962866.42</v>
      </c>
      <c r="J28" s="4"/>
      <c r="K28" s="13">
        <v>14.75</v>
      </c>
      <c r="L28" s="14">
        <f t="shared" si="1"/>
        <v>0</v>
      </c>
      <c r="M28" s="14">
        <f t="shared" si="2"/>
        <v>2962.8664199999998</v>
      </c>
      <c r="N28" s="14">
        <f t="shared" si="3"/>
        <v>0</v>
      </c>
      <c r="O28" s="14">
        <f t="shared" si="4"/>
        <v>0</v>
      </c>
      <c r="P28" s="15">
        <f t="shared" si="5"/>
        <v>2962.8664199999998</v>
      </c>
      <c r="Q28" s="3"/>
      <c r="R28" s="3"/>
    </row>
    <row r="29" spans="1:18">
      <c r="A29" s="13">
        <v>15.25</v>
      </c>
      <c r="C29">
        <v>14</v>
      </c>
      <c r="E29" s="42"/>
      <c r="F29" s="12">
        <f t="shared" si="0"/>
        <v>14</v>
      </c>
      <c r="G29" s="1"/>
      <c r="H29" s="13">
        <v>15.25</v>
      </c>
      <c r="I29" s="51">
        <v>1596185.1</v>
      </c>
      <c r="J29" s="4"/>
      <c r="K29" s="13">
        <v>15.25</v>
      </c>
      <c r="L29" s="14">
        <f t="shared" si="1"/>
        <v>0</v>
      </c>
      <c r="M29" s="14">
        <f t="shared" si="2"/>
        <v>1596.1850999999999</v>
      </c>
      <c r="N29" s="14">
        <f t="shared" si="3"/>
        <v>0</v>
      </c>
      <c r="O29" s="14">
        <f t="shared" si="4"/>
        <v>0</v>
      </c>
      <c r="P29" s="15">
        <f t="shared" si="5"/>
        <v>1596.1850999999999</v>
      </c>
      <c r="Q29" s="3"/>
      <c r="R29" s="3"/>
    </row>
    <row r="30" spans="1:18">
      <c r="A30" s="10">
        <v>15.75</v>
      </c>
      <c r="C30">
        <v>10</v>
      </c>
      <c r="D30">
        <v>4</v>
      </c>
      <c r="E30" s="42"/>
      <c r="F30" s="12">
        <f t="shared" si="0"/>
        <v>14</v>
      </c>
      <c r="G30" s="1"/>
      <c r="H30" s="13">
        <v>15.75</v>
      </c>
      <c r="I30" s="51">
        <v>626716.52</v>
      </c>
      <c r="J30" s="4"/>
      <c r="K30" s="13">
        <v>15.75</v>
      </c>
      <c r="L30" s="14">
        <f t="shared" si="1"/>
        <v>0</v>
      </c>
      <c r="M30" s="14">
        <f t="shared" si="2"/>
        <v>447.65465714285699</v>
      </c>
      <c r="N30" s="14">
        <f t="shared" si="3"/>
        <v>179.06186285714301</v>
      </c>
      <c r="O30" s="14">
        <f t="shared" si="4"/>
        <v>0</v>
      </c>
      <c r="P30" s="15">
        <f t="shared" si="5"/>
        <v>626.71651999999995</v>
      </c>
      <c r="Q30" s="3"/>
      <c r="R30" s="3"/>
    </row>
    <row r="31" spans="1:18">
      <c r="A31" s="13">
        <v>16.25</v>
      </c>
      <c r="C31">
        <v>11</v>
      </c>
      <c r="D31">
        <v>5</v>
      </c>
      <c r="E31" s="42"/>
      <c r="F31" s="12">
        <f t="shared" si="0"/>
        <v>16</v>
      </c>
      <c r="G31" s="1"/>
      <c r="H31" s="13">
        <v>16.25</v>
      </c>
      <c r="I31" s="51">
        <v>580938</v>
      </c>
      <c r="J31" s="4"/>
      <c r="K31" s="13">
        <v>16.25</v>
      </c>
      <c r="L31" s="14">
        <f t="shared" si="1"/>
        <v>0</v>
      </c>
      <c r="M31" s="14">
        <f t="shared" si="2"/>
        <v>399.39487500000001</v>
      </c>
      <c r="N31" s="14">
        <f t="shared" si="3"/>
        <v>181.543125</v>
      </c>
      <c r="O31" s="14">
        <f t="shared" si="4"/>
        <v>0</v>
      </c>
      <c r="P31" s="15">
        <f t="shared" si="5"/>
        <v>580.93799999999999</v>
      </c>
      <c r="Q31" s="3"/>
      <c r="R31" s="3"/>
    </row>
    <row r="32" spans="1:18">
      <c r="A32" s="10">
        <v>16.75</v>
      </c>
      <c r="C32">
        <v>3</v>
      </c>
      <c r="D32">
        <v>2</v>
      </c>
      <c r="E32" s="42"/>
      <c r="F32" s="12">
        <f t="shared" si="0"/>
        <v>5</v>
      </c>
      <c r="G32" s="1"/>
      <c r="H32" s="13">
        <v>16.75</v>
      </c>
      <c r="I32" s="51">
        <v>334001.76</v>
      </c>
      <c r="J32" s="20"/>
      <c r="K32" s="13">
        <v>16.75</v>
      </c>
      <c r="L32" s="14">
        <f t="shared" si="1"/>
        <v>0</v>
      </c>
      <c r="M32" s="14">
        <f t="shared" si="2"/>
        <v>200.40105600000001</v>
      </c>
      <c r="N32" s="14">
        <f t="shared" si="3"/>
        <v>133.60070400000001</v>
      </c>
      <c r="O32" s="14">
        <f t="shared" si="4"/>
        <v>0</v>
      </c>
      <c r="P32" s="15">
        <f t="shared" si="5"/>
        <v>334.00175999999999</v>
      </c>
      <c r="Q32" s="3"/>
      <c r="R32" s="3"/>
    </row>
    <row r="33" spans="1:18">
      <c r="A33" s="13">
        <v>17.25</v>
      </c>
      <c r="C33">
        <v>1</v>
      </c>
      <c r="D33">
        <v>2</v>
      </c>
      <c r="E33" s="42"/>
      <c r="F33" s="12">
        <f t="shared" si="0"/>
        <v>3</v>
      </c>
      <c r="G33" s="1"/>
      <c r="H33" s="13">
        <v>17.25</v>
      </c>
      <c r="I33" s="51">
        <v>123318.28</v>
      </c>
      <c r="J33" s="20"/>
      <c r="K33" s="13">
        <v>17.25</v>
      </c>
      <c r="L33" s="14">
        <f t="shared" si="1"/>
        <v>0</v>
      </c>
      <c r="M33" s="14">
        <f t="shared" si="2"/>
        <v>41.106093333333298</v>
      </c>
      <c r="N33" s="14">
        <f t="shared" si="3"/>
        <v>82.212186666666696</v>
      </c>
      <c r="O33" s="14">
        <f t="shared" si="4"/>
        <v>0</v>
      </c>
      <c r="P33" s="15">
        <f t="shared" si="5"/>
        <v>123.31828</v>
      </c>
      <c r="Q33" s="3"/>
      <c r="R33" s="3"/>
    </row>
    <row r="34" spans="1:18">
      <c r="A34" s="10">
        <v>17.75</v>
      </c>
      <c r="B34" s="11"/>
      <c r="C34" s="21"/>
      <c r="D34" s="54">
        <v>1</v>
      </c>
      <c r="E34" s="42"/>
      <c r="F34" s="12">
        <f t="shared" si="0"/>
        <v>1</v>
      </c>
      <c r="G34" s="1"/>
      <c r="H34" s="13">
        <v>17.75</v>
      </c>
      <c r="I34" s="51">
        <v>47796.46</v>
      </c>
      <c r="J34" s="20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47.796460000000003</v>
      </c>
      <c r="O34" s="14">
        <f t="shared" si="4"/>
        <v>0</v>
      </c>
      <c r="P34" s="15">
        <f t="shared" si="5"/>
        <v>47.796460000000003</v>
      </c>
      <c r="Q34" s="3"/>
      <c r="R34" s="3"/>
    </row>
    <row r="35" spans="1:18">
      <c r="A35" s="13">
        <v>18.25</v>
      </c>
      <c r="B35" s="11"/>
      <c r="C35" s="19"/>
      <c r="D35" s="19"/>
      <c r="E35" s="44"/>
      <c r="F35" s="12">
        <f t="shared" si="0"/>
        <v>0</v>
      </c>
      <c r="G35" s="1"/>
      <c r="H35" s="13">
        <v>18.25</v>
      </c>
      <c r="I35">
        <v>0</v>
      </c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11"/>
      <c r="C36" s="19"/>
      <c r="D36" s="19"/>
      <c r="E36" s="44"/>
      <c r="F36" s="12">
        <f t="shared" si="0"/>
        <v>0</v>
      </c>
      <c r="G36" s="1"/>
      <c r="H36" s="13">
        <v>18.75</v>
      </c>
      <c r="I36">
        <v>0</v>
      </c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44"/>
      <c r="C37" s="46"/>
      <c r="D37" s="46"/>
      <c r="E37" s="46"/>
      <c r="F37" s="12">
        <f t="shared" si="0"/>
        <v>0</v>
      </c>
      <c r="G37" s="1"/>
      <c r="H37" s="13">
        <v>19.25</v>
      </c>
      <c r="I37">
        <v>0</v>
      </c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22" t="s">
        <v>7</v>
      </c>
      <c r="B38" s="23">
        <f>SUM(B6:B37)</f>
        <v>193</v>
      </c>
      <c r="C38" s="23">
        <f>SUM(C6:C37)</f>
        <v>160</v>
      </c>
      <c r="D38" s="23">
        <f>SUM(D6:D37)</f>
        <v>14</v>
      </c>
      <c r="E38" s="23">
        <f>SUM(E6:E37)</f>
        <v>0</v>
      </c>
      <c r="F38" s="24">
        <f>SUM(F6:F37)</f>
        <v>367</v>
      </c>
      <c r="G38" s="25"/>
      <c r="H38" s="22" t="s">
        <v>7</v>
      </c>
      <c r="I38" s="4">
        <f>SUM(I6:I37)</f>
        <v>165756139</v>
      </c>
      <c r="J38" s="1"/>
      <c r="K38" s="22" t="s">
        <v>7</v>
      </c>
      <c r="L38" s="23">
        <f>SUM(L6:L37)</f>
        <v>127139.691542107</v>
      </c>
      <c r="M38" s="23">
        <f>SUM(M6:M37)</f>
        <v>37992.232959369401</v>
      </c>
      <c r="N38" s="23">
        <f>SUM(N6:N37)</f>
        <v>624.21433852381006</v>
      </c>
      <c r="O38" s="23">
        <f>SUM(O6:O37)</f>
        <v>0</v>
      </c>
      <c r="P38" s="26">
        <f>SUM(P6:P37)</f>
        <v>165756.13884</v>
      </c>
      <c r="Q38" s="27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8"/>
      <c r="B41" s="1"/>
      <c r="C41" s="1"/>
      <c r="D41" s="1"/>
      <c r="E41" s="1"/>
      <c r="F41" s="28"/>
      <c r="G41" s="1"/>
      <c r="H41" s="1"/>
      <c r="I41" s="1"/>
      <c r="J41" s="28"/>
      <c r="K41" s="1"/>
      <c r="L41" s="1"/>
      <c r="M41" s="1"/>
      <c r="N41" s="28"/>
      <c r="O41" s="1"/>
      <c r="P41" s="3"/>
      <c r="Q41" s="3"/>
      <c r="R41" s="3"/>
    </row>
    <row r="42" spans="1:18">
      <c r="A42" s="1"/>
      <c r="B42" s="59" t="s">
        <v>9</v>
      </c>
      <c r="C42" s="59"/>
      <c r="D42" s="59"/>
      <c r="E42" s="1"/>
      <c r="F42" s="1"/>
      <c r="G42" s="29"/>
      <c r="H42" s="1"/>
      <c r="I42" s="59" t="s">
        <v>10</v>
      </c>
      <c r="J42" s="59"/>
      <c r="K42" s="59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>
        <v>3.3368430884935297E-3</v>
      </c>
      <c r="J44" s="16" t="s">
        <v>12</v>
      </c>
      <c r="K44">
        <v>3.2395491658710647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0" t="s">
        <v>7</v>
      </c>
      <c r="N46" s="3"/>
      <c r="O46" s="3"/>
      <c r="P46" s="3"/>
    </row>
    <row r="47" spans="1:18">
      <c r="A47" s="13">
        <v>3.75</v>
      </c>
      <c r="B47" s="14">
        <f t="shared" ref="B47:B78" si="6">L6*($A47)</f>
        <v>1058.94795</v>
      </c>
      <c r="C47" s="14">
        <f t="shared" ref="C47:C78" si="7">M6*($A47)</f>
        <v>0</v>
      </c>
      <c r="D47" s="14">
        <f t="shared" ref="D47:D78" si="8">N6*($A47)</f>
        <v>0</v>
      </c>
      <c r="E47" s="14">
        <f t="shared" ref="E47:E78" si="9">O6*($A47)</f>
        <v>0</v>
      </c>
      <c r="F47" s="12">
        <f t="shared" ref="F47:F78" si="10">SUM(B47:E47)</f>
        <v>1058.94795</v>
      </c>
      <c r="G47" s="1"/>
      <c r="H47" s="13">
        <f t="shared" ref="H47:H78" si="11">$I$44*((A47)^$K$44)</f>
        <v>0.24151176924419299</v>
      </c>
      <c r="I47" s="14">
        <f t="shared" ref="I47:I78" si="12">L6*$H47</f>
        <v>68.199571451202999</v>
      </c>
      <c r="J47" s="14">
        <f t="shared" ref="J47:J78" si="13">M6*$H47</f>
        <v>0</v>
      </c>
      <c r="K47" s="14">
        <f t="shared" ref="K47:K78" si="14">N6*$H47</f>
        <v>0</v>
      </c>
      <c r="L47" s="14">
        <f t="shared" ref="L47:L78" si="15">O6*$H47</f>
        <v>0</v>
      </c>
      <c r="M47" s="31">
        <f t="shared" ref="M47:M78" si="16">SUM(I47:L47)</f>
        <v>68.199571451202999</v>
      </c>
      <c r="N47" s="3"/>
      <c r="O47" s="3"/>
      <c r="P47" s="3"/>
    </row>
    <row r="48" spans="1:18">
      <c r="A48" s="13">
        <v>4.25</v>
      </c>
      <c r="B48" s="14">
        <f t="shared" si="6"/>
        <v>729.63430500000004</v>
      </c>
      <c r="C48" s="14">
        <f t="shared" si="7"/>
        <v>0</v>
      </c>
      <c r="D48" s="14">
        <f t="shared" si="8"/>
        <v>0</v>
      </c>
      <c r="E48" s="14">
        <f t="shared" si="9"/>
        <v>0</v>
      </c>
      <c r="F48" s="12">
        <f t="shared" si="10"/>
        <v>729.63430500000004</v>
      </c>
      <c r="G48" s="1"/>
      <c r="H48" s="13">
        <f t="shared" si="11"/>
        <v>0.36227020686466299</v>
      </c>
      <c r="I48" s="14">
        <f t="shared" si="12"/>
        <v>62.194063672448102</v>
      </c>
      <c r="J48" s="14">
        <f t="shared" si="13"/>
        <v>0</v>
      </c>
      <c r="K48" s="14">
        <f t="shared" si="14"/>
        <v>0</v>
      </c>
      <c r="L48" s="14">
        <f t="shared" si="15"/>
        <v>0</v>
      </c>
      <c r="M48" s="31">
        <f t="shared" si="16"/>
        <v>62.194063672448102</v>
      </c>
      <c r="N48" s="3"/>
      <c r="O48" s="3"/>
      <c r="P48" s="3"/>
    </row>
    <row r="49" spans="1:16">
      <c r="A49" s="13">
        <v>4.75</v>
      </c>
      <c r="B49" s="14">
        <f t="shared" si="6"/>
        <v>7924.8281800000004</v>
      </c>
      <c r="C49" s="14">
        <f t="shared" si="7"/>
        <v>0</v>
      </c>
      <c r="D49" s="14">
        <f t="shared" si="8"/>
        <v>0</v>
      </c>
      <c r="E49" s="14">
        <f t="shared" si="9"/>
        <v>0</v>
      </c>
      <c r="F49" s="12">
        <f t="shared" si="10"/>
        <v>7924.8281800000004</v>
      </c>
      <c r="G49" s="1"/>
      <c r="H49" s="13">
        <f t="shared" si="11"/>
        <v>0.51941920538103203</v>
      </c>
      <c r="I49" s="14">
        <f t="shared" si="12"/>
        <v>866.59114863932803</v>
      </c>
      <c r="J49" s="14">
        <f t="shared" si="13"/>
        <v>0</v>
      </c>
      <c r="K49" s="14">
        <f t="shared" si="14"/>
        <v>0</v>
      </c>
      <c r="L49" s="14">
        <f t="shared" si="15"/>
        <v>0</v>
      </c>
      <c r="M49" s="31">
        <f t="shared" si="16"/>
        <v>866.59114863932803</v>
      </c>
      <c r="N49" s="3"/>
      <c r="O49" s="3"/>
      <c r="P49" s="3"/>
    </row>
    <row r="50" spans="1:16">
      <c r="A50" s="13">
        <v>5.25</v>
      </c>
      <c r="B50" s="14">
        <f t="shared" si="6"/>
        <v>25956.195090000001</v>
      </c>
      <c r="C50" s="14">
        <f t="shared" si="7"/>
        <v>0</v>
      </c>
      <c r="D50" s="14">
        <f t="shared" si="8"/>
        <v>0</v>
      </c>
      <c r="E50" s="14">
        <f t="shared" si="9"/>
        <v>0</v>
      </c>
      <c r="F50" s="12">
        <f t="shared" si="10"/>
        <v>25956.195090000001</v>
      </c>
      <c r="G50" s="1"/>
      <c r="H50" s="13">
        <f t="shared" si="11"/>
        <v>0.71833537731843999</v>
      </c>
      <c r="I50" s="14">
        <f t="shared" si="12"/>
        <v>3551.4767988049898</v>
      </c>
      <c r="J50" s="14">
        <f t="shared" si="13"/>
        <v>0</v>
      </c>
      <c r="K50" s="14">
        <f t="shared" si="14"/>
        <v>0</v>
      </c>
      <c r="L50" s="14">
        <f t="shared" si="15"/>
        <v>0</v>
      </c>
      <c r="M50" s="31">
        <f t="shared" si="16"/>
        <v>3551.4767988049898</v>
      </c>
      <c r="N50" s="3"/>
      <c r="O50" s="3"/>
      <c r="P50" s="3"/>
    </row>
    <row r="51" spans="1:16">
      <c r="A51" s="13">
        <v>5.75</v>
      </c>
      <c r="B51" s="14">
        <f t="shared" si="6"/>
        <v>48563.419000000002</v>
      </c>
      <c r="C51" s="14">
        <f t="shared" si="7"/>
        <v>0</v>
      </c>
      <c r="D51" s="14">
        <f t="shared" si="8"/>
        <v>0</v>
      </c>
      <c r="E51" s="14">
        <f t="shared" si="9"/>
        <v>0</v>
      </c>
      <c r="F51" s="12">
        <f t="shared" si="10"/>
        <v>48563.419000000002</v>
      </c>
      <c r="G51" s="1"/>
      <c r="H51" s="13">
        <f t="shared" si="11"/>
        <v>0.96453305897667396</v>
      </c>
      <c r="I51" s="14">
        <f t="shared" si="12"/>
        <v>8146.2648839019002</v>
      </c>
      <c r="J51" s="14">
        <f t="shared" si="13"/>
        <v>0</v>
      </c>
      <c r="K51" s="14">
        <f t="shared" si="14"/>
        <v>0</v>
      </c>
      <c r="L51" s="14">
        <f t="shared" si="15"/>
        <v>0</v>
      </c>
      <c r="M51" s="31">
        <f t="shared" si="16"/>
        <v>8146.2648839019002</v>
      </c>
      <c r="N51" s="3"/>
      <c r="O51" s="3"/>
      <c r="P51" s="3"/>
    </row>
    <row r="52" spans="1:16">
      <c r="A52" s="13">
        <v>6.25</v>
      </c>
      <c r="B52" s="14">
        <f t="shared" si="6"/>
        <v>54758.856249999997</v>
      </c>
      <c r="C52" s="14">
        <f t="shared" si="7"/>
        <v>0</v>
      </c>
      <c r="D52" s="14">
        <f t="shared" si="8"/>
        <v>0</v>
      </c>
      <c r="E52" s="14">
        <f t="shared" si="9"/>
        <v>0</v>
      </c>
      <c r="F52" s="12">
        <f t="shared" si="10"/>
        <v>54758.856249999997</v>
      </c>
      <c r="G52" s="1"/>
      <c r="H52" s="13">
        <f t="shared" si="11"/>
        <v>1.2636541594159101</v>
      </c>
      <c r="I52" s="14">
        <f t="shared" si="12"/>
        <v>11071.401034427299</v>
      </c>
      <c r="J52" s="14">
        <f t="shared" si="13"/>
        <v>0</v>
      </c>
      <c r="K52" s="14">
        <f t="shared" si="14"/>
        <v>0</v>
      </c>
      <c r="L52" s="14">
        <f t="shared" si="15"/>
        <v>0</v>
      </c>
      <c r="M52" s="31">
        <f t="shared" si="16"/>
        <v>11071.401034427299</v>
      </c>
      <c r="N52" s="3"/>
      <c r="O52" s="3"/>
      <c r="P52" s="3"/>
    </row>
    <row r="53" spans="1:16">
      <c r="A53" s="13">
        <v>6.75</v>
      </c>
      <c r="B53" s="14">
        <f t="shared" si="6"/>
        <v>69258.759749999997</v>
      </c>
      <c r="C53" s="14">
        <f t="shared" si="7"/>
        <v>0</v>
      </c>
      <c r="D53" s="14">
        <f t="shared" si="8"/>
        <v>0</v>
      </c>
      <c r="E53" s="14">
        <f t="shared" si="9"/>
        <v>0</v>
      </c>
      <c r="F53" s="12">
        <f t="shared" si="10"/>
        <v>69258.759749999997</v>
      </c>
      <c r="G53" s="1"/>
      <c r="H53" s="13">
        <f t="shared" si="11"/>
        <v>1.6214595928564299</v>
      </c>
      <c r="I53" s="14">
        <f t="shared" si="12"/>
        <v>16637.078575700201</v>
      </c>
      <c r="J53" s="14">
        <f t="shared" si="13"/>
        <v>0</v>
      </c>
      <c r="K53" s="14">
        <f t="shared" si="14"/>
        <v>0</v>
      </c>
      <c r="L53" s="14">
        <f t="shared" si="15"/>
        <v>0</v>
      </c>
      <c r="M53" s="31">
        <f t="shared" si="16"/>
        <v>16637.078575700201</v>
      </c>
      <c r="N53" s="3"/>
      <c r="O53" s="3"/>
      <c r="P53" s="3"/>
    </row>
    <row r="54" spans="1:16">
      <c r="A54" s="13">
        <v>7.25</v>
      </c>
      <c r="B54" s="14">
        <f t="shared" si="6"/>
        <v>93401.909499999994</v>
      </c>
      <c r="C54" s="14">
        <f t="shared" si="7"/>
        <v>0</v>
      </c>
      <c r="D54" s="14">
        <f t="shared" si="8"/>
        <v>0</v>
      </c>
      <c r="E54" s="14">
        <f t="shared" si="9"/>
        <v>0</v>
      </c>
      <c r="F54" s="12">
        <f t="shared" si="10"/>
        <v>93401.909499999994</v>
      </c>
      <c r="G54" s="1"/>
      <c r="H54" s="13">
        <f t="shared" si="11"/>
        <v>2.0438219378860301</v>
      </c>
      <c r="I54" s="14">
        <f t="shared" si="12"/>
        <v>26330.602989868399</v>
      </c>
      <c r="J54" s="14">
        <f t="shared" si="13"/>
        <v>0</v>
      </c>
      <c r="K54" s="14">
        <f t="shared" si="14"/>
        <v>0</v>
      </c>
      <c r="L54" s="14">
        <f t="shared" si="15"/>
        <v>0</v>
      </c>
      <c r="M54" s="31">
        <f t="shared" si="16"/>
        <v>26330.602989868399</v>
      </c>
      <c r="N54" s="3"/>
      <c r="O54" s="3"/>
      <c r="P54" s="3"/>
    </row>
    <row r="55" spans="1:16">
      <c r="A55" s="13">
        <v>7.75</v>
      </c>
      <c r="B55" s="14">
        <f t="shared" si="6"/>
        <v>40127.588694999999</v>
      </c>
      <c r="C55" s="14">
        <f t="shared" si="7"/>
        <v>0</v>
      </c>
      <c r="D55" s="14">
        <f t="shared" si="8"/>
        <v>0</v>
      </c>
      <c r="E55" s="14">
        <f t="shared" si="9"/>
        <v>0</v>
      </c>
      <c r="F55" s="12">
        <f t="shared" si="10"/>
        <v>40127.588694999999</v>
      </c>
      <c r="G55" s="1"/>
      <c r="H55" s="13">
        <f t="shared" si="11"/>
        <v>2.53671906822728</v>
      </c>
      <c r="I55" s="14">
        <f t="shared" si="12"/>
        <v>13134.505729624299</v>
      </c>
      <c r="J55" s="14">
        <f t="shared" si="13"/>
        <v>0</v>
      </c>
      <c r="K55" s="14">
        <f t="shared" si="14"/>
        <v>0</v>
      </c>
      <c r="L55" s="14">
        <f t="shared" si="15"/>
        <v>0</v>
      </c>
      <c r="M55" s="31">
        <f t="shared" si="16"/>
        <v>13134.505729624299</v>
      </c>
      <c r="N55" s="3"/>
      <c r="O55" s="3"/>
      <c r="P55" s="3"/>
    </row>
    <row r="56" spans="1:16">
      <c r="A56" s="13">
        <v>8.25</v>
      </c>
      <c r="B56" s="14">
        <f t="shared" si="6"/>
        <v>51216.816749999998</v>
      </c>
      <c r="C56" s="14">
        <f t="shared" si="7"/>
        <v>0</v>
      </c>
      <c r="D56" s="14">
        <f t="shared" si="8"/>
        <v>0</v>
      </c>
      <c r="E56" s="14">
        <f t="shared" si="9"/>
        <v>0</v>
      </c>
      <c r="F56" s="12">
        <f t="shared" si="10"/>
        <v>51216.816749999998</v>
      </c>
      <c r="G56" s="1"/>
      <c r="H56" s="13">
        <f t="shared" si="11"/>
        <v>3.1062285672086398</v>
      </c>
      <c r="I56" s="14">
        <f t="shared" si="12"/>
        <v>19283.774461859401</v>
      </c>
      <c r="J56" s="14">
        <f t="shared" si="13"/>
        <v>0</v>
      </c>
      <c r="K56" s="14">
        <f t="shared" si="14"/>
        <v>0</v>
      </c>
      <c r="L56" s="14">
        <f t="shared" si="15"/>
        <v>0</v>
      </c>
      <c r="M56" s="31">
        <f t="shared" si="16"/>
        <v>19283.774461859401</v>
      </c>
      <c r="N56" s="3"/>
      <c r="O56" s="3"/>
      <c r="P56" s="3"/>
    </row>
    <row r="57" spans="1:16">
      <c r="A57" s="13">
        <v>8.75</v>
      </c>
      <c r="B57" s="14">
        <f t="shared" si="6"/>
        <v>58471.105000000003</v>
      </c>
      <c r="C57" s="14">
        <f t="shared" si="7"/>
        <v>0</v>
      </c>
      <c r="D57" s="14">
        <f t="shared" si="8"/>
        <v>0</v>
      </c>
      <c r="E57" s="14">
        <f t="shared" si="9"/>
        <v>0</v>
      </c>
      <c r="F57" s="12">
        <f t="shared" si="10"/>
        <v>58471.105000000003</v>
      </c>
      <c r="G57" s="1"/>
      <c r="H57" s="13">
        <f t="shared" si="11"/>
        <v>3.7585227843958098</v>
      </c>
      <c r="I57" s="14">
        <f t="shared" si="12"/>
        <v>25115.99775672</v>
      </c>
      <c r="J57" s="14">
        <f t="shared" si="13"/>
        <v>0</v>
      </c>
      <c r="K57" s="14">
        <f t="shared" si="14"/>
        <v>0</v>
      </c>
      <c r="L57" s="14">
        <f t="shared" si="15"/>
        <v>0</v>
      </c>
      <c r="M57" s="31">
        <f t="shared" si="16"/>
        <v>25115.99775672</v>
      </c>
      <c r="N57" s="3"/>
      <c r="O57" s="3"/>
      <c r="P57" s="3"/>
    </row>
    <row r="58" spans="1:16">
      <c r="A58" s="13">
        <v>9.25</v>
      </c>
      <c r="B58" s="14">
        <f t="shared" si="6"/>
        <v>73930.588000000003</v>
      </c>
      <c r="C58" s="14">
        <f t="shared" si="7"/>
        <v>0</v>
      </c>
      <c r="D58" s="14">
        <f t="shared" si="8"/>
        <v>0</v>
      </c>
      <c r="E58" s="14">
        <f t="shared" si="9"/>
        <v>0</v>
      </c>
      <c r="F58" s="12">
        <f t="shared" si="10"/>
        <v>73930.588000000003</v>
      </c>
      <c r="G58" s="1"/>
      <c r="H58" s="13">
        <f t="shared" si="11"/>
        <v>4.4998644255698599</v>
      </c>
      <c r="I58" s="14">
        <f t="shared" si="12"/>
        <v>35965.148421909398</v>
      </c>
      <c r="J58" s="14">
        <f t="shared" si="13"/>
        <v>0</v>
      </c>
      <c r="K58" s="14">
        <f t="shared" si="14"/>
        <v>0</v>
      </c>
      <c r="L58" s="14">
        <f t="shared" si="15"/>
        <v>0</v>
      </c>
      <c r="M58" s="31">
        <f t="shared" si="16"/>
        <v>35965.148421909398</v>
      </c>
      <c r="N58" s="3"/>
      <c r="O58" s="3"/>
      <c r="P58" s="3"/>
    </row>
    <row r="59" spans="1:16">
      <c r="A59" s="13">
        <v>9.75</v>
      </c>
      <c r="B59" s="14">
        <f t="shared" si="6"/>
        <v>83613.786749999999</v>
      </c>
      <c r="C59" s="14">
        <f t="shared" si="7"/>
        <v>0</v>
      </c>
      <c r="D59" s="14">
        <f t="shared" si="8"/>
        <v>0</v>
      </c>
      <c r="E59" s="14">
        <f t="shared" si="9"/>
        <v>0</v>
      </c>
      <c r="F59" s="12">
        <f t="shared" si="10"/>
        <v>83613.786749999999</v>
      </c>
      <c r="G59" s="1"/>
      <c r="H59" s="13">
        <f t="shared" si="11"/>
        <v>5.3366025909317596</v>
      </c>
      <c r="I59" s="14">
        <f t="shared" si="12"/>
        <v>45765.4924110426</v>
      </c>
      <c r="J59" s="14">
        <f t="shared" si="13"/>
        <v>0</v>
      </c>
      <c r="K59" s="14">
        <f t="shared" si="14"/>
        <v>0</v>
      </c>
      <c r="L59" s="14">
        <f t="shared" si="15"/>
        <v>0</v>
      </c>
      <c r="M59" s="31">
        <f t="shared" si="16"/>
        <v>45765.4924110426</v>
      </c>
      <c r="N59" s="3"/>
      <c r="O59" s="3"/>
      <c r="P59" s="3"/>
    </row>
    <row r="60" spans="1:16">
      <c r="A60" s="13">
        <v>10.25</v>
      </c>
      <c r="B60" s="14">
        <f t="shared" si="6"/>
        <v>126612.23325</v>
      </c>
      <c r="C60" s="14">
        <f t="shared" si="7"/>
        <v>0</v>
      </c>
      <c r="D60" s="14">
        <f t="shared" si="8"/>
        <v>0</v>
      </c>
      <c r="E60" s="14">
        <f t="shared" si="9"/>
        <v>0</v>
      </c>
      <c r="F60" s="12">
        <f t="shared" si="10"/>
        <v>126612.23325</v>
      </c>
      <c r="G60" s="1"/>
      <c r="H60" s="13">
        <f t="shared" si="11"/>
        <v>6.2751691939261303</v>
      </c>
      <c r="I60" s="14">
        <f t="shared" si="12"/>
        <v>77513.481528252698</v>
      </c>
      <c r="J60" s="14">
        <f t="shared" si="13"/>
        <v>0</v>
      </c>
      <c r="K60" s="14">
        <f t="shared" si="14"/>
        <v>0</v>
      </c>
      <c r="L60" s="14">
        <f t="shared" si="15"/>
        <v>0</v>
      </c>
      <c r="M60" s="31">
        <f t="shared" si="16"/>
        <v>77513.481528252698</v>
      </c>
      <c r="N60" s="3"/>
      <c r="O60" s="3"/>
      <c r="P60" s="3"/>
    </row>
    <row r="61" spans="1:16">
      <c r="A61" s="13">
        <v>10.75</v>
      </c>
      <c r="B61" s="14">
        <f t="shared" si="6"/>
        <v>145962.06552</v>
      </c>
      <c r="C61" s="14">
        <f t="shared" si="7"/>
        <v>6081.7527300000002</v>
      </c>
      <c r="D61" s="14">
        <f t="shared" si="8"/>
        <v>0</v>
      </c>
      <c r="E61" s="14">
        <f t="shared" si="9"/>
        <v>0</v>
      </c>
      <c r="F61" s="12">
        <f t="shared" si="10"/>
        <v>152043.81825000001</v>
      </c>
      <c r="G61" s="1"/>
      <c r="H61" s="13">
        <f t="shared" si="11"/>
        <v>7.3220757062615496</v>
      </c>
      <c r="I61" s="14">
        <f t="shared" si="12"/>
        <v>99418.166881837096</v>
      </c>
      <c r="J61" s="14">
        <f t="shared" si="13"/>
        <v>4142.4236200765499</v>
      </c>
      <c r="K61" s="14">
        <f t="shared" si="14"/>
        <v>0</v>
      </c>
      <c r="L61" s="14">
        <f t="shared" si="15"/>
        <v>0</v>
      </c>
      <c r="M61" s="31">
        <f t="shared" si="16"/>
        <v>103560.590501914</v>
      </c>
      <c r="N61" s="3"/>
      <c r="O61" s="3"/>
      <c r="P61" s="3"/>
    </row>
    <row r="62" spans="1:16">
      <c r="A62" s="13">
        <v>11.25</v>
      </c>
      <c r="B62" s="14">
        <f t="shared" si="6"/>
        <v>101988.511875</v>
      </c>
      <c r="C62" s="14">
        <f t="shared" si="7"/>
        <v>22171.415625000001</v>
      </c>
      <c r="D62" s="14">
        <f t="shared" si="8"/>
        <v>0</v>
      </c>
      <c r="E62" s="14">
        <f t="shared" si="9"/>
        <v>0</v>
      </c>
      <c r="F62" s="12">
        <f t="shared" si="10"/>
        <v>124159.92750000001</v>
      </c>
      <c r="G62" s="1"/>
      <c r="H62" s="13">
        <f t="shared" si="11"/>
        <v>8.4839101847916094</v>
      </c>
      <c r="I62" s="14">
        <f t="shared" si="12"/>
        <v>76912.122189160204</v>
      </c>
      <c r="J62" s="14">
        <f t="shared" si="13"/>
        <v>16720.026562860901</v>
      </c>
      <c r="K62" s="14">
        <f t="shared" si="14"/>
        <v>0</v>
      </c>
      <c r="L62" s="14">
        <f t="shared" si="15"/>
        <v>0</v>
      </c>
      <c r="M62" s="31">
        <f t="shared" si="16"/>
        <v>93632.148752021094</v>
      </c>
      <c r="N62" s="3"/>
      <c r="O62" s="3"/>
      <c r="P62" s="3"/>
    </row>
    <row r="63" spans="1:16">
      <c r="A63" s="13">
        <v>11.75</v>
      </c>
      <c r="B63" s="14">
        <f t="shared" si="6"/>
        <v>60645.276305555497</v>
      </c>
      <c r="C63" s="14">
        <f t="shared" si="7"/>
        <v>35673.691944444501</v>
      </c>
      <c r="D63" s="14">
        <f t="shared" si="8"/>
        <v>0</v>
      </c>
      <c r="E63" s="14">
        <f t="shared" si="9"/>
        <v>0</v>
      </c>
      <c r="F63" s="12">
        <f t="shared" si="10"/>
        <v>96318.968250000005</v>
      </c>
      <c r="G63" s="1"/>
      <c r="H63" s="13">
        <f t="shared" si="11"/>
        <v>9.7673345437510708</v>
      </c>
      <c r="I63" s="14">
        <f t="shared" si="12"/>
        <v>50412.1448659218</v>
      </c>
      <c r="J63" s="14">
        <f t="shared" si="13"/>
        <v>29654.202862306902</v>
      </c>
      <c r="K63" s="14">
        <f t="shared" si="14"/>
        <v>0</v>
      </c>
      <c r="L63" s="14">
        <f t="shared" si="15"/>
        <v>0</v>
      </c>
      <c r="M63" s="31">
        <f t="shared" si="16"/>
        <v>80066.347728228706</v>
      </c>
      <c r="N63" s="3"/>
      <c r="O63" s="3"/>
      <c r="P63" s="3"/>
    </row>
    <row r="64" spans="1:16">
      <c r="A64" s="13">
        <v>12.25</v>
      </c>
      <c r="B64" s="14">
        <f t="shared" si="6"/>
        <v>39779.656875000001</v>
      </c>
      <c r="C64" s="14">
        <f t="shared" si="7"/>
        <v>71603.382375000001</v>
      </c>
      <c r="D64" s="14">
        <f t="shared" si="8"/>
        <v>0</v>
      </c>
      <c r="E64" s="14">
        <f t="shared" si="9"/>
        <v>0</v>
      </c>
      <c r="F64" s="12">
        <f t="shared" si="10"/>
        <v>111383.03925</v>
      </c>
      <c r="G64" s="1"/>
      <c r="H64" s="13">
        <f t="shared" si="11"/>
        <v>11.179082041998001</v>
      </c>
      <c r="I64" s="14">
        <f t="shared" si="12"/>
        <v>36302.044719033103</v>
      </c>
      <c r="J64" s="14">
        <f t="shared" si="13"/>
        <v>65343.680494259497</v>
      </c>
      <c r="K64" s="14">
        <f t="shared" si="14"/>
        <v>0</v>
      </c>
      <c r="L64" s="14">
        <f t="shared" si="15"/>
        <v>0</v>
      </c>
      <c r="M64" s="31">
        <f t="shared" si="16"/>
        <v>101645.725213293</v>
      </c>
      <c r="N64" s="3"/>
      <c r="O64" s="3"/>
      <c r="P64" s="3"/>
    </row>
    <row r="65" spans="1:16">
      <c r="A65" s="13">
        <v>12.75</v>
      </c>
      <c r="B65" s="14">
        <f t="shared" si="6"/>
        <v>17930.188999999998</v>
      </c>
      <c r="C65" s="14">
        <f t="shared" si="7"/>
        <v>76203.303249999997</v>
      </c>
      <c r="D65" s="14">
        <f t="shared" si="8"/>
        <v>0</v>
      </c>
      <c r="E65" s="14">
        <f t="shared" si="9"/>
        <v>0</v>
      </c>
      <c r="F65" s="12">
        <f t="shared" si="10"/>
        <v>94133.492249999996</v>
      </c>
      <c r="G65" s="1"/>
      <c r="H65" s="13">
        <f t="shared" si="11"/>
        <v>12.725954959810201</v>
      </c>
      <c r="I65" s="14">
        <f t="shared" si="12"/>
        <v>17896.374716461502</v>
      </c>
      <c r="J65" s="14">
        <f t="shared" si="13"/>
        <v>76059.592544961502</v>
      </c>
      <c r="K65" s="14">
        <f t="shared" si="14"/>
        <v>0</v>
      </c>
      <c r="L65" s="14">
        <f t="shared" si="15"/>
        <v>0</v>
      </c>
      <c r="M65" s="31">
        <f t="shared" si="16"/>
        <v>93955.967261422993</v>
      </c>
      <c r="N65" s="3"/>
      <c r="O65" s="3"/>
      <c r="P65" s="3"/>
    </row>
    <row r="66" spans="1:16">
      <c r="A66" s="13">
        <v>13.25</v>
      </c>
      <c r="B66" s="14">
        <f t="shared" si="6"/>
        <v>3644.14629545454</v>
      </c>
      <c r="C66" s="14">
        <f t="shared" si="7"/>
        <v>76527.072204545402</v>
      </c>
      <c r="D66" s="14">
        <f t="shared" si="8"/>
        <v>0</v>
      </c>
      <c r="E66" s="14">
        <f t="shared" si="9"/>
        <v>0</v>
      </c>
      <c r="F66" s="12">
        <f t="shared" si="10"/>
        <v>80171.218499999901</v>
      </c>
      <c r="G66" s="1"/>
      <c r="H66" s="13">
        <f t="shared" si="11"/>
        <v>14.4148224437234</v>
      </c>
      <c r="I66" s="14">
        <f t="shared" si="12"/>
        <v>3964.5073062588399</v>
      </c>
      <c r="J66" s="14">
        <f t="shared" si="13"/>
        <v>83254.653431435698</v>
      </c>
      <c r="K66" s="14">
        <f t="shared" si="14"/>
        <v>0</v>
      </c>
      <c r="L66" s="14">
        <f t="shared" si="15"/>
        <v>0</v>
      </c>
      <c r="M66" s="31">
        <f t="shared" si="16"/>
        <v>87219.160737694503</v>
      </c>
      <c r="N66" s="3"/>
      <c r="O66" s="3"/>
      <c r="P66" s="3"/>
    </row>
    <row r="67" spans="1:16">
      <c r="A67" s="13">
        <v>13.75</v>
      </c>
      <c r="B67" s="14">
        <f t="shared" si="6"/>
        <v>0</v>
      </c>
      <c r="C67" s="14">
        <f t="shared" si="7"/>
        <v>75958.354999999996</v>
      </c>
      <c r="D67" s="14">
        <f t="shared" si="8"/>
        <v>0</v>
      </c>
      <c r="E67" s="14">
        <f t="shared" si="9"/>
        <v>0</v>
      </c>
      <c r="F67" s="12">
        <f t="shared" si="10"/>
        <v>75958.354999999996</v>
      </c>
      <c r="G67" s="1"/>
      <c r="H67" s="13">
        <f t="shared" si="11"/>
        <v>16.2526185010924</v>
      </c>
      <c r="I67" s="14">
        <f t="shared" si="12"/>
        <v>0</v>
      </c>
      <c r="J67" s="14">
        <f t="shared" si="13"/>
        <v>89783.430238948698</v>
      </c>
      <c r="K67" s="14">
        <f t="shared" si="14"/>
        <v>0</v>
      </c>
      <c r="L67" s="14">
        <f t="shared" si="15"/>
        <v>0</v>
      </c>
      <c r="M67" s="31">
        <f t="shared" si="16"/>
        <v>89783.430238948698</v>
      </c>
      <c r="N67" s="3"/>
      <c r="O67" s="3"/>
      <c r="P67" s="3"/>
    </row>
    <row r="68" spans="1:16">
      <c r="A68" s="13">
        <v>14.25</v>
      </c>
      <c r="B68" s="14">
        <f t="shared" si="6"/>
        <v>0</v>
      </c>
      <c r="C68" s="14">
        <f t="shared" si="7"/>
        <v>52016.106675000003</v>
      </c>
      <c r="D68" s="14">
        <f t="shared" si="8"/>
        <v>0</v>
      </c>
      <c r="E68" s="14">
        <f t="shared" si="9"/>
        <v>0</v>
      </c>
      <c r="F68" s="12">
        <f t="shared" si="10"/>
        <v>52016.106675000003</v>
      </c>
      <c r="G68" s="1"/>
      <c r="H68" s="13">
        <f t="shared" si="11"/>
        <v>18.2463401286787</v>
      </c>
      <c r="I68" s="14">
        <f t="shared" si="12"/>
        <v>0</v>
      </c>
      <c r="J68" s="14">
        <f t="shared" si="13"/>
        <v>66603.759618363794</v>
      </c>
      <c r="K68" s="14">
        <f t="shared" si="14"/>
        <v>0</v>
      </c>
      <c r="L68" s="14">
        <f t="shared" si="15"/>
        <v>0</v>
      </c>
      <c r="M68" s="31">
        <f t="shared" si="16"/>
        <v>66603.759618363794</v>
      </c>
      <c r="N68" s="3"/>
      <c r="O68" s="3"/>
      <c r="P68" s="3"/>
    </row>
    <row r="69" spans="1:16">
      <c r="A69" s="13">
        <v>14.75</v>
      </c>
      <c r="B69" s="14">
        <f t="shared" si="6"/>
        <v>0</v>
      </c>
      <c r="C69" s="14">
        <f t="shared" si="7"/>
        <v>43702.279694999997</v>
      </c>
      <c r="D69" s="14">
        <f t="shared" si="8"/>
        <v>0</v>
      </c>
      <c r="E69" s="14">
        <f t="shared" si="9"/>
        <v>0</v>
      </c>
      <c r="F69" s="12">
        <f t="shared" si="10"/>
        <v>43702.279694999997</v>
      </c>
      <c r="G69" s="1"/>
      <c r="H69" s="13">
        <f t="shared" si="11"/>
        <v>20.403045561724898</v>
      </c>
      <c r="I69" s="14">
        <f t="shared" si="12"/>
        <v>0</v>
      </c>
      <c r="J69" s="14">
        <f t="shared" si="13"/>
        <v>60451.498560564702</v>
      </c>
      <c r="K69" s="14">
        <f t="shared" si="14"/>
        <v>0</v>
      </c>
      <c r="L69" s="14">
        <f t="shared" si="15"/>
        <v>0</v>
      </c>
      <c r="M69" s="31">
        <f t="shared" si="16"/>
        <v>60451.498560564702</v>
      </c>
      <c r="N69" s="3"/>
      <c r="O69" s="3"/>
      <c r="P69" s="3"/>
    </row>
    <row r="70" spans="1:16">
      <c r="A70" s="13">
        <v>15.25</v>
      </c>
      <c r="B70" s="14">
        <f t="shared" si="6"/>
        <v>0</v>
      </c>
      <c r="C70" s="14">
        <f t="shared" si="7"/>
        <v>24341.822775000001</v>
      </c>
      <c r="D70" s="14">
        <f t="shared" si="8"/>
        <v>0</v>
      </c>
      <c r="E70" s="14">
        <f t="shared" si="9"/>
        <v>0</v>
      </c>
      <c r="F70" s="12">
        <f t="shared" si="10"/>
        <v>24341.822775000001</v>
      </c>
      <c r="G70" s="1"/>
      <c r="H70" s="13">
        <f t="shared" si="11"/>
        <v>22.729852631776499</v>
      </c>
      <c r="I70" s="14">
        <f t="shared" si="12"/>
        <v>0</v>
      </c>
      <c r="J70" s="14">
        <f t="shared" si="13"/>
        <v>36281.052096037398</v>
      </c>
      <c r="K70" s="14">
        <f t="shared" si="14"/>
        <v>0</v>
      </c>
      <c r="L70" s="14">
        <f t="shared" si="15"/>
        <v>0</v>
      </c>
      <c r="M70" s="31">
        <f t="shared" si="16"/>
        <v>36281.052096037398</v>
      </c>
      <c r="N70" s="3"/>
      <c r="O70" s="3"/>
      <c r="P70" s="3"/>
    </row>
    <row r="71" spans="1:16">
      <c r="A71" s="13">
        <v>15.75</v>
      </c>
      <c r="B71" s="14">
        <f t="shared" si="6"/>
        <v>0</v>
      </c>
      <c r="C71" s="14">
        <f t="shared" si="7"/>
        <v>7050.5608499999998</v>
      </c>
      <c r="D71" s="14">
        <f t="shared" si="8"/>
        <v>2820.2243400000002</v>
      </c>
      <c r="E71" s="14">
        <f t="shared" si="9"/>
        <v>0</v>
      </c>
      <c r="F71" s="12">
        <f t="shared" si="10"/>
        <v>9870.7851900000005</v>
      </c>
      <c r="G71" s="1"/>
      <c r="H71" s="13">
        <f t="shared" si="11"/>
        <v>25.233937223018302</v>
      </c>
      <c r="I71" s="14">
        <f t="shared" si="12"/>
        <v>0</v>
      </c>
      <c r="J71" s="14">
        <f t="shared" si="13"/>
        <v>11296.0895159346</v>
      </c>
      <c r="K71" s="14">
        <f t="shared" si="14"/>
        <v>4518.43580637386</v>
      </c>
      <c r="L71" s="14">
        <f t="shared" si="15"/>
        <v>0</v>
      </c>
      <c r="M71" s="31">
        <f t="shared" si="16"/>
        <v>15814.5253223085</v>
      </c>
      <c r="N71" s="3"/>
      <c r="O71" s="3"/>
      <c r="P71" s="3"/>
    </row>
    <row r="72" spans="1:16">
      <c r="A72" s="13">
        <v>16.25</v>
      </c>
      <c r="B72" s="14">
        <f t="shared" si="6"/>
        <v>0</v>
      </c>
      <c r="C72" s="14">
        <f t="shared" si="7"/>
        <v>6490.1667187499997</v>
      </c>
      <c r="D72" s="14">
        <f t="shared" si="8"/>
        <v>2950.0757812500001</v>
      </c>
      <c r="E72" s="14">
        <f t="shared" si="9"/>
        <v>0</v>
      </c>
      <c r="F72" s="12">
        <f t="shared" si="10"/>
        <v>9440.2425000000003</v>
      </c>
      <c r="G72" s="1"/>
      <c r="H72" s="13">
        <f t="shared" si="11"/>
        <v>27.922531818158099</v>
      </c>
      <c r="I72" s="14">
        <f t="shared" si="12"/>
        <v>0</v>
      </c>
      <c r="J72" s="14">
        <f t="shared" si="13"/>
        <v>11152.116105196799</v>
      </c>
      <c r="K72" s="14">
        <f t="shared" si="14"/>
        <v>5069.1436841803497</v>
      </c>
      <c r="L72" s="14">
        <f t="shared" si="15"/>
        <v>0</v>
      </c>
      <c r="M72" s="31">
        <f t="shared" si="16"/>
        <v>16221.2597893771</v>
      </c>
      <c r="N72" s="3"/>
      <c r="O72" s="3"/>
      <c r="P72" s="3"/>
    </row>
    <row r="73" spans="1:16">
      <c r="A73" s="13">
        <v>16.75</v>
      </c>
      <c r="B73" s="14">
        <f t="shared" si="6"/>
        <v>0</v>
      </c>
      <c r="C73" s="14">
        <f t="shared" si="7"/>
        <v>3356.7176880000002</v>
      </c>
      <c r="D73" s="14">
        <f t="shared" si="8"/>
        <v>2237.811792</v>
      </c>
      <c r="E73" s="14">
        <f t="shared" si="9"/>
        <v>0</v>
      </c>
      <c r="F73" s="12">
        <f t="shared" si="10"/>
        <v>5594.5294800000001</v>
      </c>
      <c r="G73" s="1"/>
      <c r="H73" s="13">
        <f t="shared" si="11"/>
        <v>30.802924125972002</v>
      </c>
      <c r="I73" s="14">
        <f t="shared" si="12"/>
        <v>0</v>
      </c>
      <c r="J73" s="14">
        <f t="shared" si="13"/>
        <v>6172.9385227326702</v>
      </c>
      <c r="K73" s="14">
        <f t="shared" si="14"/>
        <v>4115.2923484884404</v>
      </c>
      <c r="L73" s="14">
        <f t="shared" si="15"/>
        <v>0</v>
      </c>
      <c r="M73" s="31">
        <f t="shared" si="16"/>
        <v>10288.2308712211</v>
      </c>
      <c r="N73" s="3"/>
      <c r="O73" s="3"/>
      <c r="P73" s="3"/>
    </row>
    <row r="74" spans="1:16">
      <c r="A74" s="13">
        <v>17.25</v>
      </c>
      <c r="B74" s="14">
        <f t="shared" si="6"/>
        <v>0</v>
      </c>
      <c r="C74" s="14">
        <f t="shared" si="7"/>
        <v>709.08010999999897</v>
      </c>
      <c r="D74" s="14">
        <f t="shared" si="8"/>
        <v>1418.16022</v>
      </c>
      <c r="E74" s="14">
        <f t="shared" si="9"/>
        <v>0</v>
      </c>
      <c r="F74" s="12">
        <f t="shared" si="10"/>
        <v>2127.2403300000001</v>
      </c>
      <c r="G74" s="1"/>
      <c r="H74" s="13">
        <f t="shared" si="11"/>
        <v>33.882455783538099</v>
      </c>
      <c r="I74" s="14">
        <f t="shared" si="12"/>
        <v>0</v>
      </c>
      <c r="J74" s="14">
        <f t="shared" si="13"/>
        <v>1392.7753898006599</v>
      </c>
      <c r="K74" s="14">
        <f t="shared" si="14"/>
        <v>2785.5507796013098</v>
      </c>
      <c r="L74" s="14">
        <f t="shared" si="15"/>
        <v>0</v>
      </c>
      <c r="M74" s="31">
        <f t="shared" si="16"/>
        <v>4178.3261694019702</v>
      </c>
      <c r="N74" s="3"/>
      <c r="O74" s="3"/>
      <c r="P74" s="3"/>
    </row>
    <row r="75" spans="1:16">
      <c r="A75" s="13">
        <v>17.75</v>
      </c>
      <c r="B75" s="14">
        <f t="shared" si="6"/>
        <v>0</v>
      </c>
      <c r="C75" s="14">
        <f t="shared" si="7"/>
        <v>0</v>
      </c>
      <c r="D75" s="14">
        <f t="shared" si="8"/>
        <v>848.38716499999998</v>
      </c>
      <c r="E75" s="14">
        <f t="shared" si="9"/>
        <v>0</v>
      </c>
      <c r="F75" s="12">
        <f t="shared" si="10"/>
        <v>848.38716499999998</v>
      </c>
      <c r="G75" s="1"/>
      <c r="H75" s="13">
        <f t="shared" si="11"/>
        <v>37.1685211269753</v>
      </c>
      <c r="I75" s="14">
        <f t="shared" si="12"/>
        <v>0</v>
      </c>
      <c r="J75" s="14">
        <f t="shared" si="13"/>
        <v>0</v>
      </c>
      <c r="K75" s="14">
        <f t="shared" si="14"/>
        <v>1776.52373330463</v>
      </c>
      <c r="L75" s="14">
        <f t="shared" si="15"/>
        <v>0</v>
      </c>
      <c r="M75" s="31">
        <f t="shared" si="16"/>
        <v>1776.52373330463</v>
      </c>
      <c r="N75" s="3"/>
      <c r="O75" s="3"/>
      <c r="P75" s="3"/>
    </row>
    <row r="76" spans="1:16">
      <c r="A76" s="13">
        <v>18.25</v>
      </c>
      <c r="B76" s="14">
        <f t="shared" si="6"/>
        <v>0</v>
      </c>
      <c r="C76" s="14">
        <f t="shared" si="7"/>
        <v>0</v>
      </c>
      <c r="D76" s="14">
        <f t="shared" si="8"/>
        <v>0</v>
      </c>
      <c r="E76" s="14">
        <f t="shared" si="9"/>
        <v>0</v>
      </c>
      <c r="F76" s="12">
        <f t="shared" si="10"/>
        <v>0</v>
      </c>
      <c r="G76" s="1"/>
      <c r="H76" s="13">
        <f t="shared" si="11"/>
        <v>40.668566025180603</v>
      </c>
      <c r="I76" s="14">
        <f t="shared" si="12"/>
        <v>0</v>
      </c>
      <c r="J76" s="14">
        <f t="shared" si="13"/>
        <v>0</v>
      </c>
      <c r="K76" s="14">
        <f t="shared" si="14"/>
        <v>0</v>
      </c>
      <c r="L76" s="14">
        <f t="shared" si="15"/>
        <v>0</v>
      </c>
      <c r="M76" s="31">
        <f t="shared" si="16"/>
        <v>0</v>
      </c>
      <c r="N76" s="3"/>
      <c r="O76" s="3"/>
      <c r="P76" s="3"/>
    </row>
    <row r="77" spans="1:16">
      <c r="A77" s="13">
        <v>18.75</v>
      </c>
      <c r="B77" s="14">
        <f t="shared" si="6"/>
        <v>0</v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2">
        <f t="shared" si="10"/>
        <v>0</v>
      </c>
      <c r="G77" s="1"/>
      <c r="H77" s="13">
        <f t="shared" si="11"/>
        <v>44.390086771643702</v>
      </c>
      <c r="I77" s="14">
        <f t="shared" si="12"/>
        <v>0</v>
      </c>
      <c r="J77" s="14">
        <f t="shared" si="13"/>
        <v>0</v>
      </c>
      <c r="K77" s="14">
        <f t="shared" si="14"/>
        <v>0</v>
      </c>
      <c r="L77" s="14">
        <f t="shared" si="15"/>
        <v>0</v>
      </c>
      <c r="M77" s="31">
        <f t="shared" si="16"/>
        <v>0</v>
      </c>
      <c r="N77" s="3"/>
      <c r="O77" s="3"/>
      <c r="P77" s="3"/>
    </row>
    <row r="78" spans="1:16">
      <c r="A78" s="13">
        <v>19.25</v>
      </c>
      <c r="B78" s="14">
        <f t="shared" si="6"/>
        <v>0</v>
      </c>
      <c r="C78" s="14">
        <f t="shared" si="7"/>
        <v>0</v>
      </c>
      <c r="D78" s="14">
        <f t="shared" si="8"/>
        <v>0</v>
      </c>
      <c r="E78" s="14">
        <f t="shared" si="9"/>
        <v>0</v>
      </c>
      <c r="F78" s="12">
        <f t="shared" si="10"/>
        <v>0</v>
      </c>
      <c r="G78" s="1"/>
      <c r="H78" s="13">
        <f t="shared" si="11"/>
        <v>48.340629029927001</v>
      </c>
      <c r="I78" s="14">
        <f t="shared" si="12"/>
        <v>0</v>
      </c>
      <c r="J78" s="14">
        <f t="shared" si="13"/>
        <v>0</v>
      </c>
      <c r="K78" s="14">
        <f t="shared" si="14"/>
        <v>0</v>
      </c>
      <c r="L78" s="14">
        <f t="shared" si="15"/>
        <v>0</v>
      </c>
      <c r="M78" s="31">
        <f t="shared" si="16"/>
        <v>0</v>
      </c>
      <c r="N78" s="3"/>
      <c r="O78" s="3"/>
      <c r="P78" s="3"/>
    </row>
    <row r="79" spans="1:16">
      <c r="A79" s="22" t="s">
        <v>7</v>
      </c>
      <c r="B79" s="23">
        <f>SUM(B47:B78)</f>
        <v>1105574.51434101</v>
      </c>
      <c r="C79" s="23">
        <f>SUM(C47:C78)</f>
        <v>501885.70764073997</v>
      </c>
      <c r="D79" s="23">
        <f>SUM(D47:D78)</f>
        <v>10274.659298250001</v>
      </c>
      <c r="E79" s="23">
        <f>SUM(E47:E78)</f>
        <v>0</v>
      </c>
      <c r="F79" s="23">
        <f>SUM(F47:F78)</f>
        <v>1617734.8812800001</v>
      </c>
      <c r="G79" s="12"/>
      <c r="H79" s="22" t="s">
        <v>7</v>
      </c>
      <c r="I79" s="23">
        <f>SUM(I47:I78)</f>
        <v>568417.57005454705</v>
      </c>
      <c r="J79" s="23">
        <f>SUM(J47:J78)</f>
        <v>558308.23956348002</v>
      </c>
      <c r="K79" s="23">
        <f>SUM(K47:K78)</f>
        <v>18264.946351948602</v>
      </c>
      <c r="L79" s="23">
        <f>SUM(L47:L78)</f>
        <v>0</v>
      </c>
      <c r="M79" s="23">
        <f>SUM(M47:M78)</f>
        <v>1144990.75596998</v>
      </c>
      <c r="N79" s="3"/>
      <c r="O79" s="3"/>
      <c r="P79" s="3"/>
    </row>
    <row r="80" spans="1:16">
      <c r="A80" s="6" t="s">
        <v>13</v>
      </c>
      <c r="B80" s="24">
        <f>IF(L38&gt;0,B79/L38,0)</f>
        <v>8.6957463946249902</v>
      </c>
      <c r="C80" s="24">
        <f>IF(M38&gt;0,C79/M38,0)</f>
        <v>13.2102187354315</v>
      </c>
      <c r="D80" s="24">
        <f>IF(N38&gt;0,D79/N38,0)</f>
        <v>16.4601462416713</v>
      </c>
      <c r="E80" s="24">
        <f>IF(O38&gt;0,E79/O38,0)</f>
        <v>0</v>
      </c>
      <c r="F80" s="24">
        <f>IF(P38&gt;0,F79/P38,0)</f>
        <v>9.7597283129378205</v>
      </c>
      <c r="G80" s="12"/>
      <c r="H80" s="6" t="s">
        <v>13</v>
      </c>
      <c r="I80" s="24">
        <f>IF(L38&gt;0,I79/L38,0)</f>
        <v>4.4708113033788104</v>
      </c>
      <c r="J80" s="24">
        <f>IF(M38&gt;0,J79/M38,0)</f>
        <v>14.6953257567293</v>
      </c>
      <c r="K80" s="24">
        <f>IF(N38&gt;0,K79/N38,0)</f>
        <v>29.260696566411699</v>
      </c>
      <c r="L80" s="24">
        <f>IF(O38&gt;0,L79/O38,0)</f>
        <v>0</v>
      </c>
      <c r="M80" s="24">
        <f>IF(P38&gt;0,M79/P38,0)</f>
        <v>6.9076823578474498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5" t="s">
        <v>14</v>
      </c>
      <c r="B85" s="55"/>
      <c r="C85" s="55"/>
      <c r="D85" s="55"/>
      <c r="E85" s="55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55"/>
      <c r="B86" s="55"/>
      <c r="C86" s="55"/>
      <c r="D86" s="55"/>
      <c r="E86" s="55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2"/>
      <c r="B87" s="3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6" t="s">
        <v>15</v>
      </c>
      <c r="B89" s="57" t="s">
        <v>16</v>
      </c>
      <c r="C89" s="57" t="s">
        <v>17</v>
      </c>
      <c r="D89" s="57" t="s">
        <v>18</v>
      </c>
      <c r="E89" s="57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6"/>
      <c r="B90" s="56"/>
      <c r="C90" s="56"/>
      <c r="D90" s="56"/>
      <c r="E90" s="57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3">
        <v>0</v>
      </c>
      <c r="B92" s="34">
        <f>L$38</f>
        <v>127139.69154</v>
      </c>
      <c r="C92" s="35">
        <f>$B$80</f>
        <v>8.6999999999999993</v>
      </c>
      <c r="D92" s="35">
        <f>$I$80</f>
        <v>4.5</v>
      </c>
      <c r="E92" s="34">
        <f>B92*D92</f>
        <v>572128.61193000001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3">
        <v>1</v>
      </c>
      <c r="B93" s="34">
        <f>M$38</f>
        <v>37992.232960000001</v>
      </c>
      <c r="C93" s="35">
        <f>$C$80</f>
        <v>13.2</v>
      </c>
      <c r="D93" s="35">
        <f>$J$80</f>
        <v>14.7</v>
      </c>
      <c r="E93" s="34">
        <f>B93*D93</f>
        <v>558485.82450999995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3">
        <v>2</v>
      </c>
      <c r="B94" s="34">
        <f>N$38</f>
        <v>624.21433999999999</v>
      </c>
      <c r="C94" s="35">
        <f>$D$80</f>
        <v>16.5</v>
      </c>
      <c r="D94" s="35">
        <f>$K$80</f>
        <v>29.3</v>
      </c>
      <c r="E94" s="34">
        <f>B94*D94</f>
        <v>18289.480159999999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3">
        <v>3</v>
      </c>
      <c r="B95" s="34">
        <f>O$38</f>
        <v>0</v>
      </c>
      <c r="C95" s="35">
        <f>$E$80</f>
        <v>0</v>
      </c>
      <c r="D95" s="35">
        <f>$L$80</f>
        <v>0</v>
      </c>
      <c r="E95" s="34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3" t="s">
        <v>7</v>
      </c>
      <c r="B96" s="34">
        <f>SUM(B92:B95)</f>
        <v>165756.13884</v>
      </c>
      <c r="C96" s="35">
        <f>$F$80</f>
        <v>9.8000000000000007</v>
      </c>
      <c r="D96" s="35">
        <f>$M$80</f>
        <v>6.9</v>
      </c>
      <c r="E96" s="34">
        <f>SUM(E92:E95)</f>
        <v>1148903.9166000001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3" t="s">
        <v>2</v>
      </c>
      <c r="B97" s="36">
        <f>$I$2</f>
        <v>1066075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7" t="s">
        <v>20</v>
      </c>
      <c r="B98" s="34">
        <f>IF(E96&gt;0,$I$2/E96,"")</f>
        <v>0.92791000000000001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61" zoomScale="80" zoomScaleNormal="80" workbookViewId="0">
      <selection activeCell="I2" sqref="I2:I38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8" t="s">
        <v>25</v>
      </c>
      <c r="B1" s="58"/>
      <c r="C1" s="58"/>
      <c r="D1" s="58"/>
      <c r="E1" s="58"/>
      <c r="F1" s="58"/>
      <c r="G1" s="1"/>
      <c r="H1" s="59" t="s">
        <v>1</v>
      </c>
      <c r="I1" s="59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8">
        <f>SUM('1Q'!I2,'2Q'!I2,'3Q'!I2,'4Q'!I2)</f>
        <v>8216152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49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60" t="s">
        <v>4</v>
      </c>
      <c r="C4" s="60"/>
      <c r="D4" s="60"/>
      <c r="E4" s="60"/>
      <c r="F4" s="60"/>
      <c r="G4" s="1"/>
      <c r="H4" s="5" t="s">
        <v>3</v>
      </c>
      <c r="I4" s="49"/>
      <c r="J4" s="1"/>
      <c r="K4" s="5" t="s">
        <v>3</v>
      </c>
      <c r="L4" s="59" t="s">
        <v>5</v>
      </c>
      <c r="M4" s="59"/>
      <c r="N4" s="59"/>
      <c r="O4" s="59"/>
      <c r="P4" s="59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0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47">
        <f>IF(SUM('1Q'!B6+'2Q'!B6+'3Q'!B6+'4Q'!B6)&gt;0,SUM('1Q'!B6+'2Q'!B6+'3Q'!B6+'4Q'!B6),0)</f>
        <v>1</v>
      </c>
      <c r="C6" s="47">
        <f>IF(SUM('1Q'!C6+'2Q'!C6+'3Q'!C6+'4Q'!C6)&gt;0,SUM('1Q'!C6+'2Q'!C6+'3Q'!C6+'4Q'!C6),0)</f>
        <v>0</v>
      </c>
      <c r="D6" s="47">
        <f>IF(SUM('1Q'!D6+'2Q'!D6+'3Q'!D6+'4Q'!D6)&gt;0,SUM('1Q'!D6+'2Q'!D6+'3Q'!D6+'4Q'!D6),0)</f>
        <v>0</v>
      </c>
      <c r="E6" s="47">
        <f>IF(SUM('1Q'!E6+'2Q'!E6+'3Q'!E6+'4Q'!E6)&gt;0,SUM('1Q'!E6+'2Q'!E6+'3Q'!E6+'4Q'!E6),0)</f>
        <v>0</v>
      </c>
      <c r="F6" s="12">
        <f t="shared" ref="F6:F37" si="0">SUM(B6:E6)</f>
        <v>1</v>
      </c>
      <c r="G6" s="1"/>
      <c r="H6" s="13">
        <v>3.75</v>
      </c>
      <c r="I6" s="48">
        <f>SUM('1Q'!I6,'2Q'!I6,'3Q'!I6,'4Q'!I6)</f>
        <v>282386</v>
      </c>
      <c r="J6" s="1"/>
      <c r="K6" s="13">
        <v>3.75</v>
      </c>
      <c r="L6" s="14">
        <f t="shared" ref="L6:L37" si="1">IF($F6&gt;0,($I6/1000)*(B6/$F6),0)</f>
        <v>282.38600000000002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282.38600000000002</v>
      </c>
      <c r="Q6" s="3"/>
      <c r="R6" s="3"/>
    </row>
    <row r="7" spans="1:18">
      <c r="A7" s="13">
        <v>4.25</v>
      </c>
      <c r="B7" s="47">
        <f>IF(SUM('1Q'!B7+'2Q'!B7+'3Q'!B7+'4Q'!B7)&gt;0,SUM('1Q'!B7+'2Q'!B7+'3Q'!B7+'4Q'!B7),0)</f>
        <v>1</v>
      </c>
      <c r="C7" s="47">
        <f>IF(SUM('1Q'!C7+'2Q'!C7+'3Q'!C7+'4Q'!C7)&gt;0,SUM('1Q'!C7+'2Q'!C7+'3Q'!C7+'4Q'!C7),0)</f>
        <v>1</v>
      </c>
      <c r="D7" s="47">
        <f>IF(SUM('1Q'!D7+'2Q'!D7+'3Q'!D7+'4Q'!D7)&gt;0,SUM('1Q'!D7+'2Q'!D7+'3Q'!D7+'4Q'!D7),0)</f>
        <v>0</v>
      </c>
      <c r="E7" s="47">
        <f>IF(SUM('1Q'!E7+'2Q'!E7+'3Q'!E7+'4Q'!E7)&gt;0,SUM('1Q'!E7+'2Q'!E7+'3Q'!E7+'4Q'!E7),0)</f>
        <v>0</v>
      </c>
      <c r="F7" s="12">
        <f t="shared" si="0"/>
        <v>2</v>
      </c>
      <c r="G7" s="1"/>
      <c r="H7" s="13">
        <v>4.25</v>
      </c>
      <c r="I7" s="48">
        <f>SUM('1Q'!I7,'2Q'!I7,'3Q'!I7,'4Q'!I7)</f>
        <v>211277</v>
      </c>
      <c r="J7" s="1"/>
      <c r="K7" s="13">
        <v>4.25</v>
      </c>
      <c r="L7" s="14">
        <f t="shared" si="1"/>
        <v>105.63849999999999</v>
      </c>
      <c r="M7" s="14">
        <f t="shared" si="2"/>
        <v>105.63849999999999</v>
      </c>
      <c r="N7" s="14">
        <f t="shared" si="3"/>
        <v>0</v>
      </c>
      <c r="O7" s="14">
        <f t="shared" si="4"/>
        <v>0</v>
      </c>
      <c r="P7" s="15">
        <f t="shared" si="5"/>
        <v>211.27699999999999</v>
      </c>
      <c r="Q7" s="3"/>
      <c r="R7" s="3"/>
    </row>
    <row r="8" spans="1:18">
      <c r="A8" s="10">
        <v>4.75</v>
      </c>
      <c r="B8" s="47">
        <f>IF(SUM('1Q'!B8+'2Q'!B8+'3Q'!B8+'4Q'!B8)&gt;0,SUM('1Q'!B8+'2Q'!B8+'3Q'!B8+'4Q'!B8),0)</f>
        <v>1</v>
      </c>
      <c r="C8" s="47">
        <f>IF(SUM('1Q'!C8+'2Q'!C8+'3Q'!C8+'4Q'!C8)&gt;0,SUM('1Q'!C8+'2Q'!C8+'3Q'!C8+'4Q'!C8),0)</f>
        <v>1</v>
      </c>
      <c r="D8" s="47">
        <f>IF(SUM('1Q'!D8+'2Q'!D8+'3Q'!D8+'4Q'!D8)&gt;0,SUM('1Q'!D8+'2Q'!D8+'3Q'!D8+'4Q'!D8),0)</f>
        <v>0</v>
      </c>
      <c r="E8" s="47">
        <f>IF(SUM('1Q'!E8+'2Q'!E8+'3Q'!E8+'4Q'!E8)&gt;0,SUM('1Q'!E8+'2Q'!E8+'3Q'!E8+'4Q'!E8),0)</f>
        <v>0</v>
      </c>
      <c r="F8" s="12">
        <f t="shared" si="0"/>
        <v>2</v>
      </c>
      <c r="G8" s="1"/>
      <c r="H8" s="13">
        <v>4.75</v>
      </c>
      <c r="I8" s="48">
        <f>SUM('1Q'!I8,'2Q'!I8,'3Q'!I8,'4Q'!I8)</f>
        <v>1747585</v>
      </c>
      <c r="J8" s="1"/>
      <c r="K8" s="13">
        <v>4.75</v>
      </c>
      <c r="L8" s="14">
        <f t="shared" si="1"/>
        <v>873.79250000000002</v>
      </c>
      <c r="M8" s="14">
        <f t="shared" si="2"/>
        <v>873.79250000000002</v>
      </c>
      <c r="N8" s="14">
        <f t="shared" si="3"/>
        <v>0</v>
      </c>
      <c r="O8" s="14">
        <f t="shared" si="4"/>
        <v>0</v>
      </c>
      <c r="P8" s="15">
        <f t="shared" si="5"/>
        <v>1747.585</v>
      </c>
      <c r="Q8" s="3"/>
      <c r="R8" s="3"/>
    </row>
    <row r="9" spans="1:18">
      <c r="A9" s="13">
        <v>5.25</v>
      </c>
      <c r="B9" s="47">
        <f>IF(SUM('1Q'!B9+'2Q'!B9+'3Q'!B9+'4Q'!B9)&gt;0,SUM('1Q'!B9+'2Q'!B9+'3Q'!B9+'4Q'!B9),0)</f>
        <v>1</v>
      </c>
      <c r="C9" s="47">
        <f>IF(SUM('1Q'!C9+'2Q'!C9+'3Q'!C9+'4Q'!C9)&gt;0,SUM('1Q'!C9+'2Q'!C9+'3Q'!C9+'4Q'!C9),0)</f>
        <v>2</v>
      </c>
      <c r="D9" s="47">
        <f>IF(SUM('1Q'!D9+'2Q'!D9+'3Q'!D9+'4Q'!D9)&gt;0,SUM('1Q'!D9+'2Q'!D9+'3Q'!D9+'4Q'!D9),0)</f>
        <v>0</v>
      </c>
      <c r="E9" s="47">
        <f>IF(SUM('1Q'!E9+'2Q'!E9+'3Q'!E9+'4Q'!E9)&gt;0,SUM('1Q'!E9+'2Q'!E9+'3Q'!E9+'4Q'!E9),0)</f>
        <v>0</v>
      </c>
      <c r="F9" s="12">
        <f t="shared" si="0"/>
        <v>3</v>
      </c>
      <c r="G9" s="17"/>
      <c r="H9" s="13">
        <v>5.25</v>
      </c>
      <c r="I9" s="48">
        <f>SUM('1Q'!I9,'2Q'!I9,'3Q'!I9,'4Q'!I9)</f>
        <v>5808681</v>
      </c>
      <c r="J9" s="1"/>
      <c r="K9" s="13">
        <v>5.25</v>
      </c>
      <c r="L9" s="14">
        <f t="shared" si="1"/>
        <v>1936.2270000000001</v>
      </c>
      <c r="M9" s="14">
        <f t="shared" si="2"/>
        <v>3872.4540000000002</v>
      </c>
      <c r="N9" s="14">
        <f t="shared" si="3"/>
        <v>0</v>
      </c>
      <c r="O9" s="14">
        <f t="shared" si="4"/>
        <v>0</v>
      </c>
      <c r="P9" s="15">
        <f t="shared" si="5"/>
        <v>5808.6809999999996</v>
      </c>
      <c r="Q9" s="3"/>
      <c r="R9" s="3"/>
    </row>
    <row r="10" spans="1:18">
      <c r="A10" s="10">
        <v>5.75</v>
      </c>
      <c r="B10" s="47">
        <f>IF(SUM('1Q'!B10+'2Q'!B10+'3Q'!B10+'4Q'!B10)&gt;0,SUM('1Q'!B10+'2Q'!B10+'3Q'!B10+'4Q'!B10),0)</f>
        <v>1</v>
      </c>
      <c r="C10" s="47">
        <f>IF(SUM('1Q'!C10+'2Q'!C10+'3Q'!C10+'4Q'!C10)&gt;0,SUM('1Q'!C10+'2Q'!C10+'3Q'!C10+'4Q'!C10),0)</f>
        <v>2</v>
      </c>
      <c r="D10" s="47">
        <f>IF(SUM('1Q'!D10+'2Q'!D10+'3Q'!D10+'4Q'!D10)&gt;0,SUM('1Q'!D10+'2Q'!D10+'3Q'!D10+'4Q'!D10),0)</f>
        <v>0</v>
      </c>
      <c r="E10" s="47">
        <f>IF(SUM('1Q'!E10+'2Q'!E10+'3Q'!E10+'4Q'!E10)&gt;0,SUM('1Q'!E10+'2Q'!E10+'3Q'!E10+'4Q'!E10),0)</f>
        <v>0</v>
      </c>
      <c r="F10" s="12">
        <f t="shared" si="0"/>
        <v>3</v>
      </c>
      <c r="G10" s="1"/>
      <c r="H10" s="13">
        <v>5.75</v>
      </c>
      <c r="I10" s="48">
        <f>SUM('1Q'!I10,'2Q'!I10,'3Q'!I10,'4Q'!I10)</f>
        <v>9844138</v>
      </c>
      <c r="J10" s="1"/>
      <c r="K10" s="13">
        <v>5.75</v>
      </c>
      <c r="L10" s="14">
        <f t="shared" si="1"/>
        <v>3281.3793333333301</v>
      </c>
      <c r="M10" s="14">
        <f t="shared" si="2"/>
        <v>6562.7586666666703</v>
      </c>
      <c r="N10" s="14">
        <f t="shared" si="3"/>
        <v>0</v>
      </c>
      <c r="O10" s="14">
        <f t="shared" si="4"/>
        <v>0</v>
      </c>
      <c r="P10" s="15">
        <f t="shared" si="5"/>
        <v>9844.1380000000008</v>
      </c>
      <c r="Q10" s="3"/>
      <c r="R10" s="3"/>
    </row>
    <row r="11" spans="1:18">
      <c r="A11" s="13">
        <v>6.25</v>
      </c>
      <c r="B11" s="47">
        <f>IF(SUM('1Q'!B11+'2Q'!B11+'3Q'!B11+'4Q'!B11)&gt;0,SUM('1Q'!B11+'2Q'!B11+'3Q'!B11+'4Q'!B11),0)</f>
        <v>2</v>
      </c>
      <c r="C11" s="47">
        <f>IF(SUM('1Q'!C11+'2Q'!C11+'3Q'!C11+'4Q'!C11)&gt;0,SUM('1Q'!C11+'2Q'!C11+'3Q'!C11+'4Q'!C11),0)</f>
        <v>2</v>
      </c>
      <c r="D11" s="47">
        <f>IF(SUM('1Q'!D11+'2Q'!D11+'3Q'!D11+'4Q'!D11)&gt;0,SUM('1Q'!D11+'2Q'!D11+'3Q'!D11+'4Q'!D11),0)</f>
        <v>0</v>
      </c>
      <c r="E11" s="47">
        <f>IF(SUM('1Q'!E11+'2Q'!E11+'3Q'!E11+'4Q'!E11)&gt;0,SUM('1Q'!E11+'2Q'!E11+'3Q'!E11+'4Q'!E11),0)</f>
        <v>0</v>
      </c>
      <c r="F11" s="12">
        <f t="shared" si="0"/>
        <v>4</v>
      </c>
      <c r="G11" s="1"/>
      <c r="H11" s="13">
        <v>6.25</v>
      </c>
      <c r="I11" s="48">
        <f>SUM('1Q'!I11,'2Q'!I11,'3Q'!I11,'4Q'!I11)</f>
        <v>12499867</v>
      </c>
      <c r="J11" s="1"/>
      <c r="K11" s="13">
        <v>6.25</v>
      </c>
      <c r="L11" s="14">
        <f t="shared" si="1"/>
        <v>6249.9335000000001</v>
      </c>
      <c r="M11" s="14">
        <f t="shared" si="2"/>
        <v>6249.9335000000001</v>
      </c>
      <c r="N11" s="14">
        <f t="shared" si="3"/>
        <v>0</v>
      </c>
      <c r="O11" s="14">
        <f t="shared" si="4"/>
        <v>0</v>
      </c>
      <c r="P11" s="15">
        <f t="shared" si="5"/>
        <v>12499.867</v>
      </c>
      <c r="Q11" s="3"/>
      <c r="R11" s="3"/>
    </row>
    <row r="12" spans="1:18">
      <c r="A12" s="10">
        <v>6.75</v>
      </c>
      <c r="B12" s="47">
        <f>IF(SUM('1Q'!B12+'2Q'!B12+'3Q'!B12+'4Q'!B12)&gt;0,SUM('1Q'!B12+'2Q'!B12+'3Q'!B12+'4Q'!B12),0)</f>
        <v>2</v>
      </c>
      <c r="C12" s="47">
        <f>IF(SUM('1Q'!C12+'2Q'!C12+'3Q'!C12+'4Q'!C12)&gt;0,SUM('1Q'!C12+'2Q'!C12+'3Q'!C12+'4Q'!C12),0)</f>
        <v>2</v>
      </c>
      <c r="D12" s="47">
        <f>IF(SUM('1Q'!D12+'2Q'!D12+'3Q'!D12+'4Q'!D12)&gt;0,SUM('1Q'!D12+'2Q'!D12+'3Q'!D12+'4Q'!D12),0)</f>
        <v>0</v>
      </c>
      <c r="E12" s="47">
        <f>IF(SUM('1Q'!E12+'2Q'!E12+'3Q'!E12+'4Q'!E12)&gt;0,SUM('1Q'!E12+'2Q'!E12+'3Q'!E12+'4Q'!E12),0)</f>
        <v>0</v>
      </c>
      <c r="F12" s="12">
        <f t="shared" si="0"/>
        <v>4</v>
      </c>
      <c r="G12" s="1"/>
      <c r="H12" s="13">
        <v>6.75</v>
      </c>
      <c r="I12" s="48">
        <f>SUM('1Q'!I12,'2Q'!I12,'3Q'!I12,'4Q'!I12)</f>
        <v>15891413</v>
      </c>
      <c r="J12" s="1"/>
      <c r="K12" s="13">
        <v>6.75</v>
      </c>
      <c r="L12" s="14">
        <f t="shared" si="1"/>
        <v>7945.7065000000002</v>
      </c>
      <c r="M12" s="14">
        <f t="shared" si="2"/>
        <v>7945.7065000000002</v>
      </c>
      <c r="N12" s="14">
        <f t="shared" si="3"/>
        <v>0</v>
      </c>
      <c r="O12" s="14">
        <f t="shared" si="4"/>
        <v>0</v>
      </c>
      <c r="P12" s="15">
        <f t="shared" si="5"/>
        <v>15891.413</v>
      </c>
      <c r="Q12" s="3"/>
      <c r="R12" s="3"/>
    </row>
    <row r="13" spans="1:18">
      <c r="A13" s="13">
        <v>7.25</v>
      </c>
      <c r="B13" s="47">
        <f>IF(SUM('1Q'!B13+'2Q'!B13+'3Q'!B13+'4Q'!B13)&gt;0,SUM('1Q'!B13+'2Q'!B13+'3Q'!B13+'4Q'!B13),0)</f>
        <v>6</v>
      </c>
      <c r="C13" s="47">
        <f>IF(SUM('1Q'!C13+'2Q'!C13+'3Q'!C13+'4Q'!C13)&gt;0,SUM('1Q'!C13+'2Q'!C13+'3Q'!C13+'4Q'!C13),0)</f>
        <v>2</v>
      </c>
      <c r="D13" s="47">
        <f>IF(SUM('1Q'!D13+'2Q'!D13+'3Q'!D13+'4Q'!D13)&gt;0,SUM('1Q'!D13+'2Q'!D13+'3Q'!D13+'4Q'!D13),0)</f>
        <v>0</v>
      </c>
      <c r="E13" s="47">
        <f>IF(SUM('1Q'!E13+'2Q'!E13+'3Q'!E13+'4Q'!E13)&gt;0,SUM('1Q'!E13+'2Q'!E13+'3Q'!E13+'4Q'!E13),0)</f>
        <v>0</v>
      </c>
      <c r="F13" s="12">
        <f t="shared" si="0"/>
        <v>8</v>
      </c>
      <c r="G13" s="1"/>
      <c r="H13" s="13">
        <v>7.25</v>
      </c>
      <c r="I13" s="48">
        <f>SUM('1Q'!I13,'2Q'!I13,'3Q'!I13,'4Q'!I13)</f>
        <v>16807901</v>
      </c>
      <c r="J13" s="1"/>
      <c r="K13" s="13">
        <v>7.25</v>
      </c>
      <c r="L13" s="14">
        <f t="shared" si="1"/>
        <v>12605.92575</v>
      </c>
      <c r="M13" s="14">
        <f t="shared" si="2"/>
        <v>4201.9752500000004</v>
      </c>
      <c r="N13" s="14">
        <f t="shared" si="3"/>
        <v>0</v>
      </c>
      <c r="O13" s="14">
        <f t="shared" si="4"/>
        <v>0</v>
      </c>
      <c r="P13" s="15">
        <f t="shared" si="5"/>
        <v>16807.901000000002</v>
      </c>
      <c r="Q13" s="3"/>
      <c r="R13" s="3"/>
    </row>
    <row r="14" spans="1:18">
      <c r="A14" s="10">
        <v>7.75</v>
      </c>
      <c r="B14" s="47">
        <f>IF(SUM('1Q'!B14+'2Q'!B14+'3Q'!B14+'4Q'!B14)&gt;0,SUM('1Q'!B14+'2Q'!B14+'3Q'!B14+'4Q'!B14),0)</f>
        <v>3</v>
      </c>
      <c r="C14" s="47">
        <f>IF(SUM('1Q'!C14+'2Q'!C14+'3Q'!C14+'4Q'!C14)&gt;0,SUM('1Q'!C14+'2Q'!C14+'3Q'!C14+'4Q'!C14),0)</f>
        <v>2</v>
      </c>
      <c r="D14" s="47">
        <f>IF(SUM('1Q'!D14+'2Q'!D14+'3Q'!D14+'4Q'!D14)&gt;0,SUM('1Q'!D14+'2Q'!D14+'3Q'!D14+'4Q'!D14),0)</f>
        <v>0</v>
      </c>
      <c r="E14" s="47">
        <f>IF(SUM('1Q'!E14+'2Q'!E14+'3Q'!E14+'4Q'!E14)&gt;0,SUM('1Q'!E14+'2Q'!E14+'3Q'!E14+'4Q'!E14),0)</f>
        <v>0</v>
      </c>
      <c r="F14" s="12">
        <f t="shared" si="0"/>
        <v>5</v>
      </c>
      <c r="G14" s="1"/>
      <c r="H14" s="13">
        <v>7.75</v>
      </c>
      <c r="I14" s="48">
        <f>SUM('1Q'!I14,'2Q'!I14,'3Q'!I14,'4Q'!I14)</f>
        <v>11232604</v>
      </c>
      <c r="J14" s="4"/>
      <c r="K14" s="13">
        <v>7.75</v>
      </c>
      <c r="L14" s="14">
        <f t="shared" si="1"/>
        <v>6739.5623999999998</v>
      </c>
      <c r="M14" s="14">
        <f t="shared" si="2"/>
        <v>4493.0415999999996</v>
      </c>
      <c r="N14" s="14">
        <f t="shared" si="3"/>
        <v>0</v>
      </c>
      <c r="O14" s="14">
        <f t="shared" si="4"/>
        <v>0</v>
      </c>
      <c r="P14" s="15">
        <f t="shared" si="5"/>
        <v>11232.603999999999</v>
      </c>
      <c r="Q14" s="3"/>
      <c r="R14" s="3"/>
    </row>
    <row r="15" spans="1:18">
      <c r="A15" s="13">
        <v>8.25</v>
      </c>
      <c r="B15" s="47">
        <f>IF(SUM('1Q'!B15+'2Q'!B15+'3Q'!B15+'4Q'!B15)&gt;0,SUM('1Q'!B15+'2Q'!B15+'3Q'!B15+'4Q'!B15),0)</f>
        <v>8</v>
      </c>
      <c r="C15" s="47">
        <f>IF(SUM('1Q'!C15+'2Q'!C15+'3Q'!C15+'4Q'!C15)&gt;0,SUM('1Q'!C15+'2Q'!C15+'3Q'!C15+'4Q'!C15),0)</f>
        <v>10</v>
      </c>
      <c r="D15" s="47">
        <f>IF(SUM('1Q'!D15+'2Q'!D15+'3Q'!D15+'4Q'!D15)&gt;0,SUM('1Q'!D15+'2Q'!D15+'3Q'!D15+'4Q'!D15),0)</f>
        <v>0</v>
      </c>
      <c r="E15" s="47">
        <f>IF(SUM('1Q'!E15+'2Q'!E15+'3Q'!E15+'4Q'!E15)&gt;0,SUM('1Q'!E15+'2Q'!E15+'3Q'!E15+'4Q'!E15),0)</f>
        <v>0</v>
      </c>
      <c r="F15" s="12">
        <f t="shared" si="0"/>
        <v>18</v>
      </c>
      <c r="G15" s="1"/>
      <c r="H15" s="13">
        <v>8.25</v>
      </c>
      <c r="I15" s="48">
        <f>SUM('1Q'!I15,'2Q'!I15,'3Q'!I15,'4Q'!I15)</f>
        <v>17746959</v>
      </c>
      <c r="J15" s="4"/>
      <c r="K15" s="13">
        <v>8.25</v>
      </c>
      <c r="L15" s="14">
        <f t="shared" si="1"/>
        <v>7887.53733333333</v>
      </c>
      <c r="M15" s="14">
        <f t="shared" si="2"/>
        <v>9859.4216666666707</v>
      </c>
      <c r="N15" s="14">
        <f t="shared" si="3"/>
        <v>0</v>
      </c>
      <c r="O15" s="14">
        <f t="shared" si="4"/>
        <v>0</v>
      </c>
      <c r="P15" s="15">
        <f t="shared" si="5"/>
        <v>17746.958999999999</v>
      </c>
      <c r="Q15" s="3"/>
      <c r="R15" s="3"/>
    </row>
    <row r="16" spans="1:18">
      <c r="A16" s="10">
        <v>8.75</v>
      </c>
      <c r="B16" s="47">
        <f>IF(SUM('1Q'!B16+'2Q'!B16+'3Q'!B16+'4Q'!B16)&gt;0,SUM('1Q'!B16+'2Q'!B16+'3Q'!B16+'4Q'!B16),0)</f>
        <v>19</v>
      </c>
      <c r="C16" s="47">
        <f>IF(SUM('1Q'!C16+'2Q'!C16+'3Q'!C16+'4Q'!C16)&gt;0,SUM('1Q'!C16+'2Q'!C16+'3Q'!C16+'4Q'!C16),0)</f>
        <v>27</v>
      </c>
      <c r="D16" s="47">
        <f>IF(SUM('1Q'!D16+'2Q'!D16+'3Q'!D16+'4Q'!D16)&gt;0,SUM('1Q'!D16+'2Q'!D16+'3Q'!D16+'4Q'!D16),0)</f>
        <v>0</v>
      </c>
      <c r="E16" s="47">
        <f>IF(SUM('1Q'!E16+'2Q'!E16+'3Q'!E16+'4Q'!E16)&gt;0,SUM('1Q'!E16+'2Q'!E16+'3Q'!E16+'4Q'!E16),0)</f>
        <v>0</v>
      </c>
      <c r="F16" s="12">
        <f t="shared" si="0"/>
        <v>46</v>
      </c>
      <c r="G16" s="1"/>
      <c r="H16" s="13">
        <v>8.75</v>
      </c>
      <c r="I16" s="48">
        <f>SUM('1Q'!I16,'2Q'!I16,'3Q'!I16,'4Q'!I16)</f>
        <v>20135046</v>
      </c>
      <c r="J16" s="4"/>
      <c r="K16" s="13">
        <v>8.75</v>
      </c>
      <c r="L16" s="14">
        <f t="shared" si="1"/>
        <v>8316.6494347826101</v>
      </c>
      <c r="M16" s="14">
        <f t="shared" si="2"/>
        <v>11818.396565217399</v>
      </c>
      <c r="N16" s="14">
        <f t="shared" si="3"/>
        <v>0</v>
      </c>
      <c r="O16" s="14">
        <f t="shared" si="4"/>
        <v>0</v>
      </c>
      <c r="P16" s="15">
        <f t="shared" si="5"/>
        <v>20135.045999999998</v>
      </c>
      <c r="Q16" s="3"/>
      <c r="R16" s="3"/>
    </row>
    <row r="17" spans="1:18">
      <c r="A17" s="13">
        <v>9.25</v>
      </c>
      <c r="B17" s="47">
        <f>IF(SUM('1Q'!B17+'2Q'!B17+'3Q'!B17+'4Q'!B17)&gt;0,SUM('1Q'!B17+'2Q'!B17+'3Q'!B17+'4Q'!B17),0)</f>
        <v>27</v>
      </c>
      <c r="C17" s="47">
        <f>IF(SUM('1Q'!C17+'2Q'!C17+'3Q'!C17+'4Q'!C17)&gt;0,SUM('1Q'!C17+'2Q'!C17+'3Q'!C17+'4Q'!C17),0)</f>
        <v>37</v>
      </c>
      <c r="D17" s="47">
        <f>IF(SUM('1Q'!D17+'2Q'!D17+'3Q'!D17+'4Q'!D17)&gt;0,SUM('1Q'!D17+'2Q'!D17+'3Q'!D17+'4Q'!D17),0)</f>
        <v>0</v>
      </c>
      <c r="E17" s="47">
        <f>IF(SUM('1Q'!E17+'2Q'!E17+'3Q'!E17+'4Q'!E17)&gt;0,SUM('1Q'!E17+'2Q'!E17+'3Q'!E17+'4Q'!E17),0)</f>
        <v>0</v>
      </c>
      <c r="F17" s="12">
        <f t="shared" si="0"/>
        <v>64</v>
      </c>
      <c r="G17" s="1"/>
      <c r="H17" s="13">
        <v>9.25</v>
      </c>
      <c r="I17" s="48">
        <f>SUM('1Q'!I17,'2Q'!I17,'3Q'!I17,'4Q'!I17)</f>
        <v>23524325</v>
      </c>
      <c r="J17" s="4"/>
      <c r="K17" s="13">
        <v>9.25</v>
      </c>
      <c r="L17" s="14">
        <f t="shared" si="1"/>
        <v>9924.3246093750004</v>
      </c>
      <c r="M17" s="14">
        <f t="shared" si="2"/>
        <v>13600.000390625</v>
      </c>
      <c r="N17" s="14">
        <f t="shared" si="3"/>
        <v>0</v>
      </c>
      <c r="O17" s="14">
        <f t="shared" si="4"/>
        <v>0</v>
      </c>
      <c r="P17" s="15">
        <f t="shared" si="5"/>
        <v>23524.325000000001</v>
      </c>
      <c r="Q17" s="3"/>
      <c r="R17" s="3"/>
    </row>
    <row r="18" spans="1:18">
      <c r="A18" s="10">
        <v>9.75</v>
      </c>
      <c r="B18" s="47">
        <f>IF(SUM('1Q'!B18+'2Q'!B18+'3Q'!B18+'4Q'!B18)&gt;0,SUM('1Q'!B18+'2Q'!B18+'3Q'!B18+'4Q'!B18),0)</f>
        <v>26</v>
      </c>
      <c r="C18" s="47">
        <f>IF(SUM('1Q'!C18+'2Q'!C18+'3Q'!C18+'4Q'!C18)&gt;0,SUM('1Q'!C18+'2Q'!C18+'3Q'!C18+'4Q'!C18),0)</f>
        <v>36</v>
      </c>
      <c r="D18" s="47">
        <f>IF(SUM('1Q'!D18+'2Q'!D18+'3Q'!D18+'4Q'!D18)&gt;0,SUM('1Q'!D18+'2Q'!D18+'3Q'!D18+'4Q'!D18),0)</f>
        <v>0</v>
      </c>
      <c r="E18" s="47">
        <f>IF(SUM('1Q'!E18+'2Q'!E18+'3Q'!E18+'4Q'!E18)&gt;0,SUM('1Q'!E18+'2Q'!E18+'3Q'!E18+'4Q'!E18),0)</f>
        <v>0</v>
      </c>
      <c r="F18" s="12">
        <f t="shared" si="0"/>
        <v>62</v>
      </c>
      <c r="G18" s="1"/>
      <c r="H18" s="13">
        <v>9.75</v>
      </c>
      <c r="I18" s="48">
        <f>SUM('1Q'!I18,'2Q'!I18,'3Q'!I18,'4Q'!I18)</f>
        <v>30307136</v>
      </c>
      <c r="J18" s="4"/>
      <c r="K18" s="13">
        <v>9.75</v>
      </c>
      <c r="L18" s="14">
        <f t="shared" si="1"/>
        <v>12709.444129032299</v>
      </c>
      <c r="M18" s="14">
        <f t="shared" si="2"/>
        <v>17597.691870967701</v>
      </c>
      <c r="N18" s="14">
        <f t="shared" si="3"/>
        <v>0</v>
      </c>
      <c r="O18" s="14">
        <f t="shared" si="4"/>
        <v>0</v>
      </c>
      <c r="P18" s="15">
        <f t="shared" si="5"/>
        <v>30307.135999999999</v>
      </c>
      <c r="Q18" s="3"/>
      <c r="R18" s="3"/>
    </row>
    <row r="19" spans="1:18">
      <c r="A19" s="13">
        <v>10.25</v>
      </c>
      <c r="B19" s="47">
        <f>IF(SUM('1Q'!B19+'2Q'!B19+'3Q'!B19+'4Q'!B19)&gt;0,SUM('1Q'!B19+'2Q'!B19+'3Q'!B19+'4Q'!B19),0)</f>
        <v>35</v>
      </c>
      <c r="C19" s="47">
        <f>IF(SUM('1Q'!C19+'2Q'!C19+'3Q'!C19+'4Q'!C19)&gt;0,SUM('1Q'!C19+'2Q'!C19+'3Q'!C19+'4Q'!C19),0)</f>
        <v>48</v>
      </c>
      <c r="D19" s="47">
        <f>IF(SUM('1Q'!D19+'2Q'!D19+'3Q'!D19+'4Q'!D19)&gt;0,SUM('1Q'!D19+'2Q'!D19+'3Q'!D19+'4Q'!D19),0)</f>
        <v>0</v>
      </c>
      <c r="E19" s="47">
        <f>IF(SUM('1Q'!E19+'2Q'!E19+'3Q'!E19+'4Q'!E19)&gt;0,SUM('1Q'!E19+'2Q'!E19+'3Q'!E19+'4Q'!E19),0)</f>
        <v>0</v>
      </c>
      <c r="F19" s="12">
        <f t="shared" si="0"/>
        <v>83</v>
      </c>
      <c r="G19" s="1"/>
      <c r="H19" s="13">
        <v>10.25</v>
      </c>
      <c r="I19" s="48">
        <f>SUM('1Q'!I19,'2Q'!I19,'3Q'!I19,'4Q'!I19)</f>
        <v>36794428</v>
      </c>
      <c r="J19" s="4"/>
      <c r="K19" s="13">
        <v>10.25</v>
      </c>
      <c r="L19" s="14">
        <f t="shared" si="1"/>
        <v>15515.7226506024</v>
      </c>
      <c r="M19" s="14">
        <f t="shared" si="2"/>
        <v>21278.705349397598</v>
      </c>
      <c r="N19" s="14">
        <f t="shared" si="3"/>
        <v>0</v>
      </c>
      <c r="O19" s="14">
        <f t="shared" si="4"/>
        <v>0</v>
      </c>
      <c r="P19" s="15">
        <f t="shared" si="5"/>
        <v>36794.428</v>
      </c>
      <c r="Q19" s="3"/>
      <c r="R19" s="3"/>
    </row>
    <row r="20" spans="1:18">
      <c r="A20" s="10">
        <v>10.75</v>
      </c>
      <c r="B20" s="47">
        <f>IF(SUM('1Q'!B20+'2Q'!B20+'3Q'!B20+'4Q'!B20)&gt;0,SUM('1Q'!B20+'2Q'!B20+'3Q'!B20+'4Q'!B20),0)</f>
        <v>39</v>
      </c>
      <c r="C20" s="47">
        <f>IF(SUM('1Q'!C20+'2Q'!C20+'3Q'!C20+'4Q'!C20)&gt;0,SUM('1Q'!C20+'2Q'!C20+'3Q'!C20+'4Q'!C20),0)</f>
        <v>50</v>
      </c>
      <c r="D20" s="47">
        <f>IF(SUM('1Q'!D20+'2Q'!D20+'3Q'!D20+'4Q'!D20)&gt;0,SUM('1Q'!D20+'2Q'!D20+'3Q'!D20+'4Q'!D20),0)</f>
        <v>0</v>
      </c>
      <c r="E20" s="47">
        <f>IF(SUM('1Q'!E20+'2Q'!E20+'3Q'!E20+'4Q'!E20)&gt;0,SUM('1Q'!E20+'2Q'!E20+'3Q'!E20+'4Q'!E20),0)</f>
        <v>0</v>
      </c>
      <c r="F20" s="12">
        <f t="shared" si="0"/>
        <v>89</v>
      </c>
      <c r="G20" s="1"/>
      <c r="H20" s="13">
        <v>10.75</v>
      </c>
      <c r="I20" s="48">
        <f>SUM('1Q'!I20,'2Q'!I20,'3Q'!I20,'4Q'!I20)</f>
        <v>44579561</v>
      </c>
      <c r="J20" s="4"/>
      <c r="K20" s="13">
        <v>10.75</v>
      </c>
      <c r="L20" s="14">
        <f t="shared" si="1"/>
        <v>19534.863808988801</v>
      </c>
      <c r="M20" s="14">
        <f t="shared" si="2"/>
        <v>25044.697191011201</v>
      </c>
      <c r="N20" s="14">
        <f t="shared" si="3"/>
        <v>0</v>
      </c>
      <c r="O20" s="14">
        <f t="shared" si="4"/>
        <v>0</v>
      </c>
      <c r="P20" s="15">
        <f t="shared" si="5"/>
        <v>44579.561000000002</v>
      </c>
      <c r="Q20" s="3"/>
      <c r="R20" s="3"/>
    </row>
    <row r="21" spans="1:18">
      <c r="A21" s="13">
        <v>11.25</v>
      </c>
      <c r="B21" s="47">
        <f>IF(SUM('1Q'!B21+'2Q'!B21+'3Q'!B21+'4Q'!B21)&gt;0,SUM('1Q'!B21+'2Q'!B21+'3Q'!B21+'4Q'!B21),0)</f>
        <v>34</v>
      </c>
      <c r="C21" s="47">
        <f>IF(SUM('1Q'!C21+'2Q'!C21+'3Q'!C21+'4Q'!C21)&gt;0,SUM('1Q'!C21+'2Q'!C21+'3Q'!C21+'4Q'!C21),0)</f>
        <v>69</v>
      </c>
      <c r="D21" s="47">
        <f>IF(SUM('1Q'!D21+'2Q'!D21+'3Q'!D21+'4Q'!D21)&gt;0,SUM('1Q'!D21+'2Q'!D21+'3Q'!D21+'4Q'!D21),0)</f>
        <v>0</v>
      </c>
      <c r="E21" s="47">
        <f>IF(SUM('1Q'!E21+'2Q'!E21+'3Q'!E21+'4Q'!E21)&gt;0,SUM('1Q'!E21+'2Q'!E21+'3Q'!E21+'4Q'!E21),0)</f>
        <v>0</v>
      </c>
      <c r="F21" s="12">
        <f t="shared" si="0"/>
        <v>103</v>
      </c>
      <c r="G21" s="1"/>
      <c r="H21" s="13">
        <v>11.25</v>
      </c>
      <c r="I21" s="48">
        <f>SUM('1Q'!I21,'2Q'!I21,'3Q'!I21,'4Q'!I21)</f>
        <v>52267300</v>
      </c>
      <c r="J21" s="4"/>
      <c r="K21" s="13">
        <v>11.25</v>
      </c>
      <c r="L21" s="14">
        <f t="shared" si="1"/>
        <v>17253.283495145599</v>
      </c>
      <c r="M21" s="14">
        <f t="shared" si="2"/>
        <v>35014.0165048544</v>
      </c>
      <c r="N21" s="14">
        <f t="shared" si="3"/>
        <v>0</v>
      </c>
      <c r="O21" s="14">
        <f t="shared" si="4"/>
        <v>0</v>
      </c>
      <c r="P21" s="15">
        <f t="shared" si="5"/>
        <v>52267.3</v>
      </c>
      <c r="Q21" s="3"/>
      <c r="R21" s="3"/>
    </row>
    <row r="22" spans="1:18">
      <c r="A22" s="10">
        <v>11.75</v>
      </c>
      <c r="B22" s="47">
        <f>IF(SUM('1Q'!B22+'2Q'!B22+'3Q'!B22+'4Q'!B22)&gt;0,SUM('1Q'!B22+'2Q'!B22+'3Q'!B22+'4Q'!B22),0)</f>
        <v>20</v>
      </c>
      <c r="C22" s="47">
        <f>IF(SUM('1Q'!C22+'2Q'!C22+'3Q'!C22+'4Q'!C22)&gt;0,SUM('1Q'!C22+'2Q'!C22+'3Q'!C22+'4Q'!C22),0)</f>
        <v>91</v>
      </c>
      <c r="D22" s="47">
        <f>IF(SUM('1Q'!D22+'2Q'!D22+'3Q'!D22+'4Q'!D22)&gt;0,SUM('1Q'!D22+'2Q'!D22+'3Q'!D22+'4Q'!D22),0)</f>
        <v>0</v>
      </c>
      <c r="E22" s="47">
        <f>IF(SUM('1Q'!E22+'2Q'!E22+'3Q'!E22+'4Q'!E22)&gt;0,SUM('1Q'!E22+'2Q'!E22+'3Q'!E22+'4Q'!E22),0)</f>
        <v>0</v>
      </c>
      <c r="F22" s="12">
        <f t="shared" si="0"/>
        <v>111</v>
      </c>
      <c r="G22" s="4"/>
      <c r="H22" s="13">
        <v>11.75</v>
      </c>
      <c r="I22" s="48">
        <f>SUM('1Q'!I22,'2Q'!I22,'3Q'!I22,'4Q'!I22)</f>
        <v>60882477</v>
      </c>
      <c r="J22" s="4"/>
      <c r="K22" s="13">
        <v>11.75</v>
      </c>
      <c r="L22" s="14">
        <f t="shared" si="1"/>
        <v>10969.8156756757</v>
      </c>
      <c r="M22" s="14">
        <f t="shared" si="2"/>
        <v>49912.661324324297</v>
      </c>
      <c r="N22" s="14">
        <f t="shared" si="3"/>
        <v>0</v>
      </c>
      <c r="O22" s="14">
        <f t="shared" si="4"/>
        <v>0</v>
      </c>
      <c r="P22" s="15">
        <f t="shared" si="5"/>
        <v>60882.476999999999</v>
      </c>
      <c r="Q22" s="3"/>
      <c r="R22" s="3"/>
    </row>
    <row r="23" spans="1:18">
      <c r="A23" s="13">
        <v>12.25</v>
      </c>
      <c r="B23" s="47">
        <f>IF(SUM('1Q'!B23+'2Q'!B23+'3Q'!B23+'4Q'!B23)&gt;0,SUM('1Q'!B23+'2Q'!B23+'3Q'!B23+'4Q'!B23),0)</f>
        <v>10</v>
      </c>
      <c r="C23" s="47">
        <f>IF(SUM('1Q'!C23+'2Q'!C23+'3Q'!C23+'4Q'!C23)&gt;0,SUM('1Q'!C23+'2Q'!C23+'3Q'!C23+'4Q'!C23),0)</f>
        <v>98</v>
      </c>
      <c r="D23" s="47">
        <f>IF(SUM('1Q'!D23+'2Q'!D23+'3Q'!D23+'4Q'!D23)&gt;0,SUM('1Q'!D23+'2Q'!D23+'3Q'!D23+'4Q'!D23),0)</f>
        <v>0</v>
      </c>
      <c r="E23" s="47">
        <f>IF(SUM('1Q'!E23+'2Q'!E23+'3Q'!E23+'4Q'!E23)&gt;0,SUM('1Q'!E23+'2Q'!E23+'3Q'!E23+'4Q'!E23),0)</f>
        <v>0</v>
      </c>
      <c r="F23" s="12">
        <f t="shared" si="0"/>
        <v>108</v>
      </c>
      <c r="G23" s="4"/>
      <c r="H23" s="13">
        <v>12.25</v>
      </c>
      <c r="I23" s="48">
        <f>SUM('1Q'!I23,'2Q'!I23,'3Q'!I23,'4Q'!I23)</f>
        <v>68751035</v>
      </c>
      <c r="J23" s="4"/>
      <c r="K23" s="13">
        <v>12.25</v>
      </c>
      <c r="L23" s="14">
        <f t="shared" si="1"/>
        <v>6365.8365740740701</v>
      </c>
      <c r="M23" s="14">
        <f t="shared" si="2"/>
        <v>62385.198425925897</v>
      </c>
      <c r="N23" s="14">
        <f t="shared" si="3"/>
        <v>0</v>
      </c>
      <c r="O23" s="14">
        <f t="shared" si="4"/>
        <v>0</v>
      </c>
      <c r="P23" s="15">
        <f t="shared" si="5"/>
        <v>68751.035000000003</v>
      </c>
      <c r="Q23" s="3"/>
      <c r="R23" s="3"/>
    </row>
    <row r="24" spans="1:18">
      <c r="A24" s="10">
        <v>12.75</v>
      </c>
      <c r="B24" s="47">
        <f>IF(SUM('1Q'!B24+'2Q'!B24+'3Q'!B24+'4Q'!B24)&gt;0,SUM('1Q'!B24+'2Q'!B24+'3Q'!B24+'4Q'!B24),0)</f>
        <v>4</v>
      </c>
      <c r="C24" s="47">
        <f>IF(SUM('1Q'!C24+'2Q'!C24+'3Q'!C24+'4Q'!C24)&gt;0,SUM('1Q'!C24+'2Q'!C24+'3Q'!C24+'4Q'!C24),0)</f>
        <v>95</v>
      </c>
      <c r="D24" s="47">
        <f>IF(SUM('1Q'!D24+'2Q'!D24+'3Q'!D24+'4Q'!D24)&gt;0,SUM('1Q'!D24+'2Q'!D24+'3Q'!D24+'4Q'!D24),0)</f>
        <v>0</v>
      </c>
      <c r="E24" s="47">
        <f>IF(SUM('1Q'!E24+'2Q'!E24+'3Q'!E24+'4Q'!E24)&gt;0,SUM('1Q'!E24+'2Q'!E24+'3Q'!E24+'4Q'!E24),0)</f>
        <v>0</v>
      </c>
      <c r="F24" s="12">
        <f t="shared" si="0"/>
        <v>99</v>
      </c>
      <c r="G24" s="4"/>
      <c r="H24" s="13">
        <v>12.75</v>
      </c>
      <c r="I24" s="48">
        <f>SUM('1Q'!I24,'2Q'!I24,'3Q'!I24,'4Q'!I24)</f>
        <v>70515855</v>
      </c>
      <c r="J24" s="4"/>
      <c r="K24" s="13">
        <v>12.75</v>
      </c>
      <c r="L24" s="14">
        <f t="shared" si="1"/>
        <v>2849.1254545454499</v>
      </c>
      <c r="M24" s="14">
        <f t="shared" si="2"/>
        <v>67666.729545454495</v>
      </c>
      <c r="N24" s="14">
        <f t="shared" si="3"/>
        <v>0</v>
      </c>
      <c r="O24" s="14">
        <f t="shared" si="4"/>
        <v>0</v>
      </c>
      <c r="P24" s="15">
        <f t="shared" si="5"/>
        <v>70515.854999999894</v>
      </c>
      <c r="Q24" s="3"/>
      <c r="R24" s="3"/>
    </row>
    <row r="25" spans="1:18">
      <c r="A25" s="13">
        <v>13.25</v>
      </c>
      <c r="B25" s="47">
        <f>IF(SUM('1Q'!B25+'2Q'!B25+'3Q'!B25+'4Q'!B25)&gt;0,SUM('1Q'!B25+'2Q'!B25+'3Q'!B25+'4Q'!B25),0)</f>
        <v>1</v>
      </c>
      <c r="C25" s="47">
        <f>IF(SUM('1Q'!C25+'2Q'!C25+'3Q'!C25+'4Q'!C25)&gt;0,SUM('1Q'!C25+'2Q'!C25+'3Q'!C25+'4Q'!C25),0)</f>
        <v>96</v>
      </c>
      <c r="D25" s="47">
        <f>IF(SUM('1Q'!D25+'2Q'!D25+'3Q'!D25+'4Q'!D25)&gt;0,SUM('1Q'!D25+'2Q'!D25+'3Q'!D25+'4Q'!D25),0)</f>
        <v>0</v>
      </c>
      <c r="E25" s="47">
        <f>IF(SUM('1Q'!E25+'2Q'!E25+'3Q'!E25+'4Q'!E25)&gt;0,SUM('1Q'!E25+'2Q'!E25+'3Q'!E25+'4Q'!E25),0)</f>
        <v>0</v>
      </c>
      <c r="F25" s="12">
        <f t="shared" si="0"/>
        <v>97</v>
      </c>
      <c r="G25" s="4"/>
      <c r="H25" s="13">
        <v>13.25</v>
      </c>
      <c r="I25" s="48">
        <f>SUM('1Q'!I25,'2Q'!I25,'3Q'!I25,'4Q'!I25)</f>
        <v>61298422</v>
      </c>
      <c r="J25" s="4"/>
      <c r="K25" s="13">
        <v>13.25</v>
      </c>
      <c r="L25" s="14">
        <f t="shared" si="1"/>
        <v>631.94249484536101</v>
      </c>
      <c r="M25" s="14">
        <f t="shared" si="2"/>
        <v>60666.479505154603</v>
      </c>
      <c r="N25" s="14">
        <f t="shared" si="3"/>
        <v>0</v>
      </c>
      <c r="O25" s="14">
        <f t="shared" si="4"/>
        <v>0</v>
      </c>
      <c r="P25" s="15">
        <f t="shared" si="5"/>
        <v>61298.421999999999</v>
      </c>
      <c r="Q25" s="3"/>
      <c r="R25" s="3"/>
    </row>
    <row r="26" spans="1:18">
      <c r="A26" s="10">
        <v>13.75</v>
      </c>
      <c r="B26" s="47">
        <f>IF(SUM('1Q'!B26+'2Q'!B26+'3Q'!B26+'4Q'!B26)&gt;0,SUM('1Q'!B26+'2Q'!B26+'3Q'!B26+'4Q'!B26),0)</f>
        <v>0</v>
      </c>
      <c r="C26" s="47">
        <f>IF(SUM('1Q'!C26+'2Q'!C26+'3Q'!C26+'4Q'!C26)&gt;0,SUM('1Q'!C26+'2Q'!C26+'3Q'!C26+'4Q'!C26),0)</f>
        <v>94</v>
      </c>
      <c r="D26" s="47">
        <f>IF(SUM('1Q'!D26+'2Q'!D26+'3Q'!D26+'4Q'!D26)&gt;0,SUM('1Q'!D26+'2Q'!D26+'3Q'!D26+'4Q'!D26),0)</f>
        <v>0</v>
      </c>
      <c r="E26" s="47">
        <f>IF(SUM('1Q'!E26+'2Q'!E26+'3Q'!E26+'4Q'!E26)&gt;0,SUM('1Q'!E26+'2Q'!E26+'3Q'!E26+'4Q'!E26),0)</f>
        <v>0</v>
      </c>
      <c r="F26" s="12">
        <f t="shared" si="0"/>
        <v>94</v>
      </c>
      <c r="G26" s="4"/>
      <c r="H26" s="13">
        <v>13.75</v>
      </c>
      <c r="I26" s="48">
        <f>SUM('1Q'!I26,'2Q'!I26,'3Q'!I26,'4Q'!I26)</f>
        <v>52004133</v>
      </c>
      <c r="J26" s="4"/>
      <c r="K26" s="13">
        <v>13.75</v>
      </c>
      <c r="L26" s="14">
        <f t="shared" si="1"/>
        <v>0</v>
      </c>
      <c r="M26" s="14">
        <f t="shared" si="2"/>
        <v>52004.133000000002</v>
      </c>
      <c r="N26" s="14">
        <f t="shared" si="3"/>
        <v>0</v>
      </c>
      <c r="O26" s="14">
        <f t="shared" si="4"/>
        <v>0</v>
      </c>
      <c r="P26" s="15">
        <f t="shared" si="5"/>
        <v>52004.133000000002</v>
      </c>
      <c r="Q26" s="3"/>
      <c r="R26" s="3"/>
    </row>
    <row r="27" spans="1:18">
      <c r="A27" s="13">
        <v>14.25</v>
      </c>
      <c r="B27" s="47">
        <f>IF(SUM('1Q'!B27+'2Q'!B27+'3Q'!B27+'4Q'!B27)&gt;0,SUM('1Q'!B27+'2Q'!B27+'3Q'!B27+'4Q'!B27),0)</f>
        <v>0</v>
      </c>
      <c r="C27" s="47">
        <f>IF(SUM('1Q'!C27+'2Q'!C27+'3Q'!C27+'4Q'!C27)&gt;0,SUM('1Q'!C27+'2Q'!C27+'3Q'!C27+'4Q'!C27),0)</f>
        <v>88</v>
      </c>
      <c r="D27" s="47">
        <f>IF(SUM('1Q'!D27+'2Q'!D27+'3Q'!D27+'4Q'!D27)&gt;0,SUM('1Q'!D27+'2Q'!D27+'3Q'!D27+'4Q'!D27),0)</f>
        <v>1</v>
      </c>
      <c r="E27" s="47">
        <f>IF(SUM('1Q'!E27+'2Q'!E27+'3Q'!E27+'4Q'!E27)&gt;0,SUM('1Q'!E27+'2Q'!E27+'3Q'!E27+'4Q'!E27),0)</f>
        <v>0</v>
      </c>
      <c r="F27" s="12">
        <f t="shared" si="0"/>
        <v>89</v>
      </c>
      <c r="G27" s="4"/>
      <c r="H27" s="13">
        <v>14.25</v>
      </c>
      <c r="I27" s="48">
        <f>SUM('1Q'!I27,'2Q'!I27,'3Q'!I27,'4Q'!I27)</f>
        <v>40114625</v>
      </c>
      <c r="J27" s="4"/>
      <c r="K27" s="13">
        <v>14.25</v>
      </c>
      <c r="L27" s="14">
        <f t="shared" si="1"/>
        <v>0</v>
      </c>
      <c r="M27" s="14">
        <f t="shared" si="2"/>
        <v>39663.898876404499</v>
      </c>
      <c r="N27" s="14">
        <f t="shared" si="3"/>
        <v>450.72612359550601</v>
      </c>
      <c r="O27" s="14">
        <f t="shared" si="4"/>
        <v>0</v>
      </c>
      <c r="P27" s="15">
        <f t="shared" si="5"/>
        <v>40114.625</v>
      </c>
      <c r="Q27" s="3"/>
      <c r="R27" s="3"/>
    </row>
    <row r="28" spans="1:18">
      <c r="A28" s="10">
        <v>14.75</v>
      </c>
      <c r="B28" s="47">
        <f>IF(SUM('1Q'!B28+'2Q'!B28+'3Q'!B28+'4Q'!B28)&gt;0,SUM('1Q'!B28+'2Q'!B28+'3Q'!B28+'4Q'!B28),0)</f>
        <v>0</v>
      </c>
      <c r="C28" s="47">
        <f>IF(SUM('1Q'!C28+'2Q'!C28+'3Q'!C28+'4Q'!C28)&gt;0,SUM('1Q'!C28+'2Q'!C28+'3Q'!C28+'4Q'!C28),0)</f>
        <v>66</v>
      </c>
      <c r="D28" s="47">
        <f>IF(SUM('1Q'!D28+'2Q'!D28+'3Q'!D28+'4Q'!D28)&gt;0,SUM('1Q'!D28+'2Q'!D28+'3Q'!D28+'4Q'!D28),0)</f>
        <v>11</v>
      </c>
      <c r="E28" s="47">
        <f>IF(SUM('1Q'!E28+'2Q'!E28+'3Q'!E28+'4Q'!E28)&gt;0,SUM('1Q'!E28+'2Q'!E28+'3Q'!E28+'4Q'!E28),0)</f>
        <v>0</v>
      </c>
      <c r="F28" s="12">
        <f t="shared" si="0"/>
        <v>77</v>
      </c>
      <c r="G28" s="1"/>
      <c r="H28" s="13">
        <v>14.75</v>
      </c>
      <c r="I28" s="48">
        <f>SUM('1Q'!I28,'2Q'!I28,'3Q'!I28,'4Q'!I28)</f>
        <v>23847713</v>
      </c>
      <c r="J28" s="4"/>
      <c r="K28" s="13">
        <v>14.75</v>
      </c>
      <c r="L28" s="14">
        <f t="shared" si="1"/>
        <v>0</v>
      </c>
      <c r="M28" s="14">
        <f t="shared" si="2"/>
        <v>20440.8968571429</v>
      </c>
      <c r="N28" s="14">
        <f t="shared" si="3"/>
        <v>3406.8161428571402</v>
      </c>
      <c r="O28" s="14">
        <f t="shared" si="4"/>
        <v>0</v>
      </c>
      <c r="P28" s="15">
        <f t="shared" si="5"/>
        <v>23847.713</v>
      </c>
      <c r="Q28" s="3"/>
      <c r="R28" s="3"/>
    </row>
    <row r="29" spans="1:18">
      <c r="A29" s="13">
        <v>15.25</v>
      </c>
      <c r="B29" s="47">
        <f>IF(SUM('1Q'!B29+'2Q'!B29+'3Q'!B29+'4Q'!B29)&gt;0,SUM('1Q'!B29+'2Q'!B29+'3Q'!B29+'4Q'!B29),0)</f>
        <v>0</v>
      </c>
      <c r="C29" s="47">
        <f>IF(SUM('1Q'!C29+'2Q'!C29+'3Q'!C29+'4Q'!C29)&gt;0,SUM('1Q'!C29+'2Q'!C29+'3Q'!C29+'4Q'!C29),0)</f>
        <v>55</v>
      </c>
      <c r="D29" s="47">
        <f>IF(SUM('1Q'!D29+'2Q'!D29+'3Q'!D29+'4Q'!D29)&gt;0,SUM('1Q'!D29+'2Q'!D29+'3Q'!D29+'4Q'!D29),0)</f>
        <v>12</v>
      </c>
      <c r="E29" s="47">
        <f>IF(SUM('1Q'!E29+'2Q'!E29+'3Q'!E29+'4Q'!E29)&gt;0,SUM('1Q'!E29+'2Q'!E29+'3Q'!E29+'4Q'!E29),0)</f>
        <v>0</v>
      </c>
      <c r="F29" s="12">
        <f t="shared" si="0"/>
        <v>67</v>
      </c>
      <c r="G29" s="1"/>
      <c r="H29" s="13">
        <v>15.25</v>
      </c>
      <c r="I29" s="48">
        <f>SUM('1Q'!I29,'2Q'!I29,'3Q'!I29,'4Q'!I29)</f>
        <v>16376140</v>
      </c>
      <c r="J29" s="4"/>
      <c r="K29" s="13">
        <v>15.25</v>
      </c>
      <c r="L29" s="14">
        <f t="shared" si="1"/>
        <v>0</v>
      </c>
      <c r="M29" s="14">
        <f t="shared" si="2"/>
        <v>13443.1</v>
      </c>
      <c r="N29" s="14">
        <f t="shared" si="3"/>
        <v>2933.04</v>
      </c>
      <c r="O29" s="14">
        <f t="shared" si="4"/>
        <v>0</v>
      </c>
      <c r="P29" s="15">
        <f t="shared" si="5"/>
        <v>16376.14</v>
      </c>
      <c r="Q29" s="3"/>
      <c r="R29" s="3"/>
    </row>
    <row r="30" spans="1:18">
      <c r="A30" s="10">
        <v>15.75</v>
      </c>
      <c r="B30" s="47">
        <f>IF(SUM('1Q'!B30+'2Q'!B30+'3Q'!B30+'4Q'!B30)&gt;0,SUM('1Q'!B30+'2Q'!B30+'3Q'!B30+'4Q'!B30),0)</f>
        <v>0</v>
      </c>
      <c r="C30" s="47">
        <f>IF(SUM('1Q'!C30+'2Q'!C30+'3Q'!C30+'4Q'!C30)&gt;0,SUM('1Q'!C30+'2Q'!C30+'3Q'!C30+'4Q'!C30),0)</f>
        <v>32</v>
      </c>
      <c r="D30" s="47">
        <f>IF(SUM('1Q'!D30+'2Q'!D30+'3Q'!D30+'4Q'!D30)&gt;0,SUM('1Q'!D30+'2Q'!D30+'3Q'!D30+'4Q'!D30),0)</f>
        <v>21</v>
      </c>
      <c r="E30" s="47">
        <f>IF(SUM('1Q'!E30+'2Q'!E30+'3Q'!E30+'4Q'!E30)&gt;0,SUM('1Q'!E30+'2Q'!E30+'3Q'!E30+'4Q'!E30),0)</f>
        <v>0</v>
      </c>
      <c r="F30" s="12">
        <f t="shared" si="0"/>
        <v>53</v>
      </c>
      <c r="G30" s="1"/>
      <c r="H30" s="13">
        <v>15.75</v>
      </c>
      <c r="I30" s="48">
        <f>SUM('1Q'!I30,'2Q'!I30,'3Q'!I30,'4Q'!I30)</f>
        <v>9565703</v>
      </c>
      <c r="J30" s="4"/>
      <c r="K30" s="13">
        <v>15.75</v>
      </c>
      <c r="L30" s="14">
        <f t="shared" si="1"/>
        <v>0</v>
      </c>
      <c r="M30" s="14">
        <f t="shared" si="2"/>
        <v>5775.51879245283</v>
      </c>
      <c r="N30" s="14">
        <f t="shared" si="3"/>
        <v>3790.18420754717</v>
      </c>
      <c r="O30" s="14">
        <f t="shared" si="4"/>
        <v>0</v>
      </c>
      <c r="P30" s="15">
        <f t="shared" si="5"/>
        <v>9565.7029999999995</v>
      </c>
      <c r="Q30" s="3"/>
      <c r="R30" s="3"/>
    </row>
    <row r="31" spans="1:18">
      <c r="A31" s="13">
        <v>16.25</v>
      </c>
      <c r="B31" s="47">
        <f>IF(SUM('1Q'!B31+'2Q'!B31+'3Q'!B31+'4Q'!B31)&gt;0,SUM('1Q'!B31+'2Q'!B31+'3Q'!B31+'4Q'!B31),0)</f>
        <v>0</v>
      </c>
      <c r="C31" s="47">
        <f>IF(SUM('1Q'!C31+'2Q'!C31+'3Q'!C31+'4Q'!C31)&gt;0,SUM('1Q'!C31+'2Q'!C31+'3Q'!C31+'4Q'!C31),0)</f>
        <v>23</v>
      </c>
      <c r="D31" s="47">
        <f>IF(SUM('1Q'!D31+'2Q'!D31+'3Q'!D31+'4Q'!D31)&gt;0,SUM('1Q'!D31+'2Q'!D31+'3Q'!D31+'4Q'!D31),0)</f>
        <v>18</v>
      </c>
      <c r="E31" s="47">
        <f>IF(SUM('1Q'!E31+'2Q'!E31+'3Q'!E31+'4Q'!E31)&gt;0,SUM('1Q'!E31+'2Q'!E31+'3Q'!E31+'4Q'!E31),0)</f>
        <v>0</v>
      </c>
      <c r="F31" s="12">
        <f t="shared" si="0"/>
        <v>41</v>
      </c>
      <c r="G31" s="1"/>
      <c r="H31" s="13">
        <v>16.25</v>
      </c>
      <c r="I31" s="48">
        <f>SUM('1Q'!I31,'2Q'!I31,'3Q'!I31,'4Q'!I31)</f>
        <v>8504619</v>
      </c>
      <c r="J31" s="4"/>
      <c r="K31" s="13">
        <v>16.25</v>
      </c>
      <c r="L31" s="14">
        <f t="shared" si="1"/>
        <v>0</v>
      </c>
      <c r="M31" s="14">
        <f t="shared" si="2"/>
        <v>4770.8838292682904</v>
      </c>
      <c r="N31" s="14">
        <f t="shared" si="3"/>
        <v>3733.7351707317098</v>
      </c>
      <c r="O31" s="14">
        <f t="shared" si="4"/>
        <v>0</v>
      </c>
      <c r="P31" s="15">
        <f t="shared" si="5"/>
        <v>8504.6190000000006</v>
      </c>
      <c r="Q31" s="3"/>
      <c r="R31" s="3"/>
    </row>
    <row r="32" spans="1:18">
      <c r="A32" s="10">
        <v>16.75</v>
      </c>
      <c r="B32" s="47">
        <f>IF(SUM('1Q'!B32+'2Q'!B32+'3Q'!B32+'4Q'!B32)&gt;0,SUM('1Q'!B32+'2Q'!B32+'3Q'!B32+'4Q'!B32),0)</f>
        <v>0</v>
      </c>
      <c r="C32" s="47">
        <f>IF(SUM('1Q'!C32+'2Q'!C32+'3Q'!C32+'4Q'!C32)&gt;0,SUM('1Q'!C32+'2Q'!C32+'3Q'!C32+'4Q'!C32),0)</f>
        <v>5</v>
      </c>
      <c r="D32" s="47">
        <f>IF(SUM('1Q'!D32+'2Q'!D32+'3Q'!D32+'4Q'!D32)&gt;0,SUM('1Q'!D32+'2Q'!D32+'3Q'!D32+'4Q'!D32),0)</f>
        <v>6</v>
      </c>
      <c r="E32" s="47">
        <f>IF(SUM('1Q'!E32+'2Q'!E32+'3Q'!E32+'4Q'!E32)&gt;0,SUM('1Q'!E32+'2Q'!E32+'3Q'!E32+'4Q'!E32),0)</f>
        <v>0</v>
      </c>
      <c r="F32" s="12">
        <f t="shared" si="0"/>
        <v>11</v>
      </c>
      <c r="G32" s="1"/>
      <c r="H32" s="13">
        <v>16.75</v>
      </c>
      <c r="I32" s="48">
        <f>SUM('1Q'!I32,'2Q'!I32,'3Q'!I32,'4Q'!I32)</f>
        <v>5178830</v>
      </c>
      <c r="J32" s="20"/>
      <c r="K32" s="13">
        <v>16.75</v>
      </c>
      <c r="L32" s="14">
        <f t="shared" si="1"/>
        <v>0</v>
      </c>
      <c r="M32" s="14">
        <f t="shared" si="2"/>
        <v>2354.0136363636402</v>
      </c>
      <c r="N32" s="14">
        <f t="shared" si="3"/>
        <v>2824.8163636363602</v>
      </c>
      <c r="O32" s="14">
        <f t="shared" si="4"/>
        <v>0</v>
      </c>
      <c r="P32" s="15">
        <f t="shared" si="5"/>
        <v>5178.83</v>
      </c>
      <c r="Q32" s="3"/>
      <c r="R32" s="3"/>
    </row>
    <row r="33" spans="1:18">
      <c r="A33" s="13">
        <v>17.25</v>
      </c>
      <c r="B33" s="47">
        <f>IF(SUM('1Q'!B33+'2Q'!B33+'3Q'!B33+'4Q'!B33)&gt;0,SUM('1Q'!B33+'2Q'!B33+'3Q'!B33+'4Q'!B33),0)</f>
        <v>0</v>
      </c>
      <c r="C33" s="47">
        <f>IF(SUM('1Q'!C33+'2Q'!C33+'3Q'!C33+'4Q'!C33)&gt;0,SUM('1Q'!C33+'2Q'!C33+'3Q'!C33+'4Q'!C33),0)</f>
        <v>1</v>
      </c>
      <c r="D33" s="47">
        <f>IF(SUM('1Q'!D33+'2Q'!D33+'3Q'!D33+'4Q'!D33)&gt;0,SUM('1Q'!D33+'2Q'!D33+'3Q'!D33+'4Q'!D33),0)</f>
        <v>5</v>
      </c>
      <c r="E33" s="47">
        <f>IF(SUM('1Q'!E33+'2Q'!E33+'3Q'!E33+'4Q'!E33)&gt;0,SUM('1Q'!E33+'2Q'!E33+'3Q'!E33+'4Q'!E33),0)</f>
        <v>0</v>
      </c>
      <c r="F33" s="12">
        <f t="shared" si="0"/>
        <v>6</v>
      </c>
      <c r="G33" s="1"/>
      <c r="H33" s="13">
        <v>17.25</v>
      </c>
      <c r="I33" s="48">
        <f>SUM('1Q'!I33,'2Q'!I33,'3Q'!I33,'4Q'!I33)</f>
        <v>3148815</v>
      </c>
      <c r="J33" s="20"/>
      <c r="K33" s="13">
        <v>17.25</v>
      </c>
      <c r="L33" s="14">
        <f t="shared" si="1"/>
        <v>0</v>
      </c>
      <c r="M33" s="14">
        <f t="shared" si="2"/>
        <v>524.80250000000001</v>
      </c>
      <c r="N33" s="14">
        <f t="shared" si="3"/>
        <v>2624.0124999999998</v>
      </c>
      <c r="O33" s="14">
        <f t="shared" si="4"/>
        <v>0</v>
      </c>
      <c r="P33" s="15">
        <f t="shared" si="5"/>
        <v>3148.8150000000001</v>
      </c>
      <c r="Q33" s="3"/>
      <c r="R33" s="3"/>
    </row>
    <row r="34" spans="1:18">
      <c r="A34" s="10">
        <v>17.75</v>
      </c>
      <c r="B34" s="47">
        <f>IF(SUM('1Q'!B34+'2Q'!B34+'3Q'!B34+'4Q'!B34)&gt;0,SUM('1Q'!B34+'2Q'!B34+'3Q'!B34+'4Q'!B34),0)</f>
        <v>0</v>
      </c>
      <c r="C34" s="47">
        <f>IF(SUM('1Q'!C34+'2Q'!C34+'3Q'!C34+'4Q'!C34)&gt;0,SUM('1Q'!C34+'2Q'!C34+'3Q'!C34+'4Q'!C34),0)</f>
        <v>0</v>
      </c>
      <c r="D34" s="47">
        <f>IF(SUM('1Q'!D34+'2Q'!D34+'3Q'!D34+'4Q'!D34)&gt;0,SUM('1Q'!D34+'2Q'!D34+'3Q'!D34+'4Q'!D34),0)</f>
        <v>4</v>
      </c>
      <c r="E34" s="47">
        <f>IF(SUM('1Q'!E34+'2Q'!E34+'3Q'!E34+'4Q'!E34)&gt;0,SUM('1Q'!E34+'2Q'!E34+'3Q'!E34+'4Q'!E34),0)</f>
        <v>0</v>
      </c>
      <c r="F34" s="12">
        <f t="shared" si="0"/>
        <v>4</v>
      </c>
      <c r="G34" s="1"/>
      <c r="H34" s="13">
        <v>17.75</v>
      </c>
      <c r="I34" s="48">
        <f>SUM('1Q'!I34,'2Q'!I34,'3Q'!I34,'4Q'!I34)</f>
        <v>2851408</v>
      </c>
      <c r="J34" s="20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2851.4079999999999</v>
      </c>
      <c r="O34" s="14">
        <f t="shared" si="4"/>
        <v>0</v>
      </c>
      <c r="P34" s="15">
        <f t="shared" si="5"/>
        <v>2851.4079999999999</v>
      </c>
      <c r="Q34" s="3"/>
      <c r="R34" s="3"/>
    </row>
    <row r="35" spans="1:18">
      <c r="A35" s="13">
        <v>18.25</v>
      </c>
      <c r="B35" s="47">
        <f>IF(SUM('1Q'!B35+'2Q'!B35+'3Q'!B35+'4Q'!B35)&gt;0,SUM('1Q'!B35+'2Q'!B35+'3Q'!B35+'4Q'!B35),0)</f>
        <v>0</v>
      </c>
      <c r="C35" s="47">
        <f>IF(SUM('1Q'!C35+'2Q'!C35+'3Q'!C35+'4Q'!C35)&gt;0,SUM('1Q'!C35+'2Q'!C35+'3Q'!C35+'4Q'!C35),0)</f>
        <v>0</v>
      </c>
      <c r="D35" s="47">
        <f>IF(SUM('1Q'!D35+'2Q'!D35+'3Q'!D35+'4Q'!D35)&gt;0,SUM('1Q'!D35+'2Q'!D35+'3Q'!D35+'4Q'!D35),0)</f>
        <v>1</v>
      </c>
      <c r="E35" s="47">
        <f>IF(SUM('1Q'!E35+'2Q'!E35+'3Q'!E35+'4Q'!E35)&gt;0,SUM('1Q'!E35+'2Q'!E35+'3Q'!E35+'4Q'!E35),0)</f>
        <v>0</v>
      </c>
      <c r="F35" s="12">
        <f t="shared" si="0"/>
        <v>1</v>
      </c>
      <c r="G35" s="1"/>
      <c r="H35" s="13">
        <v>18.25</v>
      </c>
      <c r="I35" s="48">
        <f>SUM('1Q'!I35,'2Q'!I35,'3Q'!I35,'4Q'!I35)</f>
        <v>39599</v>
      </c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39.598999999999997</v>
      </c>
      <c r="O35" s="14">
        <f t="shared" si="4"/>
        <v>0</v>
      </c>
      <c r="P35" s="15">
        <f t="shared" si="5"/>
        <v>39.598999999999997</v>
      </c>
      <c r="Q35" s="3"/>
      <c r="R35" s="3"/>
    </row>
    <row r="36" spans="1:18">
      <c r="A36" s="10">
        <v>18.75</v>
      </c>
      <c r="B36" s="47">
        <f>IF(SUM('1Q'!B36+'2Q'!B36+'3Q'!B36+'4Q'!B36)&gt;0,SUM('1Q'!B36+'2Q'!B36+'3Q'!B36+'4Q'!B36),0)</f>
        <v>0</v>
      </c>
      <c r="C36" s="47">
        <f>IF(SUM('1Q'!C36+'2Q'!C36+'3Q'!C36+'4Q'!C36)&gt;0,SUM('1Q'!C36+'2Q'!C36+'3Q'!C36+'4Q'!C36),0)</f>
        <v>0</v>
      </c>
      <c r="D36" s="47">
        <f>IF(SUM('1Q'!D36+'2Q'!D36+'3Q'!D36+'4Q'!D36)&gt;0,SUM('1Q'!D36+'2Q'!D36+'3Q'!D36+'4Q'!D36),0)</f>
        <v>0</v>
      </c>
      <c r="E36" s="47">
        <f>IF(SUM('1Q'!E36+'2Q'!E36+'3Q'!E36+'4Q'!E36)&gt;0,SUM('1Q'!E36+'2Q'!E36+'3Q'!E36+'4Q'!E36),0)</f>
        <v>0</v>
      </c>
      <c r="F36" s="12">
        <f t="shared" si="0"/>
        <v>0</v>
      </c>
      <c r="G36" s="1"/>
      <c r="H36" s="13">
        <v>18.75</v>
      </c>
      <c r="I36" s="48">
        <f>SUM('1Q'!I36,'2Q'!I36,'3Q'!I36,'4Q'!I36)</f>
        <v>0</v>
      </c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47">
        <f>IF(SUM('1Q'!B37+'2Q'!B37+'3Q'!B37+'4Q'!B37)&gt;0,SUM('1Q'!B37+'2Q'!B37+'3Q'!B37+'4Q'!B37),0)</f>
        <v>0</v>
      </c>
      <c r="C37" s="47">
        <f>IF(SUM('1Q'!C37+'2Q'!C37+'3Q'!C37+'4Q'!C37)&gt;0,SUM('1Q'!C37+'2Q'!C37+'3Q'!C37+'4Q'!C37),0)</f>
        <v>0</v>
      </c>
      <c r="D37" s="47">
        <f>IF(SUM('1Q'!D37+'2Q'!D37+'3Q'!D37+'4Q'!D37)&gt;0,SUM('1Q'!D37+'2Q'!D37+'3Q'!D37+'4Q'!D37),0)</f>
        <v>1</v>
      </c>
      <c r="E37" s="47">
        <f>IF(SUM('1Q'!E37+'2Q'!E37+'3Q'!E37+'4Q'!E37)&gt;0,SUM('1Q'!E37+'2Q'!E37+'3Q'!E37+'4Q'!E37),0)</f>
        <v>0</v>
      </c>
      <c r="F37" s="12">
        <f t="shared" si="0"/>
        <v>1</v>
      </c>
      <c r="G37" s="1"/>
      <c r="H37" s="13">
        <v>19.25</v>
      </c>
      <c r="I37" s="48">
        <f>SUM('1Q'!I37,'2Q'!I37,'3Q'!I37,'4Q'!I37)</f>
        <v>39599</v>
      </c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39.598999999999997</v>
      </c>
      <c r="O37" s="14">
        <f t="shared" si="4"/>
        <v>0</v>
      </c>
      <c r="P37" s="15">
        <f t="shared" si="5"/>
        <v>39.598999999999997</v>
      </c>
      <c r="Q37" s="3"/>
      <c r="R37" s="3"/>
    </row>
    <row r="38" spans="1:18">
      <c r="A38" s="22" t="s">
        <v>7</v>
      </c>
      <c r="B38" s="23">
        <f>SUM(B6:B37)</f>
        <v>241</v>
      </c>
      <c r="C38" s="23">
        <f>SUM(C6:C37)</f>
        <v>1035</v>
      </c>
      <c r="D38" s="23">
        <f>SUM(D6:D37)</f>
        <v>80</v>
      </c>
      <c r="E38" s="23">
        <f>SUM(E6:E37)</f>
        <v>0</v>
      </c>
      <c r="F38" s="24">
        <f>SUM(F6:F37)</f>
        <v>1356</v>
      </c>
      <c r="G38" s="25"/>
      <c r="H38" s="22" t="s">
        <v>7</v>
      </c>
      <c r="I38" s="48">
        <f>SUM(I6:I37)</f>
        <v>722799580</v>
      </c>
      <c r="J38" s="1"/>
      <c r="K38" s="22" t="s">
        <v>7</v>
      </c>
      <c r="L38" s="23">
        <f>SUM(L6:L37)</f>
        <v>151979.09714373399</v>
      </c>
      <c r="M38" s="23">
        <f>SUM(M6:M37)</f>
        <v>548126.54634789797</v>
      </c>
      <c r="N38" s="23">
        <f>SUM(N6:N37)</f>
        <v>22693.9365083679</v>
      </c>
      <c r="O38" s="23">
        <f>SUM(O6:O37)</f>
        <v>0</v>
      </c>
      <c r="P38" s="26">
        <f>SUM(P6:P37)</f>
        <v>722799.58</v>
      </c>
      <c r="Q38" s="27"/>
      <c r="R38" s="3"/>
    </row>
    <row r="39" spans="1:18">
      <c r="A39" s="1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8"/>
      <c r="B41" s="1"/>
      <c r="C41" s="1"/>
      <c r="D41" s="1"/>
      <c r="E41" s="1"/>
      <c r="F41" s="28"/>
      <c r="G41" s="1"/>
      <c r="H41" s="1"/>
      <c r="I41" s="1"/>
      <c r="J41" s="28"/>
      <c r="K41" s="1"/>
      <c r="L41" s="1"/>
      <c r="M41" s="1"/>
      <c r="N41" s="28"/>
      <c r="O41" s="1"/>
      <c r="P41" s="3"/>
      <c r="Q41" s="3"/>
      <c r="R41" s="3"/>
    </row>
    <row r="42" spans="1:18">
      <c r="A42" s="1"/>
      <c r="B42" s="59" t="s">
        <v>9</v>
      </c>
      <c r="C42" s="59"/>
      <c r="D42" s="59"/>
      <c r="E42" s="1"/>
      <c r="F42" s="1"/>
      <c r="G42" s="29"/>
      <c r="H42" s="1"/>
      <c r="I42" s="59" t="s">
        <v>10</v>
      </c>
      <c r="J42" s="59"/>
      <c r="K42" s="59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>
        <v>3.1284250177222948E-3</v>
      </c>
      <c r="J44" s="16" t="s">
        <v>12</v>
      </c>
      <c r="K44">
        <v>3.2918635704597787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0" t="s">
        <v>7</v>
      </c>
      <c r="N46" s="3"/>
      <c r="O46" s="3"/>
      <c r="P46" s="3"/>
    </row>
    <row r="47" spans="1:18">
      <c r="A47" s="13">
        <v>3.75</v>
      </c>
      <c r="B47" s="14">
        <f t="shared" ref="B47:B78" si="6">L6*($A47)</f>
        <v>1058.9475</v>
      </c>
      <c r="C47" s="14">
        <f t="shared" ref="C47:C78" si="7">M6*($A47)</f>
        <v>0</v>
      </c>
      <c r="D47" s="14">
        <f t="shared" ref="D47:D78" si="8">N6*($A47)</f>
        <v>0</v>
      </c>
      <c r="E47" s="14">
        <f t="shared" ref="E47:E78" si="9">O6*($A47)</f>
        <v>0</v>
      </c>
      <c r="F47" s="12">
        <f t="shared" ref="F47:F78" si="10">SUM(B47:E47)</f>
        <v>1058.9475</v>
      </c>
      <c r="G47" s="1"/>
      <c r="H47" s="13">
        <f t="shared" ref="H47:H78" si="11">$I$44*((A47)^$K$44)</f>
        <v>0.24263774927784601</v>
      </c>
      <c r="I47" s="14">
        <f t="shared" ref="I47:I78" si="12">L6*$H47</f>
        <v>68.517503467573803</v>
      </c>
      <c r="J47" s="14">
        <f t="shared" ref="J47:J78" si="13">M6*$H47</f>
        <v>0</v>
      </c>
      <c r="K47" s="14">
        <f t="shared" ref="K47:K78" si="14">N6*$H47</f>
        <v>0</v>
      </c>
      <c r="L47" s="14">
        <f t="shared" ref="L47:L78" si="15">O6*$H47</f>
        <v>0</v>
      </c>
      <c r="M47" s="31">
        <f t="shared" ref="M47:M78" si="16">SUM(I47:L47)</f>
        <v>68.517503467573803</v>
      </c>
      <c r="N47" s="3"/>
      <c r="O47" s="3"/>
      <c r="P47" s="3"/>
    </row>
    <row r="48" spans="1:18">
      <c r="A48" s="13">
        <v>4.25</v>
      </c>
      <c r="B48" s="14">
        <f t="shared" si="6"/>
        <v>448.96362499999998</v>
      </c>
      <c r="C48" s="14">
        <f t="shared" si="7"/>
        <v>448.96362499999998</v>
      </c>
      <c r="D48" s="14">
        <f t="shared" si="8"/>
        <v>0</v>
      </c>
      <c r="E48" s="14">
        <f t="shared" si="9"/>
        <v>0</v>
      </c>
      <c r="F48" s="12">
        <f t="shared" si="10"/>
        <v>897.92724999999996</v>
      </c>
      <c r="G48" s="1"/>
      <c r="H48" s="13">
        <f t="shared" si="11"/>
        <v>0.36635015291914003</v>
      </c>
      <c r="I48" s="14">
        <f t="shared" si="12"/>
        <v>38.7006806291486</v>
      </c>
      <c r="J48" s="14">
        <f t="shared" si="13"/>
        <v>38.7006806291486</v>
      </c>
      <c r="K48" s="14">
        <f t="shared" si="14"/>
        <v>0</v>
      </c>
      <c r="L48" s="14">
        <f t="shared" si="15"/>
        <v>0</v>
      </c>
      <c r="M48" s="31">
        <f t="shared" si="16"/>
        <v>77.4013612582972</v>
      </c>
      <c r="N48" s="3"/>
      <c r="O48" s="3"/>
      <c r="P48" s="3"/>
    </row>
    <row r="49" spans="1:16">
      <c r="A49" s="13">
        <v>4.75</v>
      </c>
      <c r="B49" s="14">
        <f t="shared" si="6"/>
        <v>4150.5143749999997</v>
      </c>
      <c r="C49" s="14">
        <f t="shared" si="7"/>
        <v>4150.5143749999997</v>
      </c>
      <c r="D49" s="14">
        <f t="shared" si="8"/>
        <v>0</v>
      </c>
      <c r="E49" s="14">
        <f t="shared" si="9"/>
        <v>0</v>
      </c>
      <c r="F49" s="12">
        <f t="shared" si="10"/>
        <v>8301.0287499999995</v>
      </c>
      <c r="G49" s="1"/>
      <c r="H49" s="13">
        <f t="shared" si="11"/>
        <v>0.528334282588523</v>
      </c>
      <c r="I49" s="14">
        <f t="shared" si="12"/>
        <v>461.65453361873199</v>
      </c>
      <c r="J49" s="14">
        <f t="shared" si="13"/>
        <v>461.65453361873199</v>
      </c>
      <c r="K49" s="14">
        <f t="shared" si="14"/>
        <v>0</v>
      </c>
      <c r="L49" s="14">
        <f t="shared" si="15"/>
        <v>0</v>
      </c>
      <c r="M49" s="31">
        <f t="shared" si="16"/>
        <v>923.30906723746398</v>
      </c>
      <c r="N49" s="3"/>
      <c r="O49" s="3"/>
      <c r="P49" s="3"/>
    </row>
    <row r="50" spans="1:16">
      <c r="A50" s="13">
        <v>5.25</v>
      </c>
      <c r="B50" s="14">
        <f t="shared" si="6"/>
        <v>10165.19175</v>
      </c>
      <c r="C50" s="14">
        <f t="shared" si="7"/>
        <v>20330.3835</v>
      </c>
      <c r="D50" s="14">
        <f t="shared" si="8"/>
        <v>0</v>
      </c>
      <c r="E50" s="14">
        <f t="shared" si="9"/>
        <v>0</v>
      </c>
      <c r="F50" s="12">
        <f t="shared" si="10"/>
        <v>30495.575250000002</v>
      </c>
      <c r="G50" s="1"/>
      <c r="H50" s="13">
        <f t="shared" si="11"/>
        <v>0.734500212971683</v>
      </c>
      <c r="I50" s="14">
        <f t="shared" si="12"/>
        <v>1422.1591438615201</v>
      </c>
      <c r="J50" s="14">
        <f t="shared" si="13"/>
        <v>2844.3182877230502</v>
      </c>
      <c r="K50" s="14">
        <f t="shared" si="14"/>
        <v>0</v>
      </c>
      <c r="L50" s="14">
        <f t="shared" si="15"/>
        <v>0</v>
      </c>
      <c r="M50" s="31">
        <f t="shared" si="16"/>
        <v>4266.4774315845698</v>
      </c>
      <c r="N50" s="3"/>
      <c r="O50" s="3"/>
      <c r="P50" s="3"/>
    </row>
    <row r="51" spans="1:16">
      <c r="A51" s="13">
        <v>5.75</v>
      </c>
      <c r="B51" s="14">
        <f t="shared" si="6"/>
        <v>18867.9311666666</v>
      </c>
      <c r="C51" s="14">
        <f t="shared" si="7"/>
        <v>37735.862333333404</v>
      </c>
      <c r="D51" s="14">
        <f t="shared" si="8"/>
        <v>0</v>
      </c>
      <c r="E51" s="14">
        <f t="shared" si="9"/>
        <v>0</v>
      </c>
      <c r="F51" s="12">
        <f t="shared" si="10"/>
        <v>56603.7935</v>
      </c>
      <c r="G51" s="1"/>
      <c r="H51" s="13">
        <f t="shared" si="11"/>
        <v>0.99094295359122198</v>
      </c>
      <c r="I51" s="14">
        <f t="shared" si="12"/>
        <v>3251.6597284265199</v>
      </c>
      <c r="J51" s="14">
        <f t="shared" si="13"/>
        <v>6503.3194568530598</v>
      </c>
      <c r="K51" s="14">
        <f t="shared" si="14"/>
        <v>0</v>
      </c>
      <c r="L51" s="14">
        <f t="shared" si="15"/>
        <v>0</v>
      </c>
      <c r="M51" s="31">
        <f t="shared" si="16"/>
        <v>9754.9791852795806</v>
      </c>
      <c r="N51" s="3"/>
      <c r="O51" s="3"/>
      <c r="P51" s="3"/>
    </row>
    <row r="52" spans="1:16">
      <c r="A52" s="13">
        <v>6.25</v>
      </c>
      <c r="B52" s="14">
        <f t="shared" si="6"/>
        <v>39062.084374999999</v>
      </c>
      <c r="C52" s="14">
        <f t="shared" si="7"/>
        <v>39062.084374999999</v>
      </c>
      <c r="D52" s="14">
        <f t="shared" si="8"/>
        <v>0</v>
      </c>
      <c r="E52" s="14">
        <f t="shared" si="9"/>
        <v>0</v>
      </c>
      <c r="F52" s="12">
        <f t="shared" si="10"/>
        <v>78124.168749999997</v>
      </c>
      <c r="G52" s="1"/>
      <c r="H52" s="13">
        <f t="shared" si="11"/>
        <v>1.30392972491326</v>
      </c>
      <c r="I52" s="14">
        <f t="shared" si="12"/>
        <v>8149.47406938117</v>
      </c>
      <c r="J52" s="14">
        <f t="shared" si="13"/>
        <v>8149.47406938117</v>
      </c>
      <c r="K52" s="14">
        <f t="shared" si="14"/>
        <v>0</v>
      </c>
      <c r="L52" s="14">
        <f t="shared" si="15"/>
        <v>0</v>
      </c>
      <c r="M52" s="31">
        <f t="shared" si="16"/>
        <v>16298.9481387623</v>
      </c>
      <c r="N52" s="3"/>
      <c r="O52" s="3"/>
      <c r="P52" s="3"/>
    </row>
    <row r="53" spans="1:16">
      <c r="A53" s="13">
        <v>6.75</v>
      </c>
      <c r="B53" s="14">
        <f t="shared" si="6"/>
        <v>53633.518875000002</v>
      </c>
      <c r="C53" s="14">
        <f t="shared" si="7"/>
        <v>53633.518875000002</v>
      </c>
      <c r="D53" s="14">
        <f t="shared" si="8"/>
        <v>0</v>
      </c>
      <c r="E53" s="14">
        <f t="shared" si="9"/>
        <v>0</v>
      </c>
      <c r="F53" s="12">
        <f t="shared" si="10"/>
        <v>107267.03775</v>
      </c>
      <c r="G53" s="1"/>
      <c r="H53" s="13">
        <f t="shared" si="11"/>
        <v>1.67988916458117</v>
      </c>
      <c r="I53" s="14">
        <f t="shared" si="12"/>
        <v>13347.9062542922</v>
      </c>
      <c r="J53" s="14">
        <f t="shared" si="13"/>
        <v>13347.9062542922</v>
      </c>
      <c r="K53" s="14">
        <f t="shared" si="14"/>
        <v>0</v>
      </c>
      <c r="L53" s="14">
        <f t="shared" si="15"/>
        <v>0</v>
      </c>
      <c r="M53" s="31">
        <f t="shared" si="16"/>
        <v>26695.8125085844</v>
      </c>
      <c r="N53" s="3"/>
      <c r="O53" s="3"/>
      <c r="P53" s="3"/>
    </row>
    <row r="54" spans="1:16">
      <c r="A54" s="13">
        <v>7.25</v>
      </c>
      <c r="B54" s="14">
        <f t="shared" si="6"/>
        <v>91392.961687500007</v>
      </c>
      <c r="C54" s="14">
        <f t="shared" si="7"/>
        <v>30464.320562500001</v>
      </c>
      <c r="D54" s="14">
        <f t="shared" si="8"/>
        <v>0</v>
      </c>
      <c r="E54" s="14">
        <f t="shared" si="9"/>
        <v>0</v>
      </c>
      <c r="F54" s="12">
        <f t="shared" si="10"/>
        <v>121857.28225</v>
      </c>
      <c r="G54" s="1"/>
      <c r="H54" s="13">
        <f t="shared" si="11"/>
        <v>2.1254020364198198</v>
      </c>
      <c r="I54" s="14">
        <f t="shared" si="12"/>
        <v>26792.660260007</v>
      </c>
      <c r="J54" s="14">
        <f t="shared" si="13"/>
        <v>8930.8867533356806</v>
      </c>
      <c r="K54" s="14">
        <f t="shared" si="14"/>
        <v>0</v>
      </c>
      <c r="L54" s="14">
        <f t="shared" si="15"/>
        <v>0</v>
      </c>
      <c r="M54" s="31">
        <f t="shared" si="16"/>
        <v>35723.547013342701</v>
      </c>
      <c r="N54" s="3"/>
      <c r="O54" s="3"/>
      <c r="P54" s="3"/>
    </row>
    <row r="55" spans="1:16">
      <c r="A55" s="13">
        <v>7.75</v>
      </c>
      <c r="B55" s="14">
        <f t="shared" si="6"/>
        <v>52231.6086</v>
      </c>
      <c r="C55" s="14">
        <f t="shared" si="7"/>
        <v>34821.072399999997</v>
      </c>
      <c r="D55" s="14">
        <f t="shared" si="8"/>
        <v>0</v>
      </c>
      <c r="E55" s="14">
        <f t="shared" si="9"/>
        <v>0</v>
      </c>
      <c r="F55" s="12">
        <f t="shared" si="10"/>
        <v>87052.680999999997</v>
      </c>
      <c r="G55" s="1"/>
      <c r="H55" s="13">
        <f t="shared" si="11"/>
        <v>2.6471931348707001</v>
      </c>
      <c r="I55" s="14">
        <f t="shared" si="12"/>
        <v>17840.9233173127</v>
      </c>
      <c r="J55" s="14">
        <f t="shared" si="13"/>
        <v>11893.948878208501</v>
      </c>
      <c r="K55" s="14">
        <f t="shared" si="14"/>
        <v>0</v>
      </c>
      <c r="L55" s="14">
        <f t="shared" si="15"/>
        <v>0</v>
      </c>
      <c r="M55" s="31">
        <f t="shared" si="16"/>
        <v>29734.872195521199</v>
      </c>
      <c r="N55" s="3"/>
      <c r="O55" s="3"/>
      <c r="P55" s="3"/>
    </row>
    <row r="56" spans="1:16">
      <c r="A56" s="13">
        <v>8.25</v>
      </c>
      <c r="B56" s="14">
        <f t="shared" si="6"/>
        <v>65072.182999999997</v>
      </c>
      <c r="C56" s="14">
        <f t="shared" si="7"/>
        <v>81340.228749999995</v>
      </c>
      <c r="D56" s="14">
        <f t="shared" si="8"/>
        <v>0</v>
      </c>
      <c r="E56" s="14">
        <f t="shared" si="9"/>
        <v>0</v>
      </c>
      <c r="F56" s="12">
        <f t="shared" si="10"/>
        <v>146412.41175</v>
      </c>
      <c r="G56" s="1"/>
      <c r="H56" s="13">
        <f t="shared" si="11"/>
        <v>3.25212415768247</v>
      </c>
      <c r="I56" s="14">
        <f t="shared" si="12"/>
        <v>25651.250706355699</v>
      </c>
      <c r="J56" s="14">
        <f t="shared" si="13"/>
        <v>32064.063382944601</v>
      </c>
      <c r="K56" s="14">
        <f t="shared" si="14"/>
        <v>0</v>
      </c>
      <c r="L56" s="14">
        <f t="shared" si="15"/>
        <v>0</v>
      </c>
      <c r="M56" s="31">
        <f t="shared" si="16"/>
        <v>57715.3140893003</v>
      </c>
      <c r="N56" s="3"/>
      <c r="O56" s="3"/>
      <c r="P56" s="3"/>
    </row>
    <row r="57" spans="1:16">
      <c r="A57" s="13">
        <v>8.75</v>
      </c>
      <c r="B57" s="14">
        <f t="shared" si="6"/>
        <v>72770.682554347804</v>
      </c>
      <c r="C57" s="14">
        <f t="shared" si="7"/>
        <v>103410.969945652</v>
      </c>
      <c r="D57" s="14">
        <f t="shared" si="8"/>
        <v>0</v>
      </c>
      <c r="E57" s="14">
        <f t="shared" si="9"/>
        <v>0</v>
      </c>
      <c r="F57" s="12">
        <f t="shared" si="10"/>
        <v>176181.6525</v>
      </c>
      <c r="G57" s="1"/>
      <c r="H57" s="13">
        <f t="shared" si="11"/>
        <v>3.9471873750039901</v>
      </c>
      <c r="I57" s="14">
        <f t="shared" si="12"/>
        <v>32827.373651308</v>
      </c>
      <c r="J57" s="14">
        <f t="shared" si="13"/>
        <v>46649.425715016601</v>
      </c>
      <c r="K57" s="14">
        <f t="shared" si="14"/>
        <v>0</v>
      </c>
      <c r="L57" s="14">
        <f t="shared" si="15"/>
        <v>0</v>
      </c>
      <c r="M57" s="31">
        <f t="shared" si="16"/>
        <v>79476.799366324602</v>
      </c>
      <c r="N57" s="3"/>
      <c r="O57" s="3"/>
      <c r="P57" s="3"/>
    </row>
    <row r="58" spans="1:16">
      <c r="A58" s="13">
        <v>9.25</v>
      </c>
      <c r="B58" s="14">
        <f t="shared" si="6"/>
        <v>91800.002636718797</v>
      </c>
      <c r="C58" s="14">
        <f t="shared" si="7"/>
        <v>125800.00361328101</v>
      </c>
      <c r="D58" s="14">
        <f t="shared" si="8"/>
        <v>0</v>
      </c>
      <c r="E58" s="14">
        <f t="shared" si="9"/>
        <v>0</v>
      </c>
      <c r="F58" s="12">
        <f t="shared" si="10"/>
        <v>217600.00625000001</v>
      </c>
      <c r="G58" s="1"/>
      <c r="H58" s="13">
        <f t="shared" si="11"/>
        <v>4.7394999622758798</v>
      </c>
      <c r="I58" s="14">
        <f t="shared" si="12"/>
        <v>47036.336111746401</v>
      </c>
      <c r="J58" s="14">
        <f t="shared" si="13"/>
        <v>64457.201338319101</v>
      </c>
      <c r="K58" s="14">
        <f t="shared" si="14"/>
        <v>0</v>
      </c>
      <c r="L58" s="14">
        <f t="shared" si="15"/>
        <v>0</v>
      </c>
      <c r="M58" s="31">
        <f t="shared" si="16"/>
        <v>111493.537450066</v>
      </c>
      <c r="N58" s="3"/>
      <c r="O58" s="3"/>
      <c r="P58" s="3"/>
    </row>
    <row r="59" spans="1:16">
      <c r="A59" s="13">
        <v>9.75</v>
      </c>
      <c r="B59" s="14">
        <f t="shared" si="6"/>
        <v>123917.08025806501</v>
      </c>
      <c r="C59" s="14">
        <f t="shared" si="7"/>
        <v>171577.49574193501</v>
      </c>
      <c r="D59" s="14">
        <f t="shared" si="8"/>
        <v>0</v>
      </c>
      <c r="E59" s="14">
        <f t="shared" si="9"/>
        <v>0</v>
      </c>
      <c r="F59" s="12">
        <f t="shared" si="10"/>
        <v>295494.576</v>
      </c>
      <c r="G59" s="1"/>
      <c r="H59" s="13">
        <f t="shared" si="11"/>
        <v>5.6362988928317996</v>
      </c>
      <c r="I59" s="14">
        <f t="shared" si="12"/>
        <v>71634.225872972398</v>
      </c>
      <c r="J59" s="14">
        <f t="shared" si="13"/>
        <v>99185.851208730397</v>
      </c>
      <c r="K59" s="14">
        <f t="shared" si="14"/>
        <v>0</v>
      </c>
      <c r="L59" s="14">
        <f t="shared" si="15"/>
        <v>0</v>
      </c>
      <c r="M59" s="31">
        <f t="shared" si="16"/>
        <v>170820.077081703</v>
      </c>
      <c r="N59" s="3"/>
      <c r="O59" s="3"/>
      <c r="P59" s="3"/>
    </row>
    <row r="60" spans="1:16">
      <c r="A60" s="13">
        <v>10.25</v>
      </c>
      <c r="B60" s="14">
        <f t="shared" si="6"/>
        <v>159036.15716867501</v>
      </c>
      <c r="C60" s="14">
        <f t="shared" si="7"/>
        <v>218106.72983132501</v>
      </c>
      <c r="D60" s="14">
        <f t="shared" si="8"/>
        <v>0</v>
      </c>
      <c r="E60" s="14">
        <f t="shared" si="9"/>
        <v>0</v>
      </c>
      <c r="F60" s="12">
        <f t="shared" si="10"/>
        <v>377142.88699999999</v>
      </c>
      <c r="G60" s="1"/>
      <c r="H60" s="13">
        <f t="shared" si="11"/>
        <v>6.6449363072691696</v>
      </c>
      <c r="I60" s="14">
        <f t="shared" si="12"/>
        <v>103100.988774507</v>
      </c>
      <c r="J60" s="14">
        <f t="shared" si="13"/>
        <v>141395.64174789499</v>
      </c>
      <c r="K60" s="14">
        <f t="shared" si="14"/>
        <v>0</v>
      </c>
      <c r="L60" s="14">
        <f t="shared" si="15"/>
        <v>0</v>
      </c>
      <c r="M60" s="31">
        <f t="shared" si="16"/>
        <v>244496.630522402</v>
      </c>
      <c r="N60" s="3"/>
      <c r="O60" s="3"/>
      <c r="P60" s="3"/>
    </row>
    <row r="61" spans="1:16">
      <c r="A61" s="13">
        <v>10.75</v>
      </c>
      <c r="B61" s="14">
        <f t="shared" si="6"/>
        <v>209999.78594663</v>
      </c>
      <c r="C61" s="14">
        <f t="shared" si="7"/>
        <v>269230.49480336998</v>
      </c>
      <c r="D61" s="14">
        <f t="shared" si="8"/>
        <v>0</v>
      </c>
      <c r="E61" s="14">
        <f t="shared" si="9"/>
        <v>0</v>
      </c>
      <c r="F61" s="12">
        <f t="shared" si="10"/>
        <v>479230.28074999998</v>
      </c>
      <c r="G61" s="1"/>
      <c r="H61" s="13">
        <f t="shared" si="11"/>
        <v>7.7728752926200704</v>
      </c>
      <c r="I61" s="14">
        <f t="shared" si="12"/>
        <v>151842.060245587</v>
      </c>
      <c r="J61" s="14">
        <f t="shared" si="13"/>
        <v>194669.30800716201</v>
      </c>
      <c r="K61" s="14">
        <f t="shared" si="14"/>
        <v>0</v>
      </c>
      <c r="L61" s="14">
        <f t="shared" si="15"/>
        <v>0</v>
      </c>
      <c r="M61" s="31">
        <f t="shared" si="16"/>
        <v>346511.36825274897</v>
      </c>
      <c r="N61" s="3"/>
      <c r="O61" s="3"/>
      <c r="P61" s="3"/>
    </row>
    <row r="62" spans="1:16">
      <c r="A62" s="13">
        <v>11.25</v>
      </c>
      <c r="B62" s="14">
        <f t="shared" si="6"/>
        <v>194099.43932038799</v>
      </c>
      <c r="C62" s="14">
        <f t="shared" si="7"/>
        <v>393907.68567961198</v>
      </c>
      <c r="D62" s="14">
        <f t="shared" si="8"/>
        <v>0</v>
      </c>
      <c r="E62" s="14">
        <f t="shared" si="9"/>
        <v>0</v>
      </c>
      <c r="F62" s="12">
        <f t="shared" si="10"/>
        <v>588007.125</v>
      </c>
      <c r="G62" s="1"/>
      <c r="H62" s="13">
        <f t="shared" si="11"/>
        <v>9.0276860166090191</v>
      </c>
      <c r="I62" s="14">
        <f t="shared" si="12"/>
        <v>155757.226149717</v>
      </c>
      <c r="J62" s="14">
        <f t="shared" si="13"/>
        <v>316095.54718619102</v>
      </c>
      <c r="K62" s="14">
        <f t="shared" si="14"/>
        <v>0</v>
      </c>
      <c r="L62" s="14">
        <f t="shared" si="15"/>
        <v>0</v>
      </c>
      <c r="M62" s="31">
        <f t="shared" si="16"/>
        <v>471852.77333590802</v>
      </c>
      <c r="N62" s="3"/>
      <c r="O62" s="3"/>
      <c r="P62" s="3"/>
    </row>
    <row r="63" spans="1:16">
      <c r="A63" s="13">
        <v>11.75</v>
      </c>
      <c r="B63" s="14">
        <f t="shared" si="6"/>
        <v>128895.334189189</v>
      </c>
      <c r="C63" s="14">
        <f t="shared" si="7"/>
        <v>586473.77056080999</v>
      </c>
      <c r="D63" s="14">
        <f t="shared" si="8"/>
        <v>0</v>
      </c>
      <c r="E63" s="14">
        <f t="shared" si="9"/>
        <v>0</v>
      </c>
      <c r="F63" s="12">
        <f t="shared" si="10"/>
        <v>715369.10474999901</v>
      </c>
      <c r="G63" s="1"/>
      <c r="H63" s="13">
        <f t="shared" si="11"/>
        <v>10.4170421718241</v>
      </c>
      <c r="I63" s="14">
        <f t="shared" si="12"/>
        <v>114273.032510651</v>
      </c>
      <c r="J63" s="14">
        <f t="shared" si="13"/>
        <v>519942.29792346002</v>
      </c>
      <c r="K63" s="14">
        <f t="shared" si="14"/>
        <v>0</v>
      </c>
      <c r="L63" s="14">
        <f t="shared" si="15"/>
        <v>0</v>
      </c>
      <c r="M63" s="31">
        <f t="shared" si="16"/>
        <v>634215.33043411095</v>
      </c>
      <c r="N63" s="3"/>
      <c r="O63" s="3"/>
      <c r="P63" s="3"/>
    </row>
    <row r="64" spans="1:16">
      <c r="A64" s="13">
        <v>12.25</v>
      </c>
      <c r="B64" s="14">
        <f t="shared" si="6"/>
        <v>77981.498032407399</v>
      </c>
      <c r="C64" s="14">
        <f t="shared" si="7"/>
        <v>764218.68071759201</v>
      </c>
      <c r="D64" s="14">
        <f t="shared" si="8"/>
        <v>0</v>
      </c>
      <c r="E64" s="14">
        <f t="shared" si="9"/>
        <v>0</v>
      </c>
      <c r="F64" s="12">
        <f t="shared" si="10"/>
        <v>842200.17874999903</v>
      </c>
      <c r="G64" s="1"/>
      <c r="H64" s="13">
        <f t="shared" si="11"/>
        <v>11.9487176921496</v>
      </c>
      <c r="I64" s="14">
        <f t="shared" si="12"/>
        <v>76063.584097971805</v>
      </c>
      <c r="J64" s="14">
        <f t="shared" si="13"/>
        <v>745423.12416012399</v>
      </c>
      <c r="K64" s="14">
        <f t="shared" si="14"/>
        <v>0</v>
      </c>
      <c r="L64" s="14">
        <f t="shared" si="15"/>
        <v>0</v>
      </c>
      <c r="M64" s="31">
        <f t="shared" si="16"/>
        <v>821486.70825809601</v>
      </c>
      <c r="N64" s="3"/>
      <c r="O64" s="3"/>
      <c r="P64" s="3"/>
    </row>
    <row r="65" spans="1:16">
      <c r="A65" s="13">
        <v>12.75</v>
      </c>
      <c r="B65" s="14">
        <f t="shared" si="6"/>
        <v>36326.349545454497</v>
      </c>
      <c r="C65" s="14">
        <f t="shared" si="7"/>
        <v>862750.80170454504</v>
      </c>
      <c r="D65" s="14">
        <f t="shared" si="8"/>
        <v>0</v>
      </c>
      <c r="E65" s="14">
        <f t="shared" si="9"/>
        <v>0</v>
      </c>
      <c r="F65" s="12">
        <f t="shared" si="10"/>
        <v>899077.15125</v>
      </c>
      <c r="G65" s="1"/>
      <c r="H65" s="13">
        <f t="shared" si="11"/>
        <v>13.6305837098064</v>
      </c>
      <c r="I65" s="14">
        <f t="shared" si="12"/>
        <v>38835.243007921999</v>
      </c>
      <c r="J65" s="14">
        <f t="shared" si="13"/>
        <v>922337.02143814706</v>
      </c>
      <c r="K65" s="14">
        <f t="shared" si="14"/>
        <v>0</v>
      </c>
      <c r="L65" s="14">
        <f t="shared" si="15"/>
        <v>0</v>
      </c>
      <c r="M65" s="31">
        <f t="shared" si="16"/>
        <v>961172.26444606902</v>
      </c>
      <c r="N65" s="3"/>
      <c r="O65" s="3"/>
      <c r="P65" s="3"/>
    </row>
    <row r="66" spans="1:16">
      <c r="A66" s="13">
        <v>13.25</v>
      </c>
      <c r="B66" s="14">
        <f t="shared" si="6"/>
        <v>8373.2380567010296</v>
      </c>
      <c r="C66" s="14">
        <f t="shared" si="7"/>
        <v>803830.85344329802</v>
      </c>
      <c r="D66" s="14">
        <f t="shared" si="8"/>
        <v>0</v>
      </c>
      <c r="E66" s="14">
        <f t="shared" si="9"/>
        <v>0</v>
      </c>
      <c r="F66" s="12">
        <f t="shared" si="10"/>
        <v>812204.09149999905</v>
      </c>
      <c r="G66" s="1"/>
      <c r="H66" s="13">
        <f t="shared" si="11"/>
        <v>15.470605726180599</v>
      </c>
      <c r="I66" s="14">
        <f t="shared" si="12"/>
        <v>9776.5331793714995</v>
      </c>
      <c r="J66" s="14">
        <f t="shared" si="13"/>
        <v>938547.18521966296</v>
      </c>
      <c r="K66" s="14">
        <f t="shared" si="14"/>
        <v>0</v>
      </c>
      <c r="L66" s="14">
        <f t="shared" si="15"/>
        <v>0</v>
      </c>
      <c r="M66" s="31">
        <f t="shared" si="16"/>
        <v>948323.718399034</v>
      </c>
      <c r="N66" s="3"/>
      <c r="O66" s="3"/>
      <c r="P66" s="3"/>
    </row>
    <row r="67" spans="1:16">
      <c r="A67" s="13">
        <v>13.75</v>
      </c>
      <c r="B67" s="14">
        <f t="shared" si="6"/>
        <v>0</v>
      </c>
      <c r="C67" s="14">
        <f t="shared" si="7"/>
        <v>715056.82874999999</v>
      </c>
      <c r="D67" s="14">
        <f t="shared" si="8"/>
        <v>0</v>
      </c>
      <c r="E67" s="14">
        <f t="shared" si="9"/>
        <v>0</v>
      </c>
      <c r="F67" s="12">
        <f t="shared" si="10"/>
        <v>715056.82874999999</v>
      </c>
      <c r="G67" s="1"/>
      <c r="H67" s="13">
        <f t="shared" si="11"/>
        <v>17.4768409735569</v>
      </c>
      <c r="I67" s="14">
        <f t="shared" si="12"/>
        <v>0</v>
      </c>
      <c r="J67" s="14">
        <f t="shared" si="13"/>
        <v>908867.96240870305</v>
      </c>
      <c r="K67" s="14">
        <f t="shared" si="14"/>
        <v>0</v>
      </c>
      <c r="L67" s="14">
        <f t="shared" si="15"/>
        <v>0</v>
      </c>
      <c r="M67" s="31">
        <f t="shared" si="16"/>
        <v>908867.96240870305</v>
      </c>
      <c r="N67" s="3"/>
      <c r="O67" s="3"/>
      <c r="P67" s="3"/>
    </row>
    <row r="68" spans="1:16">
      <c r="A68" s="13">
        <v>14.25</v>
      </c>
      <c r="B68" s="14">
        <f t="shared" si="6"/>
        <v>0</v>
      </c>
      <c r="C68" s="14">
        <f t="shared" si="7"/>
        <v>565210.55898876395</v>
      </c>
      <c r="D68" s="14">
        <f t="shared" si="8"/>
        <v>6422.8472612359601</v>
      </c>
      <c r="E68" s="14">
        <f t="shared" si="9"/>
        <v>0</v>
      </c>
      <c r="F68" s="12">
        <f t="shared" si="10"/>
        <v>571633.40625</v>
      </c>
      <c r="G68" s="1"/>
      <c r="H68" s="13">
        <f t="shared" si="11"/>
        <v>19.657435948096499</v>
      </c>
      <c r="I68" s="14">
        <f t="shared" si="12"/>
        <v>0</v>
      </c>
      <c r="J68" s="14">
        <f t="shared" si="13"/>
        <v>779690.55161469802</v>
      </c>
      <c r="K68" s="14">
        <f t="shared" si="14"/>
        <v>8860.1199047124792</v>
      </c>
      <c r="L68" s="14">
        <f t="shared" si="15"/>
        <v>0</v>
      </c>
      <c r="M68" s="31">
        <f t="shared" si="16"/>
        <v>788550.67151940998</v>
      </c>
      <c r="N68" s="3"/>
      <c r="O68" s="3"/>
      <c r="P68" s="3"/>
    </row>
    <row r="69" spans="1:16">
      <c r="A69" s="13">
        <v>14.75</v>
      </c>
      <c r="B69" s="14">
        <f t="shared" si="6"/>
        <v>0</v>
      </c>
      <c r="C69" s="14">
        <f t="shared" si="7"/>
        <v>301503.22864285798</v>
      </c>
      <c r="D69" s="14">
        <f t="shared" si="8"/>
        <v>50250.538107142798</v>
      </c>
      <c r="E69" s="14">
        <f t="shared" si="9"/>
        <v>0</v>
      </c>
      <c r="F69" s="12">
        <f t="shared" si="10"/>
        <v>351753.766750001</v>
      </c>
      <c r="G69" s="1"/>
      <c r="H69" s="13">
        <f t="shared" si="11"/>
        <v>22.0206240970778</v>
      </c>
      <c r="I69" s="14">
        <f t="shared" si="12"/>
        <v>0</v>
      </c>
      <c r="J69" s="14">
        <f t="shared" si="13"/>
        <v>450121.30589828303</v>
      </c>
      <c r="K69" s="14">
        <f t="shared" si="14"/>
        <v>75020.217649713595</v>
      </c>
      <c r="L69" s="14">
        <f t="shared" si="15"/>
        <v>0</v>
      </c>
      <c r="M69" s="31">
        <f t="shared" si="16"/>
        <v>525141.523547997</v>
      </c>
      <c r="N69" s="3"/>
      <c r="O69" s="3"/>
      <c r="P69" s="3"/>
    </row>
    <row r="70" spans="1:16">
      <c r="A70" s="13">
        <v>15.25</v>
      </c>
      <c r="B70" s="14">
        <f t="shared" si="6"/>
        <v>0</v>
      </c>
      <c r="C70" s="14">
        <f t="shared" si="7"/>
        <v>205007.27499999999</v>
      </c>
      <c r="D70" s="14">
        <f t="shared" si="8"/>
        <v>44728.86</v>
      </c>
      <c r="E70" s="14">
        <f t="shared" si="9"/>
        <v>0</v>
      </c>
      <c r="F70" s="12">
        <f t="shared" si="10"/>
        <v>249736.13500000001</v>
      </c>
      <c r="G70" s="1"/>
      <c r="H70" s="13">
        <f t="shared" si="11"/>
        <v>24.574723645636801</v>
      </c>
      <c r="I70" s="14">
        <f t="shared" si="12"/>
        <v>0</v>
      </c>
      <c r="J70" s="14">
        <f t="shared" si="13"/>
        <v>330360.46744066</v>
      </c>
      <c r="K70" s="14">
        <f t="shared" si="14"/>
        <v>72078.647441598601</v>
      </c>
      <c r="L70" s="14">
        <f t="shared" si="15"/>
        <v>0</v>
      </c>
      <c r="M70" s="31">
        <f t="shared" si="16"/>
        <v>402439.11488225899</v>
      </c>
      <c r="N70" s="3"/>
      <c r="O70" s="3"/>
      <c r="P70" s="3"/>
    </row>
    <row r="71" spans="1:16">
      <c r="A71" s="13">
        <v>15.75</v>
      </c>
      <c r="B71" s="14">
        <f t="shared" si="6"/>
        <v>0</v>
      </c>
      <c r="C71" s="14">
        <f t="shared" si="7"/>
        <v>90964.420981132105</v>
      </c>
      <c r="D71" s="14">
        <f t="shared" si="8"/>
        <v>59695.401268867899</v>
      </c>
      <c r="E71" s="14">
        <f t="shared" si="9"/>
        <v>0</v>
      </c>
      <c r="F71" s="12">
        <f t="shared" si="10"/>
        <v>150659.82225</v>
      </c>
      <c r="G71" s="1"/>
      <c r="H71" s="13">
        <f t="shared" si="11"/>
        <v>27.3281355501191</v>
      </c>
      <c r="I71" s="14">
        <f t="shared" si="12"/>
        <v>0</v>
      </c>
      <c r="J71" s="14">
        <f t="shared" si="13"/>
        <v>157834.16043241101</v>
      </c>
      <c r="K71" s="14">
        <f t="shared" si="14"/>
        <v>103578.66778377</v>
      </c>
      <c r="L71" s="14">
        <f t="shared" si="15"/>
        <v>0</v>
      </c>
      <c r="M71" s="31">
        <f t="shared" si="16"/>
        <v>261412.82821618099</v>
      </c>
      <c r="N71" s="3"/>
      <c r="O71" s="3"/>
      <c r="P71" s="3"/>
    </row>
    <row r="72" spans="1:16">
      <c r="A72" s="13">
        <v>16.25</v>
      </c>
      <c r="B72" s="14">
        <f t="shared" si="6"/>
        <v>0</v>
      </c>
      <c r="C72" s="14">
        <f t="shared" si="7"/>
        <v>77526.862225609701</v>
      </c>
      <c r="D72" s="14">
        <f t="shared" si="8"/>
        <v>60673.196524390303</v>
      </c>
      <c r="E72" s="14">
        <f t="shared" si="9"/>
        <v>0</v>
      </c>
      <c r="F72" s="12">
        <f t="shared" si="10"/>
        <v>138200.05875</v>
      </c>
      <c r="G72" s="1"/>
      <c r="H72" s="13">
        <f t="shared" si="11"/>
        <v>30.289341566729199</v>
      </c>
      <c r="I72" s="14">
        <f t="shared" si="12"/>
        <v>0</v>
      </c>
      <c r="J72" s="14">
        <f t="shared" si="13"/>
        <v>144506.92987989201</v>
      </c>
      <c r="K72" s="14">
        <f t="shared" si="14"/>
        <v>113092.379906003</v>
      </c>
      <c r="L72" s="14">
        <f t="shared" si="15"/>
        <v>0</v>
      </c>
      <c r="M72" s="31">
        <f t="shared" si="16"/>
        <v>257599.30978589499</v>
      </c>
      <c r="N72" s="3"/>
      <c r="O72" s="3"/>
      <c r="P72" s="3"/>
    </row>
    <row r="73" spans="1:16">
      <c r="A73" s="13">
        <v>16.75</v>
      </c>
      <c r="B73" s="14">
        <f t="shared" si="6"/>
        <v>0</v>
      </c>
      <c r="C73" s="14">
        <f t="shared" si="7"/>
        <v>39429.728409091003</v>
      </c>
      <c r="D73" s="14">
        <f t="shared" si="8"/>
        <v>47315.674090909</v>
      </c>
      <c r="E73" s="14">
        <f t="shared" si="9"/>
        <v>0</v>
      </c>
      <c r="F73" s="12">
        <f t="shared" si="10"/>
        <v>86745.402499999997</v>
      </c>
      <c r="G73" s="1"/>
      <c r="H73" s="13">
        <f t="shared" si="11"/>
        <v>33.466902425504102</v>
      </c>
      <c r="I73" s="14">
        <f t="shared" si="12"/>
        <v>0</v>
      </c>
      <c r="J73" s="14">
        <f t="shared" si="13"/>
        <v>78781.544676488003</v>
      </c>
      <c r="K73" s="14">
        <f t="shared" si="14"/>
        <v>94537.853611785395</v>
      </c>
      <c r="L73" s="14">
        <f t="shared" si="15"/>
        <v>0</v>
      </c>
      <c r="M73" s="31">
        <f t="shared" si="16"/>
        <v>173319.39828827299</v>
      </c>
      <c r="N73" s="3"/>
      <c r="O73" s="3"/>
      <c r="P73" s="3"/>
    </row>
    <row r="74" spans="1:16">
      <c r="A74" s="13">
        <v>17.25</v>
      </c>
      <c r="B74" s="14">
        <f t="shared" si="6"/>
        <v>0</v>
      </c>
      <c r="C74" s="14">
        <f t="shared" si="7"/>
        <v>9052.8431249999994</v>
      </c>
      <c r="D74" s="14">
        <f t="shared" si="8"/>
        <v>45264.215624999997</v>
      </c>
      <c r="E74" s="14">
        <f t="shared" si="9"/>
        <v>0</v>
      </c>
      <c r="F74" s="12">
        <f t="shared" si="10"/>
        <v>54317.058749999997</v>
      </c>
      <c r="G74" s="1"/>
      <c r="H74" s="13">
        <f t="shared" si="11"/>
        <v>36.869456100784497</v>
      </c>
      <c r="I74" s="14">
        <f t="shared" si="12"/>
        <v>0</v>
      </c>
      <c r="J74" s="14">
        <f t="shared" si="13"/>
        <v>19349.182735332</v>
      </c>
      <c r="K74" s="14">
        <f t="shared" si="14"/>
        <v>96745.913676659795</v>
      </c>
      <c r="L74" s="14">
        <f t="shared" si="15"/>
        <v>0</v>
      </c>
      <c r="M74" s="31">
        <f t="shared" si="16"/>
        <v>116095.096411992</v>
      </c>
      <c r="N74" s="3"/>
      <c r="O74" s="3"/>
      <c r="P74" s="3"/>
    </row>
    <row r="75" spans="1:16">
      <c r="A75" s="13">
        <v>17.75</v>
      </c>
      <c r="B75" s="14">
        <f t="shared" si="6"/>
        <v>0</v>
      </c>
      <c r="C75" s="14">
        <f t="shared" si="7"/>
        <v>0</v>
      </c>
      <c r="D75" s="14">
        <f t="shared" si="8"/>
        <v>50612.491999999998</v>
      </c>
      <c r="E75" s="14">
        <f t="shared" si="9"/>
        <v>0</v>
      </c>
      <c r="F75" s="12">
        <f t="shared" si="10"/>
        <v>50612.491999999998</v>
      </c>
      <c r="G75" s="1"/>
      <c r="H75" s="13">
        <f t="shared" si="11"/>
        <v>40.505716170338196</v>
      </c>
      <c r="I75" s="14">
        <f t="shared" si="12"/>
        <v>0</v>
      </c>
      <c r="J75" s="14">
        <f t="shared" si="13"/>
        <v>0</v>
      </c>
      <c r="K75" s="14">
        <f t="shared" si="14"/>
        <v>115498.323133832</v>
      </c>
      <c r="L75" s="14">
        <f t="shared" si="15"/>
        <v>0</v>
      </c>
      <c r="M75" s="31">
        <f t="shared" si="16"/>
        <v>115498.323133832</v>
      </c>
      <c r="N75" s="3"/>
      <c r="O75" s="3"/>
      <c r="P75" s="3"/>
    </row>
    <row r="76" spans="1:16">
      <c r="A76" s="13">
        <v>18.25</v>
      </c>
      <c r="B76" s="14">
        <f t="shared" si="6"/>
        <v>0</v>
      </c>
      <c r="C76" s="14">
        <f t="shared" si="7"/>
        <v>0</v>
      </c>
      <c r="D76" s="14">
        <f t="shared" si="8"/>
        <v>722.68174999999997</v>
      </c>
      <c r="E76" s="14">
        <f t="shared" si="9"/>
        <v>0</v>
      </c>
      <c r="F76" s="12">
        <f t="shared" si="10"/>
        <v>722.68174999999997</v>
      </c>
      <c r="G76" s="1"/>
      <c r="H76" s="13">
        <f t="shared" si="11"/>
        <v>44.384470256139501</v>
      </c>
      <c r="I76" s="14">
        <f t="shared" si="12"/>
        <v>0</v>
      </c>
      <c r="J76" s="14">
        <f t="shared" si="13"/>
        <v>0</v>
      </c>
      <c r="K76" s="14">
        <f t="shared" si="14"/>
        <v>1757.5806376728699</v>
      </c>
      <c r="L76" s="14">
        <f t="shared" si="15"/>
        <v>0</v>
      </c>
      <c r="M76" s="31">
        <f t="shared" si="16"/>
        <v>1757.5806376728699</v>
      </c>
      <c r="N76" s="3"/>
      <c r="O76" s="3"/>
      <c r="P76" s="3"/>
    </row>
    <row r="77" spans="1:16">
      <c r="A77" s="13">
        <v>18.75</v>
      </c>
      <c r="B77" s="14">
        <f t="shared" si="6"/>
        <v>0</v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2">
        <f t="shared" si="10"/>
        <v>0</v>
      </c>
      <c r="G77" s="1"/>
      <c r="H77" s="13">
        <f t="shared" si="11"/>
        <v>48.5145785405415</v>
      </c>
      <c r="I77" s="14">
        <f t="shared" si="12"/>
        <v>0</v>
      </c>
      <c r="J77" s="14">
        <f t="shared" si="13"/>
        <v>0</v>
      </c>
      <c r="K77" s="14">
        <f t="shared" si="14"/>
        <v>0</v>
      </c>
      <c r="L77" s="14">
        <f t="shared" si="15"/>
        <v>0</v>
      </c>
      <c r="M77" s="31">
        <f t="shared" si="16"/>
        <v>0</v>
      </c>
      <c r="N77" s="3"/>
      <c r="O77" s="3"/>
      <c r="P77" s="3"/>
    </row>
    <row r="78" spans="1:16">
      <c r="A78" s="13">
        <v>19.25</v>
      </c>
      <c r="B78" s="14">
        <f t="shared" si="6"/>
        <v>0</v>
      </c>
      <c r="C78" s="14">
        <f t="shared" si="7"/>
        <v>0</v>
      </c>
      <c r="D78" s="14">
        <f t="shared" si="8"/>
        <v>762.28075000000001</v>
      </c>
      <c r="E78" s="14">
        <f t="shared" si="9"/>
        <v>0</v>
      </c>
      <c r="F78" s="12">
        <f t="shared" si="10"/>
        <v>762.28075000000001</v>
      </c>
      <c r="G78" s="1"/>
      <c r="H78" s="13">
        <f t="shared" si="11"/>
        <v>52.904972352221598</v>
      </c>
      <c r="I78" s="14">
        <f t="shared" si="12"/>
        <v>0</v>
      </c>
      <c r="J78" s="14">
        <f t="shared" si="13"/>
        <v>0</v>
      </c>
      <c r="K78" s="14">
        <f t="shared" si="14"/>
        <v>2094.9840001756202</v>
      </c>
      <c r="L78" s="14">
        <f t="shared" si="15"/>
        <v>0</v>
      </c>
      <c r="M78" s="31">
        <f t="shared" si="16"/>
        <v>2094.9840001756202</v>
      </c>
      <c r="N78" s="3"/>
      <c r="O78" s="3"/>
      <c r="P78" s="3"/>
    </row>
    <row r="79" spans="1:16">
      <c r="A79" s="22" t="s">
        <v>7</v>
      </c>
      <c r="B79" s="23">
        <f>SUM(B47:B78)</f>
        <v>1439283.4726627399</v>
      </c>
      <c r="C79" s="23">
        <f>SUM(C47:C78)</f>
        <v>6605046.1809597099</v>
      </c>
      <c r="D79" s="23">
        <f>SUM(D47:D78)</f>
        <v>366448.18737754598</v>
      </c>
      <c r="E79" s="23">
        <f>SUM(E47:E78)</f>
        <v>0</v>
      </c>
      <c r="F79" s="23">
        <f>SUM(F47:F78)</f>
        <v>8410777.841</v>
      </c>
      <c r="G79" s="12"/>
      <c r="H79" s="22" t="s">
        <v>7</v>
      </c>
      <c r="I79" s="23">
        <f>SUM(I47:I78)</f>
        <v>898171.50979910605</v>
      </c>
      <c r="J79" s="23">
        <f>SUM(J47:J78)</f>
        <v>6942448.9813281596</v>
      </c>
      <c r="K79" s="23">
        <f>SUM(K47:K78)</f>
        <v>683264.68774592294</v>
      </c>
      <c r="L79" s="23">
        <f>SUM(L47:L78)</f>
        <v>0</v>
      </c>
      <c r="M79" s="23">
        <f>SUM(M47:M78)</f>
        <v>8523885.1788731907</v>
      </c>
      <c r="N79" s="3"/>
      <c r="O79" s="3"/>
      <c r="P79" s="3"/>
    </row>
    <row r="80" spans="1:16">
      <c r="A80" s="6" t="s">
        <v>13</v>
      </c>
      <c r="B80" s="24">
        <f>IF(L38&gt;0,B79/L38,0)</f>
        <v>9.4702725553208094</v>
      </c>
      <c r="C80" s="24">
        <f>IF(M38&gt;0,C79/M38,0)</f>
        <v>12.0502212946414</v>
      </c>
      <c r="D80" s="24">
        <f>IF(N38&gt;0,D79/N38,0)</f>
        <v>16.1474051556646</v>
      </c>
      <c r="E80" s="24">
        <f>IF(O38&gt;0,E79/O38,0)</f>
        <v>0</v>
      </c>
      <c r="F80" s="24">
        <f>IF(P38&gt;0,F79/P38,0)</f>
        <v>11.636390050198999</v>
      </c>
      <c r="G80" s="12"/>
      <c r="H80" s="6" t="s">
        <v>13</v>
      </c>
      <c r="I80" s="24">
        <f>IF(L38&gt;0,I79/L38,0)</f>
        <v>5.9098358042597203</v>
      </c>
      <c r="J80" s="24">
        <f>IF(M38&gt;0,J79/M38,0)</f>
        <v>12.665777688719601</v>
      </c>
      <c r="K80" s="24">
        <f>IF(N38&gt;0,K79/N38,0)</f>
        <v>30.107808202159401</v>
      </c>
      <c r="L80" s="24">
        <f>IF(O38&gt;0,L79/O38,0)</f>
        <v>0</v>
      </c>
      <c r="M80" s="24">
        <f>IF(P38&gt;0,M79/P38,0)</f>
        <v>11.792875113282699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5" t="s">
        <v>26</v>
      </c>
      <c r="B85" s="55"/>
      <c r="C85" s="55"/>
      <c r="D85" s="55"/>
      <c r="E85" s="55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55"/>
      <c r="B86" s="55"/>
      <c r="C86" s="55"/>
      <c r="D86" s="55"/>
      <c r="E86" s="55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2"/>
      <c r="B87" s="3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6" t="s">
        <v>15</v>
      </c>
      <c r="B89" s="57" t="s">
        <v>16</v>
      </c>
      <c r="C89" s="57" t="s">
        <v>17</v>
      </c>
      <c r="D89" s="57" t="s">
        <v>18</v>
      </c>
      <c r="E89" s="57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6"/>
      <c r="B90" s="56"/>
      <c r="C90" s="56"/>
      <c r="D90" s="56"/>
      <c r="E90" s="57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3">
        <v>0</v>
      </c>
      <c r="B92" s="34">
        <f>L$38</f>
        <v>151979.09714</v>
      </c>
      <c r="C92" s="35">
        <f>$B$80</f>
        <v>9.5</v>
      </c>
      <c r="D92" s="35">
        <f>$I$80</f>
        <v>5.9</v>
      </c>
      <c r="E92" s="34">
        <f>B92*D92</f>
        <v>896676.67313000001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3">
        <v>1</v>
      </c>
      <c r="B93" s="34">
        <f>M$38</f>
        <v>548126.54634999996</v>
      </c>
      <c r="C93" s="35">
        <f>$C$80</f>
        <v>12.1</v>
      </c>
      <c r="D93" s="35">
        <f>$J$80</f>
        <v>12.7</v>
      </c>
      <c r="E93" s="34">
        <f>B93*D93</f>
        <v>6961207.1386500001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3">
        <v>2</v>
      </c>
      <c r="B94" s="34">
        <f>N$38</f>
        <v>22693.93651</v>
      </c>
      <c r="C94" s="35">
        <f>$D$80</f>
        <v>16.100000000000001</v>
      </c>
      <c r="D94" s="35">
        <f>$K$80</f>
        <v>30.1</v>
      </c>
      <c r="E94" s="34">
        <f>B94*D94</f>
        <v>683087.48895000003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3">
        <v>3</v>
      </c>
      <c r="B95" s="34">
        <f>O$38</f>
        <v>0</v>
      </c>
      <c r="C95" s="35">
        <f>$E$80</f>
        <v>0</v>
      </c>
      <c r="D95" s="35">
        <f>$L$80</f>
        <v>0</v>
      </c>
      <c r="E95" s="34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3" t="s">
        <v>7</v>
      </c>
      <c r="B96" s="34">
        <f>SUM(B92:B95)</f>
        <v>722799.58</v>
      </c>
      <c r="C96" s="35">
        <f>$F$80</f>
        <v>11.6</v>
      </c>
      <c r="D96" s="35">
        <f>$M$80</f>
        <v>11.8</v>
      </c>
      <c r="E96" s="34">
        <f>SUM(E92:E95)</f>
        <v>8540971.3007299993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3" t="s">
        <v>2</v>
      </c>
      <c r="B97" s="36">
        <f>$I$2</f>
        <v>8216152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7" t="s">
        <v>20</v>
      </c>
      <c r="B98" s="34">
        <f>IF(E96&gt;0,$I$2/E96,"")</f>
        <v>0.96196999999999999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1Q</vt:lpstr>
      <vt:lpstr>2Q</vt:lpstr>
      <vt:lpstr>3Q</vt:lpstr>
      <vt:lpstr>4Q</vt:lpstr>
      <vt:lpstr>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2023-09-19T12:32:41Z</dcterms:created>
  <dcterms:modified xsi:type="dcterms:W3CDTF">2023-09-19T12:32:41Z</dcterms:modified>
</cp:coreProperties>
</file>