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urveys_consistency/DATOS/Taledas_allfleets_1988_2016/"/>
    </mc:Choice>
  </mc:AlternateContent>
  <xr:revisionPtr revIDLastSave="0" documentId="13_ncr:1_{BE09C230-705B-3743-A1C6-42E5C3552432}" xr6:coauthVersionLast="47" xr6:coauthVersionMax="47" xr10:uidLastSave="{00000000-0000-0000-0000-000000000000}"/>
  <bookViews>
    <workbookView xWindow="1680" yWindow="-20260" windowWidth="29400" windowHeight="17380" tabRatio="990" xr2:uid="{00000000-000D-0000-FFFF-FFFF00000000}"/>
  </bookViews>
  <sheets>
    <sheet name="1Q" sheetId="1" r:id="rId1"/>
    <sheet name="2Q" sheetId="2" r:id="rId2"/>
    <sheet name="3Q" sheetId="3" r:id="rId3"/>
    <sheet name="4Q" sheetId="4" r:id="rId4"/>
    <sheet name="RELACIONES TALLA-PESO" sheetId="5" r:id="rId5"/>
    <sheet name="Hoja6" sheetId="6" r:id="rId6"/>
  </sheets>
  <definedNames>
    <definedName name="_xlnm.Print_Area" localSheetId="4">'RELACIONES TALLA-PESO'!$A$1:$G$8</definedName>
    <definedName name="Excel_BuiltIn_Print_Area" localSheetId="4">#REF!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9" i="1" l="1"/>
  <c r="B89" i="1"/>
  <c r="C89" i="1"/>
  <c r="D89" i="1"/>
  <c r="E89" i="1"/>
  <c r="C89" i="2"/>
  <c r="D89" i="2"/>
  <c r="E89" i="2"/>
  <c r="B89" i="2"/>
  <c r="J89" i="3"/>
  <c r="K89" i="3"/>
  <c r="L89" i="3"/>
  <c r="I89" i="3"/>
  <c r="C89" i="3"/>
  <c r="D89" i="3"/>
  <c r="E89" i="3"/>
  <c r="B89" i="3"/>
  <c r="J89" i="4"/>
  <c r="K89" i="4"/>
  <c r="L89" i="4"/>
  <c r="M89" i="4"/>
  <c r="I89" i="4"/>
  <c r="B89" i="4"/>
  <c r="C89" i="4"/>
  <c r="D89" i="4"/>
  <c r="D90" i="4" s="1"/>
  <c r="F6" i="1"/>
  <c r="G6" i="1" s="1"/>
  <c r="L6" i="1"/>
  <c r="M6" i="1"/>
  <c r="C52" i="1" s="1"/>
  <c r="N6" i="1"/>
  <c r="O6" i="1"/>
  <c r="F7" i="1"/>
  <c r="G7" i="1"/>
  <c r="L7" i="1"/>
  <c r="M7" i="1"/>
  <c r="N7" i="1"/>
  <c r="O7" i="1"/>
  <c r="F8" i="1"/>
  <c r="N8" i="1" s="1"/>
  <c r="G8" i="1"/>
  <c r="L8" i="1"/>
  <c r="M8" i="1"/>
  <c r="F9" i="1"/>
  <c r="G9" i="1"/>
  <c r="L9" i="1"/>
  <c r="F10" i="1"/>
  <c r="G10" i="1"/>
  <c r="O10" i="1"/>
  <c r="F11" i="1"/>
  <c r="F12" i="1"/>
  <c r="G12" i="1" s="1"/>
  <c r="L12" i="1"/>
  <c r="M12" i="1"/>
  <c r="N12" i="1"/>
  <c r="O12" i="1"/>
  <c r="F13" i="1"/>
  <c r="G13" i="1"/>
  <c r="L13" i="1"/>
  <c r="M13" i="1"/>
  <c r="N13" i="1"/>
  <c r="O13" i="1"/>
  <c r="F14" i="1"/>
  <c r="N14" i="1" s="1"/>
  <c r="G14" i="1"/>
  <c r="L14" i="1"/>
  <c r="M14" i="1"/>
  <c r="F15" i="1"/>
  <c r="G15" i="1"/>
  <c r="L15" i="1"/>
  <c r="F16" i="1"/>
  <c r="G16" i="1"/>
  <c r="F17" i="1"/>
  <c r="N17" i="1"/>
  <c r="O17" i="1"/>
  <c r="F18" i="1"/>
  <c r="G18" i="1" s="1"/>
  <c r="L18" i="1"/>
  <c r="M18" i="1"/>
  <c r="N18" i="1"/>
  <c r="O18" i="1"/>
  <c r="E64" i="1" s="1"/>
  <c r="F19" i="1"/>
  <c r="G19" i="1"/>
  <c r="L19" i="1"/>
  <c r="M19" i="1"/>
  <c r="N19" i="1"/>
  <c r="O19" i="1"/>
  <c r="F20" i="1"/>
  <c r="N20" i="1" s="1"/>
  <c r="G20" i="1"/>
  <c r="L20" i="1"/>
  <c r="M20" i="1"/>
  <c r="F21" i="1"/>
  <c r="G21" i="1"/>
  <c r="F22" i="1"/>
  <c r="G22" i="1"/>
  <c r="O22" i="1"/>
  <c r="E68" i="1" s="1"/>
  <c r="F23" i="1"/>
  <c r="F24" i="1"/>
  <c r="G24" i="1" s="1"/>
  <c r="L24" i="1"/>
  <c r="M24" i="1"/>
  <c r="N24" i="1"/>
  <c r="O24" i="1"/>
  <c r="F25" i="1"/>
  <c r="G25" i="1"/>
  <c r="L25" i="1"/>
  <c r="M25" i="1"/>
  <c r="N25" i="1"/>
  <c r="O25" i="1"/>
  <c r="F26" i="1"/>
  <c r="N26" i="1" s="1"/>
  <c r="G26" i="1"/>
  <c r="L26" i="1"/>
  <c r="M26" i="1"/>
  <c r="F27" i="1"/>
  <c r="G27" i="1"/>
  <c r="L27" i="1"/>
  <c r="F28" i="1"/>
  <c r="G28" i="1" s="1"/>
  <c r="F29" i="1"/>
  <c r="N29" i="1"/>
  <c r="D75" i="1" s="1"/>
  <c r="F30" i="1"/>
  <c r="G30" i="1" s="1"/>
  <c r="L30" i="1"/>
  <c r="M30" i="1"/>
  <c r="N30" i="1"/>
  <c r="K76" i="1" s="1"/>
  <c r="O30" i="1"/>
  <c r="F31" i="1"/>
  <c r="G31" i="1"/>
  <c r="L31" i="1"/>
  <c r="M31" i="1"/>
  <c r="C77" i="1" s="1"/>
  <c r="N31" i="1"/>
  <c r="O31" i="1"/>
  <c r="F32" i="1"/>
  <c r="N32" i="1" s="1"/>
  <c r="D78" i="1" s="1"/>
  <c r="G32" i="1"/>
  <c r="L32" i="1"/>
  <c r="M32" i="1"/>
  <c r="F33" i="1"/>
  <c r="F34" i="1"/>
  <c r="G34" i="1"/>
  <c r="O34" i="1"/>
  <c r="F35" i="1"/>
  <c r="F36" i="1"/>
  <c r="G36" i="1" s="1"/>
  <c r="L36" i="1"/>
  <c r="M36" i="1"/>
  <c r="N36" i="1"/>
  <c r="O36" i="1"/>
  <c r="F37" i="1"/>
  <c r="G37" i="1"/>
  <c r="L37" i="1"/>
  <c r="M37" i="1"/>
  <c r="J83" i="1" s="1"/>
  <c r="N37" i="1"/>
  <c r="O37" i="1"/>
  <c r="F38" i="1"/>
  <c r="N38" i="1" s="1"/>
  <c r="D84" i="1" s="1"/>
  <c r="G38" i="1"/>
  <c r="L38" i="1"/>
  <c r="M38" i="1"/>
  <c r="F39" i="1"/>
  <c r="G39" i="1"/>
  <c r="L39" i="1"/>
  <c r="F40" i="1"/>
  <c r="G40" i="1" s="1"/>
  <c r="I40" i="1"/>
  <c r="F41" i="1"/>
  <c r="G41" i="1" s="1"/>
  <c r="L41" i="1"/>
  <c r="M41" i="1"/>
  <c r="N41" i="1"/>
  <c r="O41" i="1"/>
  <c r="E87" i="1" s="1"/>
  <c r="F42" i="1"/>
  <c r="G42" i="1"/>
  <c r="L42" i="1"/>
  <c r="M42" i="1"/>
  <c r="N42" i="1"/>
  <c r="O42" i="1"/>
  <c r="B43" i="1"/>
  <c r="C43" i="1"/>
  <c r="D43" i="1"/>
  <c r="E43" i="1"/>
  <c r="B52" i="1"/>
  <c r="D52" i="1"/>
  <c r="E52" i="1"/>
  <c r="F52" i="1"/>
  <c r="H52" i="1"/>
  <c r="I52" i="1" s="1"/>
  <c r="B53" i="1"/>
  <c r="E53" i="1"/>
  <c r="H53" i="1"/>
  <c r="L53" i="1" s="1"/>
  <c r="B54" i="1"/>
  <c r="C54" i="1"/>
  <c r="H54" i="1"/>
  <c r="I54" i="1"/>
  <c r="J54" i="1"/>
  <c r="H55" i="1"/>
  <c r="I55" i="1" s="1"/>
  <c r="E56" i="1"/>
  <c r="H56" i="1"/>
  <c r="L56" i="1"/>
  <c r="H57" i="1"/>
  <c r="B58" i="1"/>
  <c r="D58" i="1"/>
  <c r="E58" i="1"/>
  <c r="H58" i="1"/>
  <c r="I58" i="1" s="1"/>
  <c r="E59" i="1"/>
  <c r="H59" i="1"/>
  <c r="L59" i="1" s="1"/>
  <c r="I59" i="1"/>
  <c r="C60" i="1"/>
  <c r="H60" i="1"/>
  <c r="J60" i="1" s="1"/>
  <c r="H61" i="1"/>
  <c r="I61" i="1"/>
  <c r="H62" i="1"/>
  <c r="D63" i="1"/>
  <c r="E63" i="1"/>
  <c r="H63" i="1"/>
  <c r="K63" i="1"/>
  <c r="L63" i="1"/>
  <c r="B64" i="1"/>
  <c r="D64" i="1"/>
  <c r="H64" i="1"/>
  <c r="I64" i="1" s="1"/>
  <c r="K64" i="1"/>
  <c r="L64" i="1"/>
  <c r="E65" i="1"/>
  <c r="H65" i="1"/>
  <c r="I65" i="1"/>
  <c r="L65" i="1"/>
  <c r="B66" i="1"/>
  <c r="C66" i="1"/>
  <c r="H66" i="1"/>
  <c r="I66" i="1"/>
  <c r="H67" i="1"/>
  <c r="H68" i="1"/>
  <c r="L68" i="1"/>
  <c r="H69" i="1"/>
  <c r="B70" i="1"/>
  <c r="D70" i="1"/>
  <c r="E70" i="1"/>
  <c r="H70" i="1"/>
  <c r="K70" i="1" s="1"/>
  <c r="B71" i="1"/>
  <c r="E71" i="1"/>
  <c r="H71" i="1"/>
  <c r="L71" i="1" s="1"/>
  <c r="C72" i="1"/>
  <c r="H72" i="1"/>
  <c r="J72" i="1"/>
  <c r="B73" i="1"/>
  <c r="H73" i="1"/>
  <c r="I73" i="1" s="1"/>
  <c r="H74" i="1"/>
  <c r="H75" i="1"/>
  <c r="K75" i="1"/>
  <c r="B76" i="1"/>
  <c r="D76" i="1"/>
  <c r="E76" i="1"/>
  <c r="H76" i="1"/>
  <c r="I76" i="1"/>
  <c r="L76" i="1"/>
  <c r="B77" i="1"/>
  <c r="E77" i="1"/>
  <c r="H77" i="1"/>
  <c r="L77" i="1" s="1"/>
  <c r="I77" i="1"/>
  <c r="J77" i="1"/>
  <c r="B78" i="1"/>
  <c r="C78" i="1"/>
  <c r="H78" i="1"/>
  <c r="I78" i="1"/>
  <c r="J78" i="1"/>
  <c r="K78" i="1"/>
  <c r="H79" i="1"/>
  <c r="H80" i="1"/>
  <c r="H81" i="1"/>
  <c r="B82" i="1"/>
  <c r="F82" i="1" s="1"/>
  <c r="C82" i="1"/>
  <c r="D82" i="1"/>
  <c r="E82" i="1"/>
  <c r="H82" i="1"/>
  <c r="I82" i="1"/>
  <c r="M82" i="1" s="1"/>
  <c r="J82" i="1"/>
  <c r="K82" i="1"/>
  <c r="L82" i="1"/>
  <c r="D83" i="1"/>
  <c r="E83" i="1"/>
  <c r="H83" i="1"/>
  <c r="K83" i="1"/>
  <c r="L83" i="1"/>
  <c r="B84" i="1"/>
  <c r="H84" i="1"/>
  <c r="I84" i="1"/>
  <c r="K84" i="1"/>
  <c r="B85" i="1"/>
  <c r="H85" i="1"/>
  <c r="I85" i="1"/>
  <c r="H86" i="1"/>
  <c r="B87" i="1"/>
  <c r="C87" i="1"/>
  <c r="D87" i="1"/>
  <c r="H87" i="1"/>
  <c r="I87" i="1"/>
  <c r="J87" i="1"/>
  <c r="K87" i="1"/>
  <c r="L87" i="1"/>
  <c r="B88" i="1"/>
  <c r="C88" i="1"/>
  <c r="D88" i="1"/>
  <c r="E88" i="1"/>
  <c r="F88" i="1" s="1"/>
  <c r="H88" i="1"/>
  <c r="I88" i="1"/>
  <c r="J88" i="1"/>
  <c r="K88" i="1"/>
  <c r="L88" i="1"/>
  <c r="M88" i="1" s="1"/>
  <c r="F6" i="2"/>
  <c r="G6" i="2"/>
  <c r="L6" i="2"/>
  <c r="B52" i="2" s="1"/>
  <c r="M6" i="2"/>
  <c r="F7" i="2"/>
  <c r="G7" i="2"/>
  <c r="L7" i="2"/>
  <c r="N7" i="2"/>
  <c r="K53" i="2" s="1"/>
  <c r="F8" i="2"/>
  <c r="N8" i="2"/>
  <c r="F9" i="2"/>
  <c r="F10" i="2"/>
  <c r="G10" i="2"/>
  <c r="L10" i="2"/>
  <c r="M10" i="2"/>
  <c r="N10" i="2"/>
  <c r="O10" i="2"/>
  <c r="F11" i="2"/>
  <c r="L11" i="2" s="1"/>
  <c r="G11" i="2"/>
  <c r="F12" i="2"/>
  <c r="G12" i="2"/>
  <c r="L12" i="2"/>
  <c r="F13" i="2"/>
  <c r="G13" i="2"/>
  <c r="L13" i="2"/>
  <c r="N13" i="2"/>
  <c r="F14" i="2"/>
  <c r="G14" i="2"/>
  <c r="M14" i="2"/>
  <c r="N14" i="2"/>
  <c r="D60" i="2" s="1"/>
  <c r="F15" i="2"/>
  <c r="N15" i="2"/>
  <c r="F16" i="2"/>
  <c r="G16" i="2"/>
  <c r="L16" i="2"/>
  <c r="M16" i="2"/>
  <c r="C62" i="2" s="1"/>
  <c r="N16" i="2"/>
  <c r="O16" i="2"/>
  <c r="F17" i="2"/>
  <c r="G17" i="2"/>
  <c r="F18" i="2"/>
  <c r="G18" i="2"/>
  <c r="L18" i="2"/>
  <c r="F19" i="2"/>
  <c r="G19" i="2"/>
  <c r="L19" i="2"/>
  <c r="F20" i="2"/>
  <c r="G20" i="2"/>
  <c r="M20" i="2"/>
  <c r="N20" i="2"/>
  <c r="F21" i="2"/>
  <c r="L21" i="2"/>
  <c r="M21" i="2"/>
  <c r="N21" i="2"/>
  <c r="F22" i="2"/>
  <c r="G22" i="2"/>
  <c r="L22" i="2"/>
  <c r="M22" i="2"/>
  <c r="N22" i="2"/>
  <c r="O22" i="2"/>
  <c r="F23" i="2"/>
  <c r="F24" i="2"/>
  <c r="G24" i="2" s="1"/>
  <c r="F25" i="2"/>
  <c r="F26" i="2"/>
  <c r="G26" i="2" s="1"/>
  <c r="L26" i="2"/>
  <c r="M26" i="2"/>
  <c r="F27" i="2"/>
  <c r="G27" i="2"/>
  <c r="L27" i="2"/>
  <c r="N27" i="2"/>
  <c r="F28" i="2"/>
  <c r="G28" i="2"/>
  <c r="F29" i="2"/>
  <c r="L29" i="2" s="1"/>
  <c r="M29" i="2"/>
  <c r="N29" i="2"/>
  <c r="F30" i="2"/>
  <c r="G30" i="2"/>
  <c r="L30" i="2"/>
  <c r="P30" i="2" s="1"/>
  <c r="M30" i="2"/>
  <c r="C76" i="2" s="1"/>
  <c r="N30" i="2"/>
  <c r="O30" i="2"/>
  <c r="E76" i="2" s="1"/>
  <c r="F31" i="2"/>
  <c r="G31" i="2"/>
  <c r="L31" i="2"/>
  <c r="M31" i="2"/>
  <c r="J77" i="2" s="1"/>
  <c r="F32" i="2"/>
  <c r="G32" i="2"/>
  <c r="F33" i="2"/>
  <c r="G33" i="2" s="1"/>
  <c r="L33" i="2"/>
  <c r="N33" i="2"/>
  <c r="F34" i="2"/>
  <c r="G34" i="2"/>
  <c r="M34" i="2"/>
  <c r="C80" i="2" s="1"/>
  <c r="N34" i="2"/>
  <c r="F35" i="2"/>
  <c r="L35" i="2"/>
  <c r="F36" i="2"/>
  <c r="G36" i="2"/>
  <c r="L36" i="2"/>
  <c r="M36" i="2"/>
  <c r="N36" i="2"/>
  <c r="O36" i="2"/>
  <c r="F37" i="2"/>
  <c r="G37" i="2"/>
  <c r="L37" i="2"/>
  <c r="M37" i="2"/>
  <c r="F38" i="2"/>
  <c r="G38" i="2"/>
  <c r="L38" i="2"/>
  <c r="M38" i="2"/>
  <c r="F39" i="2"/>
  <c r="G39" i="2"/>
  <c r="F40" i="2"/>
  <c r="G40" i="2"/>
  <c r="I40" i="2"/>
  <c r="L40" i="2"/>
  <c r="F41" i="2"/>
  <c r="G41" i="2"/>
  <c r="L41" i="2"/>
  <c r="M41" i="2"/>
  <c r="N41" i="2"/>
  <c r="D87" i="2" s="1"/>
  <c r="O41" i="2"/>
  <c r="F42" i="2"/>
  <c r="G42" i="2"/>
  <c r="N42" i="2"/>
  <c r="B43" i="2"/>
  <c r="C43" i="2"/>
  <c r="D43" i="2"/>
  <c r="E43" i="2"/>
  <c r="I43" i="2"/>
  <c r="C52" i="2"/>
  <c r="H52" i="2"/>
  <c r="J52" i="2"/>
  <c r="H53" i="2"/>
  <c r="D54" i="2"/>
  <c r="H54" i="2"/>
  <c r="K54" i="2"/>
  <c r="H55" i="2"/>
  <c r="B56" i="2"/>
  <c r="C56" i="2"/>
  <c r="D56" i="2"/>
  <c r="H56" i="2"/>
  <c r="I56" i="2"/>
  <c r="J56" i="2"/>
  <c r="K56" i="2"/>
  <c r="H57" i="2"/>
  <c r="I57" i="2" s="1"/>
  <c r="H58" i="2"/>
  <c r="I58" i="2"/>
  <c r="D59" i="2"/>
  <c r="H59" i="2"/>
  <c r="K59" i="2"/>
  <c r="H60" i="2"/>
  <c r="H61" i="2"/>
  <c r="B62" i="2"/>
  <c r="D62" i="2"/>
  <c r="H62" i="2"/>
  <c r="K62" i="2" s="1"/>
  <c r="I62" i="2"/>
  <c r="J62" i="2"/>
  <c r="H63" i="2"/>
  <c r="H64" i="2"/>
  <c r="I64" i="2"/>
  <c r="H65" i="2"/>
  <c r="H66" i="2"/>
  <c r="B67" i="2"/>
  <c r="C67" i="2"/>
  <c r="H67" i="2"/>
  <c r="I67" i="2" s="1"/>
  <c r="J67" i="2"/>
  <c r="B68" i="2"/>
  <c r="C68" i="2"/>
  <c r="D68" i="2"/>
  <c r="H68" i="2"/>
  <c r="K68" i="2" s="1"/>
  <c r="H69" i="2"/>
  <c r="H70" i="2"/>
  <c r="H71" i="2"/>
  <c r="B72" i="2"/>
  <c r="H72" i="2"/>
  <c r="I72" i="2"/>
  <c r="H73" i="2"/>
  <c r="I73" i="2"/>
  <c r="H74" i="2"/>
  <c r="H75" i="2"/>
  <c r="D76" i="2"/>
  <c r="H76" i="2"/>
  <c r="I76" i="2"/>
  <c r="J76" i="2"/>
  <c r="K76" i="2"/>
  <c r="H77" i="2"/>
  <c r="H78" i="2"/>
  <c r="B79" i="2"/>
  <c r="H79" i="2"/>
  <c r="H80" i="2"/>
  <c r="J80" i="2"/>
  <c r="B81" i="2"/>
  <c r="H81" i="2"/>
  <c r="B82" i="2"/>
  <c r="D82" i="2"/>
  <c r="E82" i="2"/>
  <c r="H82" i="2"/>
  <c r="I82" i="2"/>
  <c r="K82" i="2"/>
  <c r="L82" i="2"/>
  <c r="C83" i="2"/>
  <c r="H83" i="2"/>
  <c r="J83" i="2"/>
  <c r="H84" i="2"/>
  <c r="H85" i="2"/>
  <c r="H86" i="2"/>
  <c r="B87" i="2"/>
  <c r="C87" i="2"/>
  <c r="H87" i="2"/>
  <c r="J87" i="2" s="1"/>
  <c r="I87" i="2"/>
  <c r="D88" i="2"/>
  <c r="H88" i="2"/>
  <c r="K88" i="2"/>
  <c r="B107" i="2"/>
  <c r="F6" i="3"/>
  <c r="N6" i="3"/>
  <c r="K52" i="3" s="1"/>
  <c r="O6" i="3"/>
  <c r="F7" i="3"/>
  <c r="N7" i="3"/>
  <c r="F8" i="3"/>
  <c r="N8" i="3"/>
  <c r="O8" i="3"/>
  <c r="F9" i="3"/>
  <c r="G9" i="3"/>
  <c r="L9" i="3"/>
  <c r="M9" i="3"/>
  <c r="C55" i="3" s="1"/>
  <c r="N9" i="3"/>
  <c r="D55" i="3" s="1"/>
  <c r="O9" i="3"/>
  <c r="F10" i="3"/>
  <c r="M10" i="3"/>
  <c r="J56" i="3" s="1"/>
  <c r="N10" i="3"/>
  <c r="K56" i="3" s="1"/>
  <c r="F11" i="3"/>
  <c r="M11" i="3"/>
  <c r="F12" i="3"/>
  <c r="N12" i="3"/>
  <c r="D58" i="3" s="1"/>
  <c r="O12" i="3"/>
  <c r="E58" i="3" s="1"/>
  <c r="F13" i="3"/>
  <c r="N13" i="3"/>
  <c r="O13" i="3"/>
  <c r="L59" i="3" s="1"/>
  <c r="F14" i="3"/>
  <c r="N14" i="3"/>
  <c r="F15" i="3"/>
  <c r="G15" i="3"/>
  <c r="L15" i="3"/>
  <c r="M15" i="3"/>
  <c r="N15" i="3"/>
  <c r="O15" i="3"/>
  <c r="F16" i="3"/>
  <c r="M16" i="3"/>
  <c r="N16" i="3"/>
  <c r="D62" i="3" s="1"/>
  <c r="F17" i="3"/>
  <c r="M17" i="3"/>
  <c r="J63" i="3" s="1"/>
  <c r="O17" i="3"/>
  <c r="F18" i="3"/>
  <c r="N18" i="3"/>
  <c r="F19" i="3"/>
  <c r="N19" i="3"/>
  <c r="O19" i="3"/>
  <c r="E65" i="3" s="1"/>
  <c r="F20" i="3"/>
  <c r="N20" i="3"/>
  <c r="O20" i="3"/>
  <c r="F21" i="3"/>
  <c r="G21" i="3"/>
  <c r="L21" i="3"/>
  <c r="M21" i="3"/>
  <c r="N21" i="3"/>
  <c r="O21" i="3"/>
  <c r="F22" i="3"/>
  <c r="M22" i="3"/>
  <c r="F23" i="3"/>
  <c r="M23" i="3"/>
  <c r="N23" i="3"/>
  <c r="O23" i="3"/>
  <c r="F24" i="3"/>
  <c r="G24" i="3"/>
  <c r="L24" i="3"/>
  <c r="M24" i="3"/>
  <c r="C70" i="3" s="1"/>
  <c r="N24" i="3"/>
  <c r="K70" i="3" s="1"/>
  <c r="O24" i="3"/>
  <c r="F25" i="3"/>
  <c r="O25" i="3" s="1"/>
  <c r="G25" i="3"/>
  <c r="L25" i="3"/>
  <c r="M25" i="3"/>
  <c r="N25" i="3"/>
  <c r="F26" i="3"/>
  <c r="G26" i="3"/>
  <c r="L26" i="3"/>
  <c r="B72" i="3" s="1"/>
  <c r="M26" i="3"/>
  <c r="J72" i="3" s="1"/>
  <c r="F27" i="3"/>
  <c r="F28" i="3"/>
  <c r="G28" i="3"/>
  <c r="F29" i="3"/>
  <c r="M29" i="3"/>
  <c r="N29" i="3"/>
  <c r="F30" i="3"/>
  <c r="G30" i="3"/>
  <c r="L30" i="3"/>
  <c r="M30" i="3"/>
  <c r="J76" i="3" s="1"/>
  <c r="N30" i="3"/>
  <c r="O30" i="3"/>
  <c r="F31" i="3"/>
  <c r="O31" i="3" s="1"/>
  <c r="L77" i="3" s="1"/>
  <c r="G31" i="3"/>
  <c r="L31" i="3"/>
  <c r="M31" i="3"/>
  <c r="N31" i="3"/>
  <c r="F32" i="3"/>
  <c r="G32" i="3"/>
  <c r="L32" i="3"/>
  <c r="I78" i="3" s="1"/>
  <c r="M32" i="3"/>
  <c r="F33" i="3"/>
  <c r="G33" i="3"/>
  <c r="L33" i="3"/>
  <c r="O33" i="3"/>
  <c r="F34" i="3"/>
  <c r="F35" i="3"/>
  <c r="M35" i="3"/>
  <c r="C81" i="3" s="1"/>
  <c r="F36" i="3"/>
  <c r="G36" i="3"/>
  <c r="L36" i="3"/>
  <c r="M36" i="3"/>
  <c r="N36" i="3"/>
  <c r="O36" i="3"/>
  <c r="E82" i="3" s="1"/>
  <c r="F37" i="3"/>
  <c r="O37" i="3" s="1"/>
  <c r="G37" i="3"/>
  <c r="L37" i="3"/>
  <c r="P37" i="3" s="1"/>
  <c r="M37" i="3"/>
  <c r="N37" i="3"/>
  <c r="F38" i="3"/>
  <c r="G38" i="3"/>
  <c r="L38" i="3"/>
  <c r="M38" i="3"/>
  <c r="F39" i="3"/>
  <c r="G39" i="3"/>
  <c r="L39" i="3"/>
  <c r="I85" i="3" s="1"/>
  <c r="O39" i="3"/>
  <c r="F40" i="3"/>
  <c r="L40" i="3" s="1"/>
  <c r="G40" i="3"/>
  <c r="I40" i="3"/>
  <c r="M40" i="3"/>
  <c r="P40" i="3" s="1"/>
  <c r="N40" i="3"/>
  <c r="D86" i="3" s="1"/>
  <c r="O40" i="3"/>
  <c r="L86" i="3" s="1"/>
  <c r="F41" i="3"/>
  <c r="G41" i="3"/>
  <c r="L41" i="3"/>
  <c r="M41" i="3"/>
  <c r="N41" i="3"/>
  <c r="O41" i="3"/>
  <c r="F42" i="3"/>
  <c r="O42" i="3" s="1"/>
  <c r="G42" i="3"/>
  <c r="L42" i="3"/>
  <c r="M42" i="3"/>
  <c r="C88" i="3" s="1"/>
  <c r="N42" i="3"/>
  <c r="K88" i="3" s="1"/>
  <c r="B43" i="3"/>
  <c r="C43" i="3"/>
  <c r="D43" i="3"/>
  <c r="E43" i="3"/>
  <c r="D52" i="3"/>
  <c r="E52" i="3"/>
  <c r="H52" i="3"/>
  <c r="H53" i="3"/>
  <c r="H54" i="3"/>
  <c r="B55" i="3"/>
  <c r="H55" i="3"/>
  <c r="I55" i="3"/>
  <c r="J55" i="3"/>
  <c r="K55" i="3"/>
  <c r="C56" i="3"/>
  <c r="D56" i="3"/>
  <c r="H56" i="3"/>
  <c r="C57" i="3"/>
  <c r="H57" i="3"/>
  <c r="J57" i="3"/>
  <c r="H58" i="3"/>
  <c r="K58" i="3"/>
  <c r="L58" i="3"/>
  <c r="E59" i="3"/>
  <c r="H59" i="3"/>
  <c r="H60" i="3"/>
  <c r="B61" i="3"/>
  <c r="C61" i="3"/>
  <c r="D61" i="3"/>
  <c r="H61" i="3"/>
  <c r="I61" i="3"/>
  <c r="J61" i="3"/>
  <c r="K61" i="3"/>
  <c r="C62" i="3"/>
  <c r="H62" i="3"/>
  <c r="J62" i="3"/>
  <c r="K62" i="3"/>
  <c r="C63" i="3"/>
  <c r="E63" i="3"/>
  <c r="H63" i="3"/>
  <c r="L63" i="3"/>
  <c r="D64" i="3"/>
  <c r="H64" i="3"/>
  <c r="K64" i="3"/>
  <c r="H65" i="3"/>
  <c r="L65" i="3"/>
  <c r="H66" i="3"/>
  <c r="B67" i="3"/>
  <c r="C67" i="3"/>
  <c r="D67" i="3"/>
  <c r="H67" i="3"/>
  <c r="I67" i="3" s="1"/>
  <c r="C68" i="3"/>
  <c r="H68" i="3"/>
  <c r="J68" i="3"/>
  <c r="C69" i="3"/>
  <c r="D69" i="3"/>
  <c r="E69" i="3"/>
  <c r="H69" i="3"/>
  <c r="J69" i="3"/>
  <c r="K69" i="3"/>
  <c r="L69" i="3"/>
  <c r="E70" i="3"/>
  <c r="H70" i="3"/>
  <c r="L70" i="3" s="1"/>
  <c r="J70" i="3"/>
  <c r="B71" i="3"/>
  <c r="D71" i="3"/>
  <c r="E71" i="3"/>
  <c r="H71" i="3"/>
  <c r="I71" i="3"/>
  <c r="K71" i="3"/>
  <c r="L71" i="3"/>
  <c r="H72" i="3"/>
  <c r="I72" i="3" s="1"/>
  <c r="H73" i="3"/>
  <c r="H74" i="3"/>
  <c r="C75" i="3"/>
  <c r="D75" i="3"/>
  <c r="H75" i="3"/>
  <c r="J75" i="3"/>
  <c r="K75" i="3"/>
  <c r="C76" i="3"/>
  <c r="D76" i="3"/>
  <c r="E76" i="3"/>
  <c r="H76" i="3"/>
  <c r="K76" i="3"/>
  <c r="L76" i="3"/>
  <c r="B77" i="3"/>
  <c r="D77" i="3"/>
  <c r="H77" i="3"/>
  <c r="I77" i="3"/>
  <c r="K77" i="3"/>
  <c r="B78" i="3"/>
  <c r="C78" i="3"/>
  <c r="H78" i="3"/>
  <c r="J78" i="3"/>
  <c r="B79" i="3"/>
  <c r="H79" i="3"/>
  <c r="I79" i="3"/>
  <c r="H80" i="3"/>
  <c r="H81" i="3"/>
  <c r="C82" i="3"/>
  <c r="D82" i="3"/>
  <c r="H82" i="3"/>
  <c r="J82" i="3"/>
  <c r="K82" i="3"/>
  <c r="L82" i="3"/>
  <c r="D83" i="3"/>
  <c r="E83" i="3"/>
  <c r="H83" i="3"/>
  <c r="B84" i="3"/>
  <c r="C84" i="3"/>
  <c r="H84" i="3"/>
  <c r="I84" i="3"/>
  <c r="J84" i="3"/>
  <c r="H85" i="3"/>
  <c r="B86" i="3"/>
  <c r="C86" i="3"/>
  <c r="H86" i="3"/>
  <c r="I86" i="3"/>
  <c r="J86" i="3"/>
  <c r="K86" i="3"/>
  <c r="C87" i="3"/>
  <c r="D87" i="3"/>
  <c r="E87" i="3"/>
  <c r="H87" i="3"/>
  <c r="J87" i="3"/>
  <c r="K87" i="3"/>
  <c r="L87" i="3"/>
  <c r="E88" i="3"/>
  <c r="H88" i="3"/>
  <c r="L88" i="3" s="1"/>
  <c r="J88" i="3"/>
  <c r="B107" i="3"/>
  <c r="F6" i="4"/>
  <c r="G6" i="4"/>
  <c r="L6" i="4"/>
  <c r="F7" i="4"/>
  <c r="G7" i="4"/>
  <c r="L7" i="4"/>
  <c r="F8" i="4"/>
  <c r="G8" i="4"/>
  <c r="M8" i="4"/>
  <c r="J54" i="4" s="1"/>
  <c r="F9" i="4"/>
  <c r="L9" i="4"/>
  <c r="M9" i="4"/>
  <c r="F10" i="4"/>
  <c r="G10" i="4"/>
  <c r="L10" i="4"/>
  <c r="M10" i="4"/>
  <c r="N10" i="4"/>
  <c r="O10" i="4"/>
  <c r="E56" i="4" s="1"/>
  <c r="F11" i="4"/>
  <c r="G11" i="4"/>
  <c r="F12" i="4"/>
  <c r="G12" i="4"/>
  <c r="L12" i="4"/>
  <c r="I58" i="4" s="1"/>
  <c r="F13" i="4"/>
  <c r="G13" i="4"/>
  <c r="L13" i="4"/>
  <c r="F14" i="4"/>
  <c r="G14" i="4"/>
  <c r="F15" i="4"/>
  <c r="L15" i="4"/>
  <c r="M15" i="4"/>
  <c r="F16" i="4"/>
  <c r="G16" i="4"/>
  <c r="L16" i="4"/>
  <c r="M16" i="4"/>
  <c r="N16" i="4"/>
  <c r="O16" i="4"/>
  <c r="F17" i="4"/>
  <c r="G17" i="4"/>
  <c r="L17" i="4"/>
  <c r="B63" i="4" s="1"/>
  <c r="F18" i="4"/>
  <c r="G18" i="4"/>
  <c r="F19" i="4"/>
  <c r="G19" i="4"/>
  <c r="L19" i="4"/>
  <c r="B65" i="4" s="1"/>
  <c r="F20" i="4"/>
  <c r="G20" i="4"/>
  <c r="M20" i="4"/>
  <c r="F21" i="4"/>
  <c r="L21" i="4"/>
  <c r="F22" i="4"/>
  <c r="G22" i="4"/>
  <c r="L22" i="4"/>
  <c r="M22" i="4"/>
  <c r="N22" i="4"/>
  <c r="O22" i="4"/>
  <c r="F23" i="4"/>
  <c r="G23" i="4"/>
  <c r="L23" i="4"/>
  <c r="F24" i="4"/>
  <c r="G24" i="4"/>
  <c r="L24" i="4"/>
  <c r="I70" i="4" s="1"/>
  <c r="F25" i="4"/>
  <c r="G25" i="4"/>
  <c r="F26" i="4"/>
  <c r="G26" i="4"/>
  <c r="M26" i="4"/>
  <c r="C72" i="4" s="1"/>
  <c r="F27" i="4"/>
  <c r="L27" i="4"/>
  <c r="M27" i="4"/>
  <c r="F28" i="4"/>
  <c r="G28" i="4"/>
  <c r="L28" i="4"/>
  <c r="M28" i="4"/>
  <c r="N28" i="4"/>
  <c r="O28" i="4"/>
  <c r="E74" i="4" s="1"/>
  <c r="F29" i="4"/>
  <c r="G29" i="4"/>
  <c r="F30" i="4"/>
  <c r="G30" i="4"/>
  <c r="L30" i="4"/>
  <c r="F31" i="4"/>
  <c r="G31" i="4"/>
  <c r="L31" i="4"/>
  <c r="F32" i="4"/>
  <c r="G32" i="4"/>
  <c r="F33" i="4"/>
  <c r="L33" i="4"/>
  <c r="M33" i="4"/>
  <c r="J79" i="4" s="1"/>
  <c r="F34" i="4"/>
  <c r="G34" i="4"/>
  <c r="L34" i="4"/>
  <c r="M34" i="4"/>
  <c r="N34" i="4"/>
  <c r="O34" i="4"/>
  <c r="F35" i="4"/>
  <c r="G35" i="4"/>
  <c r="L35" i="4"/>
  <c r="F36" i="4"/>
  <c r="G36" i="4"/>
  <c r="F37" i="4"/>
  <c r="G37" i="4" s="1"/>
  <c r="F38" i="4"/>
  <c r="G38" i="4"/>
  <c r="M38" i="4"/>
  <c r="F39" i="4"/>
  <c r="L39" i="4"/>
  <c r="F40" i="4"/>
  <c r="I40" i="4"/>
  <c r="N40" i="4"/>
  <c r="F41" i="4"/>
  <c r="G41" i="4"/>
  <c r="O41" i="4"/>
  <c r="L87" i="4" s="1"/>
  <c r="F42" i="4"/>
  <c r="B43" i="4"/>
  <c r="C43" i="4"/>
  <c r="D43" i="4"/>
  <c r="E43" i="4"/>
  <c r="B52" i="4"/>
  <c r="H52" i="4"/>
  <c r="H53" i="4"/>
  <c r="I53" i="4"/>
  <c r="H54" i="4"/>
  <c r="H55" i="4"/>
  <c r="B56" i="4"/>
  <c r="D56" i="4"/>
  <c r="H56" i="4"/>
  <c r="I56" i="4" s="1"/>
  <c r="H57" i="4"/>
  <c r="B58" i="4"/>
  <c r="H58" i="4"/>
  <c r="H59" i="4"/>
  <c r="H60" i="4"/>
  <c r="C61" i="4"/>
  <c r="H61" i="4"/>
  <c r="J61" i="4"/>
  <c r="D62" i="4"/>
  <c r="H62" i="4"/>
  <c r="I62" i="4"/>
  <c r="H63" i="4"/>
  <c r="I63" i="4"/>
  <c r="H64" i="4"/>
  <c r="H65" i="4"/>
  <c r="I65" i="4"/>
  <c r="H66" i="4"/>
  <c r="H67" i="4"/>
  <c r="B68" i="4"/>
  <c r="D68" i="4"/>
  <c r="E68" i="4"/>
  <c r="H68" i="4"/>
  <c r="K68" i="4"/>
  <c r="L68" i="4"/>
  <c r="B69" i="4"/>
  <c r="H69" i="4"/>
  <c r="I69" i="4"/>
  <c r="B70" i="4"/>
  <c r="H70" i="4"/>
  <c r="H71" i="4"/>
  <c r="H72" i="4"/>
  <c r="J72" i="4"/>
  <c r="H73" i="4"/>
  <c r="B74" i="4"/>
  <c r="D74" i="4"/>
  <c r="H74" i="4"/>
  <c r="K74" i="4" s="1"/>
  <c r="I74" i="4"/>
  <c r="H75" i="4"/>
  <c r="B76" i="4"/>
  <c r="H76" i="4"/>
  <c r="I76" i="4"/>
  <c r="H77" i="4"/>
  <c r="H78" i="4"/>
  <c r="C79" i="4"/>
  <c r="H79" i="4"/>
  <c r="D80" i="4"/>
  <c r="H80" i="4"/>
  <c r="I80" i="4"/>
  <c r="B81" i="4"/>
  <c r="H81" i="4"/>
  <c r="I81" i="4"/>
  <c r="H82" i="4"/>
  <c r="H83" i="4"/>
  <c r="H84" i="4"/>
  <c r="H85" i="4"/>
  <c r="D86" i="4"/>
  <c r="H86" i="4"/>
  <c r="K86" i="4"/>
  <c r="H87" i="4"/>
  <c r="H88" i="4"/>
  <c r="B107" i="4"/>
  <c r="M42" i="4" l="1"/>
  <c r="L42" i="4"/>
  <c r="N42" i="4"/>
  <c r="B85" i="4"/>
  <c r="I85" i="4"/>
  <c r="L80" i="4"/>
  <c r="B67" i="4"/>
  <c r="I67" i="4"/>
  <c r="L62" i="4"/>
  <c r="I52" i="4"/>
  <c r="O40" i="4"/>
  <c r="L40" i="4"/>
  <c r="M40" i="4"/>
  <c r="G39" i="4"/>
  <c r="N39" i="4"/>
  <c r="O39" i="4"/>
  <c r="L37" i="4"/>
  <c r="N36" i="4"/>
  <c r="M36" i="4"/>
  <c r="O36" i="4"/>
  <c r="K80" i="4"/>
  <c r="L32" i="4"/>
  <c r="N32" i="4"/>
  <c r="O32" i="4"/>
  <c r="O29" i="4"/>
  <c r="M29" i="4"/>
  <c r="N29" i="4"/>
  <c r="M25" i="4"/>
  <c r="N25" i="4"/>
  <c r="O25" i="4"/>
  <c r="P22" i="4"/>
  <c r="I68" i="4"/>
  <c r="G21" i="4"/>
  <c r="N21" i="4"/>
  <c r="O21" i="4"/>
  <c r="N18" i="4"/>
  <c r="M18" i="4"/>
  <c r="O18" i="4"/>
  <c r="K62" i="4"/>
  <c r="L14" i="4"/>
  <c r="N14" i="4"/>
  <c r="O14" i="4"/>
  <c r="O11" i="4"/>
  <c r="M11" i="4"/>
  <c r="N11" i="4"/>
  <c r="M86" i="3"/>
  <c r="K83" i="3"/>
  <c r="L83" i="3"/>
  <c r="B75" i="2"/>
  <c r="P29" i="2"/>
  <c r="I75" i="2"/>
  <c r="G40" i="4"/>
  <c r="B79" i="4"/>
  <c r="I79" i="4"/>
  <c r="B61" i="4"/>
  <c r="I61" i="4"/>
  <c r="L8" i="4"/>
  <c r="N8" i="4"/>
  <c r="O8" i="4"/>
  <c r="N6" i="4"/>
  <c r="M6" i="4"/>
  <c r="O6" i="4"/>
  <c r="F74" i="4"/>
  <c r="L56" i="4"/>
  <c r="I43" i="4"/>
  <c r="C84" i="4"/>
  <c r="J84" i="4"/>
  <c r="P34" i="4"/>
  <c r="B80" i="4"/>
  <c r="G33" i="4"/>
  <c r="N33" i="4"/>
  <c r="O33" i="4"/>
  <c r="I77" i="4"/>
  <c r="B77" i="4"/>
  <c r="N30" i="4"/>
  <c r="M30" i="4"/>
  <c r="O30" i="4"/>
  <c r="J73" i="4"/>
  <c r="C73" i="4"/>
  <c r="L26" i="4"/>
  <c r="N26" i="4"/>
  <c r="O26" i="4"/>
  <c r="O23" i="4"/>
  <c r="M23" i="4"/>
  <c r="N23" i="4"/>
  <c r="C66" i="4"/>
  <c r="J66" i="4"/>
  <c r="M19" i="4"/>
  <c r="N19" i="4"/>
  <c r="O19" i="4"/>
  <c r="P16" i="4"/>
  <c r="B62" i="4"/>
  <c r="G15" i="4"/>
  <c r="N15" i="4"/>
  <c r="O15" i="4"/>
  <c r="I59" i="4"/>
  <c r="B59" i="4"/>
  <c r="N12" i="4"/>
  <c r="M12" i="4"/>
  <c r="O12" i="4"/>
  <c r="J55" i="4"/>
  <c r="C55" i="4"/>
  <c r="E87" i="4"/>
  <c r="L74" i="4"/>
  <c r="E62" i="4"/>
  <c r="K56" i="4"/>
  <c r="C54" i="4"/>
  <c r="B53" i="4"/>
  <c r="F43" i="4"/>
  <c r="O42" i="4"/>
  <c r="N41" i="4"/>
  <c r="L41" i="4"/>
  <c r="M41" i="4"/>
  <c r="P39" i="4"/>
  <c r="B73" i="4"/>
  <c r="I73" i="4"/>
  <c r="B55" i="4"/>
  <c r="I55" i="4"/>
  <c r="M77" i="3"/>
  <c r="M37" i="4"/>
  <c r="N37" i="4"/>
  <c r="O37" i="4"/>
  <c r="E80" i="4"/>
  <c r="G42" i="4"/>
  <c r="M39" i="4"/>
  <c r="L38" i="4"/>
  <c r="N38" i="4"/>
  <c r="O38" i="4"/>
  <c r="L36" i="4"/>
  <c r="O35" i="4"/>
  <c r="M35" i="4"/>
  <c r="N35" i="4"/>
  <c r="M32" i="4"/>
  <c r="M31" i="4"/>
  <c r="N31" i="4"/>
  <c r="O31" i="4"/>
  <c r="L29" i="4"/>
  <c r="P28" i="4"/>
  <c r="G27" i="4"/>
  <c r="N27" i="4"/>
  <c r="O27" i="4"/>
  <c r="L25" i="4"/>
  <c r="N24" i="4"/>
  <c r="M24" i="4"/>
  <c r="O24" i="4"/>
  <c r="M21" i="4"/>
  <c r="P21" i="4" s="1"/>
  <c r="L20" i="4"/>
  <c r="N20" i="4"/>
  <c r="O20" i="4"/>
  <c r="L18" i="4"/>
  <c r="O17" i="4"/>
  <c r="M17" i="4"/>
  <c r="N17" i="4"/>
  <c r="M14" i="4"/>
  <c r="M13" i="4"/>
  <c r="N13" i="4"/>
  <c r="O13" i="4"/>
  <c r="L11" i="4"/>
  <c r="P10" i="4"/>
  <c r="G9" i="4"/>
  <c r="N9" i="4"/>
  <c r="O9" i="4"/>
  <c r="M7" i="4"/>
  <c r="N7" i="4"/>
  <c r="O7" i="4"/>
  <c r="P36" i="3"/>
  <c r="B82" i="3"/>
  <c r="F82" i="3" s="1"/>
  <c r="I82" i="3"/>
  <c r="M82" i="3" s="1"/>
  <c r="L34" i="3"/>
  <c r="M34" i="3"/>
  <c r="C77" i="3"/>
  <c r="F77" i="3" s="1"/>
  <c r="J77" i="3"/>
  <c r="M27" i="3"/>
  <c r="N27" i="3"/>
  <c r="D60" i="3"/>
  <c r="K60" i="3"/>
  <c r="E55" i="3"/>
  <c r="F55" i="3" s="1"/>
  <c r="L55" i="3"/>
  <c r="D53" i="3"/>
  <c r="K53" i="3"/>
  <c r="I86" i="2"/>
  <c r="B86" i="2"/>
  <c r="C82" i="2"/>
  <c r="F82" i="2" s="1"/>
  <c r="J82" i="2"/>
  <c r="M82" i="2" s="1"/>
  <c r="I81" i="2"/>
  <c r="D79" i="2"/>
  <c r="K79" i="2"/>
  <c r="K75" i="2"/>
  <c r="C72" i="2"/>
  <c r="J72" i="2"/>
  <c r="M25" i="2"/>
  <c r="O25" i="2"/>
  <c r="N25" i="2"/>
  <c r="O23" i="2"/>
  <c r="N23" i="2"/>
  <c r="G23" i="2"/>
  <c r="L23" i="2"/>
  <c r="B65" i="2"/>
  <c r="I65" i="2"/>
  <c r="B59" i="2"/>
  <c r="I59" i="2"/>
  <c r="E85" i="3"/>
  <c r="L85" i="3"/>
  <c r="G35" i="3"/>
  <c r="L35" i="3"/>
  <c r="P31" i="3"/>
  <c r="P30" i="3"/>
  <c r="B76" i="3"/>
  <c r="F76" i="3" s="1"/>
  <c r="I76" i="3"/>
  <c r="M76" i="3" s="1"/>
  <c r="L28" i="3"/>
  <c r="M28" i="3"/>
  <c r="C71" i="3"/>
  <c r="F71" i="3" s="1"/>
  <c r="J71" i="3"/>
  <c r="M71" i="3" s="1"/>
  <c r="O22" i="3"/>
  <c r="G22" i="3"/>
  <c r="L22" i="3"/>
  <c r="M18" i="3"/>
  <c r="G18" i="3"/>
  <c r="L18" i="3"/>
  <c r="G14" i="3"/>
  <c r="L14" i="3"/>
  <c r="M14" i="3"/>
  <c r="N11" i="3"/>
  <c r="G11" i="3"/>
  <c r="L11" i="3"/>
  <c r="E54" i="3"/>
  <c r="L54" i="3"/>
  <c r="L7" i="3"/>
  <c r="G7" i="3"/>
  <c r="M7" i="3"/>
  <c r="M39" i="2"/>
  <c r="O39" i="2"/>
  <c r="B83" i="2"/>
  <c r="I83" i="2"/>
  <c r="P36" i="2"/>
  <c r="G35" i="2"/>
  <c r="O35" i="2"/>
  <c r="I79" i="2"/>
  <c r="N32" i="2"/>
  <c r="O32" i="2"/>
  <c r="J75" i="2"/>
  <c r="C75" i="2"/>
  <c r="L28" i="2"/>
  <c r="O28" i="2"/>
  <c r="E68" i="2"/>
  <c r="F68" i="2" s="1"/>
  <c r="L68" i="2"/>
  <c r="K66" i="2"/>
  <c r="B57" i="2"/>
  <c r="B53" i="2"/>
  <c r="I53" i="2"/>
  <c r="F61" i="3"/>
  <c r="M55" i="3"/>
  <c r="B88" i="3"/>
  <c r="I88" i="3"/>
  <c r="M88" i="3" s="1"/>
  <c r="P42" i="3"/>
  <c r="P41" i="3"/>
  <c r="E79" i="3"/>
  <c r="L79" i="3"/>
  <c r="G29" i="3"/>
  <c r="L29" i="3"/>
  <c r="P25" i="3"/>
  <c r="P24" i="3"/>
  <c r="B70" i="3"/>
  <c r="I70" i="3"/>
  <c r="M70" i="3" s="1"/>
  <c r="E67" i="3"/>
  <c r="F67" i="3" s="1"/>
  <c r="L67" i="3"/>
  <c r="D65" i="3"/>
  <c r="K65" i="3"/>
  <c r="D54" i="3"/>
  <c r="K54" i="3"/>
  <c r="C84" i="2"/>
  <c r="J84" i="2"/>
  <c r="K80" i="2"/>
  <c r="D80" i="2"/>
  <c r="D73" i="2"/>
  <c r="K73" i="2"/>
  <c r="D67" i="2"/>
  <c r="K67" i="2"/>
  <c r="C66" i="2"/>
  <c r="J66" i="2"/>
  <c r="M19" i="2"/>
  <c r="O19" i="2"/>
  <c r="O17" i="2"/>
  <c r="N17" i="2"/>
  <c r="L17" i="2"/>
  <c r="M17" i="2"/>
  <c r="C60" i="2"/>
  <c r="J60" i="2"/>
  <c r="E56" i="2"/>
  <c r="F56" i="2" s="1"/>
  <c r="L56" i="2"/>
  <c r="M56" i="2" s="1"/>
  <c r="K67" i="3"/>
  <c r="N38" i="3"/>
  <c r="P38" i="3" s="1"/>
  <c r="O38" i="3"/>
  <c r="O34" i="3"/>
  <c r="O27" i="3"/>
  <c r="G23" i="3"/>
  <c r="L23" i="3"/>
  <c r="E66" i="3"/>
  <c r="L66" i="3"/>
  <c r="L19" i="3"/>
  <c r="G19" i="3"/>
  <c r="M19" i="3"/>
  <c r="O16" i="3"/>
  <c r="G16" i="3"/>
  <c r="L16" i="3"/>
  <c r="M12" i="3"/>
  <c r="G12" i="3"/>
  <c r="L12" i="3"/>
  <c r="G8" i="3"/>
  <c r="L8" i="3"/>
  <c r="M8" i="3"/>
  <c r="F87" i="2"/>
  <c r="O42" i="2"/>
  <c r="L42" i="2"/>
  <c r="M42" i="2"/>
  <c r="M40" i="2"/>
  <c r="N40" i="2"/>
  <c r="I84" i="2"/>
  <c r="P38" i="2"/>
  <c r="B84" i="2"/>
  <c r="O37" i="2"/>
  <c r="N37" i="2"/>
  <c r="M33" i="2"/>
  <c r="O33" i="2"/>
  <c r="P33" i="2" s="1"/>
  <c r="B77" i="2"/>
  <c r="I77" i="2"/>
  <c r="G29" i="2"/>
  <c r="O29" i="2"/>
  <c r="B73" i="2"/>
  <c r="N26" i="2"/>
  <c r="O26" i="2"/>
  <c r="N24" i="2"/>
  <c r="O24" i="2"/>
  <c r="L24" i="2"/>
  <c r="M24" i="2"/>
  <c r="J68" i="2"/>
  <c r="E62" i="2"/>
  <c r="F62" i="2" s="1"/>
  <c r="L62" i="2"/>
  <c r="M62" i="2" s="1"/>
  <c r="G9" i="2"/>
  <c r="O9" i="2"/>
  <c r="M9" i="2"/>
  <c r="N9" i="2"/>
  <c r="L9" i="2"/>
  <c r="D88" i="3"/>
  <c r="I87" i="3"/>
  <c r="M87" i="3" s="1"/>
  <c r="B87" i="3"/>
  <c r="F87" i="3" s="1"/>
  <c r="E86" i="3"/>
  <c r="F86" i="3" s="1"/>
  <c r="B85" i="3"/>
  <c r="B83" i="3"/>
  <c r="E77" i="3"/>
  <c r="C72" i="3"/>
  <c r="D70" i="3"/>
  <c r="J67" i="3"/>
  <c r="M67" i="3" s="1"/>
  <c r="L52" i="3"/>
  <c r="M39" i="3"/>
  <c r="N39" i="3"/>
  <c r="O35" i="3"/>
  <c r="N34" i="3"/>
  <c r="N32" i="3"/>
  <c r="O32" i="3"/>
  <c r="O28" i="3"/>
  <c r="L27" i="3"/>
  <c r="D66" i="3"/>
  <c r="K66" i="3"/>
  <c r="E61" i="3"/>
  <c r="L61" i="3"/>
  <c r="M61" i="3" s="1"/>
  <c r="D59" i="3"/>
  <c r="K59" i="3"/>
  <c r="K87" i="2"/>
  <c r="M87" i="2" s="1"/>
  <c r="C77" i="2"/>
  <c r="D75" i="2"/>
  <c r="D66" i="2"/>
  <c r="K60" i="2"/>
  <c r="L87" i="2"/>
  <c r="E87" i="2"/>
  <c r="N39" i="2"/>
  <c r="N35" i="2"/>
  <c r="M32" i="2"/>
  <c r="N28" i="2"/>
  <c r="L25" i="2"/>
  <c r="D61" i="2"/>
  <c r="K61" i="2"/>
  <c r="C80" i="4"/>
  <c r="J80" i="4"/>
  <c r="M80" i="4" s="1"/>
  <c r="C74" i="4"/>
  <c r="J74" i="4"/>
  <c r="M74" i="4" s="1"/>
  <c r="C68" i="4"/>
  <c r="F68" i="4" s="1"/>
  <c r="J68" i="4"/>
  <c r="C62" i="4"/>
  <c r="J62" i="4"/>
  <c r="M62" i="4" s="1"/>
  <c r="C56" i="4"/>
  <c r="F56" i="4" s="1"/>
  <c r="J56" i="4"/>
  <c r="M56" i="4" s="1"/>
  <c r="I83" i="3"/>
  <c r="M83" i="3" s="1"/>
  <c r="J81" i="3"/>
  <c r="C83" i="3"/>
  <c r="J83" i="3"/>
  <c r="N35" i="3"/>
  <c r="G34" i="3"/>
  <c r="M33" i="3"/>
  <c r="N33" i="3"/>
  <c r="O29" i="3"/>
  <c r="N28" i="3"/>
  <c r="G27" i="3"/>
  <c r="N26" i="3"/>
  <c r="O26" i="3"/>
  <c r="N22" i="3"/>
  <c r="G20" i="3"/>
  <c r="L20" i="3"/>
  <c r="M20" i="3"/>
  <c r="O18" i="3"/>
  <c r="N17" i="3"/>
  <c r="G17" i="3"/>
  <c r="L17" i="3"/>
  <c r="O14" i="3"/>
  <c r="L13" i="3"/>
  <c r="G13" i="3"/>
  <c r="M13" i="3"/>
  <c r="O11" i="3"/>
  <c r="O10" i="3"/>
  <c r="G10" i="3"/>
  <c r="L10" i="3"/>
  <c r="O7" i="3"/>
  <c r="O43" i="3" s="1"/>
  <c r="M6" i="3"/>
  <c r="G6" i="3"/>
  <c r="F43" i="3"/>
  <c r="L6" i="3"/>
  <c r="B76" i="2"/>
  <c r="F76" i="2" s="1"/>
  <c r="B64" i="2"/>
  <c r="B58" i="2"/>
  <c r="O40" i="2"/>
  <c r="L39" i="2"/>
  <c r="N38" i="2"/>
  <c r="O38" i="2"/>
  <c r="M35" i="2"/>
  <c r="P35" i="2" s="1"/>
  <c r="L34" i="2"/>
  <c r="O34" i="2"/>
  <c r="L32" i="2"/>
  <c r="O31" i="2"/>
  <c r="N31" i="2"/>
  <c r="M28" i="2"/>
  <c r="M27" i="2"/>
  <c r="O27" i="2"/>
  <c r="G25" i="2"/>
  <c r="M23" i="2"/>
  <c r="N19" i="2"/>
  <c r="N18" i="2"/>
  <c r="O18" i="2"/>
  <c r="P18" i="2" s="1"/>
  <c r="M18" i="2"/>
  <c r="G15" i="2"/>
  <c r="O15" i="2"/>
  <c r="L15" i="2"/>
  <c r="M15" i="2"/>
  <c r="N12" i="2"/>
  <c r="O12" i="2"/>
  <c r="M12" i="2"/>
  <c r="P10" i="2"/>
  <c r="L8" i="2"/>
  <c r="O8" i="2"/>
  <c r="M58" i="1"/>
  <c r="O40" i="1"/>
  <c r="B55" i="1"/>
  <c r="E80" i="1"/>
  <c r="L80" i="1"/>
  <c r="B61" i="1"/>
  <c r="D60" i="1"/>
  <c r="K60" i="1"/>
  <c r="O11" i="2"/>
  <c r="N11" i="2"/>
  <c r="F87" i="1"/>
  <c r="I70" i="1"/>
  <c r="L70" i="1"/>
  <c r="C84" i="1"/>
  <c r="J84" i="1"/>
  <c r="M87" i="1"/>
  <c r="L40" i="1"/>
  <c r="M40" i="1"/>
  <c r="N40" i="1"/>
  <c r="P37" i="1"/>
  <c r="B83" i="1"/>
  <c r="F83" i="1" s="1"/>
  <c r="I83" i="1"/>
  <c r="M83" i="1" s="1"/>
  <c r="P36" i="1"/>
  <c r="P21" i="3"/>
  <c r="P15" i="3"/>
  <c r="P9" i="3"/>
  <c r="D53" i="2"/>
  <c r="I52" i="2"/>
  <c r="P22" i="2"/>
  <c r="L20" i="2"/>
  <c r="O20" i="2"/>
  <c r="M13" i="2"/>
  <c r="O13" i="2"/>
  <c r="P13" i="2" s="1"/>
  <c r="M8" i="2"/>
  <c r="N6" i="2"/>
  <c r="O6" i="2"/>
  <c r="F43" i="2"/>
  <c r="C83" i="1"/>
  <c r="L58" i="1"/>
  <c r="M33" i="1"/>
  <c r="N33" i="1"/>
  <c r="O33" i="1"/>
  <c r="G33" i="1"/>
  <c r="L33" i="1"/>
  <c r="D77" i="1"/>
  <c r="F77" i="1" s="1"/>
  <c r="K77" i="1"/>
  <c r="M77" i="1" s="1"/>
  <c r="L76" i="2"/>
  <c r="M76" i="2" s="1"/>
  <c r="I68" i="2"/>
  <c r="P41" i="2"/>
  <c r="G21" i="2"/>
  <c r="O21" i="2"/>
  <c r="P16" i="2"/>
  <c r="L14" i="2"/>
  <c r="O14" i="2"/>
  <c r="M11" i="2"/>
  <c r="P11" i="2" s="1"/>
  <c r="G8" i="2"/>
  <c r="M7" i="2"/>
  <c r="O7" i="2"/>
  <c r="K58" i="1"/>
  <c r="K52" i="1"/>
  <c r="G23" i="1"/>
  <c r="L23" i="1"/>
  <c r="M23" i="1"/>
  <c r="N23" i="1"/>
  <c r="O23" i="1"/>
  <c r="D54" i="1"/>
  <c r="K54" i="1"/>
  <c r="C76" i="1"/>
  <c r="F76" i="1" s="1"/>
  <c r="J76" i="1"/>
  <c r="M76" i="1" s="1"/>
  <c r="G29" i="1"/>
  <c r="L29" i="1"/>
  <c r="M29" i="1"/>
  <c r="M21" i="1"/>
  <c r="N21" i="1"/>
  <c r="O21" i="1"/>
  <c r="D65" i="1"/>
  <c r="K65" i="1"/>
  <c r="G11" i="1"/>
  <c r="L11" i="1"/>
  <c r="M11" i="1"/>
  <c r="N11" i="1"/>
  <c r="O11" i="1"/>
  <c r="L52" i="1"/>
  <c r="C71" i="1"/>
  <c r="F71" i="1" s="1"/>
  <c r="J71" i="1"/>
  <c r="C70" i="1"/>
  <c r="F70" i="1" s="1"/>
  <c r="J70" i="1"/>
  <c r="J66" i="1"/>
  <c r="C65" i="1"/>
  <c r="J65" i="1"/>
  <c r="M65" i="1" s="1"/>
  <c r="C64" i="1"/>
  <c r="F64" i="1" s="1"/>
  <c r="J64" i="1"/>
  <c r="M64" i="1" s="1"/>
  <c r="G17" i="1"/>
  <c r="L17" i="1"/>
  <c r="M17" i="1"/>
  <c r="M9" i="1"/>
  <c r="F43" i="1"/>
  <c r="N9" i="1"/>
  <c r="O9" i="1"/>
  <c r="D53" i="1"/>
  <c r="K53" i="1"/>
  <c r="L28" i="1"/>
  <c r="M28" i="1"/>
  <c r="N28" i="1"/>
  <c r="O28" i="1"/>
  <c r="B72" i="1"/>
  <c r="P25" i="1"/>
  <c r="P24" i="1"/>
  <c r="C59" i="1"/>
  <c r="J59" i="1"/>
  <c r="M59" i="1" s="1"/>
  <c r="C58" i="1"/>
  <c r="F58" i="1" s="1"/>
  <c r="J58" i="1"/>
  <c r="C53" i="1"/>
  <c r="J53" i="1"/>
  <c r="L16" i="1"/>
  <c r="M16" i="1"/>
  <c r="N16" i="1"/>
  <c r="O16" i="1"/>
  <c r="P14" i="1"/>
  <c r="I60" i="1"/>
  <c r="P13" i="1"/>
  <c r="P12" i="1"/>
  <c r="I72" i="1"/>
  <c r="I71" i="1"/>
  <c r="B60" i="1"/>
  <c r="B59" i="1"/>
  <c r="G35" i="1"/>
  <c r="L35" i="1"/>
  <c r="M35" i="1"/>
  <c r="N35" i="1"/>
  <c r="O35" i="1"/>
  <c r="O29" i="1"/>
  <c r="D72" i="1"/>
  <c r="K72" i="1"/>
  <c r="L21" i="1"/>
  <c r="D66" i="1"/>
  <c r="K66" i="1"/>
  <c r="L34" i="1"/>
  <c r="M34" i="1"/>
  <c r="N34" i="1"/>
  <c r="P32" i="1"/>
  <c r="P31" i="1"/>
  <c r="P30" i="1"/>
  <c r="L22" i="1"/>
  <c r="M22" i="1"/>
  <c r="N22" i="1"/>
  <c r="P19" i="1"/>
  <c r="P18" i="1"/>
  <c r="L10" i="1"/>
  <c r="M10" i="1"/>
  <c r="N10" i="1"/>
  <c r="P7" i="1"/>
  <c r="P6" i="1"/>
  <c r="B65" i="1"/>
  <c r="F65" i="1" s="1"/>
  <c r="I53" i="1"/>
  <c r="P42" i="1"/>
  <c r="P41" i="1"/>
  <c r="M39" i="1"/>
  <c r="N39" i="1"/>
  <c r="O39" i="1"/>
  <c r="M27" i="1"/>
  <c r="N27" i="1"/>
  <c r="O27" i="1"/>
  <c r="D71" i="1"/>
  <c r="K71" i="1"/>
  <c r="M15" i="1"/>
  <c r="N15" i="1"/>
  <c r="O15" i="1"/>
  <c r="D59" i="1"/>
  <c r="K59" i="1"/>
  <c r="J52" i="1"/>
  <c r="O38" i="1"/>
  <c r="O32" i="1"/>
  <c r="O26" i="1"/>
  <c r="O20" i="1"/>
  <c r="O14" i="1"/>
  <c r="O8" i="1"/>
  <c r="F84" i="1" l="1"/>
  <c r="E90" i="3"/>
  <c r="C105" i="3" s="1"/>
  <c r="H105" i="3" s="1"/>
  <c r="L90" i="3"/>
  <c r="D105" i="3" s="1"/>
  <c r="I105" i="3" s="1"/>
  <c r="B105" i="3"/>
  <c r="M67" i="2"/>
  <c r="L84" i="1"/>
  <c r="E84" i="1"/>
  <c r="C61" i="1"/>
  <c r="J61" i="1"/>
  <c r="L85" i="1"/>
  <c r="E85" i="1"/>
  <c r="C56" i="1"/>
  <c r="J56" i="1"/>
  <c r="C68" i="1"/>
  <c r="J68" i="1"/>
  <c r="C80" i="1"/>
  <c r="J80" i="1"/>
  <c r="J62" i="1"/>
  <c r="C62" i="1"/>
  <c r="E74" i="1"/>
  <c r="L74" i="1"/>
  <c r="E55" i="1"/>
  <c r="L55" i="1"/>
  <c r="D57" i="1"/>
  <c r="K57" i="1"/>
  <c r="E67" i="1"/>
  <c r="L67" i="1"/>
  <c r="C69" i="1"/>
  <c r="J69" i="1"/>
  <c r="I60" i="2"/>
  <c r="B60" i="2"/>
  <c r="P14" i="2"/>
  <c r="K79" i="1"/>
  <c r="D79" i="1"/>
  <c r="E66" i="2"/>
  <c r="L66" i="2"/>
  <c r="P38" i="1"/>
  <c r="P15" i="1"/>
  <c r="E86" i="1"/>
  <c r="L86" i="1"/>
  <c r="L61" i="2"/>
  <c r="E61" i="2"/>
  <c r="J69" i="2"/>
  <c r="C69" i="2"/>
  <c r="L77" i="2"/>
  <c r="E77" i="2"/>
  <c r="K84" i="2"/>
  <c r="D84" i="2"/>
  <c r="B52" i="3"/>
  <c r="I52" i="3"/>
  <c r="L43" i="3"/>
  <c r="P6" i="3"/>
  <c r="E60" i="3"/>
  <c r="L60" i="3"/>
  <c r="B66" i="3"/>
  <c r="P20" i="3"/>
  <c r="I66" i="3"/>
  <c r="K74" i="3"/>
  <c r="D74" i="3"/>
  <c r="D74" i="2"/>
  <c r="K74" i="2"/>
  <c r="K80" i="3"/>
  <c r="D80" i="3"/>
  <c r="D55" i="2"/>
  <c r="K55" i="2"/>
  <c r="K70" i="2"/>
  <c r="D70" i="2"/>
  <c r="K83" i="2"/>
  <c r="M83" i="2" s="1"/>
  <c r="D83" i="2"/>
  <c r="J86" i="2"/>
  <c r="M86" i="2" s="1"/>
  <c r="C86" i="2"/>
  <c r="C58" i="3"/>
  <c r="J58" i="3"/>
  <c r="I65" i="3"/>
  <c r="P19" i="3"/>
  <c r="B65" i="3"/>
  <c r="E80" i="3"/>
  <c r="L80" i="3"/>
  <c r="J63" i="2"/>
  <c r="C63" i="2"/>
  <c r="F70" i="3"/>
  <c r="E74" i="2"/>
  <c r="L74" i="2"/>
  <c r="B57" i="3"/>
  <c r="I57" i="3"/>
  <c r="P11" i="3"/>
  <c r="B64" i="3"/>
  <c r="I64" i="3"/>
  <c r="P18" i="3"/>
  <c r="L71" i="2"/>
  <c r="E71" i="2"/>
  <c r="K55" i="4"/>
  <c r="P9" i="4"/>
  <c r="D55" i="4"/>
  <c r="F55" i="4" s="1"/>
  <c r="J59" i="4"/>
  <c r="P13" i="4"/>
  <c r="C59" i="4"/>
  <c r="L66" i="4"/>
  <c r="E66" i="4"/>
  <c r="D70" i="4"/>
  <c r="K70" i="4"/>
  <c r="I75" i="4"/>
  <c r="B75" i="4"/>
  <c r="P29" i="4"/>
  <c r="C81" i="4"/>
  <c r="P35" i="4"/>
  <c r="J81" i="4"/>
  <c r="J85" i="4"/>
  <c r="C85" i="4"/>
  <c r="F85" i="4" s="1"/>
  <c r="B87" i="4"/>
  <c r="I87" i="4"/>
  <c r="P41" i="4"/>
  <c r="E61" i="4"/>
  <c r="L61" i="4"/>
  <c r="K65" i="4"/>
  <c r="D65" i="4"/>
  <c r="L69" i="4"/>
  <c r="E69" i="4"/>
  <c r="E76" i="4"/>
  <c r="L76" i="4"/>
  <c r="K79" i="4"/>
  <c r="D79" i="4"/>
  <c r="P33" i="4"/>
  <c r="E52" i="4"/>
  <c r="L52" i="4"/>
  <c r="O43" i="4"/>
  <c r="D57" i="4"/>
  <c r="K57" i="4"/>
  <c r="D75" i="4"/>
  <c r="K75" i="4"/>
  <c r="D85" i="4"/>
  <c r="K85" i="4"/>
  <c r="E54" i="1"/>
  <c r="L54" i="1"/>
  <c r="M54" i="1" s="1"/>
  <c r="O43" i="1"/>
  <c r="D85" i="1"/>
  <c r="K85" i="1"/>
  <c r="B56" i="1"/>
  <c r="P10" i="1"/>
  <c r="I56" i="1"/>
  <c r="P22" i="1"/>
  <c r="B68" i="1"/>
  <c r="I68" i="1"/>
  <c r="I80" i="1"/>
  <c r="P34" i="1"/>
  <c r="B80" i="1"/>
  <c r="L75" i="1"/>
  <c r="E75" i="1"/>
  <c r="P16" i="1"/>
  <c r="B62" i="1"/>
  <c r="I62" i="1"/>
  <c r="K74" i="1"/>
  <c r="D74" i="1"/>
  <c r="D55" i="1"/>
  <c r="K55" i="1"/>
  <c r="K89" i="1" s="1"/>
  <c r="N43" i="1"/>
  <c r="J57" i="1"/>
  <c r="C57" i="1"/>
  <c r="D67" i="1"/>
  <c r="K67" i="1"/>
  <c r="B69" i="1"/>
  <c r="I69" i="1"/>
  <c r="P23" i="1"/>
  <c r="L53" i="2"/>
  <c r="E53" i="2"/>
  <c r="C79" i="1"/>
  <c r="J79" i="1"/>
  <c r="O43" i="2"/>
  <c r="L52" i="2"/>
  <c r="E52" i="2"/>
  <c r="I66" i="2"/>
  <c r="M66" i="2" s="1"/>
  <c r="B66" i="2"/>
  <c r="F66" i="2" s="1"/>
  <c r="P20" i="2"/>
  <c r="K86" i="1"/>
  <c r="D86" i="1"/>
  <c r="M84" i="1"/>
  <c r="K57" i="2"/>
  <c r="D57" i="2"/>
  <c r="C58" i="2"/>
  <c r="J58" i="2"/>
  <c r="P32" i="2"/>
  <c r="I78" i="2"/>
  <c r="B78" i="2"/>
  <c r="P39" i="2"/>
  <c r="B85" i="2"/>
  <c r="I85" i="2"/>
  <c r="L56" i="3"/>
  <c r="E56" i="3"/>
  <c r="B63" i="3"/>
  <c r="I63" i="3"/>
  <c r="P17" i="3"/>
  <c r="E75" i="3"/>
  <c r="L75" i="3"/>
  <c r="C78" i="2"/>
  <c r="J78" i="2"/>
  <c r="E81" i="3"/>
  <c r="L81" i="3"/>
  <c r="J55" i="2"/>
  <c r="C55" i="2"/>
  <c r="E72" i="2"/>
  <c r="F72" i="2" s="1"/>
  <c r="L72" i="2"/>
  <c r="P31" i="2"/>
  <c r="E83" i="2"/>
  <c r="L83" i="2"/>
  <c r="J88" i="2"/>
  <c r="C88" i="2"/>
  <c r="J54" i="3"/>
  <c r="C54" i="3"/>
  <c r="I62" i="3"/>
  <c r="B62" i="3"/>
  <c r="P16" i="3"/>
  <c r="E84" i="3"/>
  <c r="L84" i="3"/>
  <c r="I63" i="2"/>
  <c r="B63" i="2"/>
  <c r="P17" i="2"/>
  <c r="P28" i="2"/>
  <c r="I74" i="2"/>
  <c r="B74" i="2"/>
  <c r="F83" i="2"/>
  <c r="C53" i="3"/>
  <c r="J53" i="3"/>
  <c r="P23" i="2"/>
  <c r="B69" i="2"/>
  <c r="I69" i="2"/>
  <c r="C71" i="2"/>
  <c r="J71" i="2"/>
  <c r="J80" i="3"/>
  <c r="C80" i="3"/>
  <c r="J60" i="4"/>
  <c r="C60" i="4"/>
  <c r="K66" i="4"/>
  <c r="D66" i="4"/>
  <c r="B71" i="4"/>
  <c r="P25" i="4"/>
  <c r="I71" i="4"/>
  <c r="L77" i="4"/>
  <c r="E77" i="4"/>
  <c r="E81" i="4"/>
  <c r="L81" i="4"/>
  <c r="D87" i="4"/>
  <c r="K87" i="4"/>
  <c r="E58" i="4"/>
  <c r="L58" i="4"/>
  <c r="K61" i="4"/>
  <c r="M61" i="4" s="1"/>
  <c r="P15" i="4"/>
  <c r="D61" i="4"/>
  <c r="J65" i="4"/>
  <c r="C65" i="4"/>
  <c r="P19" i="4"/>
  <c r="L72" i="4"/>
  <c r="E72" i="4"/>
  <c r="J76" i="4"/>
  <c r="M76" i="4" s="1"/>
  <c r="C76" i="4"/>
  <c r="F76" i="4" s="1"/>
  <c r="P30" i="4"/>
  <c r="C52" i="4"/>
  <c r="M43" i="4"/>
  <c r="J52" i="4"/>
  <c r="F61" i="4"/>
  <c r="J57" i="4"/>
  <c r="C57" i="4"/>
  <c r="E64" i="4"/>
  <c r="L64" i="4"/>
  <c r="M68" i="4"/>
  <c r="J75" i="4"/>
  <c r="C75" i="4"/>
  <c r="E82" i="4"/>
  <c r="L82" i="4"/>
  <c r="K88" i="4"/>
  <c r="D88" i="4"/>
  <c r="E60" i="1"/>
  <c r="L60" i="1"/>
  <c r="M60" i="1" s="1"/>
  <c r="C85" i="1"/>
  <c r="F85" i="1" s="1"/>
  <c r="P39" i="1"/>
  <c r="J85" i="1"/>
  <c r="M85" i="1" s="1"/>
  <c r="L43" i="1"/>
  <c r="L81" i="1"/>
  <c r="E81" i="1"/>
  <c r="F59" i="1"/>
  <c r="J74" i="1"/>
  <c r="C74" i="1"/>
  <c r="B57" i="1"/>
  <c r="I57" i="1"/>
  <c r="P11" i="1"/>
  <c r="C67" i="1"/>
  <c r="J67" i="1"/>
  <c r="C53" i="2"/>
  <c r="M43" i="2"/>
  <c r="J53" i="2"/>
  <c r="E67" i="2"/>
  <c r="F67" i="2" s="1"/>
  <c r="L67" i="2"/>
  <c r="P21" i="2"/>
  <c r="N43" i="2"/>
  <c r="K52" i="2"/>
  <c r="D52" i="2"/>
  <c r="C86" i="1"/>
  <c r="J86" i="1"/>
  <c r="E57" i="2"/>
  <c r="L57" i="2"/>
  <c r="P6" i="2"/>
  <c r="E58" i="2"/>
  <c r="L58" i="2"/>
  <c r="C64" i="2"/>
  <c r="J64" i="2"/>
  <c r="L73" i="2"/>
  <c r="E73" i="2"/>
  <c r="E80" i="2"/>
  <c r="L80" i="2"/>
  <c r="E86" i="2"/>
  <c r="L86" i="2"/>
  <c r="L57" i="3"/>
  <c r="E57" i="3"/>
  <c r="D68" i="3"/>
  <c r="K68" i="3"/>
  <c r="K79" i="3"/>
  <c r="D79" i="3"/>
  <c r="K81" i="2"/>
  <c r="D81" i="2"/>
  <c r="I73" i="3"/>
  <c r="P27" i="3"/>
  <c r="B73" i="3"/>
  <c r="K85" i="3"/>
  <c r="D85" i="3"/>
  <c r="L55" i="2"/>
  <c r="E55" i="2"/>
  <c r="K72" i="2"/>
  <c r="D72" i="2"/>
  <c r="B88" i="2"/>
  <c r="I88" i="2"/>
  <c r="P42" i="2"/>
  <c r="I54" i="3"/>
  <c r="B54" i="3"/>
  <c r="F54" i="3" s="1"/>
  <c r="P8" i="3"/>
  <c r="D84" i="3"/>
  <c r="F84" i="3" s="1"/>
  <c r="K84" i="3"/>
  <c r="M84" i="3" s="1"/>
  <c r="D63" i="2"/>
  <c r="K63" i="2"/>
  <c r="E81" i="2"/>
  <c r="L81" i="2"/>
  <c r="E85" i="2"/>
  <c r="L85" i="2"/>
  <c r="K57" i="3"/>
  <c r="D57" i="3"/>
  <c r="N43" i="3"/>
  <c r="C64" i="3"/>
  <c r="J64" i="3"/>
  <c r="J74" i="3"/>
  <c r="C74" i="3"/>
  <c r="P35" i="3"/>
  <c r="I81" i="3"/>
  <c r="B81" i="3"/>
  <c r="M72" i="2"/>
  <c r="I80" i="3"/>
  <c r="M80" i="3" s="1"/>
  <c r="B80" i="3"/>
  <c r="P34" i="3"/>
  <c r="L53" i="4"/>
  <c r="E53" i="4"/>
  <c r="D63" i="4"/>
  <c r="K63" i="4"/>
  <c r="B66" i="4"/>
  <c r="I66" i="4"/>
  <c r="P20" i="4"/>
  <c r="L73" i="4"/>
  <c r="M73" i="4" s="1"/>
  <c r="E73" i="4"/>
  <c r="K77" i="4"/>
  <c r="D77" i="4"/>
  <c r="B82" i="4"/>
  <c r="P36" i="4"/>
  <c r="I82" i="4"/>
  <c r="M82" i="4" s="1"/>
  <c r="L88" i="4"/>
  <c r="E88" i="4"/>
  <c r="J58" i="4"/>
  <c r="C58" i="4"/>
  <c r="P12" i="4"/>
  <c r="K72" i="4"/>
  <c r="D72" i="4"/>
  <c r="D76" i="4"/>
  <c r="K76" i="4"/>
  <c r="F80" i="4"/>
  <c r="N43" i="4"/>
  <c r="D52" i="4"/>
  <c r="K52" i="4"/>
  <c r="L57" i="4"/>
  <c r="E57" i="4"/>
  <c r="J64" i="4"/>
  <c r="C64" i="4"/>
  <c r="L75" i="4"/>
  <c r="E75" i="4"/>
  <c r="J82" i="4"/>
  <c r="C82" i="4"/>
  <c r="J86" i="4"/>
  <c r="C86" i="4"/>
  <c r="B88" i="4"/>
  <c r="I88" i="4"/>
  <c r="P42" i="4"/>
  <c r="E66" i="1"/>
  <c r="F66" i="1" s="1"/>
  <c r="L66" i="1"/>
  <c r="M66" i="1" s="1"/>
  <c r="K81" i="1"/>
  <c r="D81" i="1"/>
  <c r="P28" i="1"/>
  <c r="I74" i="1"/>
  <c r="M74" i="1" s="1"/>
  <c r="B74" i="1"/>
  <c r="F74" i="1" s="1"/>
  <c r="C75" i="1"/>
  <c r="J75" i="1"/>
  <c r="P33" i="1"/>
  <c r="I79" i="1"/>
  <c r="M79" i="1" s="1"/>
  <c r="B79" i="1"/>
  <c r="C54" i="2"/>
  <c r="J54" i="2"/>
  <c r="M52" i="2"/>
  <c r="K58" i="2"/>
  <c r="D58" i="2"/>
  <c r="J73" i="2"/>
  <c r="M73" i="2" s="1"/>
  <c r="C73" i="2"/>
  <c r="F73" i="2" s="1"/>
  <c r="P34" i="2"/>
  <c r="I80" i="2"/>
  <c r="B80" i="2"/>
  <c r="F80" i="2" s="1"/>
  <c r="F58" i="2"/>
  <c r="C52" i="3"/>
  <c r="J52" i="3"/>
  <c r="M43" i="3"/>
  <c r="C59" i="3"/>
  <c r="J59" i="3"/>
  <c r="K63" i="3"/>
  <c r="D63" i="3"/>
  <c r="L72" i="3"/>
  <c r="E72" i="3"/>
  <c r="C79" i="3"/>
  <c r="F79" i="3" s="1"/>
  <c r="P33" i="3"/>
  <c r="J79" i="3"/>
  <c r="M79" i="3" s="1"/>
  <c r="D85" i="2"/>
  <c r="K85" i="2"/>
  <c r="L74" i="3"/>
  <c r="E74" i="3"/>
  <c r="J85" i="3"/>
  <c r="M85" i="3" s="1"/>
  <c r="C85" i="3"/>
  <c r="F85" i="3" s="1"/>
  <c r="P39" i="3"/>
  <c r="J70" i="2"/>
  <c r="C70" i="2"/>
  <c r="P27" i="2"/>
  <c r="F77" i="2"/>
  <c r="L62" i="3"/>
  <c r="E62" i="3"/>
  <c r="P23" i="3"/>
  <c r="B69" i="3"/>
  <c r="F69" i="3" s="1"/>
  <c r="I69" i="3"/>
  <c r="M69" i="3" s="1"/>
  <c r="E63" i="2"/>
  <c r="L63" i="2"/>
  <c r="P29" i="3"/>
  <c r="B75" i="3"/>
  <c r="F75" i="3" s="1"/>
  <c r="I75" i="3"/>
  <c r="M75" i="3" s="1"/>
  <c r="P7" i="2"/>
  <c r="J85" i="2"/>
  <c r="C85" i="2"/>
  <c r="P7" i="3"/>
  <c r="I53" i="3"/>
  <c r="M53" i="3" s="1"/>
  <c r="B53" i="3"/>
  <c r="J60" i="3"/>
  <c r="C60" i="3"/>
  <c r="P22" i="3"/>
  <c r="I68" i="3"/>
  <c r="B68" i="3"/>
  <c r="B74" i="3"/>
  <c r="P28" i="3"/>
  <c r="I74" i="3"/>
  <c r="M74" i="3" s="1"/>
  <c r="D69" i="2"/>
  <c r="K69" i="2"/>
  <c r="K73" i="3"/>
  <c r="D73" i="3"/>
  <c r="K53" i="4"/>
  <c r="D53" i="4"/>
  <c r="I57" i="4"/>
  <c r="M57" i="4" s="1"/>
  <c r="B57" i="4"/>
  <c r="F57" i="4" s="1"/>
  <c r="P11" i="4"/>
  <c r="C63" i="4"/>
  <c r="P17" i="4"/>
  <c r="J63" i="4"/>
  <c r="M63" i="4" s="1"/>
  <c r="J67" i="4"/>
  <c r="M67" i="4" s="1"/>
  <c r="C67" i="4"/>
  <c r="K73" i="4"/>
  <c r="D73" i="4"/>
  <c r="P27" i="4"/>
  <c r="J77" i="4"/>
  <c r="M77" i="4" s="1"/>
  <c r="C77" i="4"/>
  <c r="P31" i="4"/>
  <c r="L84" i="4"/>
  <c r="E84" i="4"/>
  <c r="E83" i="4"/>
  <c r="L83" i="4"/>
  <c r="F73" i="4"/>
  <c r="D58" i="4"/>
  <c r="K58" i="4"/>
  <c r="F62" i="4"/>
  <c r="I72" i="4"/>
  <c r="M72" i="4" s="1"/>
  <c r="P26" i="4"/>
  <c r="B72" i="4"/>
  <c r="F72" i="4" s="1"/>
  <c r="F77" i="4"/>
  <c r="L54" i="4"/>
  <c r="E54" i="4"/>
  <c r="F79" i="4"/>
  <c r="F75" i="2"/>
  <c r="E60" i="4"/>
  <c r="L60" i="4"/>
  <c r="K64" i="4"/>
  <c r="D64" i="4"/>
  <c r="L71" i="4"/>
  <c r="E71" i="4"/>
  <c r="E78" i="4"/>
  <c r="L78" i="4"/>
  <c r="K82" i="4"/>
  <c r="D82" i="4"/>
  <c r="P40" i="4"/>
  <c r="I86" i="4"/>
  <c r="M86" i="4" s="1"/>
  <c r="B86" i="4"/>
  <c r="F86" i="4" s="1"/>
  <c r="C88" i="4"/>
  <c r="J88" i="4"/>
  <c r="F60" i="1"/>
  <c r="F53" i="1"/>
  <c r="M43" i="1"/>
  <c r="C55" i="1"/>
  <c r="J55" i="1"/>
  <c r="M55" i="1" s="1"/>
  <c r="F54" i="1"/>
  <c r="E64" i="2"/>
  <c r="F64" i="2" s="1"/>
  <c r="L64" i="2"/>
  <c r="D73" i="1"/>
  <c r="K73" i="1"/>
  <c r="P20" i="1"/>
  <c r="P21" i="1"/>
  <c r="I67" i="1"/>
  <c r="M67" i="1" s="1"/>
  <c r="B67" i="1"/>
  <c r="F67" i="1" s="1"/>
  <c r="M71" i="1"/>
  <c r="L62" i="1"/>
  <c r="E62" i="1"/>
  <c r="F72" i="1"/>
  <c r="J63" i="1"/>
  <c r="C63" i="1"/>
  <c r="B75" i="1"/>
  <c r="I75" i="1"/>
  <c r="P29" i="1"/>
  <c r="E69" i="1"/>
  <c r="L69" i="1"/>
  <c r="F55" i="1"/>
  <c r="P8" i="2"/>
  <c r="I54" i="2"/>
  <c r="B54" i="2"/>
  <c r="L43" i="2"/>
  <c r="J61" i="2"/>
  <c r="C61" i="2"/>
  <c r="D64" i="2"/>
  <c r="K64" i="2"/>
  <c r="C74" i="2"/>
  <c r="J74" i="2"/>
  <c r="L64" i="3"/>
  <c r="E64" i="3"/>
  <c r="P40" i="2"/>
  <c r="L78" i="3"/>
  <c r="E78" i="3"/>
  <c r="M52" i="1"/>
  <c r="P12" i="2"/>
  <c r="B70" i="2"/>
  <c r="F70" i="2" s="1"/>
  <c r="I70" i="2"/>
  <c r="M70" i="2" s="1"/>
  <c r="P24" i="2"/>
  <c r="L79" i="2"/>
  <c r="E79" i="2"/>
  <c r="B58" i="3"/>
  <c r="F58" i="3" s="1"/>
  <c r="I58" i="3"/>
  <c r="M58" i="3" s="1"/>
  <c r="P12" i="3"/>
  <c r="E65" i="2"/>
  <c r="L65" i="2"/>
  <c r="F88" i="3"/>
  <c r="M53" i="2"/>
  <c r="L78" i="2"/>
  <c r="E78" i="2"/>
  <c r="I60" i="3"/>
  <c r="M60" i="3" s="1"/>
  <c r="P14" i="3"/>
  <c r="B60" i="3"/>
  <c r="P19" i="2"/>
  <c r="L69" i="2"/>
  <c r="E69" i="2"/>
  <c r="C53" i="4"/>
  <c r="J53" i="4"/>
  <c r="L63" i="4"/>
  <c r="E63" i="4"/>
  <c r="E70" i="4"/>
  <c r="L70" i="4"/>
  <c r="J78" i="4"/>
  <c r="C78" i="4"/>
  <c r="K83" i="4"/>
  <c r="D83" i="4"/>
  <c r="F53" i="4"/>
  <c r="B83" i="4"/>
  <c r="I83" i="4"/>
  <c r="P37" i="4"/>
  <c r="E73" i="1"/>
  <c r="L73" i="1"/>
  <c r="P40" i="1"/>
  <c r="I86" i="1"/>
  <c r="M86" i="1" s="1"/>
  <c r="B86" i="1"/>
  <c r="E54" i="2"/>
  <c r="L54" i="2"/>
  <c r="L88" i="2"/>
  <c r="E88" i="2"/>
  <c r="E72" i="1"/>
  <c r="L72" i="1"/>
  <c r="E61" i="1"/>
  <c r="L61" i="1"/>
  <c r="P8" i="1"/>
  <c r="P43" i="1" s="1"/>
  <c r="J81" i="1"/>
  <c r="C81" i="1"/>
  <c r="J57" i="2"/>
  <c r="C57" i="2"/>
  <c r="F57" i="2" s="1"/>
  <c r="L59" i="2"/>
  <c r="E59" i="2"/>
  <c r="F59" i="2" s="1"/>
  <c r="J81" i="2"/>
  <c r="M81" i="2" s="1"/>
  <c r="C81" i="2"/>
  <c r="F81" i="2" s="1"/>
  <c r="L53" i="3"/>
  <c r="E53" i="3"/>
  <c r="D72" i="3"/>
  <c r="F72" i="3" s="1"/>
  <c r="K72" i="3"/>
  <c r="M72" i="3" s="1"/>
  <c r="P26" i="3"/>
  <c r="F83" i="3"/>
  <c r="C65" i="3"/>
  <c r="J65" i="3"/>
  <c r="J73" i="3"/>
  <c r="C73" i="3"/>
  <c r="L59" i="4"/>
  <c r="M59" i="4" s="1"/>
  <c r="E59" i="4"/>
  <c r="K84" i="4"/>
  <c r="D84" i="4"/>
  <c r="P7" i="4"/>
  <c r="F59" i="4"/>
  <c r="D69" i="4"/>
  <c r="K69" i="4"/>
  <c r="K54" i="4"/>
  <c r="D54" i="4"/>
  <c r="D60" i="4"/>
  <c r="K60" i="4"/>
  <c r="L67" i="4"/>
  <c r="E67" i="4"/>
  <c r="K71" i="4"/>
  <c r="D71" i="4"/>
  <c r="D78" i="4"/>
  <c r="K78" i="4"/>
  <c r="L86" i="4"/>
  <c r="E86" i="4"/>
  <c r="E78" i="1"/>
  <c r="F78" i="1" s="1"/>
  <c r="L78" i="1"/>
  <c r="M78" i="1" s="1"/>
  <c r="K61" i="1"/>
  <c r="D61" i="1"/>
  <c r="J73" i="1"/>
  <c r="P27" i="1"/>
  <c r="C73" i="1"/>
  <c r="F73" i="1" s="1"/>
  <c r="M53" i="1"/>
  <c r="K56" i="1"/>
  <c r="D56" i="1"/>
  <c r="D68" i="1"/>
  <c r="K68" i="1"/>
  <c r="D80" i="1"/>
  <c r="K80" i="1"/>
  <c r="B81" i="1"/>
  <c r="F81" i="1" s="1"/>
  <c r="P35" i="1"/>
  <c r="I81" i="1"/>
  <c r="M72" i="1"/>
  <c r="D62" i="1"/>
  <c r="K62" i="1"/>
  <c r="P26" i="1"/>
  <c r="B63" i="1"/>
  <c r="I63" i="1"/>
  <c r="P17" i="1"/>
  <c r="E57" i="1"/>
  <c r="L57" i="1"/>
  <c r="L89" i="1" s="1"/>
  <c r="K69" i="1"/>
  <c r="D69" i="1"/>
  <c r="L60" i="2"/>
  <c r="E60" i="2"/>
  <c r="M68" i="2"/>
  <c r="E79" i="1"/>
  <c r="L79" i="1"/>
  <c r="J59" i="2"/>
  <c r="M59" i="2" s="1"/>
  <c r="C59" i="2"/>
  <c r="M70" i="1"/>
  <c r="F61" i="1"/>
  <c r="P9" i="1"/>
  <c r="I61" i="2"/>
  <c r="P15" i="2"/>
  <c r="B61" i="2"/>
  <c r="F61" i="2" s="1"/>
  <c r="D65" i="2"/>
  <c r="K65" i="2"/>
  <c r="K77" i="2"/>
  <c r="M77" i="2" s="1"/>
  <c r="D77" i="2"/>
  <c r="L84" i="2"/>
  <c r="M84" i="2" s="1"/>
  <c r="E84" i="2"/>
  <c r="F84" i="2" s="1"/>
  <c r="B56" i="3"/>
  <c r="F56" i="3" s="1"/>
  <c r="P10" i="3"/>
  <c r="I56" i="3"/>
  <c r="M56" i="3" s="1"/>
  <c r="B59" i="3"/>
  <c r="P13" i="3"/>
  <c r="I59" i="3"/>
  <c r="M59" i="3" s="1"/>
  <c r="C66" i="3"/>
  <c r="J66" i="3"/>
  <c r="D81" i="3"/>
  <c r="K81" i="3"/>
  <c r="B71" i="2"/>
  <c r="I71" i="2"/>
  <c r="M71" i="2" s="1"/>
  <c r="P25" i="2"/>
  <c r="D78" i="3"/>
  <c r="K78" i="3"/>
  <c r="P32" i="3"/>
  <c r="B55" i="2"/>
  <c r="F55" i="2" s="1"/>
  <c r="P9" i="2"/>
  <c r="I55" i="2"/>
  <c r="M55" i="2" s="1"/>
  <c r="L70" i="2"/>
  <c r="E70" i="2"/>
  <c r="E75" i="2"/>
  <c r="L75" i="2"/>
  <c r="M75" i="2" s="1"/>
  <c r="J79" i="2"/>
  <c r="M79" i="2" s="1"/>
  <c r="C79" i="2"/>
  <c r="F79" i="2" s="1"/>
  <c r="K86" i="2"/>
  <c r="D86" i="2"/>
  <c r="E73" i="3"/>
  <c r="L73" i="3"/>
  <c r="C65" i="2"/>
  <c r="F65" i="2" s="1"/>
  <c r="J65" i="2"/>
  <c r="M65" i="2" s="1"/>
  <c r="F53" i="2"/>
  <c r="P26" i="2"/>
  <c r="D78" i="2"/>
  <c r="K78" i="2"/>
  <c r="P37" i="2"/>
  <c r="L68" i="3"/>
  <c r="E68" i="3"/>
  <c r="K71" i="2"/>
  <c r="D71" i="2"/>
  <c r="F86" i="2"/>
  <c r="L55" i="4"/>
  <c r="E55" i="4"/>
  <c r="K59" i="4"/>
  <c r="D59" i="4"/>
  <c r="B64" i="4"/>
  <c r="F64" i="4" s="1"/>
  <c r="P18" i="4"/>
  <c r="I64" i="4"/>
  <c r="M64" i="4" s="1"/>
  <c r="P24" i="4"/>
  <c r="J70" i="4"/>
  <c r="C70" i="4"/>
  <c r="D81" i="4"/>
  <c r="K81" i="4"/>
  <c r="B84" i="4"/>
  <c r="F84" i="4" s="1"/>
  <c r="I84" i="4"/>
  <c r="M84" i="4" s="1"/>
  <c r="P38" i="4"/>
  <c r="C83" i="4"/>
  <c r="J83" i="4"/>
  <c r="M55" i="4"/>
  <c r="J87" i="4"/>
  <c r="C87" i="4"/>
  <c r="E65" i="4"/>
  <c r="L65" i="4"/>
  <c r="C69" i="4"/>
  <c r="F69" i="4" s="1"/>
  <c r="J69" i="4"/>
  <c r="M69" i="4" s="1"/>
  <c r="P23" i="4"/>
  <c r="L79" i="4"/>
  <c r="M79" i="4" s="1"/>
  <c r="E79" i="4"/>
  <c r="P8" i="4"/>
  <c r="B54" i="4"/>
  <c r="F54" i="4" s="1"/>
  <c r="L43" i="4"/>
  <c r="I54" i="4"/>
  <c r="P14" i="4"/>
  <c r="I60" i="4"/>
  <c r="B60" i="4"/>
  <c r="F60" i="4" s="1"/>
  <c r="D67" i="4"/>
  <c r="F67" i="4" s="1"/>
  <c r="K67" i="4"/>
  <c r="C71" i="4"/>
  <c r="J71" i="4"/>
  <c r="I78" i="4"/>
  <c r="P32" i="4"/>
  <c r="B78" i="4"/>
  <c r="F78" i="4" s="1"/>
  <c r="L85" i="4"/>
  <c r="M85" i="4" s="1"/>
  <c r="E85" i="4"/>
  <c r="P6" i="4"/>
  <c r="M54" i="4" l="1"/>
  <c r="M78" i="3"/>
  <c r="F83" i="4"/>
  <c r="C90" i="1"/>
  <c r="C103" i="1" s="1"/>
  <c r="H103" i="1" s="1"/>
  <c r="B103" i="1"/>
  <c r="F68" i="3"/>
  <c r="K90" i="4"/>
  <c r="D104" i="4" s="1"/>
  <c r="I104" i="4" s="1"/>
  <c r="F52" i="4"/>
  <c r="F62" i="3"/>
  <c r="M85" i="2"/>
  <c r="M58" i="2"/>
  <c r="L90" i="2"/>
  <c r="D105" i="2" s="1"/>
  <c r="I105" i="2" s="1"/>
  <c r="B105" i="2"/>
  <c r="E90" i="2"/>
  <c r="C105" i="2" s="1"/>
  <c r="H105" i="2" s="1"/>
  <c r="M69" i="1"/>
  <c r="D90" i="1"/>
  <c r="C104" i="1" s="1"/>
  <c r="H104" i="1" s="1"/>
  <c r="K90" i="1"/>
  <c r="D104" i="1" s="1"/>
  <c r="I104" i="1" s="1"/>
  <c r="B104" i="1"/>
  <c r="F62" i="1"/>
  <c r="M80" i="1"/>
  <c r="F56" i="1"/>
  <c r="E90" i="4"/>
  <c r="C105" i="4" s="1"/>
  <c r="H105" i="4" s="1"/>
  <c r="B105" i="4"/>
  <c r="L90" i="4"/>
  <c r="D105" i="4" s="1"/>
  <c r="I105" i="4" s="1"/>
  <c r="F75" i="4"/>
  <c r="F64" i="3"/>
  <c r="B102" i="4"/>
  <c r="B90" i="4"/>
  <c r="C102" i="4" s="1"/>
  <c r="H102" i="4" s="1"/>
  <c r="F78" i="3"/>
  <c r="M68" i="3"/>
  <c r="M88" i="2"/>
  <c r="M73" i="3"/>
  <c r="F52" i="2"/>
  <c r="J89" i="2"/>
  <c r="M57" i="1"/>
  <c r="F65" i="4"/>
  <c r="F63" i="2"/>
  <c r="M62" i="3"/>
  <c r="F85" i="2"/>
  <c r="F69" i="1"/>
  <c r="M68" i="1"/>
  <c r="M75" i="4"/>
  <c r="F65" i="3"/>
  <c r="P43" i="3"/>
  <c r="I90" i="2"/>
  <c r="D102" i="2" s="1"/>
  <c r="I102" i="2" s="1"/>
  <c r="B90" i="2"/>
  <c r="C102" i="2" s="1"/>
  <c r="H102" i="2" s="1"/>
  <c r="B102" i="2"/>
  <c r="F79" i="1"/>
  <c r="B104" i="4"/>
  <c r="C104" i="4"/>
  <c r="H104" i="4" s="1"/>
  <c r="F88" i="2"/>
  <c r="P43" i="2"/>
  <c r="K89" i="2"/>
  <c r="J90" i="2"/>
  <c r="D103" i="2" s="1"/>
  <c r="I103" i="2" s="1"/>
  <c r="B103" i="2"/>
  <c r="F57" i="1"/>
  <c r="M65" i="4"/>
  <c r="M71" i="4"/>
  <c r="M69" i="2"/>
  <c r="F74" i="2"/>
  <c r="M63" i="2"/>
  <c r="M63" i="3"/>
  <c r="F68" i="1"/>
  <c r="E89" i="4"/>
  <c r="M81" i="4"/>
  <c r="M57" i="3"/>
  <c r="M66" i="3"/>
  <c r="B102" i="3"/>
  <c r="M61" i="1"/>
  <c r="F54" i="2"/>
  <c r="F58" i="4"/>
  <c r="F81" i="3"/>
  <c r="D90" i="2"/>
  <c r="C104" i="2" s="1"/>
  <c r="H104" i="2" s="1"/>
  <c r="K90" i="2"/>
  <c r="D104" i="2" s="1"/>
  <c r="I104" i="2" s="1"/>
  <c r="B104" i="2"/>
  <c r="C90" i="2"/>
  <c r="C103" i="2" s="1"/>
  <c r="H103" i="2" s="1"/>
  <c r="B90" i="1"/>
  <c r="C102" i="1" s="1"/>
  <c r="H102" i="1" s="1"/>
  <c r="B102" i="1"/>
  <c r="I90" i="1"/>
  <c r="D102" i="1" s="1"/>
  <c r="I102" i="1" s="1"/>
  <c r="F69" i="2"/>
  <c r="M74" i="2"/>
  <c r="F63" i="3"/>
  <c r="F78" i="2"/>
  <c r="I90" i="4"/>
  <c r="D102" i="4" s="1"/>
  <c r="I102" i="4" s="1"/>
  <c r="M87" i="4"/>
  <c r="F57" i="3"/>
  <c r="M65" i="3"/>
  <c r="I90" i="3"/>
  <c r="D102" i="3" s="1"/>
  <c r="I102" i="3" s="1"/>
  <c r="M52" i="3"/>
  <c r="E105" i="3"/>
  <c r="G105" i="3"/>
  <c r="M78" i="4"/>
  <c r="F70" i="4"/>
  <c r="F63" i="1"/>
  <c r="F89" i="1" s="1"/>
  <c r="F90" i="1" s="1"/>
  <c r="C106" i="1" s="1"/>
  <c r="H106" i="1" s="1"/>
  <c r="M81" i="1"/>
  <c r="M54" i="2"/>
  <c r="M89" i="2" s="1"/>
  <c r="M75" i="1"/>
  <c r="F63" i="4"/>
  <c r="M80" i="2"/>
  <c r="M88" i="4"/>
  <c r="M58" i="4"/>
  <c r="F82" i="4"/>
  <c r="M66" i="4"/>
  <c r="M81" i="3"/>
  <c r="D90" i="3"/>
  <c r="C104" i="3" s="1"/>
  <c r="H104" i="3" s="1"/>
  <c r="B104" i="3"/>
  <c r="K90" i="3"/>
  <c r="D104" i="3" s="1"/>
  <c r="I104" i="3" s="1"/>
  <c r="M64" i="2"/>
  <c r="F71" i="4"/>
  <c r="M78" i="2"/>
  <c r="F80" i="1"/>
  <c r="M56" i="1"/>
  <c r="M89" i="1" s="1"/>
  <c r="M90" i="1" s="1"/>
  <c r="D106" i="1" s="1"/>
  <c r="I106" i="1" s="1"/>
  <c r="J89" i="1"/>
  <c r="J90" i="1" s="1"/>
  <c r="D103" i="1" s="1"/>
  <c r="I103" i="1" s="1"/>
  <c r="M52" i="4"/>
  <c r="F87" i="4"/>
  <c r="F81" i="4"/>
  <c r="F66" i="3"/>
  <c r="F52" i="3"/>
  <c r="B90" i="3"/>
  <c r="C102" i="3" s="1"/>
  <c r="H102" i="3" s="1"/>
  <c r="F60" i="2"/>
  <c r="M63" i="1"/>
  <c r="M60" i="4"/>
  <c r="F71" i="2"/>
  <c r="P43" i="4"/>
  <c r="M70" i="4"/>
  <c r="F59" i="3"/>
  <c r="M61" i="2"/>
  <c r="M73" i="1"/>
  <c r="M57" i="2"/>
  <c r="F86" i="1"/>
  <c r="M83" i="4"/>
  <c r="M53" i="4"/>
  <c r="F60" i="3"/>
  <c r="F75" i="1"/>
  <c r="F74" i="3"/>
  <c r="F53" i="3"/>
  <c r="C90" i="3"/>
  <c r="C103" i="3" s="1"/>
  <c r="H103" i="3" s="1"/>
  <c r="B103" i="3"/>
  <c r="J90" i="3"/>
  <c r="D103" i="3" s="1"/>
  <c r="I103" i="3" s="1"/>
  <c r="I89" i="2"/>
  <c r="F88" i="4"/>
  <c r="F66" i="4"/>
  <c r="F80" i="3"/>
  <c r="M54" i="3"/>
  <c r="F73" i="3"/>
  <c r="J90" i="4"/>
  <c r="D103" i="4" s="1"/>
  <c r="I103" i="4" s="1"/>
  <c r="B103" i="4"/>
  <c r="C90" i="4"/>
  <c r="C103" i="4" s="1"/>
  <c r="H103" i="4" s="1"/>
  <c r="L89" i="2"/>
  <c r="M62" i="1"/>
  <c r="L90" i="1"/>
  <c r="D105" i="1" s="1"/>
  <c r="I105" i="1" s="1"/>
  <c r="E90" i="1"/>
  <c r="C105" i="1" s="1"/>
  <c r="H105" i="1" s="1"/>
  <c r="B105" i="1"/>
  <c r="M64" i="3"/>
  <c r="M60" i="2"/>
  <c r="E105" i="4" l="1"/>
  <c r="G105" i="4"/>
  <c r="E104" i="1"/>
  <c r="G104" i="1"/>
  <c r="M90" i="4"/>
  <c r="D106" i="4" s="1"/>
  <c r="I106" i="4" s="1"/>
  <c r="E104" i="2"/>
  <c r="G104" i="2"/>
  <c r="E103" i="2"/>
  <c r="G103" i="2"/>
  <c r="M90" i="3"/>
  <c r="D106" i="3" s="1"/>
  <c r="I106" i="3" s="1"/>
  <c r="E104" i="4"/>
  <c r="G104" i="4"/>
  <c r="F89" i="2"/>
  <c r="E102" i="4"/>
  <c r="E106" i="4" s="1"/>
  <c r="B108" i="4" s="1"/>
  <c r="G102" i="4"/>
  <c r="B106" i="4"/>
  <c r="G106" i="4" s="1"/>
  <c r="G103" i="4"/>
  <c r="E103" i="4"/>
  <c r="F89" i="3"/>
  <c r="F90" i="3" s="1"/>
  <c r="C106" i="3" s="1"/>
  <c r="H106" i="3" s="1"/>
  <c r="E103" i="1"/>
  <c r="G103" i="1"/>
  <c r="E104" i="3"/>
  <c r="G104" i="3"/>
  <c r="G102" i="1"/>
  <c r="B106" i="1"/>
  <c r="G106" i="1" s="1"/>
  <c r="E102" i="1"/>
  <c r="E106" i="1" s="1"/>
  <c r="B108" i="1" s="1"/>
  <c r="F90" i="2"/>
  <c r="C106" i="2" s="1"/>
  <c r="H106" i="2" s="1"/>
  <c r="M90" i="2"/>
  <c r="D106" i="2" s="1"/>
  <c r="I106" i="2" s="1"/>
  <c r="G102" i="2"/>
  <c r="B106" i="2"/>
  <c r="G106" i="2" s="1"/>
  <c r="E102" i="2"/>
  <c r="E106" i="2" s="1"/>
  <c r="B108" i="2" s="1"/>
  <c r="F89" i="4"/>
  <c r="F90" i="4" s="1"/>
  <c r="C106" i="4" s="1"/>
  <c r="H106" i="4" s="1"/>
  <c r="G105" i="1"/>
  <c r="E105" i="1"/>
  <c r="G103" i="3"/>
  <c r="E103" i="3"/>
  <c r="M89" i="3"/>
  <c r="B106" i="3"/>
  <c r="G106" i="3" s="1"/>
  <c r="E102" i="3"/>
  <c r="G102" i="3"/>
  <c r="E105" i="2"/>
  <c r="G105" i="2"/>
  <c r="E106" i="3" l="1"/>
  <c r="B108" i="3" s="1"/>
</calcChain>
</file>

<file path=xl/sharedStrings.xml><?xml version="1.0" encoding="utf-8"?>
<sst xmlns="http://schemas.openxmlformats.org/spreadsheetml/2006/main" count="202" uniqueCount="55">
  <si>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</si>
  <si>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</si>
  <si>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</si>
  <si>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</si>
  <si>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</si>
  <si>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</si>
  <si>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</si>
  <si>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</si>
  <si>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</si>
  <si>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</si>
  <si>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</si>
  <si>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</si>
  <si>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</si>
  <si>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</si>
  <si>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BOQUERÓN 2018
 CAPTURAS POR EDAD</t>
  </si>
  <si>
    <t>EDAD</t>
  </si>
  <si>
    <r>
      <rPr>
        <b/>
        <sz val="8"/>
        <rFont val="MS Sans"/>
        <family val="2"/>
      </rP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</si>
  <si>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</si>
  <si>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</si>
  <si>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</si>
  <si>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W (kg)</t>
  </si>
  <si>
    <t>1Q</t>
  </si>
  <si>
    <t>FACTOR
SOP</t>
  </si>
  <si>
    <t>SEGUNDO TRIMESTRE</t>
  </si>
  <si>
    <t>TERCER TRIMESTRE</t>
  </si>
  <si>
    <t>CUARTO TRIMESTRE</t>
  </si>
  <si>
    <t>PONDERADO A TERCER TRIMESTRE</t>
  </si>
  <si>
    <t>RELACIONES TALLA – PESO PARA BOQUERON</t>
  </si>
  <si>
    <t>n</t>
  </si>
  <si>
    <t>Rango
Tallas (mm)</t>
  </si>
  <si>
    <t>a</t>
  </si>
  <si>
    <t>b</t>
  </si>
  <si>
    <t>r2</t>
  </si>
  <si>
    <t>Periodo</t>
  </si>
  <si>
    <t>PROCEDENCIA</t>
  </si>
  <si>
    <t xml:space="preserve"> 87-129  </t>
  </si>
  <si>
    <t xml:space="preserve"> 0.00558271812822 </t>
  </si>
  <si>
    <t xml:space="preserve"> 3.04405646057533 </t>
  </si>
  <si>
    <t xml:space="preserve"> 0.96606005533466 </t>
  </si>
  <si>
    <t xml:space="preserve"> PRIMER TRIMESTRE 2018                                                   </t>
  </si>
  <si>
    <t xml:space="preserve"> 89-143  </t>
  </si>
  <si>
    <t xml:space="preserve"> 0.00540887290857 </t>
  </si>
  <si>
    <t xml:space="preserve"> 3.09311504914141 </t>
  </si>
  <si>
    <t xml:space="preserve"> 0.96177277302019 </t>
  </si>
  <si>
    <t xml:space="preserve"> SEGUNDO TRIMESTRE 2018                                                  </t>
  </si>
  <si>
    <t xml:space="preserve"> 93-182  </t>
  </si>
  <si>
    <t xml:space="preserve"> 0.00238317252489 </t>
  </si>
  <si>
    <t xml:space="preserve"> 3.38992178640739 </t>
  </si>
  <si>
    <t xml:space="preserve"> 0.96746360232782 </t>
  </si>
  <si>
    <t xml:space="preserve"> TERCER TRIMESTRE 2018 - EXCLUIDAS HIDRATADAS                            </t>
  </si>
  <si>
    <t xml:space="preserve"> 76-184  </t>
  </si>
  <si>
    <t xml:space="preserve"> 0.00588322802302 </t>
  </si>
  <si>
    <t xml:space="preserve"> 2.98573744124588 </t>
  </si>
  <si>
    <t xml:space="preserve"> 0.98536509680621 </t>
  </si>
  <si>
    <t xml:space="preserve"> CUARTO TRIMESTRE 2018 - EXCLUIDAS HIDRATADAS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</si>
</sst>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"/>
    <numFmt numFmtId="165" formatCode="0.0000"/>
    <numFmt numFmtId="166" formatCode="0.000"/>
    <numFmt numFmtId="167" formatCode="0.0"/>
    <numFmt numFmtId="168" formatCode="0.00000"/>
    <numFmt numFmtId="169" formatCode="0.0000000"/>
  </numFmts>
  <fonts count="13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u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4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Protection="0">
      <alignment wrapText="1"/>
    </xf>
  </cellStyleXfs>
  <cellXfs count="5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5" xfId="0" applyFont="1" applyBorder="1" applyAlignment="1">
      <alignment vertical="center"/>
    </xf>
    <xf numFmtId="1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164" fontId="0" fillId="2" borderId="0" xfId="0" applyNumberFormat="1" applyFill="1" applyAlignment="1">
      <alignment horizontal="center"/>
    </xf>
    <xf numFmtId="1" fontId="0" fillId="0" borderId="0" xfId="13" applyNumberFormat="1" applyFont="1" applyFill="1" applyProtection="1">
      <alignment wrapText="1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8" fontId="3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13" applyNumberFormat="1" applyFont="1" applyFill="1" applyProtection="1">
      <alignment wrapText="1"/>
    </xf>
    <xf numFmtId="164" fontId="10" fillId="0" borderId="0" xfId="0" applyNumberFormat="1" applyFont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vertical="center"/>
    </xf>
    <xf numFmtId="1" fontId="0" fillId="0" borderId="0" xfId="0" applyNumberFormat="1"/>
    <xf numFmtId="16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4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Piloto de Datos Ángulo" xfId="9" xr:uid="{00000000-0005-0000-0000-000005000000}"/>
    <cellStyle name="Piloto de Datos Campo" xfId="5" xr:uid="{00000000-0005-0000-0000-000006000000}"/>
    <cellStyle name="Piloto de Datos Resultado" xfId="6" xr:uid="{00000000-0005-0000-0000-000007000000}"/>
    <cellStyle name="Piloto de Datos Título" xfId="7" xr:uid="{00000000-0005-0000-0000-000008000000}"/>
    <cellStyle name="Piloto de Datos Valor" xfId="8" xr:uid="{00000000-0005-0000-0000-000009000000}"/>
    <cellStyle name="Resultado de la tabla dinámica" xfId="10" xr:uid="{00000000-0005-0000-0000-00000A000000}"/>
    <cellStyle name="Título de la tabla dinámica" xfId="11" xr:uid="{00000000-0005-0000-0000-00000B000000}"/>
    <cellStyle name="Valor de la tabla dinámica" xfId="12" xr:uid="{00000000-0005-0000-0000-00000C000000}"/>
    <cellStyle name="XLConnect.Numeric" xfId="13" xr:uid="{00000000-0005-0000-0000-00000D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8"/>
  <sheetViews>
    <sheetView tabSelected="1" topLeftCell="A65" workbookViewId="0">
      <selection activeCell="I90" sqref="I90"/>
    </sheetView>
  </sheetViews>
  <sheetFormatPr baseColWidth="10" defaultColWidth="11.5" defaultRowHeight="13"/>
  <cols>
    <col min="1" max="1" width="9" customWidth="1"/>
    <col min="2" max="2" width="12.1640625" customWidth="1"/>
    <col min="4" max="4" width="9.6640625" customWidth="1"/>
    <col min="5" max="5" width="12.1640625" customWidth="1"/>
    <col min="8" max="8" width="8.5" customWidth="1"/>
    <col min="9" max="9" width="10.5" customWidth="1"/>
    <col min="11" max="12" width="9.6640625" customWidth="1"/>
    <col min="13" max="13" width="10.5" customWidth="1"/>
    <col min="14" max="14" width="8.83203125" customWidth="1"/>
    <col min="16" max="16" width="11" customWidth="1"/>
  </cols>
  <sheetData>
    <row r="1" spans="1:18" ht="21">
      <c r="A1" s="44" t="s">
        <v>0</v>
      </c>
      <c r="B1" s="44"/>
      <c r="C1" s="44"/>
      <c r="D1" s="44"/>
      <c r="E1" s="44"/>
      <c r="F1" s="44"/>
      <c r="G1" s="1"/>
      <c r="H1" s="45" t="s">
        <v>1</v>
      </c>
      <c r="I1" s="45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234395</v>
      </c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6" t="s">
        <v>4</v>
      </c>
      <c r="C4" s="46"/>
      <c r="D4" s="46"/>
      <c r="E4" s="46"/>
      <c r="F4" s="46"/>
      <c r="G4" s="1"/>
      <c r="H4" s="2" t="s">
        <v>3</v>
      </c>
      <c r="I4" s="1"/>
      <c r="J4" s="1"/>
      <c r="K4" s="2" t="s">
        <v>3</v>
      </c>
      <c r="L4" s="45" t="s">
        <v>5</v>
      </c>
      <c r="M4" s="45"/>
      <c r="N4" s="45"/>
      <c r="O4" s="45"/>
      <c r="P4" s="45"/>
      <c r="Q4" s="3"/>
      <c r="R4" s="3"/>
    </row>
    <row r="5" spans="1:18">
      <c r="A5" s="2" t="s">
        <v>6</v>
      </c>
      <c r="B5" s="4">
        <v>0</v>
      </c>
      <c r="C5" s="5">
        <v>1</v>
      </c>
      <c r="D5" s="5">
        <v>2</v>
      </c>
      <c r="E5" s="5">
        <v>3</v>
      </c>
      <c r="F5" s="6" t="s">
        <v>7</v>
      </c>
      <c r="G5" s="1"/>
      <c r="H5" s="2" t="s">
        <v>6</v>
      </c>
      <c r="I5" s="2" t="s">
        <v>8</v>
      </c>
      <c r="J5" s="1"/>
      <c r="K5" s="2" t="s">
        <v>6</v>
      </c>
      <c r="L5" s="4">
        <v>0</v>
      </c>
      <c r="M5" s="5">
        <v>1</v>
      </c>
      <c r="N5" s="5">
        <v>2</v>
      </c>
      <c r="O5" s="5">
        <v>3</v>
      </c>
      <c r="P5" s="7" t="s">
        <v>7</v>
      </c>
      <c r="Q5" s="3"/>
      <c r="R5" s="3"/>
    </row>
    <row r="6" spans="1:18">
      <c r="A6" s="8">
        <v>3.75</v>
      </c>
      <c r="B6" s="9"/>
      <c r="C6" s="9"/>
      <c r="D6" s="9"/>
      <c r="E6" s="9"/>
      <c r="F6" s="10">
        <f t="shared" ref="F6:F42" si="0">SUM(B6:E6)</f>
        <v>0</v>
      </c>
      <c r="G6" s="1" t="str">
        <f t="shared" ref="G6:G42" si="1">IF(AND(F6=0,I6&gt;0),"COMPLETAR","")</f>
        <v/>
      </c>
      <c r="H6" s="8">
        <v>3.75</v>
      </c>
      <c r="I6" s="11"/>
      <c r="J6" s="1"/>
      <c r="K6" s="8">
        <v>3.75</v>
      </c>
      <c r="L6" s="1">
        <f t="shared" ref="L6:L42" si="2">IF($F6&gt;0,($I6/1000)*(B6/$F6),0)</f>
        <v>0</v>
      </c>
      <c r="M6" s="1">
        <f t="shared" ref="M6:M42" si="3">IF($F6&gt;0,($I6/1000)*(C6/$F6),0)</f>
        <v>0</v>
      </c>
      <c r="N6" s="1">
        <f t="shared" ref="N6:N42" si="4">IF($F6&gt;0,($I6/1000)*(D6/$F6),0)</f>
        <v>0</v>
      </c>
      <c r="O6" s="1">
        <f t="shared" ref="O6:O42" si="5">IF($F6&gt;0,($I6/1000)*(E6/$F6),0)</f>
        <v>0</v>
      </c>
      <c r="P6" s="12">
        <f t="shared" ref="P6:P42" si="6">SUM(L6:O6)</f>
        <v>0</v>
      </c>
      <c r="Q6" s="3"/>
      <c r="R6" s="3"/>
    </row>
    <row r="7" spans="1:18">
      <c r="A7" s="8">
        <v>4.25</v>
      </c>
      <c r="B7" s="9"/>
      <c r="C7" s="9"/>
      <c r="D7" s="9"/>
      <c r="E7" s="9"/>
      <c r="F7" s="10">
        <f t="shared" si="0"/>
        <v>0</v>
      </c>
      <c r="G7" s="1" t="str">
        <f t="shared" si="1"/>
        <v/>
      </c>
      <c r="H7" s="8">
        <v>4.25</v>
      </c>
      <c r="I7" s="11"/>
      <c r="J7" s="1"/>
      <c r="K7" s="8">
        <v>4.25</v>
      </c>
      <c r="L7" s="1">
        <f t="shared" si="2"/>
        <v>0</v>
      </c>
      <c r="M7" s="1">
        <f t="shared" si="3"/>
        <v>0</v>
      </c>
      <c r="N7" s="1">
        <f t="shared" si="4"/>
        <v>0</v>
      </c>
      <c r="O7" s="1">
        <f t="shared" si="5"/>
        <v>0</v>
      </c>
      <c r="P7" s="12">
        <f t="shared" si="6"/>
        <v>0</v>
      </c>
      <c r="Q7" s="3"/>
      <c r="R7" s="3"/>
    </row>
    <row r="8" spans="1:18">
      <c r="A8" s="8">
        <v>4.75</v>
      </c>
      <c r="B8" s="9"/>
      <c r="C8" s="9"/>
      <c r="D8" s="9"/>
      <c r="E8" s="9"/>
      <c r="F8" s="10">
        <f t="shared" si="0"/>
        <v>0</v>
      </c>
      <c r="G8" s="1" t="str">
        <f t="shared" si="1"/>
        <v/>
      </c>
      <c r="H8" s="8">
        <v>4.75</v>
      </c>
      <c r="I8" s="11"/>
      <c r="J8" s="1"/>
      <c r="K8" s="8">
        <v>4.75</v>
      </c>
      <c r="L8" s="1">
        <f t="shared" si="2"/>
        <v>0</v>
      </c>
      <c r="M8" s="1">
        <f t="shared" si="3"/>
        <v>0</v>
      </c>
      <c r="N8" s="1">
        <f t="shared" si="4"/>
        <v>0</v>
      </c>
      <c r="O8" s="1">
        <f t="shared" si="5"/>
        <v>0</v>
      </c>
      <c r="P8" s="12">
        <f t="shared" si="6"/>
        <v>0</v>
      </c>
      <c r="Q8" s="3"/>
      <c r="R8" s="3"/>
    </row>
    <row r="9" spans="1:18">
      <c r="A9" s="8">
        <v>5.25</v>
      </c>
      <c r="B9" s="9"/>
      <c r="C9" s="13">
        <v>1</v>
      </c>
      <c r="D9" s="9"/>
      <c r="E9" s="9"/>
      <c r="F9" s="10">
        <f t="shared" si="0"/>
        <v>1</v>
      </c>
      <c r="G9" s="1" t="str">
        <f t="shared" si="1"/>
        <v/>
      </c>
      <c r="H9" s="8">
        <v>5.25</v>
      </c>
      <c r="I9" s="14">
        <v>5252</v>
      </c>
      <c r="J9" s="1"/>
      <c r="K9" s="8">
        <v>5.25</v>
      </c>
      <c r="L9" s="1">
        <f t="shared" si="2"/>
        <v>0</v>
      </c>
      <c r="M9" s="1">
        <f t="shared" si="3"/>
        <v>5.2519999999999998</v>
      </c>
      <c r="N9" s="1">
        <f t="shared" si="4"/>
        <v>0</v>
      </c>
      <c r="O9" s="1">
        <f t="shared" si="5"/>
        <v>0</v>
      </c>
      <c r="P9" s="12">
        <f t="shared" si="6"/>
        <v>5.2519999999999998</v>
      </c>
      <c r="Q9" s="3"/>
      <c r="R9" s="3"/>
    </row>
    <row r="10" spans="1:18">
      <c r="A10" s="8">
        <v>5.75</v>
      </c>
      <c r="B10" s="9"/>
      <c r="C10" s="13">
        <v>1</v>
      </c>
      <c r="D10" s="9"/>
      <c r="E10" s="9"/>
      <c r="F10" s="10">
        <f t="shared" si="0"/>
        <v>1</v>
      </c>
      <c r="G10" s="1" t="str">
        <f t="shared" si="1"/>
        <v/>
      </c>
      <c r="H10" s="8">
        <v>5.75</v>
      </c>
      <c r="I10" s="14">
        <v>6314</v>
      </c>
      <c r="J10" s="1"/>
      <c r="K10" s="8">
        <v>5.75</v>
      </c>
      <c r="L10" s="1">
        <f t="shared" si="2"/>
        <v>0</v>
      </c>
      <c r="M10" s="1">
        <f t="shared" si="3"/>
        <v>6.3140000000000001</v>
      </c>
      <c r="N10" s="1">
        <f t="shared" si="4"/>
        <v>0</v>
      </c>
      <c r="O10" s="1">
        <f t="shared" si="5"/>
        <v>0</v>
      </c>
      <c r="P10" s="12">
        <f t="shared" si="6"/>
        <v>6.3140000000000001</v>
      </c>
      <c r="Q10" s="3"/>
      <c r="R10" s="3"/>
    </row>
    <row r="11" spans="1:18">
      <c r="A11" s="8">
        <v>6.25</v>
      </c>
      <c r="B11" s="9"/>
      <c r="C11" s="13">
        <v>1</v>
      </c>
      <c r="D11" s="9"/>
      <c r="E11" s="9"/>
      <c r="F11" s="10">
        <f t="shared" si="0"/>
        <v>1</v>
      </c>
      <c r="G11" s="1" t="str">
        <f t="shared" si="1"/>
        <v/>
      </c>
      <c r="H11" s="8">
        <v>6.25</v>
      </c>
      <c r="I11" s="14">
        <v>78368</v>
      </c>
      <c r="J11" s="1"/>
      <c r="K11" s="8">
        <v>6.25</v>
      </c>
      <c r="L11" s="1">
        <f t="shared" si="2"/>
        <v>0</v>
      </c>
      <c r="M11" s="1">
        <f t="shared" si="3"/>
        <v>78.367999999999995</v>
      </c>
      <c r="N11" s="1">
        <f t="shared" si="4"/>
        <v>0</v>
      </c>
      <c r="O11" s="1">
        <f t="shared" si="5"/>
        <v>0</v>
      </c>
      <c r="P11" s="12">
        <f t="shared" si="6"/>
        <v>78.367999999999995</v>
      </c>
      <c r="Q11" s="3"/>
      <c r="R11" s="3"/>
    </row>
    <row r="12" spans="1:18">
      <c r="A12" s="8">
        <v>6.75</v>
      </c>
      <c r="B12" s="9"/>
      <c r="C12" s="13">
        <v>1</v>
      </c>
      <c r="D12" s="9"/>
      <c r="E12" s="9"/>
      <c r="F12" s="10">
        <f t="shared" si="0"/>
        <v>1</v>
      </c>
      <c r="G12" s="1" t="str">
        <f t="shared" si="1"/>
        <v/>
      </c>
      <c r="H12" s="8">
        <v>6.75</v>
      </c>
      <c r="I12" s="14">
        <v>386192</v>
      </c>
      <c r="J12" s="1"/>
      <c r="K12" s="8">
        <v>6.75</v>
      </c>
      <c r="L12" s="1">
        <f t="shared" si="2"/>
        <v>0</v>
      </c>
      <c r="M12" s="1">
        <f t="shared" si="3"/>
        <v>386.19200000000001</v>
      </c>
      <c r="N12" s="1">
        <f t="shared" si="4"/>
        <v>0</v>
      </c>
      <c r="O12" s="1">
        <f t="shared" si="5"/>
        <v>0</v>
      </c>
      <c r="P12" s="12">
        <f t="shared" si="6"/>
        <v>386.19200000000001</v>
      </c>
      <c r="Q12" s="3"/>
      <c r="R12" s="3"/>
    </row>
    <row r="13" spans="1:18">
      <c r="A13" s="8">
        <v>7.25</v>
      </c>
      <c r="B13" s="9"/>
      <c r="C13" s="13">
        <v>1</v>
      </c>
      <c r="D13" s="9"/>
      <c r="E13" s="9"/>
      <c r="F13" s="10">
        <f t="shared" si="0"/>
        <v>1</v>
      </c>
      <c r="G13" s="1" t="str">
        <f t="shared" si="1"/>
        <v/>
      </c>
      <c r="H13" s="8">
        <v>7.25</v>
      </c>
      <c r="I13" s="14">
        <v>450979</v>
      </c>
      <c r="J13" s="1"/>
      <c r="K13" s="8">
        <v>7.25</v>
      </c>
      <c r="L13" s="1">
        <f t="shared" si="2"/>
        <v>0</v>
      </c>
      <c r="M13" s="1">
        <f t="shared" si="3"/>
        <v>450.97899999999998</v>
      </c>
      <c r="N13" s="1">
        <f t="shared" si="4"/>
        <v>0</v>
      </c>
      <c r="O13" s="1">
        <f t="shared" si="5"/>
        <v>0</v>
      </c>
      <c r="P13" s="12">
        <f t="shared" si="6"/>
        <v>450.97899999999998</v>
      </c>
      <c r="Q13" s="3"/>
      <c r="R13" s="3"/>
    </row>
    <row r="14" spans="1:18">
      <c r="A14" s="8">
        <v>7.75</v>
      </c>
      <c r="B14" s="9"/>
      <c r="C14" s="13">
        <v>1</v>
      </c>
      <c r="D14" s="9"/>
      <c r="E14" s="9"/>
      <c r="F14" s="10">
        <f t="shared" si="0"/>
        <v>1</v>
      </c>
      <c r="G14" s="1" t="str">
        <f t="shared" si="1"/>
        <v/>
      </c>
      <c r="H14" s="8">
        <v>7.75</v>
      </c>
      <c r="I14" s="14">
        <v>410989</v>
      </c>
      <c r="J14" s="11"/>
      <c r="K14" s="8">
        <v>7.75</v>
      </c>
      <c r="L14" s="1">
        <f t="shared" si="2"/>
        <v>0</v>
      </c>
      <c r="M14" s="1">
        <f t="shared" si="3"/>
        <v>410.98899999999998</v>
      </c>
      <c r="N14" s="1">
        <f t="shared" si="4"/>
        <v>0</v>
      </c>
      <c r="O14" s="1">
        <f t="shared" si="5"/>
        <v>0</v>
      </c>
      <c r="P14" s="12">
        <f t="shared" si="6"/>
        <v>410.98899999999998</v>
      </c>
      <c r="Q14" s="3"/>
      <c r="R14" s="3"/>
    </row>
    <row r="15" spans="1:18">
      <c r="A15" s="8">
        <v>8.25</v>
      </c>
      <c r="B15" s="9"/>
      <c r="C15" s="13">
        <v>1</v>
      </c>
      <c r="D15" s="9"/>
      <c r="E15" s="9"/>
      <c r="F15" s="10">
        <f t="shared" si="0"/>
        <v>1</v>
      </c>
      <c r="G15" s="1" t="str">
        <f t="shared" si="1"/>
        <v/>
      </c>
      <c r="H15" s="8">
        <v>8.25</v>
      </c>
      <c r="I15" s="14">
        <v>551191</v>
      </c>
      <c r="J15" s="11"/>
      <c r="K15" s="8">
        <v>8.25</v>
      </c>
      <c r="L15" s="1">
        <f t="shared" si="2"/>
        <v>0</v>
      </c>
      <c r="M15" s="1">
        <f t="shared" si="3"/>
        <v>551.19100000000003</v>
      </c>
      <c r="N15" s="1">
        <f t="shared" si="4"/>
        <v>0</v>
      </c>
      <c r="O15" s="1">
        <f t="shared" si="5"/>
        <v>0</v>
      </c>
      <c r="P15" s="12">
        <f t="shared" si="6"/>
        <v>551.19100000000003</v>
      </c>
      <c r="Q15" s="3"/>
      <c r="R15" s="3"/>
    </row>
    <row r="16" spans="1:18">
      <c r="A16" s="8">
        <v>8.75</v>
      </c>
      <c r="B16" s="9"/>
      <c r="C16" s="9">
        <v>1</v>
      </c>
      <c r="D16" s="9"/>
      <c r="E16" s="9"/>
      <c r="F16" s="10">
        <f t="shared" si="0"/>
        <v>1</v>
      </c>
      <c r="G16" s="1" t="str">
        <f t="shared" si="1"/>
        <v/>
      </c>
      <c r="H16" s="8">
        <v>8.75</v>
      </c>
      <c r="I16" s="14">
        <v>687538.97008249676</v>
      </c>
      <c r="J16" s="11"/>
      <c r="K16" s="8">
        <v>8.75</v>
      </c>
      <c r="L16" s="1">
        <f t="shared" si="2"/>
        <v>0</v>
      </c>
      <c r="M16" s="1">
        <f t="shared" si="3"/>
        <v>687.53897008249703</v>
      </c>
      <c r="N16" s="1">
        <f t="shared" si="4"/>
        <v>0</v>
      </c>
      <c r="O16" s="1">
        <f t="shared" si="5"/>
        <v>0</v>
      </c>
      <c r="P16" s="12">
        <f t="shared" si="6"/>
        <v>687.53897008249703</v>
      </c>
      <c r="Q16" s="3"/>
      <c r="R16" s="3"/>
    </row>
    <row r="17" spans="1:18">
      <c r="A17" s="8">
        <v>9.25</v>
      </c>
      <c r="B17" s="9"/>
      <c r="C17" s="9">
        <v>8</v>
      </c>
      <c r="D17" s="9"/>
      <c r="E17" s="9"/>
      <c r="F17" s="10">
        <f t="shared" si="0"/>
        <v>8</v>
      </c>
      <c r="G17" s="1" t="str">
        <f t="shared" si="1"/>
        <v/>
      </c>
      <c r="H17" s="8">
        <v>9.25</v>
      </c>
      <c r="I17" s="14">
        <v>1432468.9457807376</v>
      </c>
      <c r="J17" s="11"/>
      <c r="K17" s="8">
        <v>9.25</v>
      </c>
      <c r="L17" s="1">
        <f t="shared" si="2"/>
        <v>0</v>
      </c>
      <c r="M17" s="1">
        <f t="shared" si="3"/>
        <v>1432.4689457807399</v>
      </c>
      <c r="N17" s="1">
        <f t="shared" si="4"/>
        <v>0</v>
      </c>
      <c r="O17" s="1">
        <f t="shared" si="5"/>
        <v>0</v>
      </c>
      <c r="P17" s="12">
        <f t="shared" si="6"/>
        <v>1432.4689457807399</v>
      </c>
      <c r="Q17" s="3"/>
      <c r="R17" s="3"/>
    </row>
    <row r="18" spans="1:18">
      <c r="A18" s="8">
        <v>9.75</v>
      </c>
      <c r="B18" s="9"/>
      <c r="C18" s="9">
        <v>14</v>
      </c>
      <c r="D18" s="9"/>
      <c r="E18" s="9"/>
      <c r="F18" s="10">
        <f t="shared" si="0"/>
        <v>14</v>
      </c>
      <c r="G18" s="1" t="str">
        <f t="shared" si="1"/>
        <v/>
      </c>
      <c r="H18" s="8">
        <v>9.75</v>
      </c>
      <c r="I18" s="14">
        <v>1082419.1910346884</v>
      </c>
      <c r="J18" s="11"/>
      <c r="K18" s="8">
        <v>9.75</v>
      </c>
      <c r="L18" s="1">
        <f t="shared" si="2"/>
        <v>0</v>
      </c>
      <c r="M18" s="1">
        <f t="shared" si="3"/>
        <v>1082.4191910346899</v>
      </c>
      <c r="N18" s="1">
        <f t="shared" si="4"/>
        <v>0</v>
      </c>
      <c r="O18" s="1">
        <f t="shared" si="5"/>
        <v>0</v>
      </c>
      <c r="P18" s="12">
        <f t="shared" si="6"/>
        <v>1082.4191910346899</v>
      </c>
      <c r="Q18" s="3"/>
      <c r="R18" s="3"/>
    </row>
    <row r="19" spans="1:18">
      <c r="A19" s="8">
        <v>10.25</v>
      </c>
      <c r="B19" s="9"/>
      <c r="C19" s="9">
        <v>25</v>
      </c>
      <c r="D19" s="9"/>
      <c r="E19" s="9"/>
      <c r="F19" s="10">
        <f t="shared" si="0"/>
        <v>25</v>
      </c>
      <c r="G19" s="1" t="str">
        <f t="shared" si="1"/>
        <v/>
      </c>
      <c r="H19" s="8">
        <v>10.25</v>
      </c>
      <c r="I19" s="14">
        <v>3120624.3172646854</v>
      </c>
      <c r="J19" s="11"/>
      <c r="K19" s="8">
        <v>10.25</v>
      </c>
      <c r="L19" s="1">
        <f t="shared" si="2"/>
        <v>0</v>
      </c>
      <c r="M19" s="1">
        <f t="shared" si="3"/>
        <v>3120.62431726469</v>
      </c>
      <c r="N19" s="1">
        <f t="shared" si="4"/>
        <v>0</v>
      </c>
      <c r="O19" s="1">
        <f t="shared" si="5"/>
        <v>0</v>
      </c>
      <c r="P19" s="12">
        <f t="shared" si="6"/>
        <v>3120.62431726469</v>
      </c>
      <c r="Q19" s="3"/>
      <c r="R19" s="3"/>
    </row>
    <row r="20" spans="1:18">
      <c r="A20" s="8">
        <v>10.75</v>
      </c>
      <c r="B20" s="9"/>
      <c r="C20" s="9">
        <v>20</v>
      </c>
      <c r="D20" s="9"/>
      <c r="E20" s="9"/>
      <c r="F20" s="10">
        <f t="shared" si="0"/>
        <v>20</v>
      </c>
      <c r="G20" s="1" t="str">
        <f t="shared" si="1"/>
        <v/>
      </c>
      <c r="H20" s="8">
        <v>10.75</v>
      </c>
      <c r="I20" s="14">
        <v>3707185.885597853</v>
      </c>
      <c r="J20" s="11"/>
      <c r="K20" s="8">
        <v>10.75</v>
      </c>
      <c r="L20" s="1">
        <f t="shared" si="2"/>
        <v>0</v>
      </c>
      <c r="M20" s="1">
        <f t="shared" si="3"/>
        <v>3707.1858855978498</v>
      </c>
      <c r="N20" s="1">
        <f t="shared" si="4"/>
        <v>0</v>
      </c>
      <c r="O20" s="1">
        <f t="shared" si="5"/>
        <v>0</v>
      </c>
      <c r="P20" s="12">
        <f t="shared" si="6"/>
        <v>3707.1858855978498</v>
      </c>
      <c r="Q20" s="3"/>
      <c r="R20" s="3"/>
    </row>
    <row r="21" spans="1:18">
      <c r="A21" s="8">
        <v>11.25</v>
      </c>
      <c r="B21" s="9"/>
      <c r="C21" s="9">
        <v>18</v>
      </c>
      <c r="D21" s="9"/>
      <c r="E21" s="9"/>
      <c r="F21" s="10">
        <f t="shared" si="0"/>
        <v>18</v>
      </c>
      <c r="G21" s="1" t="str">
        <f t="shared" si="1"/>
        <v/>
      </c>
      <c r="H21" s="8">
        <v>11.25</v>
      </c>
      <c r="I21" s="14">
        <v>4186372.9234668524</v>
      </c>
      <c r="J21" s="11"/>
      <c r="K21" s="8">
        <v>11.25</v>
      </c>
      <c r="L21" s="1">
        <f t="shared" si="2"/>
        <v>0</v>
      </c>
      <c r="M21" s="1">
        <f t="shared" si="3"/>
        <v>4186.3729234668499</v>
      </c>
      <c r="N21" s="1">
        <f t="shared" si="4"/>
        <v>0</v>
      </c>
      <c r="O21" s="1">
        <f t="shared" si="5"/>
        <v>0</v>
      </c>
      <c r="P21" s="12">
        <f t="shared" si="6"/>
        <v>4186.3729234668499</v>
      </c>
      <c r="Q21" s="3"/>
      <c r="R21" s="3"/>
    </row>
    <row r="22" spans="1:18">
      <c r="A22" s="8">
        <v>11.75</v>
      </c>
      <c r="B22" s="9"/>
      <c r="C22" s="9">
        <v>5</v>
      </c>
      <c r="D22" s="9"/>
      <c r="E22" s="9"/>
      <c r="F22" s="10">
        <f t="shared" si="0"/>
        <v>5</v>
      </c>
      <c r="G22" s="1" t="str">
        <f t="shared" si="1"/>
        <v/>
      </c>
      <c r="H22" s="8">
        <v>11.75</v>
      </c>
      <c r="I22" s="14">
        <v>4668625.8124440908</v>
      </c>
      <c r="J22" s="11"/>
      <c r="K22" s="8">
        <v>11.75</v>
      </c>
      <c r="L22" s="1">
        <f t="shared" si="2"/>
        <v>0</v>
      </c>
      <c r="M22" s="1">
        <f t="shared" si="3"/>
        <v>4668.6258124440901</v>
      </c>
      <c r="N22" s="1">
        <f t="shared" si="4"/>
        <v>0</v>
      </c>
      <c r="O22" s="1">
        <f t="shared" si="5"/>
        <v>0</v>
      </c>
      <c r="P22" s="12">
        <f t="shared" si="6"/>
        <v>4668.6258124440901</v>
      </c>
      <c r="Q22" s="3"/>
      <c r="R22" s="3"/>
    </row>
    <row r="23" spans="1:18">
      <c r="A23" s="8">
        <v>12.25</v>
      </c>
      <c r="B23" s="9"/>
      <c r="C23" s="9">
        <v>3</v>
      </c>
      <c r="D23" s="9">
        <v>1</v>
      </c>
      <c r="E23" s="9"/>
      <c r="F23" s="10">
        <f t="shared" si="0"/>
        <v>4</v>
      </c>
      <c r="G23" s="1" t="str">
        <f t="shared" si="1"/>
        <v/>
      </c>
      <c r="H23" s="8">
        <v>12.25</v>
      </c>
      <c r="I23" s="14">
        <v>4084544.5401053573</v>
      </c>
      <c r="J23" s="11"/>
      <c r="K23" s="8">
        <v>12.25</v>
      </c>
      <c r="L23" s="1">
        <f t="shared" si="2"/>
        <v>0</v>
      </c>
      <c r="M23" s="1">
        <f t="shared" si="3"/>
        <v>3063.4084050790202</v>
      </c>
      <c r="N23" s="1">
        <f t="shared" si="4"/>
        <v>1021.13613502634</v>
      </c>
      <c r="O23" s="1">
        <f t="shared" si="5"/>
        <v>0</v>
      </c>
      <c r="P23" s="12">
        <f t="shared" si="6"/>
        <v>4084.5445401053598</v>
      </c>
      <c r="Q23" s="3"/>
      <c r="R23" s="3"/>
    </row>
    <row r="24" spans="1:18">
      <c r="A24" s="8">
        <v>12.75</v>
      </c>
      <c r="B24" s="9"/>
      <c r="C24" s="9">
        <v>1</v>
      </c>
      <c r="D24" s="9"/>
      <c r="E24" s="9"/>
      <c r="F24" s="10">
        <f t="shared" si="0"/>
        <v>1</v>
      </c>
      <c r="G24" s="1" t="str">
        <f t="shared" si="1"/>
        <v/>
      </c>
      <c r="H24" s="8">
        <v>12.75</v>
      </c>
      <c r="I24" s="14">
        <v>1271826.8696451646</v>
      </c>
      <c r="J24" s="11"/>
      <c r="K24" s="8">
        <v>12.75</v>
      </c>
      <c r="L24" s="1">
        <f t="shared" si="2"/>
        <v>0</v>
      </c>
      <c r="M24" s="1">
        <f t="shared" si="3"/>
        <v>1271.8268696451601</v>
      </c>
      <c r="N24" s="1">
        <f t="shared" si="4"/>
        <v>0</v>
      </c>
      <c r="O24" s="1">
        <f t="shared" si="5"/>
        <v>0</v>
      </c>
      <c r="P24" s="12">
        <f t="shared" si="6"/>
        <v>1271.8268696451601</v>
      </c>
      <c r="Q24" s="3"/>
      <c r="R24" s="3"/>
    </row>
    <row r="25" spans="1:18">
      <c r="A25" s="8">
        <v>13.25</v>
      </c>
      <c r="B25" s="9"/>
      <c r="C25" s="13">
        <v>2</v>
      </c>
      <c r="D25" s="13">
        <v>1</v>
      </c>
      <c r="E25" s="9"/>
      <c r="F25" s="10">
        <f t="shared" si="0"/>
        <v>3</v>
      </c>
      <c r="G25" s="1" t="str">
        <f t="shared" si="1"/>
        <v/>
      </c>
      <c r="H25" s="8">
        <v>13.25</v>
      </c>
      <c r="I25" s="14">
        <v>317381.62041546567</v>
      </c>
      <c r="J25" s="11"/>
      <c r="K25" s="8">
        <v>13.25</v>
      </c>
      <c r="L25" s="1">
        <f t="shared" si="2"/>
        <v>0</v>
      </c>
      <c r="M25" s="1">
        <f t="shared" si="3"/>
        <v>211.58774694364399</v>
      </c>
      <c r="N25" s="1">
        <f t="shared" si="4"/>
        <v>105.793873471822</v>
      </c>
      <c r="O25" s="1">
        <f t="shared" si="5"/>
        <v>0</v>
      </c>
      <c r="P25" s="12">
        <f t="shared" si="6"/>
        <v>317.38162041546599</v>
      </c>
      <c r="Q25" s="3"/>
      <c r="R25" s="3"/>
    </row>
    <row r="26" spans="1:18">
      <c r="A26" s="8">
        <v>13.75</v>
      </c>
      <c r="B26" s="9"/>
      <c r="C26" s="13">
        <v>2</v>
      </c>
      <c r="D26" s="13">
        <v>1</v>
      </c>
      <c r="E26" s="9"/>
      <c r="F26" s="10">
        <f t="shared" si="0"/>
        <v>3</v>
      </c>
      <c r="G26" s="1" t="str">
        <f t="shared" si="1"/>
        <v/>
      </c>
      <c r="H26" s="8">
        <v>13.75</v>
      </c>
      <c r="I26" s="14">
        <v>492894.82944041345</v>
      </c>
      <c r="J26" s="11"/>
      <c r="K26" s="8">
        <v>13.75</v>
      </c>
      <c r="L26" s="1">
        <f t="shared" si="2"/>
        <v>0</v>
      </c>
      <c r="M26" s="1">
        <f t="shared" si="3"/>
        <v>328.59655296027597</v>
      </c>
      <c r="N26" s="1">
        <f t="shared" si="4"/>
        <v>164.29827648013799</v>
      </c>
      <c r="O26" s="1">
        <f t="shared" si="5"/>
        <v>0</v>
      </c>
      <c r="P26" s="12">
        <f t="shared" si="6"/>
        <v>492.89482944041401</v>
      </c>
      <c r="Q26" s="3"/>
      <c r="R26" s="3"/>
    </row>
    <row r="27" spans="1:18">
      <c r="A27" s="8">
        <v>14.25</v>
      </c>
      <c r="B27" s="9"/>
      <c r="C27" s="13">
        <v>2</v>
      </c>
      <c r="D27" s="13">
        <v>1</v>
      </c>
      <c r="E27" s="9"/>
      <c r="F27" s="10">
        <f t="shared" si="0"/>
        <v>3</v>
      </c>
      <c r="G27" s="1" t="str">
        <f t="shared" si="1"/>
        <v/>
      </c>
      <c r="H27" s="8">
        <v>14.25</v>
      </c>
      <c r="I27" s="14">
        <v>98357</v>
      </c>
      <c r="J27" s="11"/>
      <c r="K27" s="8">
        <v>14.25</v>
      </c>
      <c r="L27" s="1">
        <f t="shared" si="2"/>
        <v>0</v>
      </c>
      <c r="M27" s="1">
        <f t="shared" si="3"/>
        <v>65.5713333333333</v>
      </c>
      <c r="N27" s="1">
        <f t="shared" si="4"/>
        <v>32.7856666666667</v>
      </c>
      <c r="O27" s="1">
        <f t="shared" si="5"/>
        <v>0</v>
      </c>
      <c r="P27" s="12">
        <f t="shared" si="6"/>
        <v>98.356999999999999</v>
      </c>
      <c r="Q27" s="3"/>
      <c r="R27" s="3"/>
    </row>
    <row r="28" spans="1:18">
      <c r="A28" s="8">
        <v>14.75</v>
      </c>
      <c r="B28" s="9"/>
      <c r="C28" s="13">
        <v>2</v>
      </c>
      <c r="D28" s="13">
        <v>1</v>
      </c>
      <c r="E28" s="9"/>
      <c r="F28" s="10">
        <f t="shared" si="0"/>
        <v>3</v>
      </c>
      <c r="G28" s="1" t="str">
        <f t="shared" si="1"/>
        <v/>
      </c>
      <c r="H28" s="8">
        <v>14.75</v>
      </c>
      <c r="I28" s="14">
        <v>43847.056952589206</v>
      </c>
      <c r="J28" s="11"/>
      <c r="K28" s="8">
        <v>14.75</v>
      </c>
      <c r="L28" s="1">
        <f t="shared" si="2"/>
        <v>0</v>
      </c>
      <c r="M28" s="1">
        <f t="shared" si="3"/>
        <v>29.231371301726099</v>
      </c>
      <c r="N28" s="1">
        <f t="shared" si="4"/>
        <v>14.615685650863099</v>
      </c>
      <c r="O28" s="1">
        <f t="shared" si="5"/>
        <v>0</v>
      </c>
      <c r="P28" s="12">
        <f t="shared" si="6"/>
        <v>43.847056952589199</v>
      </c>
      <c r="Q28" s="3"/>
      <c r="R28" s="3"/>
    </row>
    <row r="29" spans="1:18">
      <c r="A29" s="8">
        <v>15.25</v>
      </c>
      <c r="B29" s="9"/>
      <c r="C29" s="13">
        <v>2</v>
      </c>
      <c r="D29" s="13">
        <v>2</v>
      </c>
      <c r="E29" s="9"/>
      <c r="F29" s="10">
        <f t="shared" si="0"/>
        <v>4</v>
      </c>
      <c r="G29" s="1" t="str">
        <f t="shared" si="1"/>
        <v/>
      </c>
      <c r="H29" s="8">
        <v>15.25</v>
      </c>
      <c r="I29" s="14">
        <v>27460</v>
      </c>
      <c r="J29" s="11"/>
      <c r="K29" s="8">
        <v>15.25</v>
      </c>
      <c r="L29" s="1">
        <f t="shared" si="2"/>
        <v>0</v>
      </c>
      <c r="M29" s="1">
        <f t="shared" si="3"/>
        <v>13.73</v>
      </c>
      <c r="N29" s="1">
        <f t="shared" si="4"/>
        <v>13.73</v>
      </c>
      <c r="O29" s="1">
        <f t="shared" si="5"/>
        <v>0</v>
      </c>
      <c r="P29" s="12">
        <f t="shared" si="6"/>
        <v>27.46</v>
      </c>
      <c r="Q29" s="3"/>
      <c r="R29" s="3"/>
    </row>
    <row r="30" spans="1:18">
      <c r="A30" s="8">
        <v>15.75</v>
      </c>
      <c r="B30" s="9"/>
      <c r="C30" s="13">
        <v>2</v>
      </c>
      <c r="D30" s="13">
        <v>2</v>
      </c>
      <c r="E30" s="9"/>
      <c r="F30" s="10">
        <f t="shared" si="0"/>
        <v>4</v>
      </c>
      <c r="G30" s="1" t="str">
        <f t="shared" si="1"/>
        <v/>
      </c>
      <c r="H30" s="8">
        <v>15.75</v>
      </c>
      <c r="I30" s="14">
        <v>13414</v>
      </c>
      <c r="J30" s="11"/>
      <c r="K30" s="8">
        <v>15.75</v>
      </c>
      <c r="L30" s="1">
        <f t="shared" si="2"/>
        <v>0</v>
      </c>
      <c r="M30" s="1">
        <f t="shared" si="3"/>
        <v>6.7069999999999999</v>
      </c>
      <c r="N30" s="1">
        <f t="shared" si="4"/>
        <v>6.7069999999999999</v>
      </c>
      <c r="O30" s="1">
        <f t="shared" si="5"/>
        <v>0</v>
      </c>
      <c r="P30" s="12">
        <f t="shared" si="6"/>
        <v>13.414</v>
      </c>
      <c r="Q30" s="3"/>
      <c r="R30" s="3"/>
    </row>
    <row r="31" spans="1:18">
      <c r="A31" s="8">
        <v>16.25</v>
      </c>
      <c r="B31" s="9"/>
      <c r="C31" s="13">
        <v>2</v>
      </c>
      <c r="D31" s="13">
        <v>2</v>
      </c>
      <c r="E31" s="9"/>
      <c r="F31" s="10">
        <f t="shared" si="0"/>
        <v>4</v>
      </c>
      <c r="G31" s="1" t="str">
        <f t="shared" si="1"/>
        <v/>
      </c>
      <c r="H31" s="8">
        <v>16.25</v>
      </c>
      <c r="I31" s="14">
        <v>6967</v>
      </c>
      <c r="J31" s="11"/>
      <c r="K31" s="8">
        <v>16.25</v>
      </c>
      <c r="L31" s="1">
        <f t="shared" si="2"/>
        <v>0</v>
      </c>
      <c r="M31" s="1">
        <f t="shared" si="3"/>
        <v>3.4834999999999998</v>
      </c>
      <c r="N31" s="1">
        <f t="shared" si="4"/>
        <v>3.4834999999999998</v>
      </c>
      <c r="O31" s="1">
        <f t="shared" si="5"/>
        <v>0</v>
      </c>
      <c r="P31" s="12">
        <f t="shared" si="6"/>
        <v>6.9669999999999996</v>
      </c>
      <c r="Q31" s="3"/>
      <c r="R31" s="3"/>
    </row>
    <row r="32" spans="1:18">
      <c r="A32" s="8">
        <v>16.75</v>
      </c>
      <c r="B32" s="9"/>
      <c r="C32" s="13">
        <v>2</v>
      </c>
      <c r="D32" s="13">
        <v>2</v>
      </c>
      <c r="E32" s="9"/>
      <c r="F32" s="10">
        <f t="shared" si="0"/>
        <v>4</v>
      </c>
      <c r="G32" s="1" t="str">
        <f t="shared" si="1"/>
        <v/>
      </c>
      <c r="H32" s="8">
        <v>16.75</v>
      </c>
      <c r="I32" s="14">
        <v>5040</v>
      </c>
      <c r="J32" s="15"/>
      <c r="K32" s="8">
        <v>16.75</v>
      </c>
      <c r="L32" s="1">
        <f t="shared" si="2"/>
        <v>0</v>
      </c>
      <c r="M32" s="1">
        <f t="shared" si="3"/>
        <v>2.52</v>
      </c>
      <c r="N32" s="1">
        <f t="shared" si="4"/>
        <v>2.52</v>
      </c>
      <c r="O32" s="1">
        <f t="shared" si="5"/>
        <v>0</v>
      </c>
      <c r="P32" s="12">
        <f t="shared" si="6"/>
        <v>5.04</v>
      </c>
      <c r="Q32" s="3"/>
      <c r="R32" s="3"/>
    </row>
    <row r="33" spans="1:18">
      <c r="A33" s="8">
        <v>17.25</v>
      </c>
      <c r="B33" s="9"/>
      <c r="C33" s="13"/>
      <c r="D33" s="13"/>
      <c r="E33" s="9"/>
      <c r="F33" s="10">
        <f t="shared" si="0"/>
        <v>0</v>
      </c>
      <c r="G33" s="1" t="str">
        <f t="shared" si="1"/>
        <v/>
      </c>
      <c r="H33" s="8">
        <v>17.25</v>
      </c>
      <c r="I33" s="14">
        <v>0</v>
      </c>
      <c r="J33" s="15"/>
      <c r="K33" s="8">
        <v>17.25</v>
      </c>
      <c r="L33" s="1">
        <f t="shared" si="2"/>
        <v>0</v>
      </c>
      <c r="M33" s="1">
        <f t="shared" si="3"/>
        <v>0</v>
      </c>
      <c r="N33" s="1">
        <f t="shared" si="4"/>
        <v>0</v>
      </c>
      <c r="O33" s="1">
        <f t="shared" si="5"/>
        <v>0</v>
      </c>
      <c r="P33" s="12">
        <f t="shared" si="6"/>
        <v>0</v>
      </c>
      <c r="Q33" s="3"/>
      <c r="R33" s="3"/>
    </row>
    <row r="34" spans="1:18">
      <c r="A34" s="8">
        <v>17.75</v>
      </c>
      <c r="B34" s="9"/>
      <c r="C34" s="13"/>
      <c r="D34" s="13"/>
      <c r="E34" s="9"/>
      <c r="F34" s="10">
        <f t="shared" si="0"/>
        <v>0</v>
      </c>
      <c r="G34" s="1" t="str">
        <f t="shared" si="1"/>
        <v/>
      </c>
      <c r="H34" s="8">
        <v>17.75</v>
      </c>
      <c r="I34" s="14">
        <v>0</v>
      </c>
      <c r="J34" s="15"/>
      <c r="K34" s="8">
        <v>17.75</v>
      </c>
      <c r="L34" s="1">
        <f t="shared" si="2"/>
        <v>0</v>
      </c>
      <c r="M34" s="1">
        <f t="shared" si="3"/>
        <v>0</v>
      </c>
      <c r="N34" s="1">
        <f t="shared" si="4"/>
        <v>0</v>
      </c>
      <c r="O34" s="1">
        <f t="shared" si="5"/>
        <v>0</v>
      </c>
      <c r="P34" s="12">
        <f t="shared" si="6"/>
        <v>0</v>
      </c>
      <c r="Q34" s="3"/>
      <c r="R34" s="3"/>
    </row>
    <row r="35" spans="1:18">
      <c r="A35" s="8">
        <v>18.25</v>
      </c>
      <c r="B35" s="9"/>
      <c r="C35" s="13"/>
      <c r="D35" s="13">
        <v>1</v>
      </c>
      <c r="E35" s="9"/>
      <c r="F35" s="10">
        <f t="shared" si="0"/>
        <v>1</v>
      </c>
      <c r="G35" s="1" t="str">
        <f t="shared" si="1"/>
        <v/>
      </c>
      <c r="H35" s="8">
        <v>18.25</v>
      </c>
      <c r="I35" s="14">
        <v>1012.9999999999999</v>
      </c>
      <c r="J35" s="1"/>
      <c r="K35" s="8">
        <v>18.25</v>
      </c>
      <c r="L35" s="1">
        <f t="shared" si="2"/>
        <v>0</v>
      </c>
      <c r="M35" s="1">
        <f t="shared" si="3"/>
        <v>0</v>
      </c>
      <c r="N35" s="1">
        <f t="shared" si="4"/>
        <v>1.0129999999999999</v>
      </c>
      <c r="O35" s="1">
        <f t="shared" si="5"/>
        <v>0</v>
      </c>
      <c r="P35" s="12">
        <f t="shared" si="6"/>
        <v>1.0129999999999999</v>
      </c>
      <c r="Q35" s="3"/>
      <c r="R35" s="3"/>
    </row>
    <row r="36" spans="1:18">
      <c r="A36" s="8">
        <v>18.75</v>
      </c>
      <c r="B36" s="9"/>
      <c r="C36" s="13"/>
      <c r="D36" s="13"/>
      <c r="E36" s="9"/>
      <c r="F36" s="10">
        <f t="shared" si="0"/>
        <v>0</v>
      </c>
      <c r="G36" s="1" t="str">
        <f t="shared" si="1"/>
        <v/>
      </c>
      <c r="H36" s="8">
        <v>18.75</v>
      </c>
      <c r="I36" s="14">
        <v>0</v>
      </c>
      <c r="J36" s="1"/>
      <c r="K36" s="8">
        <v>18.75</v>
      </c>
      <c r="L36" s="1">
        <f t="shared" si="2"/>
        <v>0</v>
      </c>
      <c r="M36" s="1">
        <f t="shared" si="3"/>
        <v>0</v>
      </c>
      <c r="N36" s="1">
        <f t="shared" si="4"/>
        <v>0</v>
      </c>
      <c r="O36" s="1">
        <f t="shared" si="5"/>
        <v>0</v>
      </c>
      <c r="P36" s="12">
        <f t="shared" si="6"/>
        <v>0</v>
      </c>
      <c r="Q36" s="3"/>
      <c r="R36" s="3"/>
    </row>
    <row r="37" spans="1:18">
      <c r="A37" s="8">
        <v>19.25</v>
      </c>
      <c r="B37" s="9"/>
      <c r="C37" s="13"/>
      <c r="D37" s="13"/>
      <c r="E37" s="9"/>
      <c r="F37" s="10">
        <f t="shared" si="0"/>
        <v>0</v>
      </c>
      <c r="G37" s="1" t="str">
        <f t="shared" si="1"/>
        <v/>
      </c>
      <c r="H37" s="8">
        <v>19.25</v>
      </c>
      <c r="I37" s="14">
        <v>0</v>
      </c>
      <c r="J37" s="1"/>
      <c r="K37" s="8">
        <v>19.25</v>
      </c>
      <c r="L37" s="1">
        <f t="shared" si="2"/>
        <v>0</v>
      </c>
      <c r="M37" s="1">
        <f t="shared" si="3"/>
        <v>0</v>
      </c>
      <c r="N37" s="1">
        <f t="shared" si="4"/>
        <v>0</v>
      </c>
      <c r="O37" s="1">
        <f t="shared" si="5"/>
        <v>0</v>
      </c>
      <c r="P37" s="12">
        <f t="shared" si="6"/>
        <v>0</v>
      </c>
      <c r="Q37" s="3"/>
      <c r="R37" s="3"/>
    </row>
    <row r="38" spans="1:18">
      <c r="A38" s="8">
        <v>19.75</v>
      </c>
      <c r="B38" s="9"/>
      <c r="C38" s="13"/>
      <c r="D38" s="13"/>
      <c r="E38" s="9"/>
      <c r="F38" s="10">
        <f t="shared" si="0"/>
        <v>0</v>
      </c>
      <c r="G38" s="1" t="str">
        <f t="shared" si="1"/>
        <v/>
      </c>
      <c r="H38" s="8">
        <v>19.75</v>
      </c>
      <c r="I38" s="14">
        <v>0</v>
      </c>
      <c r="J38" s="1"/>
      <c r="K38" s="8">
        <v>19.75</v>
      </c>
      <c r="L38" s="1">
        <f t="shared" si="2"/>
        <v>0</v>
      </c>
      <c r="M38" s="1">
        <f t="shared" si="3"/>
        <v>0</v>
      </c>
      <c r="N38" s="1">
        <f t="shared" si="4"/>
        <v>0</v>
      </c>
      <c r="O38" s="1">
        <f t="shared" si="5"/>
        <v>0</v>
      </c>
      <c r="P38" s="12">
        <f t="shared" si="6"/>
        <v>0</v>
      </c>
      <c r="Q38" s="3"/>
      <c r="R38" s="3"/>
    </row>
    <row r="39" spans="1:18">
      <c r="A39" s="8">
        <v>20.25</v>
      </c>
      <c r="B39" s="9"/>
      <c r="C39" s="13"/>
      <c r="D39" s="13">
        <v>1</v>
      </c>
      <c r="E39" s="9"/>
      <c r="F39" s="10">
        <f t="shared" si="0"/>
        <v>1</v>
      </c>
      <c r="G39" s="1" t="str">
        <f t="shared" si="1"/>
        <v/>
      </c>
      <c r="H39" s="8">
        <v>20.25</v>
      </c>
      <c r="I39" s="14">
        <v>1308</v>
      </c>
      <c r="J39" s="1"/>
      <c r="K39" s="8">
        <v>20.25</v>
      </c>
      <c r="L39" s="1">
        <f t="shared" si="2"/>
        <v>0</v>
      </c>
      <c r="M39" s="1">
        <f t="shared" si="3"/>
        <v>0</v>
      </c>
      <c r="N39" s="1">
        <f t="shared" si="4"/>
        <v>1.3080000000000001</v>
      </c>
      <c r="O39" s="1">
        <f t="shared" si="5"/>
        <v>0</v>
      </c>
      <c r="P39" s="12">
        <f t="shared" si="6"/>
        <v>1.3080000000000001</v>
      </c>
      <c r="Q39" s="3"/>
      <c r="R39" s="3"/>
    </row>
    <row r="40" spans="1:18">
      <c r="A40" s="8">
        <v>20.75</v>
      </c>
      <c r="B40" s="9"/>
      <c r="C40" s="9"/>
      <c r="D40" s="9"/>
      <c r="E40" s="9"/>
      <c r="F40" s="10">
        <f t="shared" si="0"/>
        <v>0</v>
      </c>
      <c r="G40" s="1" t="str">
        <f t="shared" si="1"/>
        <v>COMPLETAR</v>
      </c>
      <c r="H40" s="8">
        <v>20.75</v>
      </c>
      <c r="I40" s="11">
        <f>SUM(I6:I39)</f>
        <v>27138575</v>
      </c>
      <c r="J40" s="1"/>
      <c r="K40" s="8">
        <v>20.75</v>
      </c>
      <c r="L40" s="1">
        <f t="shared" si="2"/>
        <v>0</v>
      </c>
      <c r="M40" s="1">
        <f t="shared" si="3"/>
        <v>0</v>
      </c>
      <c r="N40" s="1">
        <f t="shared" si="4"/>
        <v>0</v>
      </c>
      <c r="O40" s="1">
        <f t="shared" si="5"/>
        <v>0</v>
      </c>
      <c r="P40" s="12">
        <f t="shared" si="6"/>
        <v>0</v>
      </c>
      <c r="Q40" s="3"/>
      <c r="R40" s="3"/>
    </row>
    <row r="41" spans="1:18">
      <c r="A41" s="8">
        <v>21.25</v>
      </c>
      <c r="B41" s="9"/>
      <c r="C41" s="9"/>
      <c r="D41" s="9"/>
      <c r="E41" s="9"/>
      <c r="F41" s="10">
        <f t="shared" si="0"/>
        <v>0</v>
      </c>
      <c r="G41" s="1" t="str">
        <f t="shared" si="1"/>
        <v/>
      </c>
      <c r="H41" s="8">
        <v>21.25</v>
      </c>
      <c r="I41" s="11"/>
      <c r="J41" s="1"/>
      <c r="K41" s="8">
        <v>21.25</v>
      </c>
      <c r="L41" s="1">
        <f t="shared" si="2"/>
        <v>0</v>
      </c>
      <c r="M41" s="1">
        <f t="shared" si="3"/>
        <v>0</v>
      </c>
      <c r="N41" s="1">
        <f t="shared" si="4"/>
        <v>0</v>
      </c>
      <c r="O41" s="1">
        <f t="shared" si="5"/>
        <v>0</v>
      </c>
      <c r="P41" s="12">
        <f t="shared" si="6"/>
        <v>0</v>
      </c>
      <c r="Q41" s="3"/>
      <c r="R41" s="3"/>
    </row>
    <row r="42" spans="1:18">
      <c r="A42" s="8">
        <v>21.75</v>
      </c>
      <c r="B42" s="9"/>
      <c r="C42" s="9"/>
      <c r="D42" s="9"/>
      <c r="E42" s="9"/>
      <c r="F42" s="10">
        <f t="shared" si="0"/>
        <v>0</v>
      </c>
      <c r="G42" s="1" t="str">
        <f t="shared" si="1"/>
        <v/>
      </c>
      <c r="H42" s="8">
        <v>21.75</v>
      </c>
      <c r="I42" s="11"/>
      <c r="J42" s="1"/>
      <c r="K42" s="8">
        <v>21.75</v>
      </c>
      <c r="L42" s="1">
        <f t="shared" si="2"/>
        <v>0</v>
      </c>
      <c r="M42" s="1">
        <f t="shared" si="3"/>
        <v>0</v>
      </c>
      <c r="N42" s="1">
        <f t="shared" si="4"/>
        <v>0</v>
      </c>
      <c r="O42" s="1">
        <f t="shared" si="5"/>
        <v>0</v>
      </c>
      <c r="P42" s="12">
        <f t="shared" si="6"/>
        <v>0</v>
      </c>
      <c r="Q42" s="3"/>
      <c r="R42" s="3"/>
    </row>
    <row r="43" spans="1:18">
      <c r="A43" s="6" t="s">
        <v>7</v>
      </c>
      <c r="B43" s="16">
        <f>SUM(B6:B42)</f>
        <v>0</v>
      </c>
      <c r="C43" s="16">
        <f>SUM(C6:C42)</f>
        <v>118</v>
      </c>
      <c r="D43" s="16">
        <f>SUM(D6:D42)</f>
        <v>15</v>
      </c>
      <c r="E43" s="16">
        <f>SUM(E6:E42)</f>
        <v>0</v>
      </c>
      <c r="F43" s="16">
        <f>SUM(F6:F42)</f>
        <v>133</v>
      </c>
      <c r="G43" s="17"/>
      <c r="H43" s="6" t="s">
        <v>7</v>
      </c>
      <c r="I43" s="11"/>
      <c r="J43" s="1"/>
      <c r="K43" s="6" t="s">
        <v>7</v>
      </c>
      <c r="L43" s="16">
        <f>SUM(L6:L42)</f>
        <v>0</v>
      </c>
      <c r="M43" s="16">
        <f>SUM(M6:M42)</f>
        <v>25771.1838249346</v>
      </c>
      <c r="N43" s="16">
        <f>SUM(N6:N42)</f>
        <v>1367.39113729583</v>
      </c>
      <c r="O43" s="16">
        <f>SUM(O6:O42)</f>
        <v>0</v>
      </c>
      <c r="P43" s="16">
        <f>SUM(P6:P42)</f>
        <v>27138.574962230399</v>
      </c>
      <c r="Q43" s="18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9"/>
      <c r="B46" s="1"/>
      <c r="C46" s="1"/>
      <c r="D46" s="1"/>
      <c r="E46" s="1"/>
      <c r="F46" s="19"/>
      <c r="G46" s="1"/>
      <c r="H46" s="1"/>
      <c r="I46" s="1"/>
      <c r="J46" s="19"/>
      <c r="K46" s="1"/>
      <c r="L46" s="1"/>
      <c r="M46" s="1"/>
      <c r="N46" s="19"/>
      <c r="O46" s="1"/>
      <c r="P46" s="3"/>
      <c r="Q46" s="3"/>
      <c r="R46" s="3"/>
    </row>
    <row r="47" spans="1:18">
      <c r="A47" s="1"/>
      <c r="B47" s="45" t="s">
        <v>9</v>
      </c>
      <c r="C47" s="45"/>
      <c r="D47" s="45"/>
      <c r="E47" s="1"/>
      <c r="F47" s="1"/>
      <c r="G47" s="11"/>
      <c r="H47" s="1"/>
      <c r="I47" s="45" t="s">
        <v>10</v>
      </c>
      <c r="J47" s="45"/>
      <c r="K47" s="45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20" t="s">
        <v>11</v>
      </c>
      <c r="I49">
        <v>5.5827181282200001E-3</v>
      </c>
      <c r="J49" s="20" t="s">
        <v>12</v>
      </c>
      <c r="K49">
        <v>3.0440564605753302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4">
        <v>0</v>
      </c>
      <c r="C51" s="5">
        <v>1</v>
      </c>
      <c r="D51" s="5">
        <v>2</v>
      </c>
      <c r="E51" s="5">
        <v>3</v>
      </c>
      <c r="F51" s="6" t="s">
        <v>7</v>
      </c>
      <c r="G51" s="1"/>
      <c r="H51" s="2" t="s">
        <v>6</v>
      </c>
      <c r="I51" s="4">
        <v>0</v>
      </c>
      <c r="J51" s="5">
        <v>1</v>
      </c>
      <c r="K51" s="5">
        <v>2</v>
      </c>
      <c r="L51" s="5">
        <v>3</v>
      </c>
      <c r="M51" s="21" t="s">
        <v>7</v>
      </c>
      <c r="N51" s="3"/>
      <c r="O51" s="3"/>
      <c r="P51" s="3"/>
    </row>
    <row r="52" spans="1:18">
      <c r="A52" s="8">
        <v>3.75</v>
      </c>
      <c r="B52" s="1">
        <f t="shared" ref="B52:B88" si="7">L6*($A52)</f>
        <v>0</v>
      </c>
      <c r="C52" s="1">
        <f t="shared" ref="C52:C88" si="8">M6*($A52)</f>
        <v>0</v>
      </c>
      <c r="D52" s="1">
        <f t="shared" ref="D52:D88" si="9">N6*($A52)</f>
        <v>0</v>
      </c>
      <c r="E52" s="1">
        <f t="shared" ref="E52:E88" si="10">O6*($A52)</f>
        <v>0</v>
      </c>
      <c r="F52" s="10">
        <f t="shared" ref="F52:F88" si="11">SUM(B52:E52)</f>
        <v>0</v>
      </c>
      <c r="G52" s="1"/>
      <c r="H52" s="8">
        <f t="shared" ref="H52:H88" si="12">$I$49*((A52)^$K$49)</f>
        <v>0.312053666659873</v>
      </c>
      <c r="I52" s="1">
        <f t="shared" ref="I52:I88" si="13">L6*$H52</f>
        <v>0</v>
      </c>
      <c r="J52" s="1">
        <f t="shared" ref="J52:J88" si="14">M6*$H52</f>
        <v>0</v>
      </c>
      <c r="K52" s="1">
        <f t="shared" ref="K52:K88" si="15">N6*$H52</f>
        <v>0</v>
      </c>
      <c r="L52" s="1">
        <f t="shared" ref="L52:L88" si="16">O6*$H52</f>
        <v>0</v>
      </c>
      <c r="M52" s="22">
        <f t="shared" ref="M52:M88" si="17">SUM(I52:L52)</f>
        <v>0</v>
      </c>
      <c r="N52" s="3"/>
      <c r="O52" s="3"/>
      <c r="P52" s="3"/>
    </row>
    <row r="53" spans="1:18">
      <c r="A53" s="8">
        <v>4.25</v>
      </c>
      <c r="B53" s="1">
        <f t="shared" si="7"/>
        <v>0</v>
      </c>
      <c r="C53" s="1">
        <f t="shared" si="8"/>
        <v>0</v>
      </c>
      <c r="D53" s="1">
        <f t="shared" si="9"/>
        <v>0</v>
      </c>
      <c r="E53" s="1">
        <f t="shared" si="10"/>
        <v>0</v>
      </c>
      <c r="F53" s="10">
        <f t="shared" si="11"/>
        <v>0</v>
      </c>
      <c r="G53" s="1"/>
      <c r="H53" s="8">
        <f t="shared" si="12"/>
        <v>0.456769485471058</v>
      </c>
      <c r="I53" s="1">
        <f t="shared" si="13"/>
        <v>0</v>
      </c>
      <c r="J53" s="1">
        <f t="shared" si="14"/>
        <v>0</v>
      </c>
      <c r="K53" s="1">
        <f t="shared" si="15"/>
        <v>0</v>
      </c>
      <c r="L53" s="1">
        <f t="shared" si="16"/>
        <v>0</v>
      </c>
      <c r="M53" s="22">
        <f t="shared" si="17"/>
        <v>0</v>
      </c>
      <c r="N53" s="3"/>
      <c r="O53" s="3"/>
      <c r="P53" s="3"/>
    </row>
    <row r="54" spans="1:18">
      <c r="A54" s="8">
        <v>4.75</v>
      </c>
      <c r="B54" s="1">
        <f t="shared" si="7"/>
        <v>0</v>
      </c>
      <c r="C54" s="1">
        <f t="shared" si="8"/>
        <v>0</v>
      </c>
      <c r="D54" s="1">
        <f t="shared" si="9"/>
        <v>0</v>
      </c>
      <c r="E54" s="1">
        <f t="shared" si="10"/>
        <v>0</v>
      </c>
      <c r="F54" s="10">
        <f t="shared" si="11"/>
        <v>0</v>
      </c>
      <c r="G54" s="1"/>
      <c r="H54" s="8">
        <f t="shared" si="12"/>
        <v>0.64082471796715401</v>
      </c>
      <c r="I54" s="1">
        <f t="shared" si="13"/>
        <v>0</v>
      </c>
      <c r="J54" s="1">
        <f t="shared" si="14"/>
        <v>0</v>
      </c>
      <c r="K54" s="1">
        <f t="shared" si="15"/>
        <v>0</v>
      </c>
      <c r="L54" s="1">
        <f t="shared" si="16"/>
        <v>0</v>
      </c>
      <c r="M54" s="22">
        <f t="shared" si="17"/>
        <v>0</v>
      </c>
      <c r="N54" s="3"/>
      <c r="O54" s="3"/>
      <c r="P54" s="3"/>
    </row>
    <row r="55" spans="1:18">
      <c r="A55" s="8">
        <v>5.25</v>
      </c>
      <c r="B55" s="1">
        <f t="shared" si="7"/>
        <v>0</v>
      </c>
      <c r="C55" s="1">
        <f t="shared" si="8"/>
        <v>27.573</v>
      </c>
      <c r="D55" s="1">
        <f t="shared" si="9"/>
        <v>0</v>
      </c>
      <c r="E55" s="1">
        <f t="shared" si="10"/>
        <v>0</v>
      </c>
      <c r="F55" s="10">
        <f t="shared" si="11"/>
        <v>27.573</v>
      </c>
      <c r="G55" s="1"/>
      <c r="H55" s="8">
        <f t="shared" si="12"/>
        <v>0.86906304125724598</v>
      </c>
      <c r="I55" s="1">
        <f t="shared" si="13"/>
        <v>0</v>
      </c>
      <c r="J55" s="1">
        <f t="shared" si="14"/>
        <v>4.5643190926830597</v>
      </c>
      <c r="K55" s="1">
        <f t="shared" si="15"/>
        <v>0</v>
      </c>
      <c r="L55" s="1">
        <f t="shared" si="16"/>
        <v>0</v>
      </c>
      <c r="M55" s="22">
        <f t="shared" si="17"/>
        <v>4.5643190926830597</v>
      </c>
      <c r="N55" s="3"/>
      <c r="O55" s="3"/>
      <c r="P55" s="3"/>
    </row>
    <row r="56" spans="1:18">
      <c r="A56" s="8">
        <v>5.75</v>
      </c>
      <c r="B56" s="1">
        <f t="shared" si="7"/>
        <v>0</v>
      </c>
      <c r="C56" s="1">
        <f t="shared" si="8"/>
        <v>36.305500000000002</v>
      </c>
      <c r="D56" s="1">
        <f t="shared" si="9"/>
        <v>0</v>
      </c>
      <c r="E56" s="1">
        <f t="shared" si="10"/>
        <v>0</v>
      </c>
      <c r="F56" s="10">
        <f t="shared" si="11"/>
        <v>36.305500000000002</v>
      </c>
      <c r="G56" s="1"/>
      <c r="H56" s="8">
        <f t="shared" si="12"/>
        <v>1.14635072866899</v>
      </c>
      <c r="I56" s="1">
        <f t="shared" si="13"/>
        <v>0</v>
      </c>
      <c r="J56" s="1">
        <f t="shared" si="14"/>
        <v>7.2380585008159999</v>
      </c>
      <c r="K56" s="1">
        <f t="shared" si="15"/>
        <v>0</v>
      </c>
      <c r="L56" s="1">
        <f t="shared" si="16"/>
        <v>0</v>
      </c>
      <c r="M56" s="22">
        <f t="shared" si="17"/>
        <v>7.2380585008159999</v>
      </c>
      <c r="N56" s="3"/>
      <c r="O56" s="3"/>
      <c r="P56" s="3"/>
    </row>
    <row r="57" spans="1:18">
      <c r="A57" s="8">
        <v>6.25</v>
      </c>
      <c r="B57" s="1">
        <f t="shared" si="7"/>
        <v>0</v>
      </c>
      <c r="C57" s="1">
        <f t="shared" si="8"/>
        <v>489.8</v>
      </c>
      <c r="D57" s="1">
        <f t="shared" si="9"/>
        <v>0</v>
      </c>
      <c r="E57" s="1">
        <f t="shared" si="10"/>
        <v>0</v>
      </c>
      <c r="F57" s="10">
        <f t="shared" si="11"/>
        <v>489.8</v>
      </c>
      <c r="G57" s="1"/>
      <c r="H57" s="8">
        <f t="shared" si="12"/>
        <v>1.4775745750228599</v>
      </c>
      <c r="I57" s="1">
        <f t="shared" si="13"/>
        <v>0</v>
      </c>
      <c r="J57" s="1">
        <f t="shared" si="14"/>
        <v>115.794564295391</v>
      </c>
      <c r="K57" s="1">
        <f t="shared" si="15"/>
        <v>0</v>
      </c>
      <c r="L57" s="1">
        <f t="shared" si="16"/>
        <v>0</v>
      </c>
      <c r="M57" s="22">
        <f t="shared" si="17"/>
        <v>115.794564295391</v>
      </c>
      <c r="N57" s="3"/>
      <c r="O57" s="3"/>
      <c r="P57" s="3"/>
    </row>
    <row r="58" spans="1:18">
      <c r="A58" s="8">
        <v>6.75</v>
      </c>
      <c r="B58" s="1">
        <f t="shared" si="7"/>
        <v>0</v>
      </c>
      <c r="C58" s="1">
        <f t="shared" si="8"/>
        <v>2606.7959999999998</v>
      </c>
      <c r="D58" s="1">
        <f t="shared" si="9"/>
        <v>0</v>
      </c>
      <c r="E58" s="1">
        <f t="shared" si="10"/>
        <v>0</v>
      </c>
      <c r="F58" s="10">
        <f t="shared" si="11"/>
        <v>2606.7959999999998</v>
      </c>
      <c r="G58" s="1"/>
      <c r="H58" s="8">
        <f t="shared" si="12"/>
        <v>1.8676401784499299</v>
      </c>
      <c r="I58" s="1">
        <f t="shared" si="13"/>
        <v>0</v>
      </c>
      <c r="J58" s="1">
        <f t="shared" si="14"/>
        <v>721.26769579593497</v>
      </c>
      <c r="K58" s="1">
        <f t="shared" si="15"/>
        <v>0</v>
      </c>
      <c r="L58" s="1">
        <f t="shared" si="16"/>
        <v>0</v>
      </c>
      <c r="M58" s="22">
        <f t="shared" si="17"/>
        <v>721.26769579593497</v>
      </c>
      <c r="N58" s="3"/>
      <c r="O58" s="3"/>
      <c r="P58" s="3"/>
    </row>
    <row r="59" spans="1:18">
      <c r="A59" s="8">
        <v>7.25</v>
      </c>
      <c r="B59" s="1">
        <f t="shared" si="7"/>
        <v>0</v>
      </c>
      <c r="C59" s="1">
        <f t="shared" si="8"/>
        <v>3269.5977499999999</v>
      </c>
      <c r="D59" s="1">
        <f t="shared" si="9"/>
        <v>0</v>
      </c>
      <c r="E59" s="1">
        <f t="shared" si="10"/>
        <v>0</v>
      </c>
      <c r="F59" s="10">
        <f t="shared" si="11"/>
        <v>3269.5977499999999</v>
      </c>
      <c r="G59" s="1"/>
      <c r="H59" s="8">
        <f t="shared" si="12"/>
        <v>2.3214704934446599</v>
      </c>
      <c r="I59" s="1">
        <f t="shared" si="13"/>
        <v>0</v>
      </c>
      <c r="J59" s="1">
        <f t="shared" si="14"/>
        <v>1046.93444166318</v>
      </c>
      <c r="K59" s="1">
        <f t="shared" si="15"/>
        <v>0</v>
      </c>
      <c r="L59" s="1">
        <f t="shared" si="16"/>
        <v>0</v>
      </c>
      <c r="M59" s="22">
        <f t="shared" si="17"/>
        <v>1046.93444166318</v>
      </c>
      <c r="N59" s="3"/>
      <c r="O59" s="3"/>
      <c r="P59" s="3"/>
    </row>
    <row r="60" spans="1:18">
      <c r="A60" s="8">
        <v>7.75</v>
      </c>
      <c r="B60" s="1">
        <f t="shared" si="7"/>
        <v>0</v>
      </c>
      <c r="C60" s="1">
        <f t="shared" si="8"/>
        <v>3185.1647499999999</v>
      </c>
      <c r="D60" s="1">
        <f t="shared" si="9"/>
        <v>0</v>
      </c>
      <c r="E60" s="1">
        <f t="shared" si="10"/>
        <v>0</v>
      </c>
      <c r="F60" s="10">
        <f t="shared" si="11"/>
        <v>3185.1647499999999</v>
      </c>
      <c r="G60" s="1"/>
      <c r="H60" s="8">
        <f t="shared" si="12"/>
        <v>2.84400459516355</v>
      </c>
      <c r="I60" s="1">
        <f t="shared" si="13"/>
        <v>0</v>
      </c>
      <c r="J60" s="1">
        <f t="shared" si="14"/>
        <v>1168.8546045616699</v>
      </c>
      <c r="K60" s="1">
        <f t="shared" si="15"/>
        <v>0</v>
      </c>
      <c r="L60" s="1">
        <f t="shared" si="16"/>
        <v>0</v>
      </c>
      <c r="M60" s="22">
        <f t="shared" si="17"/>
        <v>1168.8546045616699</v>
      </c>
      <c r="N60" s="3"/>
      <c r="O60" s="3"/>
      <c r="P60" s="3"/>
    </row>
    <row r="61" spans="1:18">
      <c r="A61" s="8">
        <v>8.25</v>
      </c>
      <c r="B61" s="1">
        <f t="shared" si="7"/>
        <v>0</v>
      </c>
      <c r="C61" s="1">
        <f t="shared" si="8"/>
        <v>4547.32575</v>
      </c>
      <c r="D61" s="1">
        <f t="shared" si="9"/>
        <v>0</v>
      </c>
      <c r="E61" s="1">
        <f t="shared" si="10"/>
        <v>0</v>
      </c>
      <c r="F61" s="10">
        <f t="shared" si="11"/>
        <v>4547.32575</v>
      </c>
      <c r="G61" s="1"/>
      <c r="H61" s="8">
        <f t="shared" si="12"/>
        <v>3.4401966115274298</v>
      </c>
      <c r="I61" s="1">
        <f t="shared" si="13"/>
        <v>0</v>
      </c>
      <c r="J61" s="1">
        <f t="shared" si="14"/>
        <v>1896.2054105044199</v>
      </c>
      <c r="K61" s="1">
        <f t="shared" si="15"/>
        <v>0</v>
      </c>
      <c r="L61" s="1">
        <f t="shared" si="16"/>
        <v>0</v>
      </c>
      <c r="M61" s="22">
        <f t="shared" si="17"/>
        <v>1896.2054105044199</v>
      </c>
      <c r="N61" s="3"/>
      <c r="O61" s="3"/>
      <c r="P61" s="3"/>
    </row>
    <row r="62" spans="1:18">
      <c r="A62" s="8">
        <v>8.75</v>
      </c>
      <c r="B62" s="1">
        <f t="shared" si="7"/>
        <v>0</v>
      </c>
      <c r="C62" s="1">
        <f t="shared" si="8"/>
        <v>6015.9659882218502</v>
      </c>
      <c r="D62" s="1">
        <f t="shared" si="9"/>
        <v>0</v>
      </c>
      <c r="E62" s="1">
        <f t="shared" si="10"/>
        <v>0</v>
      </c>
      <c r="F62" s="10">
        <f t="shared" si="11"/>
        <v>6015.9659882218502</v>
      </c>
      <c r="G62" s="1"/>
      <c r="H62" s="8">
        <f t="shared" si="12"/>
        <v>4.1150147908801102</v>
      </c>
      <c r="I62" s="1">
        <f t="shared" si="13"/>
        <v>0</v>
      </c>
      <c r="J62" s="1">
        <f t="shared" si="14"/>
        <v>2829.2330311959499</v>
      </c>
      <c r="K62" s="1">
        <f t="shared" si="15"/>
        <v>0</v>
      </c>
      <c r="L62" s="1">
        <f t="shared" si="16"/>
        <v>0</v>
      </c>
      <c r="M62" s="22">
        <f t="shared" si="17"/>
        <v>2829.2330311959499</v>
      </c>
      <c r="N62" s="3"/>
      <c r="O62" s="3"/>
      <c r="P62" s="3"/>
    </row>
    <row r="63" spans="1:18">
      <c r="A63" s="8">
        <v>9.25</v>
      </c>
      <c r="B63" s="1">
        <f t="shared" si="7"/>
        <v>0</v>
      </c>
      <c r="C63" s="1">
        <f t="shared" si="8"/>
        <v>13250.3377484718</v>
      </c>
      <c r="D63" s="1">
        <f t="shared" si="9"/>
        <v>0</v>
      </c>
      <c r="E63" s="1">
        <f t="shared" si="10"/>
        <v>0</v>
      </c>
      <c r="F63" s="10">
        <f t="shared" si="11"/>
        <v>13250.3377484718</v>
      </c>
      <c r="G63" s="1"/>
      <c r="H63" s="8">
        <f t="shared" si="12"/>
        <v>4.8734406807526502</v>
      </c>
      <c r="I63" s="1">
        <f t="shared" si="13"/>
        <v>0</v>
      </c>
      <c r="J63" s="1">
        <f t="shared" si="14"/>
        <v>6981.0524342827202</v>
      </c>
      <c r="K63" s="1">
        <f t="shared" si="15"/>
        <v>0</v>
      </c>
      <c r="L63" s="1">
        <f t="shared" si="16"/>
        <v>0</v>
      </c>
      <c r="M63" s="22">
        <f t="shared" si="17"/>
        <v>6981.0524342827202</v>
      </c>
      <c r="N63" s="3"/>
      <c r="O63" s="3"/>
      <c r="P63" s="3"/>
    </row>
    <row r="64" spans="1:18">
      <c r="A64" s="8">
        <v>9.75</v>
      </c>
      <c r="B64" s="1">
        <f t="shared" si="7"/>
        <v>0</v>
      </c>
      <c r="C64" s="1">
        <f t="shared" si="8"/>
        <v>10553.5871125882</v>
      </c>
      <c r="D64" s="1">
        <f t="shared" si="9"/>
        <v>0</v>
      </c>
      <c r="E64" s="1">
        <f t="shared" si="10"/>
        <v>0</v>
      </c>
      <c r="F64" s="10">
        <f t="shared" si="11"/>
        <v>10553.5871125882</v>
      </c>
      <c r="G64" s="1"/>
      <c r="H64" s="8">
        <f t="shared" si="12"/>
        <v>5.7204683988519101</v>
      </c>
      <c r="I64" s="1">
        <f t="shared" si="13"/>
        <v>0</v>
      </c>
      <c r="J64" s="1">
        <f t="shared" si="14"/>
        <v>6191.9447766247904</v>
      </c>
      <c r="K64" s="1">
        <f t="shared" si="15"/>
        <v>0</v>
      </c>
      <c r="L64" s="1">
        <f t="shared" si="16"/>
        <v>0</v>
      </c>
      <c r="M64" s="22">
        <f t="shared" si="17"/>
        <v>6191.9447766247904</v>
      </c>
      <c r="N64" s="3"/>
      <c r="O64" s="3"/>
      <c r="P64" s="3"/>
    </row>
    <row r="65" spans="1:16">
      <c r="A65" s="8">
        <v>10.25</v>
      </c>
      <c r="B65" s="1">
        <f t="shared" si="7"/>
        <v>0</v>
      </c>
      <c r="C65" s="1">
        <f t="shared" si="8"/>
        <v>31986.399251963099</v>
      </c>
      <c r="D65" s="1">
        <f t="shared" si="9"/>
        <v>0</v>
      </c>
      <c r="E65" s="1">
        <f t="shared" si="10"/>
        <v>0</v>
      </c>
      <c r="F65" s="10">
        <f t="shared" si="11"/>
        <v>31986.399251963099</v>
      </c>
      <c r="G65" s="1"/>
      <c r="H65" s="8">
        <f t="shared" si="12"/>
        <v>6.6611039814568</v>
      </c>
      <c r="I65" s="1">
        <f t="shared" si="13"/>
        <v>0</v>
      </c>
      <c r="J65" s="1">
        <f t="shared" si="14"/>
        <v>20786.803064362699</v>
      </c>
      <c r="K65" s="1">
        <f t="shared" si="15"/>
        <v>0</v>
      </c>
      <c r="L65" s="1">
        <f t="shared" si="16"/>
        <v>0</v>
      </c>
      <c r="M65" s="22">
        <f t="shared" si="17"/>
        <v>20786.803064362699</v>
      </c>
      <c r="N65" s="3"/>
      <c r="O65" s="3"/>
      <c r="P65" s="3"/>
    </row>
    <row r="66" spans="1:16">
      <c r="A66" s="8">
        <v>10.75</v>
      </c>
      <c r="B66" s="1">
        <f t="shared" si="7"/>
        <v>0</v>
      </c>
      <c r="C66" s="1">
        <f t="shared" si="8"/>
        <v>39852.248270176897</v>
      </c>
      <c r="D66" s="1">
        <f t="shared" si="9"/>
        <v>0</v>
      </c>
      <c r="E66" s="1">
        <f t="shared" si="10"/>
        <v>0</v>
      </c>
      <c r="F66" s="10">
        <f t="shared" si="11"/>
        <v>39852.248270176897</v>
      </c>
      <c r="G66" s="1"/>
      <c r="H66" s="8">
        <f t="shared" si="12"/>
        <v>7.7003647974295797</v>
      </c>
      <c r="I66" s="1">
        <f t="shared" si="13"/>
        <v>0</v>
      </c>
      <c r="J66" s="1">
        <f t="shared" si="14"/>
        <v>28546.683690985501</v>
      </c>
      <c r="K66" s="1">
        <f t="shared" si="15"/>
        <v>0</v>
      </c>
      <c r="L66" s="1">
        <f t="shared" si="16"/>
        <v>0</v>
      </c>
      <c r="M66" s="22">
        <f t="shared" si="17"/>
        <v>28546.683690985501</v>
      </c>
      <c r="N66" s="3"/>
      <c r="O66" s="3"/>
      <c r="P66" s="3"/>
    </row>
    <row r="67" spans="1:16">
      <c r="A67" s="8">
        <v>11.25</v>
      </c>
      <c r="B67" s="1">
        <f t="shared" si="7"/>
        <v>0</v>
      </c>
      <c r="C67" s="1">
        <f t="shared" si="8"/>
        <v>47096.695389002103</v>
      </c>
      <c r="D67" s="1">
        <f t="shared" si="9"/>
        <v>0</v>
      </c>
      <c r="E67" s="1">
        <f t="shared" si="10"/>
        <v>0</v>
      </c>
      <c r="F67" s="10">
        <f t="shared" si="11"/>
        <v>47096.695389002103</v>
      </c>
      <c r="G67" s="1"/>
      <c r="H67" s="8">
        <f t="shared" si="12"/>
        <v>8.8432790183382508</v>
      </c>
      <c r="I67" s="1">
        <f t="shared" si="13"/>
        <v>0</v>
      </c>
      <c r="J67" s="1">
        <f t="shared" si="14"/>
        <v>37021.263837033803</v>
      </c>
      <c r="K67" s="1">
        <f t="shared" si="15"/>
        <v>0</v>
      </c>
      <c r="L67" s="1">
        <f t="shared" si="16"/>
        <v>0</v>
      </c>
      <c r="M67" s="22">
        <f t="shared" si="17"/>
        <v>37021.263837033803</v>
      </c>
      <c r="N67" s="3"/>
      <c r="O67" s="3"/>
      <c r="P67" s="3"/>
    </row>
    <row r="68" spans="1:16">
      <c r="A68" s="8">
        <v>11.75</v>
      </c>
      <c r="B68" s="1">
        <f t="shared" si="7"/>
        <v>0</v>
      </c>
      <c r="C68" s="1">
        <f t="shared" si="8"/>
        <v>54856.353296218098</v>
      </c>
      <c r="D68" s="1">
        <f t="shared" si="9"/>
        <v>0</v>
      </c>
      <c r="E68" s="1">
        <f t="shared" si="10"/>
        <v>0</v>
      </c>
      <c r="F68" s="10">
        <f t="shared" si="11"/>
        <v>54856.353296218098</v>
      </c>
      <c r="G68" s="1"/>
      <c r="H68" s="8">
        <f t="shared" si="12"/>
        <v>10.094885136943301</v>
      </c>
      <c r="I68" s="1">
        <f t="shared" si="13"/>
        <v>0</v>
      </c>
      <c r="J68" s="1">
        <f t="shared" si="14"/>
        <v>47129.2413239917</v>
      </c>
      <c r="K68" s="1">
        <f t="shared" si="15"/>
        <v>0</v>
      </c>
      <c r="L68" s="1">
        <f t="shared" si="16"/>
        <v>0</v>
      </c>
      <c r="M68" s="22">
        <f t="shared" si="17"/>
        <v>47129.2413239917</v>
      </c>
      <c r="N68" s="3"/>
      <c r="O68" s="3"/>
      <c r="P68" s="3"/>
    </row>
    <row r="69" spans="1:16">
      <c r="A69" s="8">
        <v>12.25</v>
      </c>
      <c r="B69" s="1">
        <f t="shared" si="7"/>
        <v>0</v>
      </c>
      <c r="C69" s="1">
        <f t="shared" si="8"/>
        <v>37526.752962218001</v>
      </c>
      <c r="D69" s="1">
        <f t="shared" si="9"/>
        <v>12508.9176540727</v>
      </c>
      <c r="E69" s="1">
        <f t="shared" si="10"/>
        <v>0</v>
      </c>
      <c r="F69" s="10">
        <f t="shared" si="11"/>
        <v>50035.670616290699</v>
      </c>
      <c r="G69" s="1"/>
      <c r="H69" s="8">
        <f t="shared" si="12"/>
        <v>11.460231527671001</v>
      </c>
      <c r="I69" s="1">
        <f t="shared" si="13"/>
        <v>0</v>
      </c>
      <c r="J69" s="1">
        <f t="shared" si="14"/>
        <v>35107.369586018896</v>
      </c>
      <c r="K69" s="1">
        <f t="shared" si="15"/>
        <v>11702.456528672999</v>
      </c>
      <c r="L69" s="1">
        <f t="shared" si="16"/>
        <v>0</v>
      </c>
      <c r="M69" s="22">
        <f t="shared" si="17"/>
        <v>46809.826114691903</v>
      </c>
      <c r="N69" s="3"/>
      <c r="O69" s="3"/>
      <c r="P69" s="3"/>
    </row>
    <row r="70" spans="1:16">
      <c r="A70" s="8">
        <v>12.75</v>
      </c>
      <c r="B70" s="1">
        <f t="shared" si="7"/>
        <v>0</v>
      </c>
      <c r="C70" s="1">
        <f t="shared" si="8"/>
        <v>16215.7925879758</v>
      </c>
      <c r="D70" s="1">
        <f t="shared" si="9"/>
        <v>0</v>
      </c>
      <c r="E70" s="1">
        <f t="shared" si="10"/>
        <v>0</v>
      </c>
      <c r="F70" s="10">
        <f t="shared" si="11"/>
        <v>16215.7925879758</v>
      </c>
      <c r="G70" s="1"/>
      <c r="H70" s="8">
        <f t="shared" si="12"/>
        <v>12.9443760437723</v>
      </c>
      <c r="I70" s="1">
        <f t="shared" si="13"/>
        <v>0</v>
      </c>
      <c r="J70" s="1">
        <f t="shared" si="14"/>
        <v>16463.0052632607</v>
      </c>
      <c r="K70" s="1">
        <f t="shared" si="15"/>
        <v>0</v>
      </c>
      <c r="L70" s="1">
        <f t="shared" si="16"/>
        <v>0</v>
      </c>
      <c r="M70" s="22">
        <f t="shared" si="17"/>
        <v>16463.0052632607</v>
      </c>
      <c r="N70" s="3"/>
      <c r="O70" s="3"/>
      <c r="P70" s="3"/>
    </row>
    <row r="71" spans="1:16">
      <c r="A71" s="8">
        <v>13.25</v>
      </c>
      <c r="B71" s="1">
        <f t="shared" si="7"/>
        <v>0</v>
      </c>
      <c r="C71" s="1">
        <f t="shared" si="8"/>
        <v>2803.5376470032802</v>
      </c>
      <c r="D71" s="1">
        <f t="shared" si="9"/>
        <v>1401.7688235016401</v>
      </c>
      <c r="E71" s="1">
        <f t="shared" si="10"/>
        <v>0</v>
      </c>
      <c r="F71" s="10">
        <f t="shared" si="11"/>
        <v>4205.3064705049201</v>
      </c>
      <c r="G71" s="1"/>
      <c r="H71" s="8">
        <f t="shared" si="12"/>
        <v>14.552385646727901</v>
      </c>
      <c r="I71" s="1">
        <f t="shared" si="13"/>
        <v>0</v>
      </c>
      <c r="J71" s="1">
        <f t="shared" si="14"/>
        <v>3079.1064916461801</v>
      </c>
      <c r="K71" s="1">
        <f t="shared" si="15"/>
        <v>1539.55324582309</v>
      </c>
      <c r="L71" s="1">
        <f t="shared" si="16"/>
        <v>0</v>
      </c>
      <c r="M71" s="22">
        <f t="shared" si="17"/>
        <v>4618.6597374692701</v>
      </c>
      <c r="N71" s="3"/>
      <c r="O71" s="3"/>
      <c r="P71" s="3"/>
    </row>
    <row r="72" spans="1:16">
      <c r="A72" s="8">
        <v>13.75</v>
      </c>
      <c r="B72" s="1">
        <f t="shared" si="7"/>
        <v>0</v>
      </c>
      <c r="C72" s="1">
        <f t="shared" si="8"/>
        <v>4518.2026032037902</v>
      </c>
      <c r="D72" s="1">
        <f t="shared" si="9"/>
        <v>2259.1013016019001</v>
      </c>
      <c r="E72" s="1">
        <f t="shared" si="10"/>
        <v>0</v>
      </c>
      <c r="F72" s="10">
        <f t="shared" si="11"/>
        <v>6777.3039048056899</v>
      </c>
      <c r="G72" s="1"/>
      <c r="H72" s="8">
        <f t="shared" si="12"/>
        <v>16.289336064149399</v>
      </c>
      <c r="I72" s="1">
        <f t="shared" si="13"/>
        <v>0</v>
      </c>
      <c r="J72" s="1">
        <f t="shared" si="14"/>
        <v>5352.6196806910002</v>
      </c>
      <c r="K72" s="1">
        <f t="shared" si="15"/>
        <v>2676.3098403455001</v>
      </c>
      <c r="L72" s="1">
        <f t="shared" si="16"/>
        <v>0</v>
      </c>
      <c r="M72" s="22">
        <f t="shared" si="17"/>
        <v>8028.9295210364999</v>
      </c>
      <c r="N72" s="3"/>
      <c r="O72" s="3"/>
      <c r="P72" s="3"/>
    </row>
    <row r="73" spans="1:16">
      <c r="A73" s="8">
        <v>14.25</v>
      </c>
      <c r="B73" s="1">
        <f t="shared" si="7"/>
        <v>0</v>
      </c>
      <c r="C73" s="1">
        <f t="shared" si="8"/>
        <v>934.39149999999904</v>
      </c>
      <c r="D73" s="1">
        <f t="shared" si="9"/>
        <v>467.19574999999998</v>
      </c>
      <c r="E73" s="1">
        <f t="shared" si="10"/>
        <v>0</v>
      </c>
      <c r="F73" s="10">
        <f t="shared" si="11"/>
        <v>1401.58725</v>
      </c>
      <c r="G73" s="1"/>
      <c r="H73" s="8">
        <f t="shared" si="12"/>
        <v>18.160311472988599</v>
      </c>
      <c r="I73" s="1">
        <f t="shared" si="13"/>
        <v>0</v>
      </c>
      <c r="J73" s="1">
        <f t="shared" si="14"/>
        <v>1190.79583703249</v>
      </c>
      <c r="K73" s="1">
        <f t="shared" si="15"/>
        <v>595.39791851624705</v>
      </c>
      <c r="L73" s="1">
        <f t="shared" si="16"/>
        <v>0</v>
      </c>
      <c r="M73" s="22">
        <f t="shared" si="17"/>
        <v>1786.19375554874</v>
      </c>
      <c r="N73" s="3"/>
      <c r="O73" s="3"/>
      <c r="P73" s="3"/>
    </row>
    <row r="74" spans="1:16">
      <c r="A74" s="8">
        <v>14.75</v>
      </c>
      <c r="B74" s="1">
        <f t="shared" si="7"/>
        <v>0</v>
      </c>
      <c r="C74" s="1">
        <f t="shared" si="8"/>
        <v>431.16272670045998</v>
      </c>
      <c r="D74" s="1">
        <f t="shared" si="9"/>
        <v>215.58136335023099</v>
      </c>
      <c r="E74" s="1">
        <f t="shared" si="10"/>
        <v>0</v>
      </c>
      <c r="F74" s="10">
        <f t="shared" si="11"/>
        <v>646.74409005069106</v>
      </c>
      <c r="G74" s="1"/>
      <c r="H74" s="8">
        <f t="shared" si="12"/>
        <v>20.170404205327699</v>
      </c>
      <c r="I74" s="1">
        <f t="shared" si="13"/>
        <v>0</v>
      </c>
      <c r="J74" s="1">
        <f t="shared" si="14"/>
        <v>589.60857463183197</v>
      </c>
      <c r="K74" s="1">
        <f t="shared" si="15"/>
        <v>294.80428731591701</v>
      </c>
      <c r="L74" s="1">
        <f t="shared" si="16"/>
        <v>0</v>
      </c>
      <c r="M74" s="22">
        <f t="shared" si="17"/>
        <v>884.41286194774898</v>
      </c>
      <c r="N74" s="3"/>
      <c r="O74" s="3"/>
      <c r="P74" s="3"/>
    </row>
    <row r="75" spans="1:16">
      <c r="A75" s="8">
        <v>15.25</v>
      </c>
      <c r="B75" s="1">
        <f t="shared" si="7"/>
        <v>0</v>
      </c>
      <c r="C75" s="1">
        <f t="shared" si="8"/>
        <v>209.38249999999999</v>
      </c>
      <c r="D75" s="1">
        <f t="shared" si="9"/>
        <v>209.38249999999999</v>
      </c>
      <c r="E75" s="1">
        <f t="shared" si="10"/>
        <v>0</v>
      </c>
      <c r="F75" s="10">
        <f t="shared" si="11"/>
        <v>418.76499999999999</v>
      </c>
      <c r="G75" s="1"/>
      <c r="H75" s="8">
        <f t="shared" si="12"/>
        <v>22.324714474402899</v>
      </c>
      <c r="I75" s="1">
        <f t="shared" si="13"/>
        <v>0</v>
      </c>
      <c r="J75" s="1">
        <f t="shared" si="14"/>
        <v>306.51832973355198</v>
      </c>
      <c r="K75" s="1">
        <f t="shared" si="15"/>
        <v>306.51832973355198</v>
      </c>
      <c r="L75" s="1">
        <f t="shared" si="16"/>
        <v>0</v>
      </c>
      <c r="M75" s="22">
        <f t="shared" si="17"/>
        <v>613.03665946710396</v>
      </c>
      <c r="N75" s="3"/>
      <c r="O75" s="3"/>
      <c r="P75" s="3"/>
    </row>
    <row r="76" spans="1:16">
      <c r="A76" s="8">
        <v>15.75</v>
      </c>
      <c r="B76" s="1">
        <f t="shared" si="7"/>
        <v>0</v>
      </c>
      <c r="C76" s="1">
        <f t="shared" si="8"/>
        <v>105.63525</v>
      </c>
      <c r="D76" s="1">
        <f t="shared" si="9"/>
        <v>105.63525</v>
      </c>
      <c r="E76" s="1">
        <f t="shared" si="10"/>
        <v>0</v>
      </c>
      <c r="F76" s="10">
        <f t="shared" si="11"/>
        <v>211.2705</v>
      </c>
      <c r="G76" s="1"/>
      <c r="H76" s="8">
        <f t="shared" si="12"/>
        <v>24.628350118828099</v>
      </c>
      <c r="I76" s="1">
        <f t="shared" si="13"/>
        <v>0</v>
      </c>
      <c r="J76" s="1">
        <f t="shared" si="14"/>
        <v>165.18234424697999</v>
      </c>
      <c r="K76" s="1">
        <f t="shared" si="15"/>
        <v>165.18234424697999</v>
      </c>
      <c r="L76" s="1">
        <f t="shared" si="16"/>
        <v>0</v>
      </c>
      <c r="M76" s="22">
        <f t="shared" si="17"/>
        <v>330.36468849395999</v>
      </c>
      <c r="N76" s="3"/>
      <c r="O76" s="3"/>
      <c r="P76" s="3"/>
    </row>
    <row r="77" spans="1:16">
      <c r="A77" s="8">
        <v>16.25</v>
      </c>
      <c r="B77" s="1">
        <f t="shared" si="7"/>
        <v>0</v>
      </c>
      <c r="C77" s="1">
        <f t="shared" si="8"/>
        <v>56.606875000000002</v>
      </c>
      <c r="D77" s="1">
        <f t="shared" si="9"/>
        <v>56.606875000000002</v>
      </c>
      <c r="E77" s="1">
        <f t="shared" si="10"/>
        <v>0</v>
      </c>
      <c r="F77" s="10">
        <f t="shared" si="11"/>
        <v>113.21375</v>
      </c>
      <c r="G77" s="1"/>
      <c r="H77" s="8">
        <f t="shared" si="12"/>
        <v>27.086426363251601</v>
      </c>
      <c r="I77" s="1">
        <f t="shared" si="13"/>
        <v>0</v>
      </c>
      <c r="J77" s="1">
        <f t="shared" si="14"/>
        <v>94.355566236386906</v>
      </c>
      <c r="K77" s="1">
        <f t="shared" si="15"/>
        <v>94.355566236386906</v>
      </c>
      <c r="L77" s="1">
        <f t="shared" si="16"/>
        <v>0</v>
      </c>
      <c r="M77" s="22">
        <f t="shared" si="17"/>
        <v>188.71113247277401</v>
      </c>
      <c r="N77" s="3"/>
      <c r="O77" s="3"/>
      <c r="P77" s="3"/>
    </row>
    <row r="78" spans="1:16">
      <c r="A78" s="8">
        <v>16.75</v>
      </c>
      <c r="B78" s="1">
        <f t="shared" si="7"/>
        <v>0</v>
      </c>
      <c r="C78" s="1">
        <f t="shared" si="8"/>
        <v>42.21</v>
      </c>
      <c r="D78" s="1">
        <f t="shared" si="9"/>
        <v>42.21</v>
      </c>
      <c r="E78" s="1">
        <f t="shared" si="10"/>
        <v>0</v>
      </c>
      <c r="F78" s="10">
        <f t="shared" si="11"/>
        <v>84.42</v>
      </c>
      <c r="G78" s="1"/>
      <c r="H78" s="8">
        <f t="shared" si="12"/>
        <v>29.7040655939008</v>
      </c>
      <c r="I78" s="1">
        <f t="shared" si="13"/>
        <v>0</v>
      </c>
      <c r="J78" s="1">
        <f t="shared" si="14"/>
        <v>74.854245296629998</v>
      </c>
      <c r="K78" s="1">
        <f t="shared" si="15"/>
        <v>74.854245296629998</v>
      </c>
      <c r="L78" s="1">
        <f t="shared" si="16"/>
        <v>0</v>
      </c>
      <c r="M78" s="22">
        <f t="shared" si="17"/>
        <v>149.70849059326</v>
      </c>
      <c r="N78" s="3"/>
      <c r="O78" s="3"/>
      <c r="P78" s="3"/>
    </row>
    <row r="79" spans="1:16">
      <c r="A79" s="8">
        <v>17.25</v>
      </c>
      <c r="B79" s="1">
        <f t="shared" si="7"/>
        <v>0</v>
      </c>
      <c r="C79" s="1">
        <f t="shared" si="8"/>
        <v>0</v>
      </c>
      <c r="D79" s="1">
        <f t="shared" si="9"/>
        <v>0</v>
      </c>
      <c r="E79" s="1">
        <f t="shared" si="10"/>
        <v>0</v>
      </c>
      <c r="F79" s="10">
        <f t="shared" si="11"/>
        <v>0</v>
      </c>
      <c r="G79" s="1"/>
      <c r="H79" s="8">
        <f t="shared" si="12"/>
        <v>32.486397147657001</v>
      </c>
      <c r="I79" s="1">
        <f t="shared" si="13"/>
        <v>0</v>
      </c>
      <c r="J79" s="1">
        <f t="shared" si="14"/>
        <v>0</v>
      </c>
      <c r="K79" s="1">
        <f t="shared" si="15"/>
        <v>0</v>
      </c>
      <c r="L79" s="1">
        <f t="shared" si="16"/>
        <v>0</v>
      </c>
      <c r="M79" s="22">
        <f t="shared" si="17"/>
        <v>0</v>
      </c>
      <c r="N79" s="3"/>
      <c r="O79" s="3"/>
      <c r="P79" s="3"/>
    </row>
    <row r="80" spans="1:16">
      <c r="A80" s="8">
        <v>17.75</v>
      </c>
      <c r="B80" s="1">
        <f t="shared" si="7"/>
        <v>0</v>
      </c>
      <c r="C80" s="1">
        <f t="shared" si="8"/>
        <v>0</v>
      </c>
      <c r="D80" s="1">
        <f t="shared" si="9"/>
        <v>0</v>
      </c>
      <c r="E80" s="1">
        <f t="shared" si="10"/>
        <v>0</v>
      </c>
      <c r="F80" s="10">
        <f t="shared" si="11"/>
        <v>0</v>
      </c>
      <c r="G80" s="1"/>
      <c r="H80" s="8">
        <f t="shared" si="12"/>
        <v>35.438557113464697</v>
      </c>
      <c r="I80" s="1">
        <f t="shared" si="13"/>
        <v>0</v>
      </c>
      <c r="J80" s="1">
        <f t="shared" si="14"/>
        <v>0</v>
      </c>
      <c r="K80" s="1">
        <f t="shared" si="15"/>
        <v>0</v>
      </c>
      <c r="L80" s="1">
        <f t="shared" si="16"/>
        <v>0</v>
      </c>
      <c r="M80" s="22">
        <f t="shared" si="17"/>
        <v>0</v>
      </c>
      <c r="N80" s="3"/>
      <c r="O80" s="3"/>
      <c r="P80" s="3"/>
    </row>
    <row r="81" spans="1:16">
      <c r="A81" s="8">
        <v>18.25</v>
      </c>
      <c r="B81" s="1">
        <f t="shared" si="7"/>
        <v>0</v>
      </c>
      <c r="C81" s="1">
        <f t="shared" si="8"/>
        <v>0</v>
      </c>
      <c r="D81" s="1">
        <f t="shared" si="9"/>
        <v>18.48725</v>
      </c>
      <c r="E81" s="1">
        <f t="shared" si="10"/>
        <v>0</v>
      </c>
      <c r="F81" s="10">
        <f t="shared" si="11"/>
        <v>18.48725</v>
      </c>
      <c r="G81" s="1"/>
      <c r="H81" s="8">
        <f t="shared" si="12"/>
        <v>38.565688145017901</v>
      </c>
      <c r="I81" s="1">
        <f t="shared" si="13"/>
        <v>0</v>
      </c>
      <c r="J81" s="1">
        <f t="shared" si="14"/>
        <v>0</v>
      </c>
      <c r="K81" s="1">
        <f t="shared" si="15"/>
        <v>39.067042090903101</v>
      </c>
      <c r="L81" s="1">
        <f t="shared" si="16"/>
        <v>0</v>
      </c>
      <c r="M81" s="22">
        <f t="shared" si="17"/>
        <v>39.067042090903101</v>
      </c>
      <c r="N81" s="3"/>
      <c r="O81" s="3"/>
      <c r="P81" s="3"/>
    </row>
    <row r="82" spans="1:16">
      <c r="A82" s="8">
        <v>18.75</v>
      </c>
      <c r="B82" s="1">
        <f t="shared" si="7"/>
        <v>0</v>
      </c>
      <c r="C82" s="1">
        <f t="shared" si="8"/>
        <v>0</v>
      </c>
      <c r="D82" s="1">
        <f t="shared" si="9"/>
        <v>0</v>
      </c>
      <c r="E82" s="1">
        <f t="shared" si="10"/>
        <v>0</v>
      </c>
      <c r="F82" s="10">
        <f t="shared" si="11"/>
        <v>0</v>
      </c>
      <c r="G82" s="1"/>
      <c r="H82" s="8">
        <f t="shared" si="12"/>
        <v>41.8729392837798</v>
      </c>
      <c r="I82" s="1">
        <f t="shared" si="13"/>
        <v>0</v>
      </c>
      <c r="J82" s="1">
        <f t="shared" si="14"/>
        <v>0</v>
      </c>
      <c r="K82" s="1">
        <f t="shared" si="15"/>
        <v>0</v>
      </c>
      <c r="L82" s="1">
        <f t="shared" si="16"/>
        <v>0</v>
      </c>
      <c r="M82" s="22">
        <f t="shared" si="17"/>
        <v>0</v>
      </c>
      <c r="N82" s="3"/>
      <c r="O82" s="3"/>
      <c r="P82" s="3"/>
    </row>
    <row r="83" spans="1:16">
      <c r="A83" s="8">
        <v>19.25</v>
      </c>
      <c r="B83" s="1">
        <f t="shared" si="7"/>
        <v>0</v>
      </c>
      <c r="C83" s="1">
        <f t="shared" si="8"/>
        <v>0</v>
      </c>
      <c r="D83" s="1">
        <f t="shared" si="9"/>
        <v>0</v>
      </c>
      <c r="E83" s="1">
        <f t="shared" si="10"/>
        <v>0</v>
      </c>
      <c r="F83" s="10">
        <f t="shared" si="11"/>
        <v>0</v>
      </c>
      <c r="G83" s="1"/>
      <c r="H83" s="8">
        <f t="shared" si="12"/>
        <v>45.3654657915013</v>
      </c>
      <c r="I83" s="1">
        <f t="shared" si="13"/>
        <v>0</v>
      </c>
      <c r="J83" s="1">
        <f t="shared" si="14"/>
        <v>0</v>
      </c>
      <c r="K83" s="1">
        <f t="shared" si="15"/>
        <v>0</v>
      </c>
      <c r="L83" s="1">
        <f t="shared" si="16"/>
        <v>0</v>
      </c>
      <c r="M83" s="22">
        <f t="shared" si="17"/>
        <v>0</v>
      </c>
      <c r="N83" s="3"/>
      <c r="O83" s="3"/>
      <c r="P83" s="3"/>
    </row>
    <row r="84" spans="1:16">
      <c r="A84" s="8">
        <v>19.75</v>
      </c>
      <c r="B84" s="1">
        <f t="shared" si="7"/>
        <v>0</v>
      </c>
      <c r="C84" s="1">
        <f t="shared" si="8"/>
        <v>0</v>
      </c>
      <c r="D84" s="1">
        <f t="shared" si="9"/>
        <v>0</v>
      </c>
      <c r="E84" s="1">
        <f t="shared" si="10"/>
        <v>0</v>
      </c>
      <c r="F84" s="10">
        <f t="shared" si="11"/>
        <v>0</v>
      </c>
      <c r="G84" s="1"/>
      <c r="H84" s="8">
        <f t="shared" si="12"/>
        <v>49.048428991485203</v>
      </c>
      <c r="I84" s="1">
        <f t="shared" si="13"/>
        <v>0</v>
      </c>
      <c r="J84" s="1">
        <f t="shared" si="14"/>
        <v>0</v>
      </c>
      <c r="K84" s="1">
        <f t="shared" si="15"/>
        <v>0</v>
      </c>
      <c r="L84" s="1">
        <f t="shared" si="16"/>
        <v>0</v>
      </c>
      <c r="M84" s="22">
        <f t="shared" si="17"/>
        <v>0</v>
      </c>
      <c r="N84" s="3"/>
      <c r="O84" s="3"/>
      <c r="P84" s="3"/>
    </row>
    <row r="85" spans="1:16">
      <c r="A85" s="8">
        <v>20.25</v>
      </c>
      <c r="B85" s="1">
        <f t="shared" si="7"/>
        <v>0</v>
      </c>
      <c r="C85" s="1">
        <f t="shared" si="8"/>
        <v>0</v>
      </c>
      <c r="D85" s="1">
        <f t="shared" si="9"/>
        <v>26.486999999999998</v>
      </c>
      <c r="E85" s="1">
        <f t="shared" si="10"/>
        <v>0</v>
      </c>
      <c r="F85" s="10">
        <f t="shared" si="11"/>
        <v>26.486999999999998</v>
      </c>
      <c r="G85" s="1"/>
      <c r="H85" s="8">
        <f t="shared" si="12"/>
        <v>52.926996117926201</v>
      </c>
      <c r="I85" s="1">
        <f t="shared" si="13"/>
        <v>0</v>
      </c>
      <c r="J85" s="1">
        <f t="shared" si="14"/>
        <v>0</v>
      </c>
      <c r="K85" s="1">
        <f t="shared" si="15"/>
        <v>69.228510922247494</v>
      </c>
      <c r="L85" s="1">
        <f t="shared" si="16"/>
        <v>0</v>
      </c>
      <c r="M85" s="22">
        <f t="shared" si="17"/>
        <v>69.228510922247494</v>
      </c>
      <c r="N85" s="3"/>
      <c r="O85" s="3"/>
      <c r="P85" s="3"/>
    </row>
    <row r="86" spans="1:16">
      <c r="A86" s="8">
        <v>20.75</v>
      </c>
      <c r="B86" s="1">
        <f t="shared" si="7"/>
        <v>0</v>
      </c>
      <c r="C86" s="1">
        <f t="shared" si="8"/>
        <v>0</v>
      </c>
      <c r="D86" s="1">
        <f t="shared" si="9"/>
        <v>0</v>
      </c>
      <c r="E86" s="1">
        <f t="shared" si="10"/>
        <v>0</v>
      </c>
      <c r="F86" s="10">
        <f t="shared" si="11"/>
        <v>0</v>
      </c>
      <c r="G86" s="1"/>
      <c r="H86" s="8">
        <f t="shared" si="12"/>
        <v>57.006340172718801</v>
      </c>
      <c r="I86" s="1">
        <f t="shared" si="13"/>
        <v>0</v>
      </c>
      <c r="J86" s="1">
        <f t="shared" si="14"/>
        <v>0</v>
      </c>
      <c r="K86" s="1">
        <f t="shared" si="15"/>
        <v>0</v>
      </c>
      <c r="L86" s="1">
        <f t="shared" si="16"/>
        <v>0</v>
      </c>
      <c r="M86" s="22">
        <f t="shared" si="17"/>
        <v>0</v>
      </c>
      <c r="N86" s="3"/>
      <c r="O86" s="3"/>
      <c r="P86" s="3"/>
    </row>
    <row r="87" spans="1:16">
      <c r="A87" s="8">
        <v>21.25</v>
      </c>
      <c r="B87" s="1">
        <f t="shared" si="7"/>
        <v>0</v>
      </c>
      <c r="C87" s="1">
        <f t="shared" si="8"/>
        <v>0</v>
      </c>
      <c r="D87" s="1">
        <f t="shared" si="9"/>
        <v>0</v>
      </c>
      <c r="E87" s="1">
        <f t="shared" si="10"/>
        <v>0</v>
      </c>
      <c r="F87" s="10">
        <f t="shared" si="11"/>
        <v>0</v>
      </c>
      <c r="G87" s="1"/>
      <c r="H87" s="8">
        <f t="shared" si="12"/>
        <v>61.29163978919</v>
      </c>
      <c r="I87" s="1">
        <f t="shared" si="13"/>
        <v>0</v>
      </c>
      <c r="J87" s="1">
        <f t="shared" si="14"/>
        <v>0</v>
      </c>
      <c r="K87" s="1">
        <f t="shared" si="15"/>
        <v>0</v>
      </c>
      <c r="L87" s="1">
        <f t="shared" si="16"/>
        <v>0</v>
      </c>
      <c r="M87" s="22">
        <f t="shared" si="17"/>
        <v>0</v>
      </c>
      <c r="N87" s="3"/>
      <c r="O87" s="3"/>
      <c r="P87" s="3"/>
    </row>
    <row r="88" spans="1:16">
      <c r="A88" s="8">
        <v>21.75</v>
      </c>
      <c r="B88" s="1">
        <f t="shared" si="7"/>
        <v>0</v>
      </c>
      <c r="C88" s="1">
        <f t="shared" si="8"/>
        <v>0</v>
      </c>
      <c r="D88" s="1">
        <f t="shared" si="9"/>
        <v>0</v>
      </c>
      <c r="E88" s="1">
        <f t="shared" si="10"/>
        <v>0</v>
      </c>
      <c r="F88" s="10">
        <f t="shared" si="11"/>
        <v>0</v>
      </c>
      <c r="G88" s="1"/>
      <c r="H88" s="8">
        <f t="shared" si="12"/>
        <v>65.788079102261506</v>
      </c>
      <c r="I88" s="1">
        <f t="shared" si="13"/>
        <v>0</v>
      </c>
      <c r="J88" s="1">
        <f t="shared" si="14"/>
        <v>0</v>
      </c>
      <c r="K88" s="1">
        <f t="shared" si="15"/>
        <v>0</v>
      </c>
      <c r="L88" s="1">
        <f t="shared" si="16"/>
        <v>0</v>
      </c>
      <c r="M88" s="22">
        <f t="shared" si="17"/>
        <v>0</v>
      </c>
      <c r="N88" s="3"/>
      <c r="O88" s="3"/>
      <c r="P88" s="3"/>
    </row>
    <row r="89" spans="1:16">
      <c r="A89" s="6" t="s">
        <v>7</v>
      </c>
      <c r="B89" s="16">
        <f>SUM(B52:B88)</f>
        <v>0</v>
      </c>
      <c r="C89" s="16">
        <f t="shared" ref="C89:E89" si="18">SUM(C52:C88)</f>
        <v>280617.82445874298</v>
      </c>
      <c r="D89" s="16">
        <f t="shared" si="18"/>
        <v>17311.3737675265</v>
      </c>
      <c r="E89" s="16">
        <f t="shared" si="18"/>
        <v>0</v>
      </c>
      <c r="F89" s="16">
        <f>SUM(F52:F83)</f>
        <v>297902.71122627001</v>
      </c>
      <c r="G89" s="10"/>
      <c r="H89" s="6" t="s">
        <v>7</v>
      </c>
      <c r="I89" s="16">
        <f>SUM(I52:I88)</f>
        <v>0</v>
      </c>
      <c r="J89" s="16">
        <f>SUM(J52:J88)</f>
        <v>216870.497171686</v>
      </c>
      <c r="K89" s="16">
        <f>SUM(K52:K88)</f>
        <v>17557.727859200499</v>
      </c>
      <c r="L89" s="16">
        <f>SUM(L52:L88)</f>
        <v>0</v>
      </c>
      <c r="M89" s="16">
        <f>SUM(M52:M88)</f>
        <v>234428.22503088601</v>
      </c>
      <c r="N89" s="3"/>
      <c r="O89" s="3"/>
      <c r="P89" s="3"/>
    </row>
    <row r="90" spans="1:16">
      <c r="A90" s="4" t="s">
        <v>13</v>
      </c>
      <c r="B90" s="23">
        <f>IF(L43&gt;0,B89/L43,0)</f>
        <v>0</v>
      </c>
      <c r="C90" s="23">
        <f>IF(M43&gt;0,C89/M43,0)</f>
        <v>10.8888216530913</v>
      </c>
      <c r="D90" s="23">
        <f>IF(N43&gt;0,D89/N43,0)</f>
        <v>12.6601477041614</v>
      </c>
      <c r="E90" s="23">
        <f>IF(O43&gt;0,E89/O43,0)</f>
        <v>0</v>
      </c>
      <c r="F90" s="23">
        <f>IF(P43&gt;0,F89/P43,0)</f>
        <v>10.977094841599801</v>
      </c>
      <c r="G90" s="10"/>
      <c r="H90" s="4" t="s">
        <v>13</v>
      </c>
      <c r="I90" s="23">
        <f>IF(L43&gt;0,I89/L43,0)</f>
        <v>0</v>
      </c>
      <c r="J90" s="23">
        <f>IF(M43&gt;0,J89/M43,0)</f>
        <v>8.4152322471835994</v>
      </c>
      <c r="K90" s="23">
        <f>IF(N43&gt;0,K89/N43,0)</f>
        <v>12.84031129083</v>
      </c>
      <c r="L90" s="23">
        <f>IF(O43&gt;0,L89/O43,0)</f>
        <v>0</v>
      </c>
      <c r="M90" s="23">
        <f>IF(P43&gt;0,M89/P43,0)</f>
        <v>8.6381921437344094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48" t="s">
        <v>14</v>
      </c>
      <c r="B95" s="48"/>
      <c r="C95" s="48"/>
      <c r="D95" s="48"/>
      <c r="E95" s="48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>
      <c r="A96" s="48"/>
      <c r="B96" s="48"/>
      <c r="C96" s="48"/>
      <c r="D96" s="48"/>
      <c r="E96" s="48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4"/>
      <c r="B97" s="2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49" t="s">
        <v>15</v>
      </c>
      <c r="B99" s="47" t="s">
        <v>16</v>
      </c>
      <c r="C99" s="47" t="s">
        <v>17</v>
      </c>
      <c r="D99" s="47" t="s">
        <v>18</v>
      </c>
      <c r="E99" s="47" t="s">
        <v>19</v>
      </c>
      <c r="F99" s="1"/>
      <c r="G99" s="47" t="s">
        <v>16</v>
      </c>
      <c r="H99" s="47" t="s">
        <v>17</v>
      </c>
      <c r="I99" s="47" t="s">
        <v>20</v>
      </c>
      <c r="K99" s="1"/>
      <c r="L99" s="1"/>
      <c r="M99" s="1"/>
      <c r="N99" s="3"/>
      <c r="O99" s="3"/>
      <c r="P99" s="3"/>
    </row>
    <row r="100" spans="1:18">
      <c r="A100" s="49"/>
      <c r="B100" s="49"/>
      <c r="C100" s="49"/>
      <c r="D100" s="49"/>
      <c r="E100" s="47"/>
      <c r="F100" s="1"/>
      <c r="G100" s="47"/>
      <c r="H100" s="47"/>
      <c r="I100" s="47"/>
      <c r="K100" s="1"/>
      <c r="L100" s="1"/>
      <c r="M100" s="1"/>
      <c r="N100" s="3"/>
      <c r="O100" s="3"/>
      <c r="P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K101" s="1"/>
      <c r="L101" s="1"/>
      <c r="M101" s="1"/>
      <c r="N101" s="3"/>
      <c r="O101" s="3"/>
      <c r="P101" s="3"/>
    </row>
    <row r="102" spans="1:18">
      <c r="A102" s="25">
        <v>0</v>
      </c>
      <c r="B102" s="26">
        <f>L$43</f>
        <v>0</v>
      </c>
      <c r="C102" s="26">
        <f>$B$90</f>
        <v>0</v>
      </c>
      <c r="D102" s="26">
        <f>$I$90</f>
        <v>0</v>
      </c>
      <c r="E102" s="26">
        <f t="shared" ref="E102:E105" si="19">B102*D102</f>
        <v>0</v>
      </c>
      <c r="F102" s="1"/>
      <c r="G102" s="1">
        <f t="shared" ref="G102:G106" si="20">B102</f>
        <v>0</v>
      </c>
      <c r="H102" s="1">
        <f t="shared" ref="H102:H106" si="21">C102</f>
        <v>0</v>
      </c>
      <c r="I102" s="1">
        <f t="shared" ref="I102:I106" si="22">D102/1000</f>
        <v>0</v>
      </c>
      <c r="K102" s="1"/>
      <c r="L102" s="1"/>
      <c r="M102" s="1"/>
      <c r="N102" s="1"/>
      <c r="O102" s="27"/>
      <c r="P102" s="27"/>
    </row>
    <row r="103" spans="1:18">
      <c r="A103" s="25">
        <v>1</v>
      </c>
      <c r="B103" s="26">
        <f>M$43</f>
        <v>25771.183799999999</v>
      </c>
      <c r="C103" s="26">
        <f>$C$90</f>
        <v>10.8888</v>
      </c>
      <c r="D103" s="26">
        <f>$J$90</f>
        <v>8.4152000000000005</v>
      </c>
      <c r="E103" s="26">
        <f t="shared" si="19"/>
        <v>216869.66589999999</v>
      </c>
      <c r="F103" s="1"/>
      <c r="G103" s="11">
        <f t="shared" si="20"/>
        <v>25771</v>
      </c>
      <c r="H103" s="28">
        <f t="shared" si="21"/>
        <v>10.9</v>
      </c>
      <c r="I103" s="27">
        <f t="shared" si="22"/>
        <v>8.0000000000000002E-3</v>
      </c>
      <c r="K103" s="1"/>
      <c r="L103" s="1"/>
      <c r="M103" s="1"/>
      <c r="N103" s="1"/>
      <c r="O103" s="1"/>
      <c r="P103" s="1"/>
      <c r="Q103" s="3"/>
      <c r="R103" s="3"/>
    </row>
    <row r="104" spans="1:18">
      <c r="A104" s="25">
        <v>2</v>
      </c>
      <c r="B104" s="26">
        <f>N$43</f>
        <v>1367.3911000000001</v>
      </c>
      <c r="C104" s="26">
        <f>$D$90</f>
        <v>12.6601</v>
      </c>
      <c r="D104" s="26">
        <f>$K$90</f>
        <v>12.840299999999999</v>
      </c>
      <c r="E104" s="26">
        <f t="shared" si="19"/>
        <v>17557.711899999998</v>
      </c>
      <c r="F104" s="1"/>
      <c r="G104" s="11">
        <f t="shared" si="20"/>
        <v>1367</v>
      </c>
      <c r="H104" s="28">
        <f t="shared" si="21"/>
        <v>12.7</v>
      </c>
      <c r="I104" s="27">
        <f t="shared" si="22"/>
        <v>1.2999999999999999E-2</v>
      </c>
      <c r="K104" s="1"/>
      <c r="L104" s="1"/>
      <c r="M104" s="1"/>
      <c r="N104" s="1"/>
      <c r="O104" s="1"/>
      <c r="P104" s="1"/>
      <c r="Q104" s="3"/>
      <c r="R104" s="3"/>
    </row>
    <row r="105" spans="1:18">
      <c r="A105" s="25">
        <v>3</v>
      </c>
      <c r="B105" s="26">
        <f>O$43</f>
        <v>0</v>
      </c>
      <c r="C105" s="26">
        <f>$E$90</f>
        <v>0</v>
      </c>
      <c r="D105" s="26">
        <f>$L$90</f>
        <v>0</v>
      </c>
      <c r="E105" s="26">
        <f t="shared" si="19"/>
        <v>0</v>
      </c>
      <c r="F105" s="1"/>
      <c r="G105" s="1">
        <f t="shared" si="20"/>
        <v>0</v>
      </c>
      <c r="H105" s="1">
        <f t="shared" si="21"/>
        <v>0</v>
      </c>
      <c r="I105" s="1">
        <f t="shared" si="22"/>
        <v>0</v>
      </c>
      <c r="K105" s="1"/>
      <c r="L105" s="1"/>
      <c r="M105" s="1"/>
      <c r="N105" s="1"/>
      <c r="O105" s="1"/>
      <c r="P105" s="1"/>
      <c r="Q105" s="3"/>
      <c r="R105" s="3"/>
    </row>
    <row r="106" spans="1:18">
      <c r="A106" s="25" t="s">
        <v>7</v>
      </c>
      <c r="B106" s="26">
        <f>SUM(B102:B105)</f>
        <v>27138.5749</v>
      </c>
      <c r="C106" s="26">
        <f>$F$90</f>
        <v>10.9771</v>
      </c>
      <c r="D106" s="26">
        <f>$M$90</f>
        <v>8.6381999999999994</v>
      </c>
      <c r="E106" s="26">
        <f>SUM(E102:E105)</f>
        <v>234427.37779999999</v>
      </c>
      <c r="F106" s="1"/>
      <c r="G106" s="11">
        <f t="shared" si="20"/>
        <v>27139</v>
      </c>
      <c r="H106" s="28">
        <f t="shared" si="21"/>
        <v>11</v>
      </c>
      <c r="I106" s="27">
        <f t="shared" si="22"/>
        <v>8.9999999999999993E-3</v>
      </c>
      <c r="J106" s="1"/>
      <c r="K106" s="1"/>
      <c r="L106" s="1"/>
      <c r="M106" s="1"/>
      <c r="N106" s="1"/>
      <c r="O106" s="1"/>
      <c r="P106" s="1"/>
      <c r="Q106" s="3"/>
      <c r="R106" s="3"/>
    </row>
    <row r="107" spans="1:18">
      <c r="A107" s="25" t="s">
        <v>2</v>
      </c>
      <c r="B107" s="29" t="s">
        <v>21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30" t="s">
        <v>22</v>
      </c>
      <c r="B108" s="31">
        <f>IF(E106&gt;0,$I$2/E106,"")</f>
        <v>0.99985999999999997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8"/>
  <sheetViews>
    <sheetView topLeftCell="A56" workbookViewId="0">
      <selection activeCell="E93" sqref="E93"/>
    </sheetView>
  </sheetViews>
  <sheetFormatPr baseColWidth="10" defaultColWidth="11.5" defaultRowHeight="13"/>
  <cols>
    <col min="1" max="1" width="9" customWidth="1"/>
    <col min="2" max="2" width="12.1640625" customWidth="1"/>
    <col min="4" max="4" width="9.6640625" customWidth="1"/>
    <col min="5" max="5" width="12.1640625" customWidth="1"/>
    <col min="8" max="8" width="8.5" customWidth="1"/>
    <col min="9" max="9" width="10.5" customWidth="1"/>
    <col min="11" max="12" width="9.6640625" customWidth="1"/>
    <col min="13" max="13" width="10.5" customWidth="1"/>
    <col min="14" max="14" width="8.83203125" customWidth="1"/>
    <col min="16" max="16" width="11" customWidth="1"/>
  </cols>
  <sheetData>
    <row r="1" spans="1:18" ht="21">
      <c r="A1" s="44" t="s">
        <v>23</v>
      </c>
      <c r="B1" s="44"/>
      <c r="C1" s="44"/>
      <c r="D1" s="44"/>
      <c r="E1" s="44"/>
      <c r="F1" s="44"/>
      <c r="G1" s="1"/>
      <c r="H1" s="45" t="s">
        <v>1</v>
      </c>
      <c r="I1" s="45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32">
        <v>2379464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6" t="s">
        <v>4</v>
      </c>
      <c r="C4" s="46"/>
      <c r="D4" s="46"/>
      <c r="E4" s="46"/>
      <c r="F4" s="46"/>
      <c r="G4" s="1"/>
      <c r="H4" s="2" t="s">
        <v>3</v>
      </c>
      <c r="I4" s="1"/>
      <c r="J4" s="1"/>
      <c r="K4" s="2" t="s">
        <v>3</v>
      </c>
      <c r="L4" s="45" t="s">
        <v>5</v>
      </c>
      <c r="M4" s="45"/>
      <c r="N4" s="45"/>
      <c r="O4" s="45"/>
      <c r="P4" s="45"/>
      <c r="Q4" s="3"/>
      <c r="R4" s="3"/>
    </row>
    <row r="5" spans="1:18">
      <c r="A5" s="2" t="s">
        <v>6</v>
      </c>
      <c r="B5" s="4">
        <v>0</v>
      </c>
      <c r="C5" s="5">
        <v>1</v>
      </c>
      <c r="D5" s="5">
        <v>2</v>
      </c>
      <c r="E5" s="5">
        <v>3</v>
      </c>
      <c r="F5" s="6" t="s">
        <v>7</v>
      </c>
      <c r="G5" s="1"/>
      <c r="H5" s="2" t="s">
        <v>6</v>
      </c>
      <c r="I5" s="2" t="s">
        <v>8</v>
      </c>
      <c r="J5" s="1"/>
      <c r="K5" s="2" t="s">
        <v>6</v>
      </c>
      <c r="L5" s="4">
        <v>0</v>
      </c>
      <c r="M5" s="5">
        <v>1</v>
      </c>
      <c r="N5" s="5">
        <v>2</v>
      </c>
      <c r="O5" s="5">
        <v>3</v>
      </c>
      <c r="P5" s="7" t="s">
        <v>7</v>
      </c>
      <c r="Q5" s="3"/>
      <c r="R5" s="3"/>
    </row>
    <row r="6" spans="1:18">
      <c r="A6" s="8">
        <v>3.75</v>
      </c>
      <c r="B6" s="9"/>
      <c r="C6" s="9"/>
      <c r="D6" s="9"/>
      <c r="E6" s="9"/>
      <c r="F6" s="10">
        <f t="shared" ref="F6:F42" si="0">SUM(B6:E6)</f>
        <v>0</v>
      </c>
      <c r="G6" s="1" t="str">
        <f t="shared" ref="G6:G42" si="1">IF(AND(F6=0,I6&gt;0),"COMPLETAR","")</f>
        <v/>
      </c>
      <c r="H6" s="8">
        <v>3.75</v>
      </c>
      <c r="I6" s="11"/>
      <c r="J6" s="1"/>
      <c r="K6" s="8">
        <v>3.75</v>
      </c>
      <c r="L6" s="1">
        <f t="shared" ref="L6:L42" si="2">IF($F6&gt;0,($I6/1000)*(B6/$F6),0)</f>
        <v>0</v>
      </c>
      <c r="M6" s="1">
        <f t="shared" ref="M6:M42" si="3">IF($F6&gt;0,($I6/1000)*(C6/$F6),0)</f>
        <v>0</v>
      </c>
      <c r="N6" s="1">
        <f t="shared" ref="N6:N42" si="4">IF($F6&gt;0,($I6/1000)*(D6/$F6),0)</f>
        <v>0</v>
      </c>
      <c r="O6" s="1">
        <f t="shared" ref="O6:O42" si="5">IF($F6&gt;0,($I6/1000)*(E6/$F6),0)</f>
        <v>0</v>
      </c>
      <c r="P6" s="12">
        <f t="shared" ref="P6:P42" si="6">SUM(L6:O6)</f>
        <v>0</v>
      </c>
      <c r="Q6" s="3"/>
      <c r="R6" s="3"/>
    </row>
    <row r="7" spans="1:18">
      <c r="A7" s="8">
        <v>4.25</v>
      </c>
      <c r="B7" s="9"/>
      <c r="C7" s="9"/>
      <c r="D7" s="9"/>
      <c r="E7" s="9"/>
      <c r="F7" s="10">
        <f t="shared" si="0"/>
        <v>0</v>
      </c>
      <c r="G7" s="1" t="str">
        <f t="shared" si="1"/>
        <v/>
      </c>
      <c r="H7" s="8">
        <v>4.25</v>
      </c>
      <c r="I7" s="11"/>
      <c r="J7" s="1"/>
      <c r="K7" s="8">
        <v>4.25</v>
      </c>
      <c r="L7" s="1">
        <f t="shared" si="2"/>
        <v>0</v>
      </c>
      <c r="M7" s="1">
        <f t="shared" si="3"/>
        <v>0</v>
      </c>
      <c r="N7" s="1">
        <f t="shared" si="4"/>
        <v>0</v>
      </c>
      <c r="O7" s="1">
        <f t="shared" si="5"/>
        <v>0</v>
      </c>
      <c r="P7" s="12">
        <f t="shared" si="6"/>
        <v>0</v>
      </c>
      <c r="Q7" s="3"/>
      <c r="R7" s="3"/>
    </row>
    <row r="8" spans="1:18">
      <c r="A8" s="8">
        <v>4.75</v>
      </c>
      <c r="B8" s="9"/>
      <c r="C8" s="9"/>
      <c r="D8" s="9"/>
      <c r="E8" s="9"/>
      <c r="F8" s="10">
        <f t="shared" si="0"/>
        <v>0</v>
      </c>
      <c r="G8" s="1" t="str">
        <f t="shared" si="1"/>
        <v/>
      </c>
      <c r="H8" s="8">
        <v>4.75</v>
      </c>
      <c r="I8" s="11"/>
      <c r="J8" s="1"/>
      <c r="K8" s="8">
        <v>4.75</v>
      </c>
      <c r="L8" s="1">
        <f t="shared" si="2"/>
        <v>0</v>
      </c>
      <c r="M8" s="1">
        <f t="shared" si="3"/>
        <v>0</v>
      </c>
      <c r="N8" s="1">
        <f t="shared" si="4"/>
        <v>0</v>
      </c>
      <c r="O8" s="1">
        <f t="shared" si="5"/>
        <v>0</v>
      </c>
      <c r="P8" s="12">
        <f t="shared" si="6"/>
        <v>0</v>
      </c>
      <c r="Q8" s="3"/>
      <c r="R8" s="3"/>
    </row>
    <row r="9" spans="1:18">
      <c r="A9" s="8">
        <v>5.25</v>
      </c>
      <c r="B9" s="9"/>
      <c r="C9" s="9"/>
      <c r="D9" s="9"/>
      <c r="E9" s="9"/>
      <c r="F9" s="10">
        <f t="shared" si="0"/>
        <v>0</v>
      </c>
      <c r="G9" s="1" t="str">
        <f t="shared" si="1"/>
        <v/>
      </c>
      <c r="H9" s="8">
        <v>5.25</v>
      </c>
      <c r="I9" s="11"/>
      <c r="J9" s="1"/>
      <c r="K9" s="8">
        <v>5.25</v>
      </c>
      <c r="L9" s="1">
        <f t="shared" si="2"/>
        <v>0</v>
      </c>
      <c r="M9" s="1">
        <f t="shared" si="3"/>
        <v>0</v>
      </c>
      <c r="N9" s="1">
        <f t="shared" si="4"/>
        <v>0</v>
      </c>
      <c r="O9" s="1">
        <f t="shared" si="5"/>
        <v>0</v>
      </c>
      <c r="P9" s="12">
        <f t="shared" si="6"/>
        <v>0</v>
      </c>
      <c r="Q9" s="3"/>
      <c r="R9" s="3"/>
    </row>
    <row r="10" spans="1:18">
      <c r="A10" s="8">
        <v>5.75</v>
      </c>
      <c r="B10" s="9"/>
      <c r="C10" s="13">
        <v>1</v>
      </c>
      <c r="D10" s="9"/>
      <c r="E10" s="9"/>
      <c r="F10" s="10">
        <f t="shared" si="0"/>
        <v>1</v>
      </c>
      <c r="G10" s="1" t="str">
        <f t="shared" si="1"/>
        <v/>
      </c>
      <c r="H10" s="8">
        <v>5.75</v>
      </c>
      <c r="I10" s="14">
        <v>106131</v>
      </c>
      <c r="J10" s="1"/>
      <c r="K10" s="8">
        <v>5.75</v>
      </c>
      <c r="L10" s="1">
        <f t="shared" si="2"/>
        <v>0</v>
      </c>
      <c r="M10" s="1">
        <f t="shared" si="3"/>
        <v>106.131</v>
      </c>
      <c r="N10" s="1">
        <f t="shared" si="4"/>
        <v>0</v>
      </c>
      <c r="O10" s="1">
        <f t="shared" si="5"/>
        <v>0</v>
      </c>
      <c r="P10" s="12">
        <f t="shared" si="6"/>
        <v>106.131</v>
      </c>
      <c r="Q10" s="3"/>
      <c r="R10" s="3"/>
    </row>
    <row r="11" spans="1:18">
      <c r="A11" s="8">
        <v>6.25</v>
      </c>
      <c r="B11" s="9"/>
      <c r="C11" s="13">
        <v>1</v>
      </c>
      <c r="D11" s="9"/>
      <c r="E11" s="9"/>
      <c r="F11" s="10">
        <f t="shared" si="0"/>
        <v>1</v>
      </c>
      <c r="G11" s="1" t="str">
        <f t="shared" si="1"/>
        <v/>
      </c>
      <c r="H11" s="8">
        <v>6.25</v>
      </c>
      <c r="I11" s="14">
        <v>45285</v>
      </c>
      <c r="J11" s="1"/>
      <c r="K11" s="8">
        <v>6.25</v>
      </c>
      <c r="L11" s="1">
        <f t="shared" si="2"/>
        <v>0</v>
      </c>
      <c r="M11" s="1">
        <f t="shared" si="3"/>
        <v>45.284999999999997</v>
      </c>
      <c r="N11" s="1">
        <f t="shared" si="4"/>
        <v>0</v>
      </c>
      <c r="O11" s="1">
        <f t="shared" si="5"/>
        <v>0</v>
      </c>
      <c r="P11" s="12">
        <f t="shared" si="6"/>
        <v>45.284999999999997</v>
      </c>
      <c r="Q11" s="3"/>
      <c r="R11" s="3"/>
    </row>
    <row r="12" spans="1:18">
      <c r="A12" s="8">
        <v>6.75</v>
      </c>
      <c r="B12" s="9"/>
      <c r="C12" s="13">
        <v>1</v>
      </c>
      <c r="D12" s="9"/>
      <c r="E12" s="9"/>
      <c r="F12" s="10">
        <f t="shared" si="0"/>
        <v>1</v>
      </c>
      <c r="G12" s="1" t="str">
        <f t="shared" si="1"/>
        <v/>
      </c>
      <c r="H12" s="8">
        <v>6.75</v>
      </c>
      <c r="I12" s="14">
        <v>30662</v>
      </c>
      <c r="J12" s="1"/>
      <c r="K12" s="8">
        <v>6.75</v>
      </c>
      <c r="L12" s="1">
        <f t="shared" si="2"/>
        <v>0</v>
      </c>
      <c r="M12" s="1">
        <f t="shared" si="3"/>
        <v>30.661999999999999</v>
      </c>
      <c r="N12" s="1">
        <f t="shared" si="4"/>
        <v>0</v>
      </c>
      <c r="O12" s="1">
        <f t="shared" si="5"/>
        <v>0</v>
      </c>
      <c r="P12" s="12">
        <f t="shared" si="6"/>
        <v>30.661999999999999</v>
      </c>
      <c r="Q12" s="3"/>
      <c r="R12" s="3"/>
    </row>
    <row r="13" spans="1:18">
      <c r="A13" s="8">
        <v>7.25</v>
      </c>
      <c r="B13" s="9"/>
      <c r="C13" s="13">
        <v>1</v>
      </c>
      <c r="D13" s="9"/>
      <c r="E13" s="9"/>
      <c r="F13" s="10">
        <f t="shared" si="0"/>
        <v>1</v>
      </c>
      <c r="G13" s="1" t="str">
        <f t="shared" si="1"/>
        <v/>
      </c>
      <c r="H13" s="8">
        <v>7.25</v>
      </c>
      <c r="I13" s="14">
        <v>22531</v>
      </c>
      <c r="J13" s="1"/>
      <c r="K13" s="8">
        <v>7.25</v>
      </c>
      <c r="L13" s="1">
        <f t="shared" si="2"/>
        <v>0</v>
      </c>
      <c r="M13" s="1">
        <f t="shared" si="3"/>
        <v>22.530999999999999</v>
      </c>
      <c r="N13" s="1">
        <f t="shared" si="4"/>
        <v>0</v>
      </c>
      <c r="O13" s="1">
        <f t="shared" si="5"/>
        <v>0</v>
      </c>
      <c r="P13" s="12">
        <f t="shared" si="6"/>
        <v>22.530999999999999</v>
      </c>
      <c r="Q13" s="3"/>
      <c r="R13" s="3"/>
    </row>
    <row r="14" spans="1:18">
      <c r="A14" s="8">
        <v>7.75</v>
      </c>
      <c r="B14" s="9"/>
      <c r="C14" s="13">
        <v>1</v>
      </c>
      <c r="D14" s="9"/>
      <c r="E14" s="9"/>
      <c r="F14" s="10">
        <f t="shared" si="0"/>
        <v>1</v>
      </c>
      <c r="G14" s="1" t="str">
        <f t="shared" si="1"/>
        <v/>
      </c>
      <c r="H14" s="8">
        <v>7.75</v>
      </c>
      <c r="I14" s="14">
        <v>46700</v>
      </c>
      <c r="J14" s="11"/>
      <c r="K14" s="8">
        <v>7.75</v>
      </c>
      <c r="L14" s="1">
        <f t="shared" si="2"/>
        <v>0</v>
      </c>
      <c r="M14" s="1">
        <f t="shared" si="3"/>
        <v>46.7</v>
      </c>
      <c r="N14" s="1">
        <f t="shared" si="4"/>
        <v>0</v>
      </c>
      <c r="O14" s="1">
        <f t="shared" si="5"/>
        <v>0</v>
      </c>
      <c r="P14" s="12">
        <f t="shared" si="6"/>
        <v>46.7</v>
      </c>
      <c r="Q14" s="3"/>
      <c r="R14" s="3"/>
    </row>
    <row r="15" spans="1:18">
      <c r="A15" s="8">
        <v>8.25</v>
      </c>
      <c r="B15" s="9"/>
      <c r="C15" s="13">
        <v>1</v>
      </c>
      <c r="D15" s="9"/>
      <c r="E15" s="9"/>
      <c r="F15" s="10">
        <f t="shared" si="0"/>
        <v>1</v>
      </c>
      <c r="G15" s="1" t="str">
        <f t="shared" si="1"/>
        <v/>
      </c>
      <c r="H15" s="8">
        <v>8.25</v>
      </c>
      <c r="I15" s="14">
        <v>152258</v>
      </c>
      <c r="J15" s="11"/>
      <c r="K15" s="8">
        <v>8.25</v>
      </c>
      <c r="L15" s="1">
        <f t="shared" si="2"/>
        <v>0</v>
      </c>
      <c r="M15" s="1">
        <f t="shared" si="3"/>
        <v>152.25800000000001</v>
      </c>
      <c r="N15" s="1">
        <f t="shared" si="4"/>
        <v>0</v>
      </c>
      <c r="O15" s="1">
        <f t="shared" si="5"/>
        <v>0</v>
      </c>
      <c r="P15" s="12">
        <f t="shared" si="6"/>
        <v>152.25800000000001</v>
      </c>
      <c r="Q15" s="3"/>
      <c r="R15" s="3"/>
    </row>
    <row r="16" spans="1:18">
      <c r="A16" s="8">
        <v>8.75</v>
      </c>
      <c r="B16" s="9"/>
      <c r="C16" s="9">
        <v>3</v>
      </c>
      <c r="D16" s="9"/>
      <c r="E16" s="9"/>
      <c r="F16" s="10">
        <f t="shared" si="0"/>
        <v>3</v>
      </c>
      <c r="G16" s="1" t="str">
        <f t="shared" si="1"/>
        <v/>
      </c>
      <c r="H16" s="8">
        <v>8.75</v>
      </c>
      <c r="I16" s="14">
        <v>1268245</v>
      </c>
      <c r="J16" s="11"/>
      <c r="K16" s="8">
        <v>8.75</v>
      </c>
      <c r="L16" s="1">
        <f t="shared" si="2"/>
        <v>0</v>
      </c>
      <c r="M16" s="1">
        <f t="shared" si="3"/>
        <v>1268.2449999999999</v>
      </c>
      <c r="N16" s="1">
        <f t="shared" si="4"/>
        <v>0</v>
      </c>
      <c r="O16" s="1">
        <f t="shared" si="5"/>
        <v>0</v>
      </c>
      <c r="P16" s="12">
        <f t="shared" si="6"/>
        <v>1268.2449999999999</v>
      </c>
      <c r="Q16" s="3"/>
      <c r="R16" s="3"/>
    </row>
    <row r="17" spans="1:18">
      <c r="A17" s="8">
        <v>9.25</v>
      </c>
      <c r="B17" s="9"/>
      <c r="C17" s="9">
        <v>9</v>
      </c>
      <c r="D17" s="9"/>
      <c r="E17" s="9"/>
      <c r="F17" s="10">
        <f t="shared" si="0"/>
        <v>9</v>
      </c>
      <c r="G17" s="1" t="str">
        <f t="shared" si="1"/>
        <v/>
      </c>
      <c r="H17" s="8">
        <v>9.25</v>
      </c>
      <c r="I17" s="14">
        <v>3706716</v>
      </c>
      <c r="J17" s="11"/>
      <c r="K17" s="8">
        <v>9.25</v>
      </c>
      <c r="L17" s="1">
        <f t="shared" si="2"/>
        <v>0</v>
      </c>
      <c r="M17" s="1">
        <f t="shared" si="3"/>
        <v>3706.7159999999999</v>
      </c>
      <c r="N17" s="1">
        <f t="shared" si="4"/>
        <v>0</v>
      </c>
      <c r="O17" s="1">
        <f t="shared" si="5"/>
        <v>0</v>
      </c>
      <c r="P17" s="12">
        <f t="shared" si="6"/>
        <v>3706.7159999999999</v>
      </c>
      <c r="Q17" s="3"/>
      <c r="R17" s="3"/>
    </row>
    <row r="18" spans="1:18">
      <c r="A18" s="8">
        <v>9.75</v>
      </c>
      <c r="B18" s="9"/>
      <c r="C18" s="9">
        <v>20</v>
      </c>
      <c r="D18" s="9"/>
      <c r="E18" s="9"/>
      <c r="F18" s="10">
        <f t="shared" si="0"/>
        <v>20</v>
      </c>
      <c r="G18" s="1" t="str">
        <f t="shared" si="1"/>
        <v/>
      </c>
      <c r="H18" s="8">
        <v>9.75</v>
      </c>
      <c r="I18" s="14">
        <v>8332544</v>
      </c>
      <c r="J18" s="11"/>
      <c r="K18" s="8">
        <v>9.75</v>
      </c>
      <c r="L18" s="1">
        <f t="shared" si="2"/>
        <v>0</v>
      </c>
      <c r="M18" s="1">
        <f t="shared" si="3"/>
        <v>8332.5439999999999</v>
      </c>
      <c r="N18" s="1">
        <f t="shared" si="4"/>
        <v>0</v>
      </c>
      <c r="O18" s="1">
        <f t="shared" si="5"/>
        <v>0</v>
      </c>
      <c r="P18" s="12">
        <f t="shared" si="6"/>
        <v>8332.5439999999999</v>
      </c>
      <c r="Q18" s="3"/>
      <c r="R18" s="3"/>
    </row>
    <row r="19" spans="1:18">
      <c r="A19" s="8">
        <v>10.25</v>
      </c>
      <c r="B19" s="9"/>
      <c r="C19" s="9">
        <v>45</v>
      </c>
      <c r="D19" s="9"/>
      <c r="E19" s="9"/>
      <c r="F19" s="10">
        <f t="shared" si="0"/>
        <v>45</v>
      </c>
      <c r="G19" s="1" t="str">
        <f t="shared" si="1"/>
        <v/>
      </c>
      <c r="H19" s="8">
        <v>10.25</v>
      </c>
      <c r="I19" s="14">
        <v>14067508</v>
      </c>
      <c r="J19" s="11"/>
      <c r="K19" s="8">
        <v>10.25</v>
      </c>
      <c r="L19" s="1">
        <f t="shared" si="2"/>
        <v>0</v>
      </c>
      <c r="M19" s="1">
        <f t="shared" si="3"/>
        <v>14067.508</v>
      </c>
      <c r="N19" s="1">
        <f t="shared" si="4"/>
        <v>0</v>
      </c>
      <c r="O19" s="1">
        <f t="shared" si="5"/>
        <v>0</v>
      </c>
      <c r="P19" s="12">
        <f t="shared" si="6"/>
        <v>14067.508</v>
      </c>
      <c r="Q19" s="3"/>
      <c r="R19" s="3"/>
    </row>
    <row r="20" spans="1:18">
      <c r="A20" s="8">
        <v>10.75</v>
      </c>
      <c r="B20" s="9"/>
      <c r="C20" s="9">
        <v>65</v>
      </c>
      <c r="D20" s="9"/>
      <c r="E20" s="9"/>
      <c r="F20" s="10">
        <f t="shared" si="0"/>
        <v>65</v>
      </c>
      <c r="G20" s="1" t="str">
        <f t="shared" si="1"/>
        <v/>
      </c>
      <c r="H20" s="8">
        <v>10.75</v>
      </c>
      <c r="I20" s="14">
        <v>20695416</v>
      </c>
      <c r="J20" s="11"/>
      <c r="K20" s="8">
        <v>10.75</v>
      </c>
      <c r="L20" s="1">
        <f t="shared" si="2"/>
        <v>0</v>
      </c>
      <c r="M20" s="1">
        <f t="shared" si="3"/>
        <v>20695.416000000001</v>
      </c>
      <c r="N20" s="1">
        <f t="shared" si="4"/>
        <v>0</v>
      </c>
      <c r="O20" s="1">
        <f t="shared" si="5"/>
        <v>0</v>
      </c>
      <c r="P20" s="12">
        <f t="shared" si="6"/>
        <v>20695.416000000001</v>
      </c>
      <c r="Q20" s="3"/>
      <c r="R20" s="3"/>
    </row>
    <row r="21" spans="1:18">
      <c r="A21" s="8">
        <v>11.25</v>
      </c>
      <c r="B21" s="9"/>
      <c r="C21" s="9">
        <v>84</v>
      </c>
      <c r="D21" s="9"/>
      <c r="E21" s="9"/>
      <c r="F21" s="10">
        <f t="shared" si="0"/>
        <v>84</v>
      </c>
      <c r="G21" s="1" t="str">
        <f t="shared" si="1"/>
        <v/>
      </c>
      <c r="H21" s="8">
        <v>11.25</v>
      </c>
      <c r="I21" s="14">
        <v>30059717</v>
      </c>
      <c r="J21" s="11"/>
      <c r="K21" s="8">
        <v>11.25</v>
      </c>
      <c r="L21" s="1">
        <f t="shared" si="2"/>
        <v>0</v>
      </c>
      <c r="M21" s="1">
        <f t="shared" si="3"/>
        <v>30059.717000000001</v>
      </c>
      <c r="N21" s="1">
        <f t="shared" si="4"/>
        <v>0</v>
      </c>
      <c r="O21" s="1">
        <f t="shared" si="5"/>
        <v>0</v>
      </c>
      <c r="P21" s="12">
        <f t="shared" si="6"/>
        <v>30059.717000000001</v>
      </c>
      <c r="Q21" s="3"/>
      <c r="R21" s="3"/>
    </row>
    <row r="22" spans="1:18">
      <c r="A22" s="8">
        <v>11.75</v>
      </c>
      <c r="B22" s="9"/>
      <c r="C22" s="9">
        <v>77</v>
      </c>
      <c r="D22" s="9"/>
      <c r="E22" s="9"/>
      <c r="F22" s="10">
        <f t="shared" si="0"/>
        <v>77</v>
      </c>
      <c r="G22" s="1" t="str">
        <f t="shared" si="1"/>
        <v/>
      </c>
      <c r="H22" s="8">
        <v>11.75</v>
      </c>
      <c r="I22" s="14">
        <v>33256081.999999996</v>
      </c>
      <c r="J22" s="11"/>
      <c r="K22" s="8">
        <v>11.75</v>
      </c>
      <c r="L22" s="1">
        <f t="shared" si="2"/>
        <v>0</v>
      </c>
      <c r="M22" s="1">
        <f t="shared" si="3"/>
        <v>33256.082000000002</v>
      </c>
      <c r="N22" s="1">
        <f t="shared" si="4"/>
        <v>0</v>
      </c>
      <c r="O22" s="1">
        <f t="shared" si="5"/>
        <v>0</v>
      </c>
      <c r="P22" s="12">
        <f t="shared" si="6"/>
        <v>33256.082000000002</v>
      </c>
      <c r="Q22" s="3"/>
      <c r="R22" s="3"/>
    </row>
    <row r="23" spans="1:18">
      <c r="A23" s="8">
        <v>12.25</v>
      </c>
      <c r="B23" s="9"/>
      <c r="C23" s="9">
        <v>67</v>
      </c>
      <c r="D23" s="9"/>
      <c r="E23" s="9"/>
      <c r="F23" s="10">
        <f t="shared" si="0"/>
        <v>67</v>
      </c>
      <c r="G23" s="1" t="str">
        <f t="shared" si="1"/>
        <v/>
      </c>
      <c r="H23" s="8">
        <v>12.25</v>
      </c>
      <c r="I23" s="14">
        <v>38219861</v>
      </c>
      <c r="J23" s="11"/>
      <c r="K23" s="8">
        <v>12.25</v>
      </c>
      <c r="L23" s="1">
        <f t="shared" si="2"/>
        <v>0</v>
      </c>
      <c r="M23" s="1">
        <f t="shared" si="3"/>
        <v>38219.860999999997</v>
      </c>
      <c r="N23" s="1">
        <f t="shared" si="4"/>
        <v>0</v>
      </c>
      <c r="O23" s="1">
        <f t="shared" si="5"/>
        <v>0</v>
      </c>
      <c r="P23" s="12">
        <f t="shared" si="6"/>
        <v>38219.860999999997</v>
      </c>
      <c r="Q23" s="3"/>
      <c r="R23" s="3"/>
    </row>
    <row r="24" spans="1:18">
      <c r="A24" s="8">
        <v>12.75</v>
      </c>
      <c r="B24" s="9"/>
      <c r="C24" s="9">
        <v>69</v>
      </c>
      <c r="D24" s="9">
        <v>2</v>
      </c>
      <c r="E24" s="9"/>
      <c r="F24" s="10">
        <f t="shared" si="0"/>
        <v>71</v>
      </c>
      <c r="G24" s="1" t="str">
        <f t="shared" si="1"/>
        <v/>
      </c>
      <c r="H24" s="8">
        <v>12.75</v>
      </c>
      <c r="I24" s="14">
        <v>27828249</v>
      </c>
      <c r="J24" s="11"/>
      <c r="K24" s="8">
        <v>12.75</v>
      </c>
      <c r="L24" s="1">
        <f t="shared" si="2"/>
        <v>0</v>
      </c>
      <c r="M24" s="1">
        <f t="shared" si="3"/>
        <v>27044.3546619718</v>
      </c>
      <c r="N24" s="1">
        <f t="shared" si="4"/>
        <v>783.89433802816905</v>
      </c>
      <c r="O24" s="1">
        <f t="shared" si="5"/>
        <v>0</v>
      </c>
      <c r="P24" s="12">
        <f t="shared" si="6"/>
        <v>27828.249</v>
      </c>
      <c r="Q24" s="3"/>
      <c r="R24" s="3"/>
    </row>
    <row r="25" spans="1:18">
      <c r="A25" s="8">
        <v>13.25</v>
      </c>
      <c r="B25" s="9"/>
      <c r="C25" s="9">
        <v>29</v>
      </c>
      <c r="D25" s="9">
        <v>2</v>
      </c>
      <c r="E25" s="9"/>
      <c r="F25" s="10">
        <f t="shared" si="0"/>
        <v>31</v>
      </c>
      <c r="G25" s="1" t="str">
        <f t="shared" si="1"/>
        <v/>
      </c>
      <c r="H25" s="8">
        <v>13.25</v>
      </c>
      <c r="I25" s="14">
        <v>14864828</v>
      </c>
      <c r="J25" s="11"/>
      <c r="K25" s="8">
        <v>13.25</v>
      </c>
      <c r="L25" s="1">
        <f t="shared" si="2"/>
        <v>0</v>
      </c>
      <c r="M25" s="1">
        <f t="shared" si="3"/>
        <v>13905.806838709699</v>
      </c>
      <c r="N25" s="1">
        <f t="shared" si="4"/>
        <v>959.02116129032299</v>
      </c>
      <c r="O25" s="1">
        <f t="shared" si="5"/>
        <v>0</v>
      </c>
      <c r="P25" s="12">
        <f t="shared" si="6"/>
        <v>14864.828</v>
      </c>
      <c r="Q25" s="3"/>
      <c r="R25" s="3"/>
    </row>
    <row r="26" spans="1:18">
      <c r="A26" s="8">
        <v>13.75</v>
      </c>
      <c r="B26" s="9"/>
      <c r="C26" s="9">
        <v>13</v>
      </c>
      <c r="D26" s="9">
        <v>1</v>
      </c>
      <c r="E26" s="9"/>
      <c r="F26" s="10">
        <f t="shared" si="0"/>
        <v>14</v>
      </c>
      <c r="G26" s="1" t="str">
        <f t="shared" si="1"/>
        <v/>
      </c>
      <c r="H26" s="8">
        <v>13.75</v>
      </c>
      <c r="I26" s="14">
        <v>6911119</v>
      </c>
      <c r="J26" s="11"/>
      <c r="K26" s="8">
        <v>13.75</v>
      </c>
      <c r="L26" s="1">
        <f t="shared" si="2"/>
        <v>0</v>
      </c>
      <c r="M26" s="1">
        <f t="shared" si="3"/>
        <v>6417.4676428571402</v>
      </c>
      <c r="N26" s="1">
        <f t="shared" si="4"/>
        <v>493.65135714285702</v>
      </c>
      <c r="O26" s="1">
        <f t="shared" si="5"/>
        <v>0</v>
      </c>
      <c r="P26" s="12">
        <f t="shared" si="6"/>
        <v>6911.1189999999997</v>
      </c>
      <c r="Q26" s="3"/>
      <c r="R26" s="3"/>
    </row>
    <row r="27" spans="1:18">
      <c r="A27" s="8">
        <v>14.25</v>
      </c>
      <c r="B27" s="9"/>
      <c r="C27" s="33">
        <v>5</v>
      </c>
      <c r="D27" s="9"/>
      <c r="E27" s="9"/>
      <c r="F27" s="10">
        <f t="shared" si="0"/>
        <v>5</v>
      </c>
      <c r="G27" s="1" t="str">
        <f t="shared" si="1"/>
        <v/>
      </c>
      <c r="H27" s="8">
        <v>14.25</v>
      </c>
      <c r="I27" s="14">
        <v>4210417</v>
      </c>
      <c r="J27" s="11"/>
      <c r="K27" s="8">
        <v>14.25</v>
      </c>
      <c r="L27" s="1">
        <f t="shared" si="2"/>
        <v>0</v>
      </c>
      <c r="M27" s="1">
        <f t="shared" si="3"/>
        <v>4210.4170000000004</v>
      </c>
      <c r="N27" s="1">
        <f t="shared" si="4"/>
        <v>0</v>
      </c>
      <c r="O27" s="1">
        <f t="shared" si="5"/>
        <v>0</v>
      </c>
      <c r="P27" s="12">
        <f t="shared" si="6"/>
        <v>4210.4170000000004</v>
      </c>
      <c r="Q27" s="3"/>
      <c r="R27" s="3"/>
    </row>
    <row r="28" spans="1:18">
      <c r="A28" s="8">
        <v>14.75</v>
      </c>
      <c r="B28" s="9"/>
      <c r="C28" s="9">
        <v>2</v>
      </c>
      <c r="D28" s="9">
        <v>1</v>
      </c>
      <c r="E28" s="9"/>
      <c r="F28" s="10">
        <f t="shared" si="0"/>
        <v>3</v>
      </c>
      <c r="G28" s="1" t="str">
        <f t="shared" si="1"/>
        <v/>
      </c>
      <c r="H28" s="8">
        <v>14.75</v>
      </c>
      <c r="I28" s="14">
        <v>1844901</v>
      </c>
      <c r="J28" s="11"/>
      <c r="K28" s="8">
        <v>14.75</v>
      </c>
      <c r="L28" s="1">
        <f t="shared" si="2"/>
        <v>0</v>
      </c>
      <c r="M28" s="1">
        <f t="shared" si="3"/>
        <v>1229.934</v>
      </c>
      <c r="N28" s="1">
        <f t="shared" si="4"/>
        <v>614.96699999999998</v>
      </c>
      <c r="O28" s="1">
        <f t="shared" si="5"/>
        <v>0</v>
      </c>
      <c r="P28" s="12">
        <f t="shared" si="6"/>
        <v>1844.9010000000001</v>
      </c>
      <c r="Q28" s="3"/>
      <c r="R28" s="3"/>
    </row>
    <row r="29" spans="1:18">
      <c r="A29" s="8">
        <v>15.25</v>
      </c>
      <c r="B29" s="9"/>
      <c r="C29" s="9"/>
      <c r="D29" s="9"/>
      <c r="E29" s="9"/>
      <c r="F29" s="10">
        <f t="shared" si="0"/>
        <v>0</v>
      </c>
      <c r="G29" s="1" t="str">
        <f t="shared" si="1"/>
        <v>COMPLETAR</v>
      </c>
      <c r="H29" s="8">
        <v>15.25</v>
      </c>
      <c r="I29" s="34">
        <v>186230</v>
      </c>
      <c r="J29" s="11"/>
      <c r="K29" s="8">
        <v>15.25</v>
      </c>
      <c r="L29" s="1">
        <f t="shared" si="2"/>
        <v>0</v>
      </c>
      <c r="M29" s="1">
        <f t="shared" si="3"/>
        <v>0</v>
      </c>
      <c r="N29" s="1">
        <f t="shared" si="4"/>
        <v>0</v>
      </c>
      <c r="O29" s="1">
        <f t="shared" si="5"/>
        <v>0</v>
      </c>
      <c r="P29" s="12">
        <f t="shared" si="6"/>
        <v>0</v>
      </c>
      <c r="Q29" s="3"/>
      <c r="R29" s="3"/>
    </row>
    <row r="30" spans="1:18">
      <c r="A30" s="8">
        <v>15.75</v>
      </c>
      <c r="B30" s="9"/>
      <c r="C30" s="9"/>
      <c r="D30" s="9"/>
      <c r="E30" s="9"/>
      <c r="F30" s="10">
        <f t="shared" si="0"/>
        <v>0</v>
      </c>
      <c r="G30" s="1" t="str">
        <f t="shared" si="1"/>
        <v>COMPLETAR</v>
      </c>
      <c r="H30" s="8">
        <v>15.75</v>
      </c>
      <c r="I30">
        <v>73807</v>
      </c>
      <c r="J30" s="11"/>
      <c r="K30" s="8">
        <v>15.75</v>
      </c>
      <c r="L30" s="1">
        <f t="shared" si="2"/>
        <v>0</v>
      </c>
      <c r="M30" s="1">
        <f t="shared" si="3"/>
        <v>0</v>
      </c>
      <c r="N30" s="1">
        <f t="shared" si="4"/>
        <v>0</v>
      </c>
      <c r="O30" s="1">
        <f t="shared" si="5"/>
        <v>0</v>
      </c>
      <c r="P30" s="12">
        <f t="shared" si="6"/>
        <v>0</v>
      </c>
      <c r="Q30" s="3"/>
      <c r="R30" s="3"/>
    </row>
    <row r="31" spans="1:18">
      <c r="A31" s="8">
        <v>16.25</v>
      </c>
      <c r="B31" s="9"/>
      <c r="C31" s="9"/>
      <c r="D31" s="9"/>
      <c r="E31" s="9"/>
      <c r="F31" s="10">
        <f t="shared" si="0"/>
        <v>0</v>
      </c>
      <c r="G31" s="1" t="str">
        <f t="shared" si="1"/>
        <v/>
      </c>
      <c r="H31" s="8">
        <v>16.25</v>
      </c>
      <c r="I31" s="34"/>
      <c r="J31" s="11"/>
      <c r="K31" s="8">
        <v>16.25</v>
      </c>
      <c r="L31" s="1">
        <f t="shared" si="2"/>
        <v>0</v>
      </c>
      <c r="M31" s="1">
        <f t="shared" si="3"/>
        <v>0</v>
      </c>
      <c r="N31" s="1">
        <f t="shared" si="4"/>
        <v>0</v>
      </c>
      <c r="O31" s="1">
        <f t="shared" si="5"/>
        <v>0</v>
      </c>
      <c r="P31" s="12">
        <f t="shared" si="6"/>
        <v>0</v>
      </c>
      <c r="Q31" s="3"/>
      <c r="R31" s="3"/>
    </row>
    <row r="32" spans="1:18">
      <c r="A32" s="8">
        <v>16.75</v>
      </c>
      <c r="B32" s="9"/>
      <c r="C32" s="9"/>
      <c r="D32" s="9"/>
      <c r="E32" s="9"/>
      <c r="F32" s="10">
        <f t="shared" si="0"/>
        <v>0</v>
      </c>
      <c r="G32" s="1" t="str">
        <f t="shared" si="1"/>
        <v/>
      </c>
      <c r="H32" s="8">
        <v>16.75</v>
      </c>
      <c r="J32" s="15"/>
      <c r="K32" s="8">
        <v>16.75</v>
      </c>
      <c r="L32" s="1">
        <f t="shared" si="2"/>
        <v>0</v>
      </c>
      <c r="M32" s="1">
        <f t="shared" si="3"/>
        <v>0</v>
      </c>
      <c r="N32" s="1">
        <f t="shared" si="4"/>
        <v>0</v>
      </c>
      <c r="O32" s="1">
        <f t="shared" si="5"/>
        <v>0</v>
      </c>
      <c r="P32" s="12">
        <f t="shared" si="6"/>
        <v>0</v>
      </c>
      <c r="Q32" s="3"/>
      <c r="R32" s="3"/>
    </row>
    <row r="33" spans="1:18">
      <c r="A33" s="8">
        <v>17.25</v>
      </c>
      <c r="B33" s="9"/>
      <c r="C33" s="9"/>
      <c r="D33" s="35"/>
      <c r="E33" s="9"/>
      <c r="F33" s="10">
        <f t="shared" si="0"/>
        <v>0</v>
      </c>
      <c r="G33" s="1" t="str">
        <f t="shared" si="1"/>
        <v/>
      </c>
      <c r="H33" s="8">
        <v>17.25</v>
      </c>
      <c r="J33" s="15"/>
      <c r="K33" s="8">
        <v>17.25</v>
      </c>
      <c r="L33" s="1">
        <f t="shared" si="2"/>
        <v>0</v>
      </c>
      <c r="M33" s="1">
        <f t="shared" si="3"/>
        <v>0</v>
      </c>
      <c r="N33" s="1">
        <f t="shared" si="4"/>
        <v>0</v>
      </c>
      <c r="O33" s="1">
        <f t="shared" si="5"/>
        <v>0</v>
      </c>
      <c r="P33" s="12">
        <f t="shared" si="6"/>
        <v>0</v>
      </c>
      <c r="Q33" s="3"/>
      <c r="R33" s="3"/>
    </row>
    <row r="34" spans="1:18">
      <c r="A34" s="8">
        <v>17.75</v>
      </c>
      <c r="B34" s="9"/>
      <c r="C34" s="9"/>
      <c r="D34" s="9"/>
      <c r="E34" s="9"/>
      <c r="F34" s="10">
        <f t="shared" si="0"/>
        <v>0</v>
      </c>
      <c r="G34" s="1" t="str">
        <f t="shared" si="1"/>
        <v/>
      </c>
      <c r="H34" s="8">
        <v>17.75</v>
      </c>
      <c r="J34" s="15"/>
      <c r="K34" s="8">
        <v>17.75</v>
      </c>
      <c r="L34" s="1">
        <f t="shared" si="2"/>
        <v>0</v>
      </c>
      <c r="M34" s="1">
        <f t="shared" si="3"/>
        <v>0</v>
      </c>
      <c r="N34" s="1">
        <f t="shared" si="4"/>
        <v>0</v>
      </c>
      <c r="O34" s="1">
        <f t="shared" si="5"/>
        <v>0</v>
      </c>
      <c r="P34" s="12">
        <f t="shared" si="6"/>
        <v>0</v>
      </c>
      <c r="Q34" s="3"/>
      <c r="R34" s="3"/>
    </row>
    <row r="35" spans="1:18">
      <c r="A35" s="8">
        <v>18.25</v>
      </c>
      <c r="B35" s="9"/>
      <c r="C35" s="9"/>
      <c r="D35" s="9"/>
      <c r="E35" s="9"/>
      <c r="F35" s="10">
        <f t="shared" si="0"/>
        <v>0</v>
      </c>
      <c r="G35" s="1" t="str">
        <f t="shared" si="1"/>
        <v/>
      </c>
      <c r="H35" s="8">
        <v>18.25</v>
      </c>
      <c r="J35" s="1"/>
      <c r="K35" s="8">
        <v>18.25</v>
      </c>
      <c r="L35" s="1">
        <f t="shared" si="2"/>
        <v>0</v>
      </c>
      <c r="M35" s="1">
        <f t="shared" si="3"/>
        <v>0</v>
      </c>
      <c r="N35" s="1">
        <f t="shared" si="4"/>
        <v>0</v>
      </c>
      <c r="O35" s="1">
        <f t="shared" si="5"/>
        <v>0</v>
      </c>
      <c r="P35" s="12">
        <f t="shared" si="6"/>
        <v>0</v>
      </c>
      <c r="Q35" s="3"/>
      <c r="R35" s="3"/>
    </row>
    <row r="36" spans="1:18">
      <c r="A36" s="8">
        <v>18.75</v>
      </c>
      <c r="B36" s="9"/>
      <c r="C36" s="9"/>
      <c r="D36" s="9"/>
      <c r="E36" s="9"/>
      <c r="F36" s="10">
        <f t="shared" si="0"/>
        <v>0</v>
      </c>
      <c r="G36" s="1" t="str">
        <f t="shared" si="1"/>
        <v/>
      </c>
      <c r="H36" s="8">
        <v>18.75</v>
      </c>
      <c r="J36" s="1"/>
      <c r="K36" s="8">
        <v>18.75</v>
      </c>
      <c r="L36" s="1">
        <f t="shared" si="2"/>
        <v>0</v>
      </c>
      <c r="M36" s="1">
        <f t="shared" si="3"/>
        <v>0</v>
      </c>
      <c r="N36" s="1">
        <f t="shared" si="4"/>
        <v>0</v>
      </c>
      <c r="O36" s="1">
        <f t="shared" si="5"/>
        <v>0</v>
      </c>
      <c r="P36" s="12">
        <f t="shared" si="6"/>
        <v>0</v>
      </c>
      <c r="Q36" s="3"/>
      <c r="R36" s="3"/>
    </row>
    <row r="37" spans="1:18">
      <c r="A37" s="8">
        <v>19.25</v>
      </c>
      <c r="B37" s="9"/>
      <c r="C37" s="9"/>
      <c r="D37" s="9"/>
      <c r="E37" s="9"/>
      <c r="F37" s="10">
        <f t="shared" si="0"/>
        <v>0</v>
      </c>
      <c r="G37" s="1" t="str">
        <f t="shared" si="1"/>
        <v/>
      </c>
      <c r="H37" s="8">
        <v>19.25</v>
      </c>
      <c r="J37" s="1"/>
      <c r="K37" s="8">
        <v>19.25</v>
      </c>
      <c r="L37" s="1">
        <f t="shared" si="2"/>
        <v>0</v>
      </c>
      <c r="M37" s="1">
        <f t="shared" si="3"/>
        <v>0</v>
      </c>
      <c r="N37" s="1">
        <f t="shared" si="4"/>
        <v>0</v>
      </c>
      <c r="O37" s="1">
        <f t="shared" si="5"/>
        <v>0</v>
      </c>
      <c r="P37" s="12">
        <f t="shared" si="6"/>
        <v>0</v>
      </c>
      <c r="Q37" s="3"/>
      <c r="R37" s="3"/>
    </row>
    <row r="38" spans="1:18">
      <c r="A38" s="8">
        <v>19.75</v>
      </c>
      <c r="B38" s="9"/>
      <c r="C38" s="9"/>
      <c r="D38" s="9"/>
      <c r="E38" s="9"/>
      <c r="F38" s="10">
        <f t="shared" si="0"/>
        <v>0</v>
      </c>
      <c r="G38" s="1" t="str">
        <f t="shared" si="1"/>
        <v/>
      </c>
      <c r="H38" s="8">
        <v>19.75</v>
      </c>
      <c r="J38" s="1"/>
      <c r="K38" s="8">
        <v>19.75</v>
      </c>
      <c r="L38" s="1">
        <f t="shared" si="2"/>
        <v>0</v>
      </c>
      <c r="M38" s="1">
        <f t="shared" si="3"/>
        <v>0</v>
      </c>
      <c r="N38" s="1">
        <f t="shared" si="4"/>
        <v>0</v>
      </c>
      <c r="O38" s="1">
        <f t="shared" si="5"/>
        <v>0</v>
      </c>
      <c r="P38" s="12">
        <f t="shared" si="6"/>
        <v>0</v>
      </c>
      <c r="Q38" s="3"/>
      <c r="R38" s="3"/>
    </row>
    <row r="39" spans="1:18">
      <c r="A39" s="8">
        <v>20.25</v>
      </c>
      <c r="B39" s="9"/>
      <c r="C39" s="9"/>
      <c r="D39" s="9"/>
      <c r="E39" s="9"/>
      <c r="F39" s="10">
        <f t="shared" si="0"/>
        <v>0</v>
      </c>
      <c r="G39" s="1" t="str">
        <f t="shared" si="1"/>
        <v/>
      </c>
      <c r="H39" s="8">
        <v>20.25</v>
      </c>
      <c r="J39" s="1"/>
      <c r="K39" s="8">
        <v>20.25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12">
        <f t="shared" si="6"/>
        <v>0</v>
      </c>
      <c r="Q39" s="3"/>
      <c r="R39" s="3"/>
    </row>
    <row r="40" spans="1:18">
      <c r="A40" s="8">
        <v>20.75</v>
      </c>
      <c r="B40" s="9"/>
      <c r="C40" s="9"/>
      <c r="D40" s="9"/>
      <c r="E40" s="9"/>
      <c r="F40" s="10">
        <f t="shared" si="0"/>
        <v>0</v>
      </c>
      <c r="G40" s="1" t="str">
        <f t="shared" si="1"/>
        <v>COMPLETAR</v>
      </c>
      <c r="H40" s="8">
        <v>20.75</v>
      </c>
      <c r="I40" s="11">
        <f>SUM(I6:I39)</f>
        <v>205929207</v>
      </c>
      <c r="J40" s="1"/>
      <c r="K40" s="8">
        <v>20.75</v>
      </c>
      <c r="L40" s="1">
        <f t="shared" si="2"/>
        <v>0</v>
      </c>
      <c r="M40" s="1">
        <f t="shared" si="3"/>
        <v>0</v>
      </c>
      <c r="N40" s="1">
        <f t="shared" si="4"/>
        <v>0</v>
      </c>
      <c r="O40" s="1">
        <f t="shared" si="5"/>
        <v>0</v>
      </c>
      <c r="P40" s="12">
        <f t="shared" si="6"/>
        <v>0</v>
      </c>
      <c r="Q40" s="3"/>
      <c r="R40" s="3"/>
    </row>
    <row r="41" spans="1:18">
      <c r="A41" s="8">
        <v>21.25</v>
      </c>
      <c r="B41" s="9"/>
      <c r="C41" s="9"/>
      <c r="D41" s="9"/>
      <c r="E41" s="9"/>
      <c r="F41" s="10">
        <f t="shared" si="0"/>
        <v>0</v>
      </c>
      <c r="G41" s="1" t="str">
        <f t="shared" si="1"/>
        <v/>
      </c>
      <c r="H41" s="8">
        <v>21.25</v>
      </c>
      <c r="I41" s="11"/>
      <c r="J41" s="1"/>
      <c r="K41" s="8">
        <v>21.25</v>
      </c>
      <c r="L41" s="1">
        <f t="shared" si="2"/>
        <v>0</v>
      </c>
      <c r="M41" s="1">
        <f t="shared" si="3"/>
        <v>0</v>
      </c>
      <c r="N41" s="1">
        <f t="shared" si="4"/>
        <v>0</v>
      </c>
      <c r="O41" s="1">
        <f t="shared" si="5"/>
        <v>0</v>
      </c>
      <c r="P41" s="12">
        <f t="shared" si="6"/>
        <v>0</v>
      </c>
      <c r="Q41" s="3"/>
      <c r="R41" s="3"/>
    </row>
    <row r="42" spans="1:18">
      <c r="A42" s="8">
        <v>21.75</v>
      </c>
      <c r="B42" s="9"/>
      <c r="C42" s="9"/>
      <c r="D42" s="9"/>
      <c r="E42" s="9"/>
      <c r="F42" s="10">
        <f t="shared" si="0"/>
        <v>0</v>
      </c>
      <c r="G42" s="1" t="str">
        <f t="shared" si="1"/>
        <v/>
      </c>
      <c r="H42" s="8">
        <v>21.75</v>
      </c>
      <c r="I42" s="11"/>
      <c r="J42" s="1"/>
      <c r="K42" s="8">
        <v>21.75</v>
      </c>
      <c r="L42" s="1">
        <f t="shared" si="2"/>
        <v>0</v>
      </c>
      <c r="M42" s="1">
        <f t="shared" si="3"/>
        <v>0</v>
      </c>
      <c r="N42" s="1">
        <f t="shared" si="4"/>
        <v>0</v>
      </c>
      <c r="O42" s="1">
        <f t="shared" si="5"/>
        <v>0</v>
      </c>
      <c r="P42" s="12">
        <f t="shared" si="6"/>
        <v>0</v>
      </c>
      <c r="Q42" s="3"/>
      <c r="R42" s="3"/>
    </row>
    <row r="43" spans="1:18">
      <c r="A43" s="6" t="s">
        <v>7</v>
      </c>
      <c r="B43" s="16">
        <f>SUM(B6:B42)</f>
        <v>0</v>
      </c>
      <c r="C43" s="16">
        <f>SUM(C6:C42)</f>
        <v>494</v>
      </c>
      <c r="D43" s="16">
        <f>SUM(D6:D42)</f>
        <v>6</v>
      </c>
      <c r="E43" s="16">
        <f>SUM(E6:E42)</f>
        <v>0</v>
      </c>
      <c r="F43" s="16">
        <f>SUM(F6:F42)</f>
        <v>500</v>
      </c>
      <c r="G43" s="17"/>
      <c r="H43" s="6" t="s">
        <v>7</v>
      </c>
      <c r="I43" s="11">
        <f>SUM(I6:I42)</f>
        <v>411858414</v>
      </c>
      <c r="J43" s="1"/>
      <c r="K43" s="6" t="s">
        <v>7</v>
      </c>
      <c r="L43" s="16">
        <f>SUM(L6:L42)</f>
        <v>0</v>
      </c>
      <c r="M43" s="16">
        <f>SUM(M6:M42)</f>
        <v>202817.63614353901</v>
      </c>
      <c r="N43" s="16">
        <f>SUM(N6:N42)</f>
        <v>2851.5338564613498</v>
      </c>
      <c r="O43" s="16">
        <f>SUM(O6:O42)</f>
        <v>0</v>
      </c>
      <c r="P43" s="16">
        <f>SUM(P6:P42)</f>
        <v>205669.17</v>
      </c>
      <c r="Q43" s="18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9"/>
      <c r="B46" s="1"/>
      <c r="C46" s="1"/>
      <c r="D46" s="1"/>
      <c r="E46" s="1"/>
      <c r="F46" s="19"/>
      <c r="G46" s="1"/>
      <c r="H46" s="1"/>
      <c r="I46" s="1"/>
      <c r="J46" s="19"/>
      <c r="K46" s="1"/>
      <c r="L46" s="1"/>
      <c r="M46" s="1"/>
      <c r="N46" s="19"/>
      <c r="O46" s="1"/>
      <c r="P46" s="3"/>
      <c r="Q46" s="3"/>
      <c r="R46" s="3"/>
    </row>
    <row r="47" spans="1:18">
      <c r="A47" s="1"/>
      <c r="B47" s="45" t="s">
        <v>9</v>
      </c>
      <c r="C47" s="45"/>
      <c r="D47" s="45"/>
      <c r="E47" s="1"/>
      <c r="F47" s="1"/>
      <c r="G47" s="11"/>
      <c r="H47" s="1"/>
      <c r="I47" s="45" t="s">
        <v>10</v>
      </c>
      <c r="J47" s="45"/>
      <c r="K47" s="45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20" t="s">
        <v>11</v>
      </c>
      <c r="I49">
        <v>5.40887290857E-3</v>
      </c>
      <c r="J49" s="20" t="s">
        <v>12</v>
      </c>
      <c r="K49">
        <v>3.0931150491414101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4">
        <v>0</v>
      </c>
      <c r="C51" s="5">
        <v>1</v>
      </c>
      <c r="D51" s="5">
        <v>2</v>
      </c>
      <c r="E51" s="5">
        <v>3</v>
      </c>
      <c r="F51" s="6" t="s">
        <v>7</v>
      </c>
      <c r="G51" s="1"/>
      <c r="H51" s="2" t="s">
        <v>6</v>
      </c>
      <c r="I51" s="4">
        <v>0</v>
      </c>
      <c r="J51" s="5">
        <v>1</v>
      </c>
      <c r="K51" s="5">
        <v>2</v>
      </c>
      <c r="L51" s="5">
        <v>3</v>
      </c>
      <c r="M51" s="21" t="s">
        <v>7</v>
      </c>
      <c r="N51" s="3"/>
      <c r="O51" s="3"/>
      <c r="P51" s="3"/>
    </row>
    <row r="52" spans="1:18">
      <c r="A52" s="8">
        <v>3.75</v>
      </c>
      <c r="B52" s="1">
        <f t="shared" ref="B52:B88" si="7">L6*($A52)</f>
        <v>0</v>
      </c>
      <c r="C52" s="1">
        <f t="shared" ref="C52:C88" si="8">M6*($A52)</f>
        <v>0</v>
      </c>
      <c r="D52" s="1">
        <f t="shared" ref="D52:D88" si="9">N6*($A52)</f>
        <v>0</v>
      </c>
      <c r="E52" s="1">
        <f t="shared" ref="E52:E88" si="10">O6*($A52)</f>
        <v>0</v>
      </c>
      <c r="F52" s="10">
        <f t="shared" ref="F52:F88" si="11">SUM(B52:E52)</f>
        <v>0</v>
      </c>
      <c r="G52" s="1"/>
      <c r="H52" s="8">
        <f t="shared" ref="H52:H88" si="12">$I$49*((A52)^$K$49)</f>
        <v>0.322590467495523</v>
      </c>
      <c r="I52" s="1">
        <f t="shared" ref="I52:I88" si="13">L6*$H52</f>
        <v>0</v>
      </c>
      <c r="J52" s="1">
        <f t="shared" ref="J52:J88" si="14">M6*$H52</f>
        <v>0</v>
      </c>
      <c r="K52" s="1">
        <f t="shared" ref="K52:K88" si="15">N6*$H52</f>
        <v>0</v>
      </c>
      <c r="L52" s="1">
        <f t="shared" ref="L52:L88" si="16">O6*$H52</f>
        <v>0</v>
      </c>
      <c r="M52" s="22">
        <f t="shared" ref="M52:M88" si="17">SUM(I52:L52)</f>
        <v>0</v>
      </c>
      <c r="N52" s="3"/>
      <c r="O52" s="3"/>
      <c r="P52" s="3"/>
    </row>
    <row r="53" spans="1:18">
      <c r="A53" s="8">
        <v>4.25</v>
      </c>
      <c r="B53" s="1">
        <f t="shared" si="7"/>
        <v>0</v>
      </c>
      <c r="C53" s="1">
        <f t="shared" si="8"/>
        <v>0</v>
      </c>
      <c r="D53" s="1">
        <f t="shared" si="9"/>
        <v>0</v>
      </c>
      <c r="E53" s="1">
        <f t="shared" si="10"/>
        <v>0</v>
      </c>
      <c r="F53" s="10">
        <f t="shared" si="11"/>
        <v>0</v>
      </c>
      <c r="G53" s="1"/>
      <c r="H53" s="8">
        <f t="shared" si="12"/>
        <v>0.47510109707348402</v>
      </c>
      <c r="I53" s="1">
        <f t="shared" si="13"/>
        <v>0</v>
      </c>
      <c r="J53" s="1">
        <f t="shared" si="14"/>
        <v>0</v>
      </c>
      <c r="K53" s="1">
        <f t="shared" si="15"/>
        <v>0</v>
      </c>
      <c r="L53" s="1">
        <f t="shared" si="16"/>
        <v>0</v>
      </c>
      <c r="M53" s="22">
        <f t="shared" si="17"/>
        <v>0</v>
      </c>
      <c r="N53" s="3"/>
      <c r="O53" s="3"/>
      <c r="P53" s="3"/>
    </row>
    <row r="54" spans="1:18">
      <c r="A54" s="8">
        <v>4.75</v>
      </c>
      <c r="B54" s="1">
        <f t="shared" si="7"/>
        <v>0</v>
      </c>
      <c r="C54" s="1">
        <f t="shared" si="8"/>
        <v>0</v>
      </c>
      <c r="D54" s="1">
        <f t="shared" si="9"/>
        <v>0</v>
      </c>
      <c r="E54" s="1">
        <f t="shared" si="10"/>
        <v>0</v>
      </c>
      <c r="F54" s="10">
        <f t="shared" si="11"/>
        <v>0</v>
      </c>
      <c r="G54" s="1"/>
      <c r="H54" s="8">
        <f t="shared" si="12"/>
        <v>0.67019003275181399</v>
      </c>
      <c r="I54" s="1">
        <f t="shared" si="13"/>
        <v>0</v>
      </c>
      <c r="J54" s="1">
        <f t="shared" si="14"/>
        <v>0</v>
      </c>
      <c r="K54" s="1">
        <f t="shared" si="15"/>
        <v>0</v>
      </c>
      <c r="L54" s="1">
        <f t="shared" si="16"/>
        <v>0</v>
      </c>
      <c r="M54" s="22">
        <f t="shared" si="17"/>
        <v>0</v>
      </c>
      <c r="N54" s="3"/>
      <c r="O54" s="3"/>
      <c r="P54" s="3"/>
    </row>
    <row r="55" spans="1:18">
      <c r="A55" s="8">
        <v>5.25</v>
      </c>
      <c r="B55" s="1">
        <f t="shared" si="7"/>
        <v>0</v>
      </c>
      <c r="C55" s="1">
        <f t="shared" si="8"/>
        <v>0</v>
      </c>
      <c r="D55" s="1">
        <f t="shared" si="9"/>
        <v>0</v>
      </c>
      <c r="E55" s="1">
        <f t="shared" si="10"/>
        <v>0</v>
      </c>
      <c r="F55" s="10">
        <f t="shared" si="11"/>
        <v>0</v>
      </c>
      <c r="G55" s="1"/>
      <c r="H55" s="8">
        <f t="shared" si="12"/>
        <v>0.91336077417052897</v>
      </c>
      <c r="I55" s="1">
        <f t="shared" si="13"/>
        <v>0</v>
      </c>
      <c r="J55" s="1">
        <f t="shared" si="14"/>
        <v>0</v>
      </c>
      <c r="K55" s="1">
        <f t="shared" si="15"/>
        <v>0</v>
      </c>
      <c r="L55" s="1">
        <f t="shared" si="16"/>
        <v>0</v>
      </c>
      <c r="M55" s="22">
        <f t="shared" si="17"/>
        <v>0</v>
      </c>
      <c r="N55" s="3"/>
      <c r="O55" s="3"/>
      <c r="P55" s="3"/>
    </row>
    <row r="56" spans="1:18">
      <c r="A56" s="8">
        <v>5.75</v>
      </c>
      <c r="B56" s="1">
        <f t="shared" si="7"/>
        <v>0</v>
      </c>
      <c r="C56" s="1">
        <f t="shared" si="8"/>
        <v>610.25324999999998</v>
      </c>
      <c r="D56" s="1">
        <f t="shared" si="9"/>
        <v>0</v>
      </c>
      <c r="E56" s="1">
        <f t="shared" si="10"/>
        <v>0</v>
      </c>
      <c r="F56" s="10">
        <f t="shared" si="11"/>
        <v>610.25324999999998</v>
      </c>
      <c r="G56" s="1"/>
      <c r="H56" s="8">
        <f t="shared" si="12"/>
        <v>1.2101712181580799</v>
      </c>
      <c r="I56" s="1">
        <f t="shared" si="13"/>
        <v>0</v>
      </c>
      <c r="J56" s="1">
        <f t="shared" si="14"/>
        <v>128.436681554335</v>
      </c>
      <c r="K56" s="1">
        <f t="shared" si="15"/>
        <v>0</v>
      </c>
      <c r="L56" s="1">
        <f t="shared" si="16"/>
        <v>0</v>
      </c>
      <c r="M56" s="22">
        <f t="shared" si="17"/>
        <v>128.436681554335</v>
      </c>
      <c r="N56" s="3"/>
      <c r="O56" s="3"/>
      <c r="P56" s="3"/>
    </row>
    <row r="57" spans="1:18">
      <c r="A57" s="8">
        <v>6.25</v>
      </c>
      <c r="B57" s="1">
        <f t="shared" si="7"/>
        <v>0</v>
      </c>
      <c r="C57" s="1">
        <f t="shared" si="8"/>
        <v>283.03125</v>
      </c>
      <c r="D57" s="1">
        <f t="shared" si="9"/>
        <v>0</v>
      </c>
      <c r="E57" s="1">
        <f t="shared" si="10"/>
        <v>0</v>
      </c>
      <c r="F57" s="10">
        <f t="shared" si="11"/>
        <v>283.03125</v>
      </c>
      <c r="G57" s="1"/>
      <c r="H57" s="8">
        <f t="shared" si="12"/>
        <v>1.5662289096631401</v>
      </c>
      <c r="I57" s="1">
        <f t="shared" si="13"/>
        <v>0</v>
      </c>
      <c r="J57" s="1">
        <f t="shared" si="14"/>
        <v>70.926676174095306</v>
      </c>
      <c r="K57" s="1">
        <f t="shared" si="15"/>
        <v>0</v>
      </c>
      <c r="L57" s="1">
        <f t="shared" si="16"/>
        <v>0</v>
      </c>
      <c r="M57" s="22">
        <f t="shared" si="17"/>
        <v>70.926676174095306</v>
      </c>
      <c r="N57" s="3"/>
      <c r="O57" s="3"/>
      <c r="P57" s="3"/>
    </row>
    <row r="58" spans="1:18">
      <c r="A58" s="8">
        <v>6.75</v>
      </c>
      <c r="B58" s="1">
        <f t="shared" si="7"/>
        <v>0</v>
      </c>
      <c r="C58" s="1">
        <f t="shared" si="8"/>
        <v>206.96850000000001</v>
      </c>
      <c r="D58" s="1">
        <f t="shared" si="9"/>
        <v>0</v>
      </c>
      <c r="E58" s="1">
        <f t="shared" si="10"/>
        <v>0</v>
      </c>
      <c r="F58" s="10">
        <f t="shared" si="11"/>
        <v>206.96850000000001</v>
      </c>
      <c r="G58" s="1"/>
      <c r="H58" s="8">
        <f t="shared" si="12"/>
        <v>1.98718709003381</v>
      </c>
      <c r="I58" s="1">
        <f t="shared" si="13"/>
        <v>0</v>
      </c>
      <c r="J58" s="1">
        <f t="shared" si="14"/>
        <v>60.931130554616701</v>
      </c>
      <c r="K58" s="1">
        <f t="shared" si="15"/>
        <v>0</v>
      </c>
      <c r="L58" s="1">
        <f t="shared" si="16"/>
        <v>0</v>
      </c>
      <c r="M58" s="22">
        <f t="shared" si="17"/>
        <v>60.931130554616701</v>
      </c>
      <c r="N58" s="3"/>
      <c r="O58" s="3"/>
      <c r="P58" s="3"/>
    </row>
    <row r="59" spans="1:18">
      <c r="A59" s="8">
        <v>7.25</v>
      </c>
      <c r="B59" s="1">
        <f t="shared" si="7"/>
        <v>0</v>
      </c>
      <c r="C59" s="1">
        <f t="shared" si="8"/>
        <v>163.34975</v>
      </c>
      <c r="D59" s="1">
        <f t="shared" si="9"/>
        <v>0</v>
      </c>
      <c r="E59" s="1">
        <f t="shared" si="10"/>
        <v>0</v>
      </c>
      <c r="F59" s="10">
        <f t="shared" si="11"/>
        <v>163.34975</v>
      </c>
      <c r="G59" s="1"/>
      <c r="H59" s="8">
        <f t="shared" si="12"/>
        <v>2.4787413546610502</v>
      </c>
      <c r="I59" s="1">
        <f t="shared" si="13"/>
        <v>0</v>
      </c>
      <c r="J59" s="1">
        <f t="shared" si="14"/>
        <v>55.848521461868103</v>
      </c>
      <c r="K59" s="1">
        <f t="shared" si="15"/>
        <v>0</v>
      </c>
      <c r="L59" s="1">
        <f t="shared" si="16"/>
        <v>0</v>
      </c>
      <c r="M59" s="22">
        <f t="shared" si="17"/>
        <v>55.848521461868103</v>
      </c>
      <c r="N59" s="3"/>
      <c r="O59" s="3"/>
      <c r="P59" s="3"/>
    </row>
    <row r="60" spans="1:18">
      <c r="A60" s="8">
        <v>7.75</v>
      </c>
      <c r="B60" s="1">
        <f t="shared" si="7"/>
        <v>0</v>
      </c>
      <c r="C60" s="1">
        <f t="shared" si="8"/>
        <v>361.92500000000001</v>
      </c>
      <c r="D60" s="1">
        <f t="shared" si="9"/>
        <v>0</v>
      </c>
      <c r="E60" s="1">
        <f t="shared" si="10"/>
        <v>0</v>
      </c>
      <c r="F60" s="10">
        <f t="shared" si="11"/>
        <v>361.92500000000001</v>
      </c>
      <c r="G60" s="1"/>
      <c r="H60" s="8">
        <f t="shared" si="12"/>
        <v>3.0466267872061898</v>
      </c>
      <c r="I60" s="1">
        <f t="shared" si="13"/>
        <v>0</v>
      </c>
      <c r="J60" s="1">
        <f t="shared" si="14"/>
        <v>142.27747096252901</v>
      </c>
      <c r="K60" s="1">
        <f t="shared" si="15"/>
        <v>0</v>
      </c>
      <c r="L60" s="1">
        <f t="shared" si="16"/>
        <v>0</v>
      </c>
      <c r="M60" s="22">
        <f t="shared" si="17"/>
        <v>142.27747096252901</v>
      </c>
      <c r="N60" s="3"/>
      <c r="O60" s="3"/>
      <c r="P60" s="3"/>
    </row>
    <row r="61" spans="1:18">
      <c r="A61" s="8">
        <v>8.25</v>
      </c>
      <c r="B61" s="1">
        <f t="shared" si="7"/>
        <v>0</v>
      </c>
      <c r="C61" s="1">
        <f t="shared" si="8"/>
        <v>1256.1285</v>
      </c>
      <c r="D61" s="1">
        <f t="shared" si="9"/>
        <v>0</v>
      </c>
      <c r="E61" s="1">
        <f t="shared" si="10"/>
        <v>0</v>
      </c>
      <c r="F61" s="10">
        <f t="shared" si="11"/>
        <v>1256.1285</v>
      </c>
      <c r="G61" s="1"/>
      <c r="H61" s="8">
        <f t="shared" si="12"/>
        <v>3.69661547386707</v>
      </c>
      <c r="I61" s="1">
        <f t="shared" si="13"/>
        <v>0</v>
      </c>
      <c r="J61" s="1">
        <f t="shared" si="14"/>
        <v>562.83927882005196</v>
      </c>
      <c r="K61" s="1">
        <f t="shared" si="15"/>
        <v>0</v>
      </c>
      <c r="L61" s="1">
        <f t="shared" si="16"/>
        <v>0</v>
      </c>
      <c r="M61" s="22">
        <f t="shared" si="17"/>
        <v>562.83927882005196</v>
      </c>
      <c r="N61" s="3"/>
      <c r="O61" s="3"/>
      <c r="P61" s="3"/>
    </row>
    <row r="62" spans="1:18">
      <c r="A62" s="8">
        <v>8.75</v>
      </c>
      <c r="B62" s="1">
        <f t="shared" si="7"/>
        <v>0</v>
      </c>
      <c r="C62" s="1">
        <f t="shared" si="8"/>
        <v>11097.143749999999</v>
      </c>
      <c r="D62" s="1">
        <f t="shared" si="9"/>
        <v>0</v>
      </c>
      <c r="E62" s="1">
        <f t="shared" si="10"/>
        <v>0</v>
      </c>
      <c r="F62" s="10">
        <f t="shared" si="11"/>
        <v>11097.143749999999</v>
      </c>
      <c r="G62" s="1"/>
      <c r="H62" s="8">
        <f t="shared" si="12"/>
        <v>4.4345143257466004</v>
      </c>
      <c r="I62" s="1">
        <f t="shared" si="13"/>
        <v>0</v>
      </c>
      <c r="J62" s="1">
        <f t="shared" si="14"/>
        <v>5624.0506210564999</v>
      </c>
      <c r="K62" s="1">
        <f t="shared" si="15"/>
        <v>0</v>
      </c>
      <c r="L62" s="1">
        <f t="shared" si="16"/>
        <v>0</v>
      </c>
      <c r="M62" s="22">
        <f t="shared" si="17"/>
        <v>5624.0506210564999</v>
      </c>
      <c r="N62" s="3"/>
      <c r="O62" s="3"/>
      <c r="P62" s="3"/>
    </row>
    <row r="63" spans="1:18">
      <c r="A63" s="8">
        <v>9.25</v>
      </c>
      <c r="B63" s="1">
        <f t="shared" si="7"/>
        <v>0</v>
      </c>
      <c r="C63" s="1">
        <f t="shared" si="8"/>
        <v>34287.123</v>
      </c>
      <c r="D63" s="1">
        <f t="shared" si="9"/>
        <v>0</v>
      </c>
      <c r="E63" s="1">
        <f t="shared" si="10"/>
        <v>0</v>
      </c>
      <c r="F63" s="10">
        <f t="shared" si="11"/>
        <v>34287.123</v>
      </c>
      <c r="G63" s="1"/>
      <c r="H63" s="8">
        <f t="shared" si="12"/>
        <v>5.2661631545914904</v>
      </c>
      <c r="I63" s="1">
        <f t="shared" si="13"/>
        <v>0</v>
      </c>
      <c r="J63" s="1">
        <f t="shared" si="14"/>
        <v>19520.171223734698</v>
      </c>
      <c r="K63" s="1">
        <f t="shared" si="15"/>
        <v>0</v>
      </c>
      <c r="L63" s="1">
        <f t="shared" si="16"/>
        <v>0</v>
      </c>
      <c r="M63" s="22">
        <f t="shared" si="17"/>
        <v>19520.171223734698</v>
      </c>
      <c r="N63" s="3"/>
      <c r="O63" s="3"/>
      <c r="P63" s="3"/>
    </row>
    <row r="64" spans="1:18">
      <c r="A64" s="8">
        <v>9.75</v>
      </c>
      <c r="B64" s="1">
        <f t="shared" si="7"/>
        <v>0</v>
      </c>
      <c r="C64" s="1">
        <f t="shared" si="8"/>
        <v>81242.304000000004</v>
      </c>
      <c r="D64" s="1">
        <f t="shared" si="9"/>
        <v>0</v>
      </c>
      <c r="E64" s="1">
        <f t="shared" si="10"/>
        <v>0</v>
      </c>
      <c r="F64" s="10">
        <f t="shared" si="11"/>
        <v>81242.304000000004</v>
      </c>
      <c r="G64" s="1"/>
      <c r="H64" s="8">
        <f t="shared" si="12"/>
        <v>6.19743295949797</v>
      </c>
      <c r="I64" s="1">
        <f t="shared" si="13"/>
        <v>0</v>
      </c>
      <c r="J64" s="1">
        <f t="shared" si="14"/>
        <v>51640.382822067098</v>
      </c>
      <c r="K64" s="1">
        <f t="shared" si="15"/>
        <v>0</v>
      </c>
      <c r="L64" s="1">
        <f t="shared" si="16"/>
        <v>0</v>
      </c>
      <c r="M64" s="22">
        <f t="shared" si="17"/>
        <v>51640.382822067098</v>
      </c>
      <c r="N64" s="3"/>
      <c r="O64" s="3"/>
      <c r="P64" s="3"/>
    </row>
    <row r="65" spans="1:16">
      <c r="A65" s="8">
        <v>10.25</v>
      </c>
      <c r="B65" s="1">
        <f t="shared" si="7"/>
        <v>0</v>
      </c>
      <c r="C65" s="1">
        <f t="shared" si="8"/>
        <v>144191.95699999999</v>
      </c>
      <c r="D65" s="1">
        <f t="shared" si="9"/>
        <v>0</v>
      </c>
      <c r="E65" s="1">
        <f t="shared" si="10"/>
        <v>0</v>
      </c>
      <c r="F65" s="10">
        <f t="shared" si="11"/>
        <v>144191.95699999999</v>
      </c>
      <c r="G65" s="1"/>
      <c r="H65" s="8">
        <f t="shared" si="12"/>
        <v>7.2342243912088602</v>
      </c>
      <c r="I65" s="1">
        <f t="shared" si="13"/>
        <v>0</v>
      </c>
      <c r="J65" s="1">
        <f t="shared" si="14"/>
        <v>101767.509497126</v>
      </c>
      <c r="K65" s="1">
        <f t="shared" si="15"/>
        <v>0</v>
      </c>
      <c r="L65" s="1">
        <f t="shared" si="16"/>
        <v>0</v>
      </c>
      <c r="M65" s="22">
        <f t="shared" si="17"/>
        <v>101767.509497126</v>
      </c>
      <c r="N65" s="3"/>
      <c r="O65" s="3"/>
      <c r="P65" s="3"/>
    </row>
    <row r="66" spans="1:16">
      <c r="A66" s="8">
        <v>10.75</v>
      </c>
      <c r="B66" s="1">
        <f t="shared" si="7"/>
        <v>0</v>
      </c>
      <c r="C66" s="1">
        <f t="shared" si="8"/>
        <v>222475.72200000001</v>
      </c>
      <c r="D66" s="1">
        <f t="shared" si="9"/>
        <v>0</v>
      </c>
      <c r="E66" s="1">
        <f t="shared" si="10"/>
        <v>0</v>
      </c>
      <c r="F66" s="10">
        <f t="shared" si="11"/>
        <v>222475.72200000001</v>
      </c>
      <c r="G66" s="1"/>
      <c r="H66" s="8">
        <f t="shared" si="12"/>
        <v>8.3824663673626194</v>
      </c>
      <c r="I66" s="1">
        <f t="shared" si="13"/>
        <v>0</v>
      </c>
      <c r="J66" s="1">
        <f t="shared" si="14"/>
        <v>173478.62857857801</v>
      </c>
      <c r="K66" s="1">
        <f t="shared" si="15"/>
        <v>0</v>
      </c>
      <c r="L66" s="1">
        <f t="shared" si="16"/>
        <v>0</v>
      </c>
      <c r="M66" s="22">
        <f t="shared" si="17"/>
        <v>173478.62857857801</v>
      </c>
      <c r="N66" s="3"/>
      <c r="O66" s="3"/>
      <c r="P66" s="3"/>
    </row>
    <row r="67" spans="1:16">
      <c r="A67" s="8">
        <v>11.25</v>
      </c>
      <c r="B67" s="1">
        <f t="shared" si="7"/>
        <v>0</v>
      </c>
      <c r="C67" s="1">
        <f t="shared" si="8"/>
        <v>338171.81624999997</v>
      </c>
      <c r="D67" s="1">
        <f t="shared" si="9"/>
        <v>0</v>
      </c>
      <c r="E67" s="1">
        <f t="shared" si="10"/>
        <v>0</v>
      </c>
      <c r="F67" s="10">
        <f t="shared" si="11"/>
        <v>338171.81624999997</v>
      </c>
      <c r="G67" s="1"/>
      <c r="H67" s="8">
        <f t="shared" si="12"/>
        <v>9.6481148171668103</v>
      </c>
      <c r="I67" s="1">
        <f t="shared" si="13"/>
        <v>0</v>
      </c>
      <c r="J67" s="1">
        <f t="shared" si="14"/>
        <v>290019.60098754102</v>
      </c>
      <c r="K67" s="1">
        <f t="shared" si="15"/>
        <v>0</v>
      </c>
      <c r="L67" s="1">
        <f t="shared" si="16"/>
        <v>0</v>
      </c>
      <c r="M67" s="22">
        <f t="shared" si="17"/>
        <v>290019.60098754102</v>
      </c>
      <c r="N67" s="3"/>
      <c r="O67" s="3"/>
      <c r="P67" s="3"/>
    </row>
    <row r="68" spans="1:16">
      <c r="A68" s="8">
        <v>11.75</v>
      </c>
      <c r="B68" s="1">
        <f t="shared" si="7"/>
        <v>0</v>
      </c>
      <c r="C68" s="1">
        <f t="shared" si="8"/>
        <v>390758.96350000001</v>
      </c>
      <c r="D68" s="1">
        <f t="shared" si="9"/>
        <v>0</v>
      </c>
      <c r="E68" s="1">
        <f t="shared" si="10"/>
        <v>0</v>
      </c>
      <c r="F68" s="10">
        <f t="shared" si="11"/>
        <v>390758.96350000001</v>
      </c>
      <c r="G68" s="1"/>
      <c r="H68" s="8">
        <f t="shared" si="12"/>
        <v>11.037151537903901</v>
      </c>
      <c r="I68" s="1">
        <f t="shared" si="13"/>
        <v>0</v>
      </c>
      <c r="J68" s="1">
        <f t="shared" si="14"/>
        <v>367052.41659095802</v>
      </c>
      <c r="K68" s="1">
        <f t="shared" si="15"/>
        <v>0</v>
      </c>
      <c r="L68" s="1">
        <f t="shared" si="16"/>
        <v>0</v>
      </c>
      <c r="M68" s="22">
        <f t="shared" si="17"/>
        <v>367052.41659095802</v>
      </c>
      <c r="N68" s="3"/>
      <c r="O68" s="3"/>
      <c r="P68" s="3"/>
    </row>
    <row r="69" spans="1:16">
      <c r="A69" s="8">
        <v>12.25</v>
      </c>
      <c r="B69" s="1">
        <f t="shared" si="7"/>
        <v>0</v>
      </c>
      <c r="C69" s="1">
        <f t="shared" si="8"/>
        <v>468193.29725</v>
      </c>
      <c r="D69" s="1">
        <f t="shared" si="9"/>
        <v>0</v>
      </c>
      <c r="E69" s="1">
        <f t="shared" si="10"/>
        <v>0</v>
      </c>
      <c r="F69" s="10">
        <f t="shared" si="11"/>
        <v>468193.29725</v>
      </c>
      <c r="G69" s="1"/>
      <c r="H69" s="8">
        <f t="shared" si="12"/>
        <v>12.555583148750101</v>
      </c>
      <c r="I69" s="1">
        <f t="shared" si="13"/>
        <v>0</v>
      </c>
      <c r="J69" s="1">
        <f t="shared" si="14"/>
        <v>479872.64271917101</v>
      </c>
      <c r="K69" s="1">
        <f t="shared" si="15"/>
        <v>0</v>
      </c>
      <c r="L69" s="1">
        <f t="shared" si="16"/>
        <v>0</v>
      </c>
      <c r="M69" s="22">
        <f t="shared" si="17"/>
        <v>479872.64271917101</v>
      </c>
      <c r="N69" s="3"/>
      <c r="O69" s="3"/>
      <c r="P69" s="3"/>
    </row>
    <row r="70" spans="1:16">
      <c r="A70" s="8">
        <v>12.75</v>
      </c>
      <c r="B70" s="1">
        <f t="shared" si="7"/>
        <v>0</v>
      </c>
      <c r="C70" s="1">
        <f t="shared" si="8"/>
        <v>344815.52194014</v>
      </c>
      <c r="D70" s="1">
        <f t="shared" si="9"/>
        <v>9994.6528098591607</v>
      </c>
      <c r="E70" s="1">
        <f t="shared" si="10"/>
        <v>0</v>
      </c>
      <c r="F70" s="10">
        <f t="shared" si="11"/>
        <v>354810.17474999902</v>
      </c>
      <c r="G70" s="1"/>
      <c r="H70" s="8">
        <f t="shared" si="12"/>
        <v>14.2094401298157</v>
      </c>
      <c r="I70" s="1">
        <f t="shared" si="13"/>
        <v>0</v>
      </c>
      <c r="J70" s="1">
        <f t="shared" si="14"/>
        <v>384285.13841879001</v>
      </c>
      <c r="K70" s="1">
        <f t="shared" si="15"/>
        <v>11138.6996643128</v>
      </c>
      <c r="L70" s="1">
        <f t="shared" si="16"/>
        <v>0</v>
      </c>
      <c r="M70" s="22">
        <f t="shared" si="17"/>
        <v>395423.83808310301</v>
      </c>
      <c r="N70" s="3"/>
      <c r="O70" s="3"/>
      <c r="P70" s="3"/>
    </row>
    <row r="71" spans="1:16">
      <c r="A71" s="8">
        <v>13.25</v>
      </c>
      <c r="B71" s="1">
        <f t="shared" si="7"/>
        <v>0</v>
      </c>
      <c r="C71" s="1">
        <f t="shared" si="8"/>
        <v>184251.940612904</v>
      </c>
      <c r="D71" s="1">
        <f t="shared" si="9"/>
        <v>12707.0303870968</v>
      </c>
      <c r="E71" s="1">
        <f t="shared" si="10"/>
        <v>0</v>
      </c>
      <c r="F71" s="10">
        <f t="shared" si="11"/>
        <v>196958.97100000101</v>
      </c>
      <c r="G71" s="1"/>
      <c r="H71" s="8">
        <f t="shared" si="12"/>
        <v>16.004775936249398</v>
      </c>
      <c r="I71" s="1">
        <f t="shared" si="13"/>
        <v>0</v>
      </c>
      <c r="J71" s="1">
        <f t="shared" si="14"/>
        <v>222559.322666313</v>
      </c>
      <c r="K71" s="1">
        <f t="shared" si="15"/>
        <v>15348.918804573301</v>
      </c>
      <c r="L71" s="1">
        <f t="shared" si="16"/>
        <v>0</v>
      </c>
      <c r="M71" s="22">
        <f t="shared" si="17"/>
        <v>237908.24147088599</v>
      </c>
      <c r="N71" s="3"/>
      <c r="O71" s="3"/>
      <c r="P71" s="3"/>
    </row>
    <row r="72" spans="1:16">
      <c r="A72" s="8">
        <v>13.75</v>
      </c>
      <c r="B72" s="1">
        <f t="shared" si="7"/>
        <v>0</v>
      </c>
      <c r="C72" s="1">
        <f t="shared" si="8"/>
        <v>88240.180089285699</v>
      </c>
      <c r="D72" s="1">
        <f t="shared" si="9"/>
        <v>6787.7061607142796</v>
      </c>
      <c r="E72" s="1">
        <f t="shared" si="10"/>
        <v>0</v>
      </c>
      <c r="F72" s="10">
        <f t="shared" si="11"/>
        <v>95027.886249999996</v>
      </c>
      <c r="G72" s="1"/>
      <c r="H72" s="8">
        <f t="shared" si="12"/>
        <v>17.9476661788187</v>
      </c>
      <c r="I72" s="1">
        <f t="shared" si="13"/>
        <v>0</v>
      </c>
      <c r="J72" s="1">
        <f t="shared" si="14"/>
        <v>115178.56696737</v>
      </c>
      <c r="K72" s="1">
        <f t="shared" si="15"/>
        <v>8859.8897667208093</v>
      </c>
      <c r="L72" s="1">
        <f t="shared" si="16"/>
        <v>0</v>
      </c>
      <c r="M72" s="22">
        <f t="shared" si="17"/>
        <v>124038.456734091</v>
      </c>
      <c r="N72" s="3"/>
      <c r="O72" s="3"/>
      <c r="P72" s="3"/>
    </row>
    <row r="73" spans="1:16">
      <c r="A73" s="8">
        <v>14.25</v>
      </c>
      <c r="B73" s="1">
        <f t="shared" si="7"/>
        <v>0</v>
      </c>
      <c r="C73" s="1">
        <f t="shared" si="8"/>
        <v>59998.44225</v>
      </c>
      <c r="D73" s="1">
        <f t="shared" si="9"/>
        <v>0</v>
      </c>
      <c r="E73" s="1">
        <f t="shared" si="10"/>
        <v>0</v>
      </c>
      <c r="F73" s="10">
        <f t="shared" si="11"/>
        <v>59998.44225</v>
      </c>
      <c r="G73" s="1"/>
      <c r="H73" s="8">
        <f t="shared" si="12"/>
        <v>20.044207863643798</v>
      </c>
      <c r="I73" s="1">
        <f t="shared" si="13"/>
        <v>0</v>
      </c>
      <c r="J73" s="1">
        <f t="shared" si="14"/>
        <v>84394.473540619496</v>
      </c>
      <c r="K73" s="1">
        <f t="shared" si="15"/>
        <v>0</v>
      </c>
      <c r="L73" s="1">
        <f t="shared" si="16"/>
        <v>0</v>
      </c>
      <c r="M73" s="22">
        <f t="shared" si="17"/>
        <v>84394.473540619496</v>
      </c>
      <c r="N73" s="3"/>
      <c r="O73" s="3"/>
      <c r="P73" s="3"/>
    </row>
    <row r="74" spans="1:16">
      <c r="A74" s="8">
        <v>14.75</v>
      </c>
      <c r="B74" s="1">
        <f t="shared" si="7"/>
        <v>0</v>
      </c>
      <c r="C74" s="1">
        <f t="shared" si="8"/>
        <v>18141.5265</v>
      </c>
      <c r="D74" s="1">
        <f t="shared" si="9"/>
        <v>9070.76325</v>
      </c>
      <c r="E74" s="1">
        <f t="shared" si="10"/>
        <v>0</v>
      </c>
      <c r="F74" s="10">
        <f t="shared" si="11"/>
        <v>27212.28975</v>
      </c>
      <c r="G74" s="1"/>
      <c r="H74" s="8">
        <f t="shared" si="12"/>
        <v>22.3005186848115</v>
      </c>
      <c r="I74" s="1">
        <f t="shared" si="13"/>
        <v>0</v>
      </c>
      <c r="J74" s="1">
        <f t="shared" si="14"/>
        <v>27428.1661480849</v>
      </c>
      <c r="K74" s="1">
        <f t="shared" si="15"/>
        <v>13714.083074042501</v>
      </c>
      <c r="L74" s="1">
        <f t="shared" si="16"/>
        <v>0</v>
      </c>
      <c r="M74" s="22">
        <f t="shared" si="17"/>
        <v>41142.249222127401</v>
      </c>
      <c r="N74" s="3"/>
      <c r="O74" s="3"/>
      <c r="P74" s="3"/>
    </row>
    <row r="75" spans="1:16">
      <c r="A75" s="8">
        <v>15.25</v>
      </c>
      <c r="B75" s="1">
        <f t="shared" si="7"/>
        <v>0</v>
      </c>
      <c r="C75" s="1">
        <f t="shared" si="8"/>
        <v>0</v>
      </c>
      <c r="D75" s="1">
        <f t="shared" si="9"/>
        <v>0</v>
      </c>
      <c r="E75" s="1">
        <f t="shared" si="10"/>
        <v>0</v>
      </c>
      <c r="F75" s="10">
        <f t="shared" si="11"/>
        <v>0</v>
      </c>
      <c r="G75" s="1"/>
      <c r="H75" s="8">
        <f t="shared" si="12"/>
        <v>24.722736364456399</v>
      </c>
      <c r="I75" s="1">
        <f t="shared" si="13"/>
        <v>0</v>
      </c>
      <c r="J75" s="1">
        <f t="shared" si="14"/>
        <v>0</v>
      </c>
      <c r="K75" s="1">
        <f t="shared" si="15"/>
        <v>0</v>
      </c>
      <c r="L75" s="1">
        <f t="shared" si="16"/>
        <v>0</v>
      </c>
      <c r="M75" s="22">
        <f t="shared" si="17"/>
        <v>0</v>
      </c>
      <c r="N75" s="3"/>
      <c r="O75" s="3"/>
      <c r="P75" s="3"/>
    </row>
    <row r="76" spans="1:16">
      <c r="A76" s="8">
        <v>15.75</v>
      </c>
      <c r="B76" s="1">
        <f t="shared" si="7"/>
        <v>0</v>
      </c>
      <c r="C76" s="1">
        <f t="shared" si="8"/>
        <v>0</v>
      </c>
      <c r="D76" s="1">
        <f t="shared" si="9"/>
        <v>0</v>
      </c>
      <c r="E76" s="1">
        <f t="shared" si="10"/>
        <v>0</v>
      </c>
      <c r="F76" s="10">
        <f t="shared" si="11"/>
        <v>0</v>
      </c>
      <c r="G76" s="1"/>
      <c r="H76" s="8">
        <f t="shared" si="12"/>
        <v>27.317018035617998</v>
      </c>
      <c r="I76" s="1">
        <f t="shared" si="13"/>
        <v>0</v>
      </c>
      <c r="J76" s="1">
        <f t="shared" si="14"/>
        <v>0</v>
      </c>
      <c r="K76" s="1">
        <f t="shared" si="15"/>
        <v>0</v>
      </c>
      <c r="L76" s="1">
        <f t="shared" si="16"/>
        <v>0</v>
      </c>
      <c r="M76" s="22">
        <f t="shared" si="17"/>
        <v>0</v>
      </c>
      <c r="N76" s="3"/>
      <c r="O76" s="3"/>
      <c r="P76" s="3"/>
    </row>
    <row r="77" spans="1:16">
      <c r="A77" s="8">
        <v>16.25</v>
      </c>
      <c r="B77" s="1">
        <f t="shared" si="7"/>
        <v>0</v>
      </c>
      <c r="C77" s="1">
        <f t="shared" si="8"/>
        <v>0</v>
      </c>
      <c r="D77" s="1">
        <f t="shared" si="9"/>
        <v>0</v>
      </c>
      <c r="E77" s="1">
        <f t="shared" si="10"/>
        <v>0</v>
      </c>
      <c r="F77" s="10">
        <f t="shared" si="11"/>
        <v>0</v>
      </c>
      <c r="G77" s="1"/>
      <c r="H77" s="8">
        <f t="shared" si="12"/>
        <v>30.089539663783199</v>
      </c>
      <c r="I77" s="1">
        <f t="shared" si="13"/>
        <v>0</v>
      </c>
      <c r="J77" s="1">
        <f t="shared" si="14"/>
        <v>0</v>
      </c>
      <c r="K77" s="1">
        <f t="shared" si="15"/>
        <v>0</v>
      </c>
      <c r="L77" s="1">
        <f t="shared" si="16"/>
        <v>0</v>
      </c>
      <c r="M77" s="22">
        <f t="shared" si="17"/>
        <v>0</v>
      </c>
      <c r="N77" s="3"/>
      <c r="O77" s="3"/>
      <c r="P77" s="3"/>
    </row>
    <row r="78" spans="1:16">
      <c r="A78" s="8">
        <v>16.75</v>
      </c>
      <c r="B78" s="1">
        <f t="shared" si="7"/>
        <v>0</v>
      </c>
      <c r="C78" s="1">
        <f t="shared" si="8"/>
        <v>0</v>
      </c>
      <c r="D78" s="1">
        <f t="shared" si="9"/>
        <v>0</v>
      </c>
      <c r="E78" s="1">
        <f t="shared" si="10"/>
        <v>0</v>
      </c>
      <c r="F78" s="10">
        <f t="shared" si="11"/>
        <v>0</v>
      </c>
      <c r="G78" s="1"/>
      <c r="H78" s="8">
        <f t="shared" si="12"/>
        <v>33.046495503534999</v>
      </c>
      <c r="I78" s="1">
        <f t="shared" si="13"/>
        <v>0</v>
      </c>
      <c r="J78" s="1">
        <f t="shared" si="14"/>
        <v>0</v>
      </c>
      <c r="K78" s="1">
        <f t="shared" si="15"/>
        <v>0</v>
      </c>
      <c r="L78" s="1">
        <f t="shared" si="16"/>
        <v>0</v>
      </c>
      <c r="M78" s="22">
        <f t="shared" si="17"/>
        <v>0</v>
      </c>
      <c r="N78" s="3"/>
      <c r="O78" s="3"/>
      <c r="P78" s="3"/>
    </row>
    <row r="79" spans="1:16">
      <c r="A79" s="8">
        <v>17.25</v>
      </c>
      <c r="B79" s="1">
        <f t="shared" si="7"/>
        <v>0</v>
      </c>
      <c r="C79" s="1">
        <f t="shared" si="8"/>
        <v>0</v>
      </c>
      <c r="D79" s="1">
        <f t="shared" si="9"/>
        <v>0</v>
      </c>
      <c r="E79" s="1">
        <f t="shared" si="10"/>
        <v>0</v>
      </c>
      <c r="F79" s="10">
        <f t="shared" si="11"/>
        <v>0</v>
      </c>
      <c r="G79" s="1"/>
      <c r="H79" s="8">
        <f t="shared" si="12"/>
        <v>36.1940975871577</v>
      </c>
      <c r="I79" s="1">
        <f t="shared" si="13"/>
        <v>0</v>
      </c>
      <c r="J79" s="1">
        <f t="shared" si="14"/>
        <v>0</v>
      </c>
      <c r="K79" s="1">
        <f t="shared" si="15"/>
        <v>0</v>
      </c>
      <c r="L79" s="1">
        <f t="shared" si="16"/>
        <v>0</v>
      </c>
      <c r="M79" s="22">
        <f t="shared" si="17"/>
        <v>0</v>
      </c>
      <c r="N79" s="3"/>
      <c r="O79" s="3"/>
      <c r="P79" s="3"/>
    </row>
    <row r="80" spans="1:16">
      <c r="A80" s="8">
        <v>17.75</v>
      </c>
      <c r="B80" s="1">
        <f t="shared" si="7"/>
        <v>0</v>
      </c>
      <c r="C80" s="1">
        <f t="shared" si="8"/>
        <v>0</v>
      </c>
      <c r="D80" s="1">
        <f t="shared" si="9"/>
        <v>0</v>
      </c>
      <c r="E80" s="1">
        <f t="shared" si="10"/>
        <v>0</v>
      </c>
      <c r="F80" s="10">
        <f t="shared" si="11"/>
        <v>0</v>
      </c>
      <c r="G80" s="1"/>
      <c r="H80" s="8">
        <f t="shared" si="12"/>
        <v>39.538575242419498</v>
      </c>
      <c r="I80" s="1">
        <f t="shared" si="13"/>
        <v>0</v>
      </c>
      <c r="J80" s="1">
        <f t="shared" si="14"/>
        <v>0</v>
      </c>
      <c r="K80" s="1">
        <f t="shared" si="15"/>
        <v>0</v>
      </c>
      <c r="L80" s="1">
        <f t="shared" si="16"/>
        <v>0</v>
      </c>
      <c r="M80" s="22">
        <f t="shared" si="17"/>
        <v>0</v>
      </c>
      <c r="N80" s="3"/>
      <c r="O80" s="3"/>
      <c r="P80" s="3"/>
    </row>
    <row r="81" spans="1:16">
      <c r="A81" s="8">
        <v>18.25</v>
      </c>
      <c r="B81" s="1">
        <f t="shared" si="7"/>
        <v>0</v>
      </c>
      <c r="C81" s="1">
        <f t="shared" si="8"/>
        <v>0</v>
      </c>
      <c r="D81" s="1">
        <f t="shared" si="9"/>
        <v>0</v>
      </c>
      <c r="E81" s="1">
        <f t="shared" si="10"/>
        <v>0</v>
      </c>
      <c r="F81" s="10">
        <f t="shared" si="11"/>
        <v>0</v>
      </c>
      <c r="G81" s="1"/>
      <c r="H81" s="8">
        <f t="shared" si="12"/>
        <v>43.086174637066897</v>
      </c>
      <c r="I81" s="1">
        <f t="shared" si="13"/>
        <v>0</v>
      </c>
      <c r="J81" s="1">
        <f t="shared" si="14"/>
        <v>0</v>
      </c>
      <c r="K81" s="1">
        <f t="shared" si="15"/>
        <v>0</v>
      </c>
      <c r="L81" s="1">
        <f t="shared" si="16"/>
        <v>0</v>
      </c>
      <c r="M81" s="22">
        <f t="shared" si="17"/>
        <v>0</v>
      </c>
      <c r="N81" s="3"/>
      <c r="O81" s="3"/>
      <c r="P81" s="3"/>
    </row>
    <row r="82" spans="1:16">
      <c r="A82" s="8">
        <v>18.75</v>
      </c>
      <c r="B82" s="1">
        <f t="shared" si="7"/>
        <v>0</v>
      </c>
      <c r="C82" s="1">
        <f t="shared" si="8"/>
        <v>0</v>
      </c>
      <c r="D82" s="1">
        <f t="shared" si="9"/>
        <v>0</v>
      </c>
      <c r="E82" s="1">
        <f t="shared" si="10"/>
        <v>0</v>
      </c>
      <c r="F82" s="10">
        <f t="shared" si="11"/>
        <v>0</v>
      </c>
      <c r="G82" s="1"/>
      <c r="H82" s="8">
        <f t="shared" si="12"/>
        <v>46.843158347838298</v>
      </c>
      <c r="I82" s="1">
        <f t="shared" si="13"/>
        <v>0</v>
      </c>
      <c r="J82" s="1">
        <f t="shared" si="14"/>
        <v>0</v>
      </c>
      <c r="K82" s="1">
        <f t="shared" si="15"/>
        <v>0</v>
      </c>
      <c r="L82" s="1">
        <f t="shared" si="16"/>
        <v>0</v>
      </c>
      <c r="M82" s="22">
        <f t="shared" si="17"/>
        <v>0</v>
      </c>
      <c r="N82" s="3"/>
      <c r="O82" s="3"/>
      <c r="P82" s="3"/>
    </row>
    <row r="83" spans="1:16">
      <c r="A83" s="8">
        <v>19.25</v>
      </c>
      <c r="B83" s="1">
        <f t="shared" si="7"/>
        <v>0</v>
      </c>
      <c r="C83" s="1">
        <f t="shared" si="8"/>
        <v>0</v>
      </c>
      <c r="D83" s="1">
        <f t="shared" si="9"/>
        <v>0</v>
      </c>
      <c r="E83" s="1">
        <f t="shared" si="10"/>
        <v>0</v>
      </c>
      <c r="F83" s="10">
        <f t="shared" si="11"/>
        <v>0</v>
      </c>
      <c r="G83" s="1"/>
      <c r="H83" s="8">
        <f t="shared" si="12"/>
        <v>50.815804952040601</v>
      </c>
      <c r="I83" s="1">
        <f t="shared" si="13"/>
        <v>0</v>
      </c>
      <c r="J83" s="1">
        <f t="shared" si="14"/>
        <v>0</v>
      </c>
      <c r="K83" s="1">
        <f t="shared" si="15"/>
        <v>0</v>
      </c>
      <c r="L83" s="1">
        <f t="shared" si="16"/>
        <v>0</v>
      </c>
      <c r="M83" s="22">
        <f t="shared" si="17"/>
        <v>0</v>
      </c>
      <c r="N83" s="3"/>
      <c r="O83" s="3"/>
      <c r="P83" s="3"/>
    </row>
    <row r="84" spans="1:16">
      <c r="A84" s="8">
        <v>19.75</v>
      </c>
      <c r="B84" s="1">
        <f t="shared" si="7"/>
        <v>0</v>
      </c>
      <c r="C84" s="1">
        <f t="shared" si="8"/>
        <v>0</v>
      </c>
      <c r="D84" s="1">
        <f t="shared" si="9"/>
        <v>0</v>
      </c>
      <c r="E84" s="1">
        <f t="shared" si="10"/>
        <v>0</v>
      </c>
      <c r="F84" s="10">
        <f t="shared" si="11"/>
        <v>0</v>
      </c>
      <c r="G84" s="1"/>
      <c r="H84" s="8">
        <f t="shared" si="12"/>
        <v>55.010408639934901</v>
      </c>
      <c r="I84" s="1">
        <f t="shared" si="13"/>
        <v>0</v>
      </c>
      <c r="J84" s="1">
        <f t="shared" si="14"/>
        <v>0</v>
      </c>
      <c r="K84" s="1">
        <f t="shared" si="15"/>
        <v>0</v>
      </c>
      <c r="L84" s="1">
        <f t="shared" si="16"/>
        <v>0</v>
      </c>
      <c r="M84" s="22">
        <f t="shared" si="17"/>
        <v>0</v>
      </c>
      <c r="N84" s="3"/>
      <c r="O84" s="3"/>
      <c r="P84" s="3"/>
    </row>
    <row r="85" spans="1:16">
      <c r="A85" s="8">
        <v>20.25</v>
      </c>
      <c r="B85" s="1">
        <f t="shared" si="7"/>
        <v>0</v>
      </c>
      <c r="C85" s="1">
        <f t="shared" si="8"/>
        <v>0</v>
      </c>
      <c r="D85" s="1">
        <f t="shared" si="9"/>
        <v>0</v>
      </c>
      <c r="E85" s="1">
        <f t="shared" si="10"/>
        <v>0</v>
      </c>
      <c r="F85" s="10">
        <f t="shared" si="11"/>
        <v>0</v>
      </c>
      <c r="G85" s="1"/>
      <c r="H85" s="8">
        <f t="shared" si="12"/>
        <v>59.433278846356302</v>
      </c>
      <c r="I85" s="1">
        <f t="shared" si="13"/>
        <v>0</v>
      </c>
      <c r="J85" s="1">
        <f t="shared" si="14"/>
        <v>0</v>
      </c>
      <c r="K85" s="1">
        <f t="shared" si="15"/>
        <v>0</v>
      </c>
      <c r="L85" s="1">
        <f t="shared" si="16"/>
        <v>0</v>
      </c>
      <c r="M85" s="22">
        <f t="shared" si="17"/>
        <v>0</v>
      </c>
      <c r="N85" s="3"/>
      <c r="O85" s="3"/>
      <c r="P85" s="3"/>
    </row>
    <row r="86" spans="1:16">
      <c r="A86" s="8">
        <v>20.75</v>
      </c>
      <c r="B86" s="1">
        <f t="shared" si="7"/>
        <v>0</v>
      </c>
      <c r="C86" s="1">
        <f t="shared" si="8"/>
        <v>0</v>
      </c>
      <c r="D86" s="1">
        <f t="shared" si="9"/>
        <v>0</v>
      </c>
      <c r="E86" s="1">
        <f t="shared" si="10"/>
        <v>0</v>
      </c>
      <c r="F86" s="10">
        <f t="shared" si="11"/>
        <v>0</v>
      </c>
      <c r="G86" s="1"/>
      <c r="H86" s="8">
        <f t="shared" si="12"/>
        <v>64.090739900151107</v>
      </c>
      <c r="I86" s="1">
        <f t="shared" si="13"/>
        <v>0</v>
      </c>
      <c r="J86" s="1">
        <f t="shared" si="14"/>
        <v>0</v>
      </c>
      <c r="K86" s="1">
        <f t="shared" si="15"/>
        <v>0</v>
      </c>
      <c r="L86" s="1">
        <f t="shared" si="16"/>
        <v>0</v>
      </c>
      <c r="M86" s="22">
        <f t="shared" si="17"/>
        <v>0</v>
      </c>
      <c r="N86" s="3"/>
      <c r="O86" s="3"/>
      <c r="P86" s="3"/>
    </row>
    <row r="87" spans="1:16">
      <c r="A87" s="8">
        <v>21.25</v>
      </c>
      <c r="B87" s="1">
        <f t="shared" si="7"/>
        <v>0</v>
      </c>
      <c r="C87" s="1">
        <f t="shared" si="8"/>
        <v>0</v>
      </c>
      <c r="D87" s="1">
        <f t="shared" si="9"/>
        <v>0</v>
      </c>
      <c r="E87" s="1">
        <f t="shared" si="10"/>
        <v>0</v>
      </c>
      <c r="F87" s="10">
        <f t="shared" si="11"/>
        <v>0</v>
      </c>
      <c r="G87" s="1"/>
      <c r="H87" s="8">
        <f t="shared" si="12"/>
        <v>68.989130690148997</v>
      </c>
      <c r="I87" s="1">
        <f t="shared" si="13"/>
        <v>0</v>
      </c>
      <c r="J87" s="1">
        <f t="shared" si="14"/>
        <v>0</v>
      </c>
      <c r="K87" s="1">
        <f t="shared" si="15"/>
        <v>0</v>
      </c>
      <c r="L87" s="1">
        <f t="shared" si="16"/>
        <v>0</v>
      </c>
      <c r="M87" s="22">
        <f t="shared" si="17"/>
        <v>0</v>
      </c>
      <c r="N87" s="3"/>
      <c r="O87" s="3"/>
      <c r="P87" s="3"/>
    </row>
    <row r="88" spans="1:16">
      <c r="A88" s="8">
        <v>21.75</v>
      </c>
      <c r="B88" s="1">
        <f t="shared" si="7"/>
        <v>0</v>
      </c>
      <c r="C88" s="1">
        <f t="shared" si="8"/>
        <v>0</v>
      </c>
      <c r="D88" s="1">
        <f t="shared" si="9"/>
        <v>0</v>
      </c>
      <c r="E88" s="1">
        <f t="shared" si="10"/>
        <v>0</v>
      </c>
      <c r="F88" s="10">
        <f t="shared" si="11"/>
        <v>0</v>
      </c>
      <c r="G88" s="1"/>
      <c r="H88" s="8">
        <f t="shared" si="12"/>
        <v>74.134804346508702</v>
      </c>
      <c r="I88" s="1">
        <f t="shared" si="13"/>
        <v>0</v>
      </c>
      <c r="J88" s="1">
        <f t="shared" si="14"/>
        <v>0</v>
      </c>
      <c r="K88" s="1">
        <f t="shared" si="15"/>
        <v>0</v>
      </c>
      <c r="L88" s="1">
        <f t="shared" si="16"/>
        <v>0</v>
      </c>
      <c r="M88" s="22">
        <f t="shared" si="17"/>
        <v>0</v>
      </c>
      <c r="N88" s="3"/>
      <c r="O88" s="3"/>
      <c r="P88" s="3"/>
    </row>
    <row r="89" spans="1:16">
      <c r="A89" s="6" t="s">
        <v>7</v>
      </c>
      <c r="B89" s="16">
        <f>SUM(B52:B88)</f>
        <v>0</v>
      </c>
      <c r="C89" s="16">
        <f t="shared" ref="C89:E89" si="18">SUM(C52:C88)</f>
        <v>2388747.5943923299</v>
      </c>
      <c r="D89" s="16">
        <f t="shared" si="18"/>
        <v>38560.152607670199</v>
      </c>
      <c r="E89" s="16">
        <f t="shared" si="18"/>
        <v>0</v>
      </c>
      <c r="F89" s="16">
        <f>SUM(F52:F83)</f>
        <v>2427307.747</v>
      </c>
      <c r="G89" s="10"/>
      <c r="H89" s="6" t="s">
        <v>7</v>
      </c>
      <c r="I89" s="16">
        <f>SUM(I52:I88)</f>
        <v>0</v>
      </c>
      <c r="J89" s="16">
        <f>SUM(J52:J88)</f>
        <v>2323842.3305409402</v>
      </c>
      <c r="K89" s="16">
        <f>SUM(K52:K88)</f>
        <v>49061.591309649397</v>
      </c>
      <c r="L89" s="16">
        <f>SUM(L52:L88)</f>
        <v>0</v>
      </c>
      <c r="M89" s="16">
        <f>SUM(M52:M88)</f>
        <v>2372903.92185059</v>
      </c>
      <c r="N89" s="3"/>
      <c r="O89" s="3"/>
      <c r="P89" s="3"/>
    </row>
    <row r="90" spans="1:16">
      <c r="A90" s="4" t="s">
        <v>13</v>
      </c>
      <c r="B90" s="23">
        <f>IF(L43&gt;0,B89/L43,0)</f>
        <v>0</v>
      </c>
      <c r="C90" s="23">
        <f>IF(M43&gt;0,C89/M43,0)</f>
        <v>11.777810055441901</v>
      </c>
      <c r="D90" s="23">
        <f>IF(N43&gt;0,D89/N43,0)</f>
        <v>13.5226003087061</v>
      </c>
      <c r="E90" s="23">
        <f>IF(O43&gt;0,E89/O43,0)</f>
        <v>0</v>
      </c>
      <c r="F90" s="23">
        <f>IF(P43&gt;0,F89/P43,0)</f>
        <v>11.802000985368901</v>
      </c>
      <c r="G90" s="10"/>
      <c r="H90" s="4" t="s">
        <v>13</v>
      </c>
      <c r="I90" s="23">
        <f>IF(L43&gt;0,I89/L43,0)</f>
        <v>0</v>
      </c>
      <c r="J90" s="23">
        <f>IF(M43&gt;0,J89/M43,0)</f>
        <v>11.457792205487999</v>
      </c>
      <c r="K90" s="23">
        <f>IF(N43&gt;0,K89/N43,0)</f>
        <v>17.205333613163901</v>
      </c>
      <c r="L90" s="23">
        <f>IF(O43&gt;0,L89/O43,0)</f>
        <v>0</v>
      </c>
      <c r="M90" s="23">
        <f>IF(P43&gt;0,M89/P43,0)</f>
        <v>11.537479933675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48" t="s">
        <v>14</v>
      </c>
      <c r="B95" s="48"/>
      <c r="C95" s="48"/>
      <c r="D95" s="48"/>
      <c r="E95" s="48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 ht="12.75" customHeight="1">
      <c r="A96" s="48"/>
      <c r="B96" s="48"/>
      <c r="C96" s="48"/>
      <c r="D96" s="48"/>
      <c r="E96" s="48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4"/>
      <c r="B97" s="2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 ht="12.75" customHeight="1">
      <c r="A99" s="49" t="s">
        <v>15</v>
      </c>
      <c r="B99" s="47" t="s">
        <v>16</v>
      </c>
      <c r="C99" s="47" t="s">
        <v>17</v>
      </c>
      <c r="D99" s="47" t="s">
        <v>18</v>
      </c>
      <c r="E99" s="47" t="s">
        <v>19</v>
      </c>
      <c r="F99" s="1"/>
      <c r="G99" s="47" t="s">
        <v>16</v>
      </c>
      <c r="H99" s="47" t="s">
        <v>17</v>
      </c>
      <c r="I99" s="47" t="s">
        <v>20</v>
      </c>
      <c r="J99" s="1"/>
      <c r="K99" s="1"/>
      <c r="L99" s="1"/>
      <c r="M99" s="1"/>
      <c r="N99" s="3"/>
      <c r="O99" s="3"/>
      <c r="P99" s="3"/>
    </row>
    <row r="100" spans="1:18">
      <c r="A100" s="49"/>
      <c r="B100" s="49"/>
      <c r="C100" s="49"/>
      <c r="D100" s="49"/>
      <c r="E100" s="47"/>
      <c r="F100" s="1"/>
      <c r="G100" s="47"/>
      <c r="H100" s="47"/>
      <c r="I100" s="47"/>
      <c r="J100" s="1"/>
      <c r="K100" s="1"/>
      <c r="L100" s="1"/>
      <c r="M100" s="1"/>
      <c r="N100" s="3"/>
      <c r="O100" s="3"/>
      <c r="P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25">
        <v>0</v>
      </c>
      <c r="B102" s="26">
        <f>L$43</f>
        <v>0</v>
      </c>
      <c r="C102" s="26">
        <f>$B$90</f>
        <v>0</v>
      </c>
      <c r="D102" s="26">
        <f>$I$90</f>
        <v>0</v>
      </c>
      <c r="E102" s="26">
        <f t="shared" ref="E102:E105" si="19">B102*D102</f>
        <v>0</v>
      </c>
      <c r="F102" s="1"/>
      <c r="G102" s="1">
        <f t="shared" ref="G102:G106" si="20">B102</f>
        <v>0</v>
      </c>
      <c r="H102" s="1">
        <f t="shared" ref="H102:H106" si="21">C102</f>
        <v>0</v>
      </c>
      <c r="I102" s="1">
        <f t="shared" ref="I102:I106" si="22">D102/1000</f>
        <v>0</v>
      </c>
      <c r="J102" s="1"/>
      <c r="K102" s="1"/>
      <c r="L102" s="1"/>
      <c r="M102" s="1"/>
      <c r="N102" s="3"/>
      <c r="O102" s="3"/>
      <c r="P102" s="3"/>
    </row>
    <row r="103" spans="1:18">
      <c r="A103" s="25">
        <v>1</v>
      </c>
      <c r="B103" s="26">
        <f>M$43</f>
        <v>202817.6361</v>
      </c>
      <c r="C103" s="26">
        <f>$C$90</f>
        <v>11.777799999999999</v>
      </c>
      <c r="D103" s="26">
        <f>$J$90</f>
        <v>11.457800000000001</v>
      </c>
      <c r="E103" s="26">
        <f t="shared" si="19"/>
        <v>2323843.9109</v>
      </c>
      <c r="F103" s="1"/>
      <c r="G103" s="11">
        <f t="shared" si="20"/>
        <v>202818</v>
      </c>
      <c r="H103" s="28">
        <f t="shared" si="21"/>
        <v>11.8</v>
      </c>
      <c r="I103" s="27">
        <f t="shared" si="22"/>
        <v>1.0999999999999999E-2</v>
      </c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5">
        <v>2</v>
      </c>
      <c r="B104" s="26">
        <f>N$43</f>
        <v>2851.5338999999999</v>
      </c>
      <c r="C104" s="26">
        <f>$D$90</f>
        <v>13.522600000000001</v>
      </c>
      <c r="D104" s="26">
        <f>$K$90</f>
        <v>17.205300000000001</v>
      </c>
      <c r="E104" s="26">
        <f t="shared" si="19"/>
        <v>49061.496200000001</v>
      </c>
      <c r="F104" s="1"/>
      <c r="G104" s="11">
        <f t="shared" si="20"/>
        <v>2852</v>
      </c>
      <c r="H104" s="28">
        <f t="shared" si="21"/>
        <v>13.5</v>
      </c>
      <c r="I104" s="27">
        <f t="shared" si="22"/>
        <v>1.7000000000000001E-2</v>
      </c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5">
        <v>3</v>
      </c>
      <c r="B105" s="26">
        <f>O$43</f>
        <v>0</v>
      </c>
      <c r="C105" s="26">
        <f>$E$90</f>
        <v>0</v>
      </c>
      <c r="D105" s="26">
        <f>$L$90</f>
        <v>0</v>
      </c>
      <c r="E105" s="26">
        <f t="shared" si="19"/>
        <v>0</v>
      </c>
      <c r="F105" s="1"/>
      <c r="G105" s="1">
        <f t="shared" si="20"/>
        <v>0</v>
      </c>
      <c r="H105" s="1">
        <f t="shared" si="21"/>
        <v>0</v>
      </c>
      <c r="I105" s="1">
        <f t="shared" si="22"/>
        <v>0</v>
      </c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5" t="s">
        <v>7</v>
      </c>
      <c r="B106" s="26">
        <f>SUM(B102:B105)</f>
        <v>205669.17</v>
      </c>
      <c r="C106" s="26">
        <f>$F$90</f>
        <v>11.802</v>
      </c>
      <c r="D106" s="26">
        <f>$M$90</f>
        <v>11.5375</v>
      </c>
      <c r="E106" s="26">
        <f>SUM(E102:E105)</f>
        <v>2372905.4071</v>
      </c>
      <c r="F106" s="1"/>
      <c r="G106" s="11">
        <f t="shared" si="20"/>
        <v>205669</v>
      </c>
      <c r="H106" s="28">
        <f t="shared" si="21"/>
        <v>11.8</v>
      </c>
      <c r="I106" s="27">
        <f t="shared" si="22"/>
        <v>1.2E-2</v>
      </c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25" t="s">
        <v>2</v>
      </c>
      <c r="B107" s="29">
        <f>$I$2</f>
        <v>2379464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30" t="s">
        <v>22</v>
      </c>
      <c r="B108" s="31">
        <f>IF(E106&gt;0,$I$2/E106,"")</f>
        <v>1.0027600000000001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8"/>
  <sheetViews>
    <sheetView topLeftCell="A62" workbookViewId="0">
      <selection activeCell="I89" sqref="I89:L89"/>
    </sheetView>
  </sheetViews>
  <sheetFormatPr baseColWidth="10" defaultColWidth="11.5" defaultRowHeight="13"/>
  <cols>
    <col min="1" max="1" width="9" customWidth="1"/>
    <col min="2" max="2" width="12.1640625" customWidth="1"/>
    <col min="4" max="4" width="9.6640625" customWidth="1"/>
    <col min="5" max="5" width="12.1640625" customWidth="1"/>
    <col min="8" max="8" width="8.5" customWidth="1"/>
    <col min="9" max="9" width="10.5" customWidth="1"/>
    <col min="11" max="12" width="9.6640625" customWidth="1"/>
    <col min="13" max="13" width="10.5" customWidth="1"/>
    <col min="14" max="14" width="8.83203125" customWidth="1"/>
    <col min="16" max="16" width="11" customWidth="1"/>
  </cols>
  <sheetData>
    <row r="1" spans="1:18" ht="21">
      <c r="A1" s="44" t="s">
        <v>24</v>
      </c>
      <c r="B1" s="44"/>
      <c r="C1" s="44"/>
      <c r="D1" s="44"/>
      <c r="E1" s="44"/>
      <c r="F1" s="44"/>
      <c r="G1" s="1"/>
      <c r="H1" s="45" t="s">
        <v>1</v>
      </c>
      <c r="I1" s="45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1361934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6" t="s">
        <v>4</v>
      </c>
      <c r="C4" s="46"/>
      <c r="D4" s="46"/>
      <c r="E4" s="46"/>
      <c r="F4" s="46"/>
      <c r="G4" s="1"/>
      <c r="H4" s="2" t="s">
        <v>3</v>
      </c>
      <c r="I4" s="1"/>
      <c r="J4" s="1"/>
      <c r="K4" s="2" t="s">
        <v>3</v>
      </c>
      <c r="L4" s="45" t="s">
        <v>5</v>
      </c>
      <c r="M4" s="45"/>
      <c r="N4" s="45"/>
      <c r="O4" s="45"/>
      <c r="P4" s="45"/>
      <c r="Q4" s="3"/>
      <c r="R4" s="3"/>
    </row>
    <row r="5" spans="1:18">
      <c r="A5" s="2" t="s">
        <v>6</v>
      </c>
      <c r="B5" s="4">
        <v>0</v>
      </c>
      <c r="C5" s="5">
        <v>1</v>
      </c>
      <c r="D5" s="5">
        <v>2</v>
      </c>
      <c r="E5" s="5">
        <v>3</v>
      </c>
      <c r="F5" s="6" t="s">
        <v>7</v>
      </c>
      <c r="G5" s="1"/>
      <c r="H5" s="2" t="s">
        <v>6</v>
      </c>
      <c r="I5" s="2" t="s">
        <v>8</v>
      </c>
      <c r="J5" s="1"/>
      <c r="K5" s="2" t="s">
        <v>6</v>
      </c>
      <c r="L5" s="4">
        <v>0</v>
      </c>
      <c r="M5" s="5">
        <v>1</v>
      </c>
      <c r="N5" s="5">
        <v>2</v>
      </c>
      <c r="O5" s="5">
        <v>3</v>
      </c>
      <c r="P5" s="7" t="s">
        <v>7</v>
      </c>
      <c r="Q5" s="3"/>
      <c r="R5" s="3"/>
    </row>
    <row r="6" spans="1:18">
      <c r="A6" s="8">
        <v>3.75</v>
      </c>
      <c r="B6" s="9"/>
      <c r="C6" s="9"/>
      <c r="D6" s="9"/>
      <c r="E6" s="9"/>
      <c r="F6" s="10">
        <f t="shared" ref="F6:F42" si="0">SUM(B6:E6)</f>
        <v>0</v>
      </c>
      <c r="G6" s="1" t="str">
        <f t="shared" ref="G6:G42" si="1">IF(AND(F6=0,I6&gt;0),"COMPLETAR","")</f>
        <v/>
      </c>
      <c r="H6" s="8">
        <v>3.75</v>
      </c>
      <c r="I6" s="11"/>
      <c r="J6" s="1"/>
      <c r="K6" s="8">
        <v>3.75</v>
      </c>
      <c r="L6" s="1">
        <f t="shared" ref="L6:L42" si="2">IF($F6&gt;0,($I6/1000)*(B6/$F6),0)</f>
        <v>0</v>
      </c>
      <c r="M6" s="1">
        <f t="shared" ref="M6:M42" si="3">IF($F6&gt;0,($I6/1000)*(C6/$F6),0)</f>
        <v>0</v>
      </c>
      <c r="N6" s="1">
        <f t="shared" ref="N6:N42" si="4">IF($F6&gt;0,($I6/1000)*(D6/$F6),0)</f>
        <v>0</v>
      </c>
      <c r="O6" s="1">
        <f t="shared" ref="O6:O42" si="5">IF($F6&gt;0,($I6/1000)*(E6/$F6),0)</f>
        <v>0</v>
      </c>
      <c r="P6" s="12">
        <f t="shared" ref="P6:P42" si="6">SUM(L6:O6)</f>
        <v>0</v>
      </c>
      <c r="Q6" s="3"/>
      <c r="R6" s="3"/>
    </row>
    <row r="7" spans="1:18">
      <c r="A7" s="8">
        <v>4.25</v>
      </c>
      <c r="B7" s="9"/>
      <c r="C7" s="9"/>
      <c r="D7" s="9"/>
      <c r="E7" s="9"/>
      <c r="F7" s="10">
        <f t="shared" si="0"/>
        <v>0</v>
      </c>
      <c r="G7" s="1" t="str">
        <f t="shared" si="1"/>
        <v/>
      </c>
      <c r="H7" s="8">
        <v>4.25</v>
      </c>
      <c r="I7" s="11"/>
      <c r="J7" s="1"/>
      <c r="K7" s="8">
        <v>4.25</v>
      </c>
      <c r="L7" s="1">
        <f t="shared" si="2"/>
        <v>0</v>
      </c>
      <c r="M7" s="1">
        <f t="shared" si="3"/>
        <v>0</v>
      </c>
      <c r="N7" s="1">
        <f t="shared" si="4"/>
        <v>0</v>
      </c>
      <c r="O7" s="1">
        <f t="shared" si="5"/>
        <v>0</v>
      </c>
      <c r="P7" s="12">
        <f t="shared" si="6"/>
        <v>0</v>
      </c>
      <c r="Q7" s="3"/>
      <c r="R7" s="3"/>
    </row>
    <row r="8" spans="1:18">
      <c r="A8" s="8">
        <v>4.75</v>
      </c>
      <c r="B8" s="9"/>
      <c r="C8" s="9"/>
      <c r="D8" s="9"/>
      <c r="E8" s="9"/>
      <c r="F8" s="10">
        <f t="shared" si="0"/>
        <v>0</v>
      </c>
      <c r="G8" s="1" t="str">
        <f t="shared" si="1"/>
        <v/>
      </c>
      <c r="H8" s="8">
        <v>4.75</v>
      </c>
      <c r="I8" s="11"/>
      <c r="J8" s="1"/>
      <c r="K8" s="8">
        <v>4.75</v>
      </c>
      <c r="L8" s="1">
        <f t="shared" si="2"/>
        <v>0</v>
      </c>
      <c r="M8" s="1">
        <f t="shared" si="3"/>
        <v>0</v>
      </c>
      <c r="N8" s="1">
        <f t="shared" si="4"/>
        <v>0</v>
      </c>
      <c r="O8" s="1">
        <f t="shared" si="5"/>
        <v>0</v>
      </c>
      <c r="P8" s="12">
        <f t="shared" si="6"/>
        <v>0</v>
      </c>
      <c r="Q8" s="3"/>
      <c r="R8" s="3"/>
    </row>
    <row r="9" spans="1:18">
      <c r="A9" s="8">
        <v>5.25</v>
      </c>
      <c r="B9" s="9"/>
      <c r="C9" s="9"/>
      <c r="D9" s="9"/>
      <c r="E9" s="9"/>
      <c r="F9" s="10">
        <f t="shared" si="0"/>
        <v>0</v>
      </c>
      <c r="G9" s="1" t="str">
        <f t="shared" si="1"/>
        <v/>
      </c>
      <c r="H9" s="8">
        <v>5.25</v>
      </c>
      <c r="I9" s="11"/>
      <c r="J9" s="1"/>
      <c r="K9" s="8">
        <v>5.25</v>
      </c>
      <c r="L9" s="1">
        <f t="shared" si="2"/>
        <v>0</v>
      </c>
      <c r="M9" s="1">
        <f t="shared" si="3"/>
        <v>0</v>
      </c>
      <c r="N9" s="1">
        <f t="shared" si="4"/>
        <v>0</v>
      </c>
      <c r="O9" s="1">
        <f t="shared" si="5"/>
        <v>0</v>
      </c>
      <c r="P9" s="12">
        <f t="shared" si="6"/>
        <v>0</v>
      </c>
      <c r="Q9" s="3"/>
      <c r="R9" s="3"/>
    </row>
    <row r="10" spans="1:18">
      <c r="A10" s="8">
        <v>5.75</v>
      </c>
      <c r="B10" s="9"/>
      <c r="C10" s="9"/>
      <c r="D10" s="9"/>
      <c r="E10" s="9"/>
      <c r="F10" s="10">
        <f t="shared" si="0"/>
        <v>0</v>
      </c>
      <c r="G10" s="1" t="str">
        <f t="shared" si="1"/>
        <v/>
      </c>
      <c r="H10" s="8">
        <v>5.75</v>
      </c>
      <c r="J10" s="1"/>
      <c r="K10" s="8">
        <v>5.75</v>
      </c>
      <c r="L10" s="1">
        <f t="shared" si="2"/>
        <v>0</v>
      </c>
      <c r="M10" s="1">
        <f t="shared" si="3"/>
        <v>0</v>
      </c>
      <c r="N10" s="1">
        <f t="shared" si="4"/>
        <v>0</v>
      </c>
      <c r="O10" s="1">
        <f t="shared" si="5"/>
        <v>0</v>
      </c>
      <c r="P10" s="12">
        <f t="shared" si="6"/>
        <v>0</v>
      </c>
      <c r="Q10" s="3"/>
      <c r="R10" s="3"/>
    </row>
    <row r="11" spans="1:18">
      <c r="A11" s="8">
        <v>6.25</v>
      </c>
      <c r="B11" s="13">
        <v>1</v>
      </c>
      <c r="C11" s="9"/>
      <c r="D11" s="9"/>
      <c r="E11" s="9"/>
      <c r="F11" s="10">
        <f t="shared" si="0"/>
        <v>1</v>
      </c>
      <c r="G11" s="1" t="str">
        <f t="shared" si="1"/>
        <v/>
      </c>
      <c r="H11" s="8">
        <v>6.25</v>
      </c>
      <c r="I11" s="14">
        <v>15362</v>
      </c>
      <c r="J11" s="1"/>
      <c r="K11" s="8">
        <v>6.25</v>
      </c>
      <c r="L11" s="1">
        <f t="shared" si="2"/>
        <v>15.362</v>
      </c>
      <c r="M11" s="1">
        <f t="shared" si="3"/>
        <v>0</v>
      </c>
      <c r="N11" s="1">
        <f t="shared" si="4"/>
        <v>0</v>
      </c>
      <c r="O11" s="1">
        <f t="shared" si="5"/>
        <v>0</v>
      </c>
      <c r="P11" s="12">
        <f t="shared" si="6"/>
        <v>15.362</v>
      </c>
      <c r="Q11" s="3"/>
      <c r="R11" s="3"/>
    </row>
    <row r="12" spans="1:18">
      <c r="A12" s="8">
        <v>6.75</v>
      </c>
      <c r="B12" s="9"/>
      <c r="C12" s="9"/>
      <c r="D12" s="9"/>
      <c r="E12" s="9"/>
      <c r="F12" s="10">
        <f t="shared" si="0"/>
        <v>0</v>
      </c>
      <c r="G12" s="1" t="str">
        <f t="shared" si="1"/>
        <v/>
      </c>
      <c r="H12" s="8">
        <v>6.75</v>
      </c>
      <c r="I12" s="14">
        <v>0</v>
      </c>
      <c r="J12" s="1"/>
      <c r="K12" s="8">
        <v>6.75</v>
      </c>
      <c r="L12" s="1">
        <f t="shared" si="2"/>
        <v>0</v>
      </c>
      <c r="M12" s="1">
        <f t="shared" si="3"/>
        <v>0</v>
      </c>
      <c r="N12" s="1">
        <f t="shared" si="4"/>
        <v>0</v>
      </c>
      <c r="O12" s="1">
        <f t="shared" si="5"/>
        <v>0</v>
      </c>
      <c r="P12" s="12">
        <f t="shared" si="6"/>
        <v>0</v>
      </c>
      <c r="Q12" s="3"/>
      <c r="R12" s="3"/>
    </row>
    <row r="13" spans="1:18">
      <c r="A13" s="8">
        <v>7.25</v>
      </c>
      <c r="E13" s="9"/>
      <c r="F13" s="10">
        <f t="shared" si="0"/>
        <v>0</v>
      </c>
      <c r="G13" s="1" t="str">
        <f t="shared" si="1"/>
        <v/>
      </c>
      <c r="H13" s="8">
        <v>7.25</v>
      </c>
      <c r="I13" s="14">
        <v>0</v>
      </c>
      <c r="J13" s="1"/>
      <c r="K13" s="8">
        <v>7.25</v>
      </c>
      <c r="L13" s="1">
        <f t="shared" si="2"/>
        <v>0</v>
      </c>
      <c r="M13" s="1">
        <f t="shared" si="3"/>
        <v>0</v>
      </c>
      <c r="N13" s="1">
        <f t="shared" si="4"/>
        <v>0</v>
      </c>
      <c r="O13" s="1">
        <f t="shared" si="5"/>
        <v>0</v>
      </c>
      <c r="P13" s="12">
        <f t="shared" si="6"/>
        <v>0</v>
      </c>
      <c r="Q13" s="3"/>
      <c r="R13" s="3"/>
    </row>
    <row r="14" spans="1:18">
      <c r="A14" s="8">
        <v>7.75</v>
      </c>
      <c r="B14" s="36">
        <v>1</v>
      </c>
      <c r="E14" s="9"/>
      <c r="F14" s="10">
        <f t="shared" si="0"/>
        <v>1</v>
      </c>
      <c r="G14" s="1" t="str">
        <f t="shared" si="1"/>
        <v/>
      </c>
      <c r="H14" s="8">
        <v>7.75</v>
      </c>
      <c r="I14" s="14">
        <v>15362</v>
      </c>
      <c r="J14" s="11"/>
      <c r="K14" s="8">
        <v>7.75</v>
      </c>
      <c r="L14" s="1">
        <f t="shared" si="2"/>
        <v>15.362</v>
      </c>
      <c r="M14" s="1">
        <f t="shared" si="3"/>
        <v>0</v>
      </c>
      <c r="N14" s="1">
        <f t="shared" si="4"/>
        <v>0</v>
      </c>
      <c r="O14" s="1">
        <f t="shared" si="5"/>
        <v>0</v>
      </c>
      <c r="P14" s="12">
        <f t="shared" si="6"/>
        <v>15.362</v>
      </c>
      <c r="Q14" s="3"/>
      <c r="R14" s="3"/>
    </row>
    <row r="15" spans="1:18">
      <c r="A15" s="8">
        <v>8.25</v>
      </c>
      <c r="B15" s="36">
        <v>1</v>
      </c>
      <c r="E15" s="9"/>
      <c r="F15" s="10">
        <f t="shared" si="0"/>
        <v>1</v>
      </c>
      <c r="G15" s="1" t="str">
        <f t="shared" si="1"/>
        <v/>
      </c>
      <c r="H15" s="8">
        <v>8.25</v>
      </c>
      <c r="I15" s="14">
        <v>61451</v>
      </c>
      <c r="J15" s="11"/>
      <c r="K15" s="8">
        <v>8.25</v>
      </c>
      <c r="L15" s="1">
        <f t="shared" si="2"/>
        <v>61.451000000000001</v>
      </c>
      <c r="M15" s="1">
        <f t="shared" si="3"/>
        <v>0</v>
      </c>
      <c r="N15" s="1">
        <f t="shared" si="4"/>
        <v>0</v>
      </c>
      <c r="O15" s="1">
        <f t="shared" si="5"/>
        <v>0</v>
      </c>
      <c r="P15" s="12">
        <f t="shared" si="6"/>
        <v>61.451000000000001</v>
      </c>
      <c r="Q15" s="3"/>
      <c r="R15" s="3"/>
    </row>
    <row r="16" spans="1:18">
      <c r="A16" s="8">
        <v>8.75</v>
      </c>
      <c r="B16" s="36">
        <v>1</v>
      </c>
      <c r="E16" s="9"/>
      <c r="F16" s="10">
        <f t="shared" si="0"/>
        <v>1</v>
      </c>
      <c r="G16" s="1" t="str">
        <f t="shared" si="1"/>
        <v/>
      </c>
      <c r="H16" s="8">
        <v>8.75</v>
      </c>
      <c r="I16" s="14">
        <v>42169</v>
      </c>
      <c r="J16" s="11"/>
      <c r="K16" s="8">
        <v>8.75</v>
      </c>
      <c r="L16" s="1">
        <f t="shared" si="2"/>
        <v>42.168999999999997</v>
      </c>
      <c r="M16" s="1">
        <f t="shared" si="3"/>
        <v>0</v>
      </c>
      <c r="N16" s="1">
        <f t="shared" si="4"/>
        <v>0</v>
      </c>
      <c r="O16" s="1">
        <f t="shared" si="5"/>
        <v>0</v>
      </c>
      <c r="P16" s="12">
        <f t="shared" si="6"/>
        <v>42.168999999999997</v>
      </c>
      <c r="Q16" s="3"/>
      <c r="R16" s="3"/>
    </row>
    <row r="17" spans="1:18">
      <c r="A17" s="8">
        <v>9.25</v>
      </c>
      <c r="B17">
        <v>1</v>
      </c>
      <c r="E17" s="9"/>
      <c r="F17" s="10">
        <f t="shared" si="0"/>
        <v>1</v>
      </c>
      <c r="G17" s="1" t="str">
        <f t="shared" si="1"/>
        <v/>
      </c>
      <c r="H17" s="8">
        <v>9.25</v>
      </c>
      <c r="I17" s="14">
        <v>45882</v>
      </c>
      <c r="J17" s="11"/>
      <c r="K17" s="8">
        <v>9.25</v>
      </c>
      <c r="L17" s="1">
        <f t="shared" si="2"/>
        <v>45.881999999999998</v>
      </c>
      <c r="M17" s="1">
        <f t="shared" si="3"/>
        <v>0</v>
      </c>
      <c r="N17" s="1">
        <f t="shared" si="4"/>
        <v>0</v>
      </c>
      <c r="O17" s="1">
        <f t="shared" si="5"/>
        <v>0</v>
      </c>
      <c r="P17" s="12">
        <f t="shared" si="6"/>
        <v>45.881999999999998</v>
      </c>
      <c r="Q17" s="3"/>
      <c r="R17" s="3"/>
    </row>
    <row r="18" spans="1:18">
      <c r="A18" s="8">
        <v>9.75</v>
      </c>
      <c r="B18">
        <v>10</v>
      </c>
      <c r="C18">
        <v>1</v>
      </c>
      <c r="E18" s="9"/>
      <c r="F18" s="10">
        <f t="shared" si="0"/>
        <v>11</v>
      </c>
      <c r="G18" s="1" t="str">
        <f t="shared" si="1"/>
        <v/>
      </c>
      <c r="H18" s="8">
        <v>9.75</v>
      </c>
      <c r="I18" s="14">
        <v>619511.43934153067</v>
      </c>
      <c r="J18" s="11"/>
      <c r="K18" s="8">
        <v>9.75</v>
      </c>
      <c r="L18" s="1">
        <f t="shared" si="2"/>
        <v>563.19221758320998</v>
      </c>
      <c r="M18" s="1">
        <f t="shared" si="3"/>
        <v>56.319221758321</v>
      </c>
      <c r="N18" s="1">
        <f t="shared" si="4"/>
        <v>0</v>
      </c>
      <c r="O18" s="1">
        <f t="shared" si="5"/>
        <v>0</v>
      </c>
      <c r="P18" s="12">
        <f t="shared" si="6"/>
        <v>619.51143934153095</v>
      </c>
      <c r="Q18" s="3"/>
      <c r="R18" s="3"/>
    </row>
    <row r="19" spans="1:18">
      <c r="A19" s="8">
        <v>10.25</v>
      </c>
      <c r="B19">
        <v>20</v>
      </c>
      <c r="E19" s="9"/>
      <c r="F19" s="10">
        <f t="shared" si="0"/>
        <v>20</v>
      </c>
      <c r="G19" s="1" t="str">
        <f t="shared" si="1"/>
        <v/>
      </c>
      <c r="H19" s="8">
        <v>10.25</v>
      </c>
      <c r="I19" s="14">
        <v>2471532.5215683649</v>
      </c>
      <c r="J19" s="11"/>
      <c r="K19" s="8">
        <v>10.25</v>
      </c>
      <c r="L19" s="1">
        <f t="shared" si="2"/>
        <v>2471.5325215683702</v>
      </c>
      <c r="M19" s="1">
        <f t="shared" si="3"/>
        <v>0</v>
      </c>
      <c r="N19" s="1">
        <f t="shared" si="4"/>
        <v>0</v>
      </c>
      <c r="O19" s="1">
        <f t="shared" si="5"/>
        <v>0</v>
      </c>
      <c r="P19" s="12">
        <f t="shared" si="6"/>
        <v>2471.5325215683702</v>
      </c>
      <c r="Q19" s="3"/>
      <c r="R19" s="3"/>
    </row>
    <row r="20" spans="1:18">
      <c r="A20" s="8">
        <v>10.75</v>
      </c>
      <c r="B20">
        <v>34</v>
      </c>
      <c r="C20">
        <v>1</v>
      </c>
      <c r="E20" s="9"/>
      <c r="F20" s="10">
        <f t="shared" si="0"/>
        <v>35</v>
      </c>
      <c r="G20" s="1" t="str">
        <f t="shared" si="1"/>
        <v/>
      </c>
      <c r="H20" s="8">
        <v>10.75</v>
      </c>
      <c r="I20" s="14">
        <v>3084984.9438902652</v>
      </c>
      <c r="J20" s="11"/>
      <c r="K20" s="8">
        <v>10.75</v>
      </c>
      <c r="L20" s="1">
        <f t="shared" si="2"/>
        <v>2996.8425169219699</v>
      </c>
      <c r="M20" s="1">
        <f t="shared" si="3"/>
        <v>88.142426968293293</v>
      </c>
      <c r="N20" s="1">
        <f t="shared" si="4"/>
        <v>0</v>
      </c>
      <c r="O20" s="1">
        <f t="shared" si="5"/>
        <v>0</v>
      </c>
      <c r="P20" s="12">
        <f t="shared" si="6"/>
        <v>3084.9849438902602</v>
      </c>
      <c r="Q20" s="3"/>
      <c r="R20" s="3"/>
    </row>
    <row r="21" spans="1:18">
      <c r="A21" s="8">
        <v>11.25</v>
      </c>
      <c r="B21">
        <v>61</v>
      </c>
      <c r="C21">
        <v>17</v>
      </c>
      <c r="E21" s="9"/>
      <c r="F21" s="10">
        <f t="shared" si="0"/>
        <v>78</v>
      </c>
      <c r="G21" s="1" t="str">
        <f t="shared" si="1"/>
        <v/>
      </c>
      <c r="H21" s="8">
        <v>11.25</v>
      </c>
      <c r="I21" s="14">
        <v>4827737.684973184</v>
      </c>
      <c r="J21" s="11"/>
      <c r="K21" s="8">
        <v>11.25</v>
      </c>
      <c r="L21" s="1">
        <f t="shared" si="2"/>
        <v>3775.53844594057</v>
      </c>
      <c r="M21" s="1">
        <f t="shared" si="3"/>
        <v>1052.19923903262</v>
      </c>
      <c r="N21" s="1">
        <f t="shared" si="4"/>
        <v>0</v>
      </c>
      <c r="O21" s="1">
        <f t="shared" si="5"/>
        <v>0</v>
      </c>
      <c r="P21" s="12">
        <f t="shared" si="6"/>
        <v>4827.73768497319</v>
      </c>
      <c r="Q21" s="3"/>
      <c r="R21" s="3"/>
    </row>
    <row r="22" spans="1:18">
      <c r="A22" s="8">
        <v>11.75</v>
      </c>
      <c r="B22">
        <v>64</v>
      </c>
      <c r="C22">
        <v>56</v>
      </c>
      <c r="E22" s="9"/>
      <c r="F22" s="10">
        <f t="shared" si="0"/>
        <v>120</v>
      </c>
      <c r="G22" s="1" t="str">
        <f t="shared" si="1"/>
        <v/>
      </c>
      <c r="H22" s="8">
        <v>11.75</v>
      </c>
      <c r="I22" s="14">
        <v>8229673.6586254863</v>
      </c>
      <c r="J22" s="11"/>
      <c r="K22" s="8">
        <v>11.75</v>
      </c>
      <c r="L22" s="1">
        <f t="shared" si="2"/>
        <v>4389.1592846002604</v>
      </c>
      <c r="M22" s="1">
        <f t="shared" si="3"/>
        <v>3840.5143740252302</v>
      </c>
      <c r="N22" s="1">
        <f t="shared" si="4"/>
        <v>0</v>
      </c>
      <c r="O22" s="1">
        <f t="shared" si="5"/>
        <v>0</v>
      </c>
      <c r="P22" s="12">
        <f t="shared" si="6"/>
        <v>8229.6736586254901</v>
      </c>
      <c r="Q22" s="3"/>
      <c r="R22" s="3"/>
    </row>
    <row r="23" spans="1:18">
      <c r="A23" s="8">
        <v>12.25</v>
      </c>
      <c r="B23">
        <v>46</v>
      </c>
      <c r="C23">
        <v>152</v>
      </c>
      <c r="D23">
        <v>2</v>
      </c>
      <c r="E23" s="9"/>
      <c r="F23" s="10">
        <f t="shared" si="0"/>
        <v>200</v>
      </c>
      <c r="G23" s="1" t="str">
        <f t="shared" si="1"/>
        <v/>
      </c>
      <c r="H23" s="8">
        <v>12.25</v>
      </c>
      <c r="I23" s="14">
        <v>17034763.379936475</v>
      </c>
      <c r="J23" s="11"/>
      <c r="K23" s="8">
        <v>12.25</v>
      </c>
      <c r="L23" s="1">
        <f t="shared" si="2"/>
        <v>3917.9955773853899</v>
      </c>
      <c r="M23" s="1">
        <f t="shared" si="3"/>
        <v>12946.4201687517</v>
      </c>
      <c r="N23" s="1">
        <f t="shared" si="4"/>
        <v>170.34763379936501</v>
      </c>
      <c r="O23" s="1">
        <f t="shared" si="5"/>
        <v>0</v>
      </c>
      <c r="P23" s="12">
        <f t="shared" si="6"/>
        <v>17034.763379936499</v>
      </c>
      <c r="Q23" s="3"/>
      <c r="R23" s="3"/>
    </row>
    <row r="24" spans="1:18">
      <c r="A24" s="8">
        <v>12.75</v>
      </c>
      <c r="B24">
        <v>31</v>
      </c>
      <c r="C24">
        <v>174</v>
      </c>
      <c r="D24">
        <v>1</v>
      </c>
      <c r="E24" s="9"/>
      <c r="F24" s="10">
        <f t="shared" si="0"/>
        <v>206</v>
      </c>
      <c r="G24" s="1" t="str">
        <f t="shared" si="1"/>
        <v/>
      </c>
      <c r="H24" s="8">
        <v>12.75</v>
      </c>
      <c r="I24" s="14">
        <v>17452249.014460735</v>
      </c>
      <c r="J24" s="11"/>
      <c r="K24" s="8">
        <v>12.75</v>
      </c>
      <c r="L24" s="1">
        <f t="shared" si="2"/>
        <v>2626.30931771011</v>
      </c>
      <c r="M24" s="1">
        <f t="shared" si="3"/>
        <v>14741.220041340601</v>
      </c>
      <c r="N24" s="1">
        <f t="shared" si="4"/>
        <v>84.719655410003597</v>
      </c>
      <c r="O24" s="1">
        <f t="shared" si="5"/>
        <v>0</v>
      </c>
      <c r="P24" s="12">
        <f t="shared" si="6"/>
        <v>17452.2490144607</v>
      </c>
      <c r="Q24" s="3"/>
      <c r="R24" s="3"/>
    </row>
    <row r="25" spans="1:18">
      <c r="A25" s="8">
        <v>13.25</v>
      </c>
      <c r="B25">
        <v>17</v>
      </c>
      <c r="C25">
        <v>169</v>
      </c>
      <c r="D25">
        <v>2</v>
      </c>
      <c r="E25" s="9"/>
      <c r="F25" s="10">
        <f t="shared" si="0"/>
        <v>188</v>
      </c>
      <c r="G25" s="1" t="str">
        <f t="shared" si="1"/>
        <v/>
      </c>
      <c r="H25" s="8">
        <v>13.25</v>
      </c>
      <c r="I25" s="14">
        <v>17076799.507062998</v>
      </c>
      <c r="J25" s="11"/>
      <c r="K25" s="8">
        <v>13.25</v>
      </c>
      <c r="L25" s="1">
        <f t="shared" si="2"/>
        <v>1544.1786788301599</v>
      </c>
      <c r="M25" s="1">
        <f t="shared" si="3"/>
        <v>15350.952748370501</v>
      </c>
      <c r="N25" s="1">
        <f t="shared" si="4"/>
        <v>181.668079862372</v>
      </c>
      <c r="O25" s="1">
        <f t="shared" si="5"/>
        <v>0</v>
      </c>
      <c r="P25" s="12">
        <f t="shared" si="6"/>
        <v>17076.799507062999</v>
      </c>
      <c r="Q25" s="3"/>
      <c r="R25" s="3"/>
    </row>
    <row r="26" spans="1:18">
      <c r="A26" s="8">
        <v>13.75</v>
      </c>
      <c r="B26">
        <v>7</v>
      </c>
      <c r="C26">
        <v>108</v>
      </c>
      <c r="D26">
        <v>4</v>
      </c>
      <c r="E26" s="9"/>
      <c r="F26" s="10">
        <f t="shared" si="0"/>
        <v>119</v>
      </c>
      <c r="G26" s="1" t="str">
        <f t="shared" si="1"/>
        <v/>
      </c>
      <c r="H26" s="8">
        <v>13.75</v>
      </c>
      <c r="I26" s="14">
        <v>9615390.2467697673</v>
      </c>
      <c r="J26" s="11"/>
      <c r="K26" s="8">
        <v>13.75</v>
      </c>
      <c r="L26" s="1">
        <f t="shared" si="2"/>
        <v>565.61119098645702</v>
      </c>
      <c r="M26" s="1">
        <f t="shared" si="3"/>
        <v>8726.5726609339108</v>
      </c>
      <c r="N26" s="1">
        <f t="shared" si="4"/>
        <v>323.20639484940398</v>
      </c>
      <c r="O26" s="1">
        <f t="shared" si="5"/>
        <v>0</v>
      </c>
      <c r="P26" s="12">
        <f t="shared" si="6"/>
        <v>9615.3902467697699</v>
      </c>
      <c r="Q26" s="3"/>
      <c r="R26" s="3"/>
    </row>
    <row r="27" spans="1:18">
      <c r="A27" s="8">
        <v>14.25</v>
      </c>
      <c r="B27">
        <v>1</v>
      </c>
      <c r="C27">
        <v>85</v>
      </c>
      <c r="D27">
        <v>3</v>
      </c>
      <c r="E27" s="9"/>
      <c r="F27" s="10">
        <f t="shared" si="0"/>
        <v>89</v>
      </c>
      <c r="G27" s="1" t="str">
        <f t="shared" si="1"/>
        <v/>
      </c>
      <c r="H27" s="8">
        <v>14.25</v>
      </c>
      <c r="I27" s="14">
        <v>7969472.2816719105</v>
      </c>
      <c r="J27" s="11"/>
      <c r="K27" s="8">
        <v>14.25</v>
      </c>
      <c r="L27" s="1">
        <f t="shared" si="2"/>
        <v>89.544632378336104</v>
      </c>
      <c r="M27" s="1">
        <f t="shared" si="3"/>
        <v>7611.29375215857</v>
      </c>
      <c r="N27" s="1">
        <f t="shared" si="4"/>
        <v>268.633897135008</v>
      </c>
      <c r="O27" s="1">
        <f t="shared" si="5"/>
        <v>0</v>
      </c>
      <c r="P27" s="12">
        <f t="shared" si="6"/>
        <v>7969.4722816719104</v>
      </c>
      <c r="Q27" s="3"/>
      <c r="R27" s="3"/>
    </row>
    <row r="28" spans="1:18">
      <c r="A28" s="8">
        <v>14.75</v>
      </c>
      <c r="B28">
        <v>1</v>
      </c>
      <c r="C28">
        <v>56</v>
      </c>
      <c r="D28">
        <v>3</v>
      </c>
      <c r="E28" s="9"/>
      <c r="F28" s="10">
        <f t="shared" si="0"/>
        <v>60</v>
      </c>
      <c r="G28" s="1" t="str">
        <f t="shared" si="1"/>
        <v/>
      </c>
      <c r="H28" s="8">
        <v>14.75</v>
      </c>
      <c r="I28" s="14">
        <v>4076195.2095988337</v>
      </c>
      <c r="J28" s="11"/>
      <c r="K28" s="8">
        <v>14.75</v>
      </c>
      <c r="L28" s="1">
        <f t="shared" si="2"/>
        <v>67.936586826647201</v>
      </c>
      <c r="M28" s="1">
        <f t="shared" si="3"/>
        <v>3804.4488622922399</v>
      </c>
      <c r="N28" s="1">
        <f t="shared" si="4"/>
        <v>203.80976047994201</v>
      </c>
      <c r="O28" s="1">
        <f t="shared" si="5"/>
        <v>0</v>
      </c>
      <c r="P28" s="12">
        <f t="shared" si="6"/>
        <v>4076.1952095988299</v>
      </c>
      <c r="Q28" s="3"/>
      <c r="R28" s="3"/>
    </row>
    <row r="29" spans="1:18">
      <c r="A29" s="8">
        <v>15.25</v>
      </c>
      <c r="C29">
        <v>27</v>
      </c>
      <c r="D29">
        <v>2</v>
      </c>
      <c r="E29" s="9"/>
      <c r="F29" s="10">
        <f t="shared" si="0"/>
        <v>29</v>
      </c>
      <c r="G29" s="1" t="str">
        <f t="shared" si="1"/>
        <v/>
      </c>
      <c r="H29" s="8">
        <v>15.25</v>
      </c>
      <c r="I29" s="14">
        <v>2669735.8178721</v>
      </c>
      <c r="J29" s="11"/>
      <c r="K29" s="8">
        <v>15.25</v>
      </c>
      <c r="L29" s="1">
        <f t="shared" si="2"/>
        <v>0</v>
      </c>
      <c r="M29" s="1">
        <f t="shared" si="3"/>
        <v>2485.6161062947099</v>
      </c>
      <c r="N29" s="1">
        <f t="shared" si="4"/>
        <v>184.119711577386</v>
      </c>
      <c r="O29" s="1">
        <f t="shared" si="5"/>
        <v>0</v>
      </c>
      <c r="P29" s="12">
        <f t="shared" si="6"/>
        <v>2669.7358178721001</v>
      </c>
      <c r="Q29" s="3"/>
      <c r="R29" s="3"/>
    </row>
    <row r="30" spans="1:18">
      <c r="A30" s="8">
        <v>15.75</v>
      </c>
      <c r="C30">
        <v>13</v>
      </c>
      <c r="D30">
        <v>2</v>
      </c>
      <c r="E30" s="9"/>
      <c r="F30" s="10">
        <f t="shared" si="0"/>
        <v>15</v>
      </c>
      <c r="G30" s="1" t="str">
        <f t="shared" si="1"/>
        <v/>
      </c>
      <c r="H30" s="8">
        <v>15.75</v>
      </c>
      <c r="I30" s="14">
        <v>490345.60253062862</v>
      </c>
      <c r="J30" s="11"/>
      <c r="K30" s="8">
        <v>15.75</v>
      </c>
      <c r="L30" s="1">
        <f t="shared" si="2"/>
        <v>0</v>
      </c>
      <c r="M30" s="1">
        <f t="shared" si="3"/>
        <v>424.966188859878</v>
      </c>
      <c r="N30" s="1">
        <f t="shared" si="4"/>
        <v>65.379413670750495</v>
      </c>
      <c r="O30" s="1">
        <f t="shared" si="5"/>
        <v>0</v>
      </c>
      <c r="P30" s="12">
        <f t="shared" si="6"/>
        <v>490.34560253062898</v>
      </c>
      <c r="Q30" s="3"/>
      <c r="R30" s="3"/>
    </row>
    <row r="31" spans="1:18">
      <c r="A31" s="8">
        <v>16.25</v>
      </c>
      <c r="C31">
        <v>5</v>
      </c>
      <c r="D31">
        <v>6</v>
      </c>
      <c r="E31" s="9"/>
      <c r="F31" s="10">
        <f t="shared" si="0"/>
        <v>11</v>
      </c>
      <c r="G31" s="1" t="str">
        <f t="shared" si="1"/>
        <v/>
      </c>
      <c r="H31" s="8">
        <v>16.25</v>
      </c>
      <c r="I31" s="14">
        <v>395934.90602753789</v>
      </c>
      <c r="J31" s="11"/>
      <c r="K31" s="8">
        <v>16.25</v>
      </c>
      <c r="L31" s="1">
        <f t="shared" si="2"/>
        <v>0</v>
      </c>
      <c r="M31" s="1">
        <f t="shared" si="3"/>
        <v>179.97041183069899</v>
      </c>
      <c r="N31" s="1">
        <f t="shared" si="4"/>
        <v>215.96449419683901</v>
      </c>
      <c r="O31" s="1">
        <f t="shared" si="5"/>
        <v>0</v>
      </c>
      <c r="P31" s="12">
        <f t="shared" si="6"/>
        <v>395.93490602753798</v>
      </c>
      <c r="Q31" s="3"/>
      <c r="R31" s="3"/>
    </row>
    <row r="32" spans="1:18">
      <c r="A32" s="8">
        <v>16.75</v>
      </c>
      <c r="C32">
        <v>7</v>
      </c>
      <c r="D32">
        <v>6</v>
      </c>
      <c r="E32" s="9"/>
      <c r="F32" s="10">
        <f t="shared" si="0"/>
        <v>13</v>
      </c>
      <c r="G32" s="1" t="str">
        <f t="shared" si="1"/>
        <v/>
      </c>
      <c r="H32" s="8">
        <v>16.75</v>
      </c>
      <c r="I32" s="14">
        <v>0</v>
      </c>
      <c r="J32" s="15"/>
      <c r="K32" s="8">
        <v>16.75</v>
      </c>
      <c r="L32" s="1">
        <f t="shared" si="2"/>
        <v>0</v>
      </c>
      <c r="M32" s="1">
        <f t="shared" si="3"/>
        <v>0</v>
      </c>
      <c r="N32" s="1">
        <f t="shared" si="4"/>
        <v>0</v>
      </c>
      <c r="O32" s="1">
        <f t="shared" si="5"/>
        <v>0</v>
      </c>
      <c r="P32" s="12">
        <f t="shared" si="6"/>
        <v>0</v>
      </c>
      <c r="Q32" s="3"/>
      <c r="R32" s="3"/>
    </row>
    <row r="33" spans="1:18">
      <c r="A33" s="8">
        <v>17.25</v>
      </c>
      <c r="C33">
        <v>5</v>
      </c>
      <c r="D33">
        <v>10</v>
      </c>
      <c r="E33" s="9"/>
      <c r="F33" s="10">
        <f t="shared" si="0"/>
        <v>15</v>
      </c>
      <c r="G33" s="1" t="str">
        <f t="shared" si="1"/>
        <v/>
      </c>
      <c r="H33" s="8">
        <v>17.25</v>
      </c>
      <c r="I33" s="14">
        <v>48856</v>
      </c>
      <c r="J33" s="15"/>
      <c r="K33" s="8">
        <v>17.25</v>
      </c>
      <c r="L33" s="1">
        <f t="shared" si="2"/>
        <v>0</v>
      </c>
      <c r="M33" s="1">
        <f t="shared" si="3"/>
        <v>16.285333333333298</v>
      </c>
      <c r="N33" s="1">
        <f t="shared" si="4"/>
        <v>32.570666666666703</v>
      </c>
      <c r="O33" s="1">
        <f t="shared" si="5"/>
        <v>0</v>
      </c>
      <c r="P33" s="12">
        <f t="shared" si="6"/>
        <v>48.856000000000002</v>
      </c>
      <c r="Q33" s="3"/>
      <c r="R33" s="3"/>
    </row>
    <row r="34" spans="1:18">
      <c r="A34" s="8">
        <v>17.75</v>
      </c>
      <c r="C34">
        <v>1</v>
      </c>
      <c r="D34">
        <v>10</v>
      </c>
      <c r="E34" s="9"/>
      <c r="F34" s="10">
        <f t="shared" si="0"/>
        <v>11</v>
      </c>
      <c r="G34" s="1" t="str">
        <f t="shared" si="1"/>
        <v/>
      </c>
      <c r="H34" s="8">
        <v>17.75</v>
      </c>
      <c r="I34" s="14">
        <v>48856</v>
      </c>
      <c r="J34" s="15"/>
      <c r="K34" s="8">
        <v>17.75</v>
      </c>
      <c r="L34" s="1">
        <f t="shared" si="2"/>
        <v>0</v>
      </c>
      <c r="M34" s="1">
        <f t="shared" si="3"/>
        <v>4.4414545454545502</v>
      </c>
      <c r="N34" s="1">
        <f t="shared" si="4"/>
        <v>44.414545454545497</v>
      </c>
      <c r="O34" s="1">
        <f t="shared" si="5"/>
        <v>0</v>
      </c>
      <c r="P34" s="12">
        <f t="shared" si="6"/>
        <v>48.856000000000002</v>
      </c>
      <c r="Q34" s="3"/>
      <c r="R34" s="3"/>
    </row>
    <row r="35" spans="1:18">
      <c r="A35" s="8">
        <v>18.25</v>
      </c>
      <c r="C35">
        <v>2</v>
      </c>
      <c r="D35">
        <v>4</v>
      </c>
      <c r="E35" s="9"/>
      <c r="F35" s="10">
        <f t="shared" si="0"/>
        <v>6</v>
      </c>
      <c r="G35" s="1" t="str">
        <f t="shared" si="1"/>
        <v/>
      </c>
      <c r="H35" s="8">
        <v>18.25</v>
      </c>
      <c r="J35" s="1"/>
      <c r="K35" s="8">
        <v>18.25</v>
      </c>
      <c r="L35" s="1">
        <f t="shared" si="2"/>
        <v>0</v>
      </c>
      <c r="M35" s="1">
        <f t="shared" si="3"/>
        <v>0</v>
      </c>
      <c r="N35" s="1">
        <f t="shared" si="4"/>
        <v>0</v>
      </c>
      <c r="O35" s="1">
        <f t="shared" si="5"/>
        <v>0</v>
      </c>
      <c r="P35" s="12">
        <f t="shared" si="6"/>
        <v>0</v>
      </c>
      <c r="Q35" s="3"/>
      <c r="R35" s="3"/>
    </row>
    <row r="36" spans="1:18">
      <c r="A36" s="8">
        <v>18.75</v>
      </c>
      <c r="E36" s="9"/>
      <c r="F36" s="10">
        <f t="shared" si="0"/>
        <v>0</v>
      </c>
      <c r="G36" s="1" t="str">
        <f t="shared" si="1"/>
        <v/>
      </c>
      <c r="H36" s="8">
        <v>18.75</v>
      </c>
      <c r="J36" s="1"/>
      <c r="K36" s="8">
        <v>18.75</v>
      </c>
      <c r="L36" s="1">
        <f t="shared" si="2"/>
        <v>0</v>
      </c>
      <c r="M36" s="1">
        <f t="shared" si="3"/>
        <v>0</v>
      </c>
      <c r="N36" s="1">
        <f t="shared" si="4"/>
        <v>0</v>
      </c>
      <c r="O36" s="1">
        <f t="shared" si="5"/>
        <v>0</v>
      </c>
      <c r="P36" s="12">
        <f t="shared" si="6"/>
        <v>0</v>
      </c>
      <c r="Q36" s="3"/>
      <c r="R36" s="3"/>
    </row>
    <row r="37" spans="1:18">
      <c r="A37" s="8">
        <v>19.25</v>
      </c>
      <c r="B37" s="9"/>
      <c r="C37" s="9"/>
      <c r="D37" s="9"/>
      <c r="E37" s="9"/>
      <c r="F37" s="10">
        <f t="shared" si="0"/>
        <v>0</v>
      </c>
      <c r="G37" s="1" t="str">
        <f t="shared" si="1"/>
        <v/>
      </c>
      <c r="H37" s="8">
        <v>19.25</v>
      </c>
      <c r="J37" s="1"/>
      <c r="K37" s="8">
        <v>19.25</v>
      </c>
      <c r="L37" s="1">
        <f t="shared" si="2"/>
        <v>0</v>
      </c>
      <c r="M37" s="1">
        <f t="shared" si="3"/>
        <v>0</v>
      </c>
      <c r="N37" s="1">
        <f t="shared" si="4"/>
        <v>0</v>
      </c>
      <c r="O37" s="1">
        <f t="shared" si="5"/>
        <v>0</v>
      </c>
      <c r="P37" s="12">
        <f t="shared" si="6"/>
        <v>0</v>
      </c>
      <c r="Q37" s="3"/>
      <c r="R37" s="3"/>
    </row>
    <row r="38" spans="1:18">
      <c r="A38" s="8">
        <v>19.75</v>
      </c>
      <c r="B38" s="9"/>
      <c r="C38" s="9"/>
      <c r="D38" s="9"/>
      <c r="E38" s="9"/>
      <c r="F38" s="10">
        <f t="shared" si="0"/>
        <v>0</v>
      </c>
      <c r="G38" s="1" t="str">
        <f t="shared" si="1"/>
        <v/>
      </c>
      <c r="H38" s="8">
        <v>19.75</v>
      </c>
      <c r="J38" s="1"/>
      <c r="K38" s="8">
        <v>19.75</v>
      </c>
      <c r="L38" s="1">
        <f t="shared" si="2"/>
        <v>0</v>
      </c>
      <c r="M38" s="1">
        <f t="shared" si="3"/>
        <v>0</v>
      </c>
      <c r="N38" s="1">
        <f t="shared" si="4"/>
        <v>0</v>
      </c>
      <c r="O38" s="1">
        <f t="shared" si="5"/>
        <v>0</v>
      </c>
      <c r="P38" s="12">
        <f t="shared" si="6"/>
        <v>0</v>
      </c>
      <c r="Q38" s="3"/>
      <c r="R38" s="3"/>
    </row>
    <row r="39" spans="1:18">
      <c r="A39" s="8">
        <v>20.25</v>
      </c>
      <c r="B39" s="9"/>
      <c r="C39" s="9"/>
      <c r="D39" s="9"/>
      <c r="E39" s="9"/>
      <c r="F39" s="10">
        <f t="shared" si="0"/>
        <v>0</v>
      </c>
      <c r="G39" s="1" t="str">
        <f t="shared" si="1"/>
        <v/>
      </c>
      <c r="H39" s="8">
        <v>20.25</v>
      </c>
      <c r="J39" s="1"/>
      <c r="K39" s="8">
        <v>20.25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12">
        <f t="shared" si="6"/>
        <v>0</v>
      </c>
      <c r="Q39" s="3"/>
      <c r="R39" s="3"/>
    </row>
    <row r="40" spans="1:18">
      <c r="A40" s="8">
        <v>20.75</v>
      </c>
      <c r="B40" s="9"/>
      <c r="C40" s="9"/>
      <c r="D40" s="9"/>
      <c r="E40" s="9"/>
      <c r="F40" s="10">
        <f t="shared" si="0"/>
        <v>0</v>
      </c>
      <c r="G40" s="1" t="str">
        <f t="shared" si="1"/>
        <v>COMPLETAR</v>
      </c>
      <c r="H40" s="8">
        <v>20.75</v>
      </c>
      <c r="I40" s="11">
        <f>SUM(I6:I39)</f>
        <v>96292264</v>
      </c>
      <c r="J40" s="1"/>
      <c r="K40" s="8">
        <v>20.75</v>
      </c>
      <c r="L40" s="1">
        <f t="shared" si="2"/>
        <v>0</v>
      </c>
      <c r="M40" s="1">
        <f t="shared" si="3"/>
        <v>0</v>
      </c>
      <c r="N40" s="1">
        <f t="shared" si="4"/>
        <v>0</v>
      </c>
      <c r="O40" s="1">
        <f t="shared" si="5"/>
        <v>0</v>
      </c>
      <c r="P40" s="12">
        <f t="shared" si="6"/>
        <v>0</v>
      </c>
      <c r="Q40" s="3"/>
      <c r="R40" s="3"/>
    </row>
    <row r="41" spans="1:18">
      <c r="A41" s="8">
        <v>21.25</v>
      </c>
      <c r="B41" s="9"/>
      <c r="C41" s="9"/>
      <c r="D41" s="9"/>
      <c r="E41" s="9"/>
      <c r="F41" s="10">
        <f t="shared" si="0"/>
        <v>0</v>
      </c>
      <c r="G41" s="1" t="str">
        <f t="shared" si="1"/>
        <v/>
      </c>
      <c r="H41" s="8">
        <v>21.25</v>
      </c>
      <c r="I41" s="11"/>
      <c r="J41" s="1"/>
      <c r="K41" s="8">
        <v>21.25</v>
      </c>
      <c r="L41" s="1">
        <f t="shared" si="2"/>
        <v>0</v>
      </c>
      <c r="M41" s="1">
        <f t="shared" si="3"/>
        <v>0</v>
      </c>
      <c r="N41" s="1">
        <f t="shared" si="4"/>
        <v>0</v>
      </c>
      <c r="O41" s="1">
        <f t="shared" si="5"/>
        <v>0</v>
      </c>
      <c r="P41" s="12">
        <f t="shared" si="6"/>
        <v>0</v>
      </c>
      <c r="Q41" s="3"/>
      <c r="R41" s="3"/>
    </row>
    <row r="42" spans="1:18">
      <c r="A42" s="8">
        <v>21.75</v>
      </c>
      <c r="B42" s="9"/>
      <c r="C42" s="9"/>
      <c r="D42" s="9"/>
      <c r="E42" s="9"/>
      <c r="F42" s="10">
        <f t="shared" si="0"/>
        <v>0</v>
      </c>
      <c r="G42" s="1" t="str">
        <f t="shared" si="1"/>
        <v/>
      </c>
      <c r="H42" s="8">
        <v>21.75</v>
      </c>
      <c r="I42" s="11"/>
      <c r="J42" s="1"/>
      <c r="K42" s="8">
        <v>21.75</v>
      </c>
      <c r="L42" s="1">
        <f t="shared" si="2"/>
        <v>0</v>
      </c>
      <c r="M42" s="1">
        <f t="shared" si="3"/>
        <v>0</v>
      </c>
      <c r="N42" s="1">
        <f t="shared" si="4"/>
        <v>0</v>
      </c>
      <c r="O42" s="1">
        <f t="shared" si="5"/>
        <v>0</v>
      </c>
      <c r="P42" s="12">
        <f t="shared" si="6"/>
        <v>0</v>
      </c>
      <c r="Q42" s="3"/>
      <c r="R42" s="3"/>
    </row>
    <row r="43" spans="1:18">
      <c r="A43" s="6" t="s">
        <v>7</v>
      </c>
      <c r="B43" s="16">
        <f>SUM(B6:B42)</f>
        <v>297</v>
      </c>
      <c r="C43" s="16">
        <f>SUM(C6:C42)</f>
        <v>879</v>
      </c>
      <c r="D43" s="16">
        <f>SUM(D6:D42)</f>
        <v>55</v>
      </c>
      <c r="E43" s="16">
        <f>SUM(E6:E42)</f>
        <v>0</v>
      </c>
      <c r="F43" s="16">
        <f>SUM(F6:F42)</f>
        <v>1231</v>
      </c>
      <c r="G43" s="17"/>
      <c r="H43" s="6" t="s">
        <v>7</v>
      </c>
      <c r="I43" s="11"/>
      <c r="J43" s="1"/>
      <c r="K43" s="6" t="s">
        <v>7</v>
      </c>
      <c r="L43" s="16">
        <f>SUM(L6:L42)</f>
        <v>23188.066970731499</v>
      </c>
      <c r="M43" s="16">
        <f>SUM(M6:M42)</f>
        <v>71329.362990496098</v>
      </c>
      <c r="N43" s="16">
        <f>SUM(N6:N42)</f>
        <v>1774.8342531022799</v>
      </c>
      <c r="O43" s="16">
        <f>SUM(O6:O42)</f>
        <v>0</v>
      </c>
      <c r="P43" s="16">
        <f>SUM(P6:P42)</f>
        <v>96292.2642143298</v>
      </c>
      <c r="Q43" s="18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9"/>
      <c r="B46" s="1"/>
      <c r="C46" s="1"/>
      <c r="D46" s="1"/>
      <c r="E46" s="1"/>
      <c r="F46" s="19"/>
      <c r="G46" s="1"/>
      <c r="H46" s="1"/>
      <c r="I46" s="1"/>
      <c r="J46" s="19"/>
      <c r="K46" s="1"/>
      <c r="L46" s="1"/>
      <c r="M46" s="1"/>
      <c r="N46" s="19"/>
      <c r="O46" s="1"/>
      <c r="P46" s="3"/>
      <c r="Q46" s="3"/>
      <c r="R46" s="3"/>
    </row>
    <row r="47" spans="1:18">
      <c r="A47" s="1"/>
      <c r="B47" s="45" t="s">
        <v>9</v>
      </c>
      <c r="C47" s="45"/>
      <c r="D47" s="45"/>
      <c r="E47" s="1"/>
      <c r="F47" s="1"/>
      <c r="G47" s="11"/>
      <c r="H47" s="1"/>
      <c r="I47" s="45" t="s">
        <v>10</v>
      </c>
      <c r="J47" s="45"/>
      <c r="K47" s="45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20" t="s">
        <v>11</v>
      </c>
      <c r="I49">
        <v>2.3831725248900002E-3</v>
      </c>
      <c r="J49" s="20" t="s">
        <v>12</v>
      </c>
      <c r="K49">
        <v>3.3899217864073901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4">
        <v>0</v>
      </c>
      <c r="C51" s="5">
        <v>1</v>
      </c>
      <c r="D51" s="5">
        <v>2</v>
      </c>
      <c r="E51" s="5">
        <v>3</v>
      </c>
      <c r="F51" s="6" t="s">
        <v>7</v>
      </c>
      <c r="G51" s="1"/>
      <c r="H51" s="2" t="s">
        <v>6</v>
      </c>
      <c r="I51" s="4">
        <v>0</v>
      </c>
      <c r="J51" s="5">
        <v>1</v>
      </c>
      <c r="K51" s="5">
        <v>2</v>
      </c>
      <c r="L51" s="5">
        <v>3</v>
      </c>
      <c r="M51" s="21" t="s">
        <v>7</v>
      </c>
      <c r="N51" s="3"/>
      <c r="O51" s="3"/>
      <c r="P51" s="3"/>
    </row>
    <row r="52" spans="1:18">
      <c r="A52" s="8">
        <v>3.75</v>
      </c>
      <c r="B52" s="1">
        <f t="shared" ref="B52:B88" si="7">L6*($A52)</f>
        <v>0</v>
      </c>
      <c r="C52" s="1">
        <f t="shared" ref="C52:C88" si="8">M6*($A52)</f>
        <v>0</v>
      </c>
      <c r="D52" s="1">
        <f t="shared" ref="D52:D88" si="9">N6*($A52)</f>
        <v>0</v>
      </c>
      <c r="E52" s="1">
        <f t="shared" ref="E52:E88" si="10">O6*($A52)</f>
        <v>0</v>
      </c>
      <c r="F52" s="10">
        <f t="shared" ref="F52:F88" si="11">SUM(B52:E52)</f>
        <v>0</v>
      </c>
      <c r="G52" s="1"/>
      <c r="H52" s="8">
        <f t="shared" ref="H52:H88" si="12">$I$49*((A52)^$K$49)</f>
        <v>0.21041494547234699</v>
      </c>
      <c r="I52" s="1">
        <f t="shared" ref="I52:I88" si="13">L6*$H52</f>
        <v>0</v>
      </c>
      <c r="J52" s="1">
        <f t="shared" ref="J52:J88" si="14">M6*$H52</f>
        <v>0</v>
      </c>
      <c r="K52" s="1">
        <f t="shared" ref="K52:K88" si="15">N6*$H52</f>
        <v>0</v>
      </c>
      <c r="L52" s="1">
        <f t="shared" ref="L52:L88" si="16">O6*$H52</f>
        <v>0</v>
      </c>
      <c r="M52" s="22">
        <f t="shared" ref="M52:M88" si="17">SUM(I52:L52)</f>
        <v>0</v>
      </c>
      <c r="N52" s="3"/>
      <c r="O52" s="3"/>
      <c r="P52" s="3"/>
    </row>
    <row r="53" spans="1:18">
      <c r="A53" s="8">
        <v>4.25</v>
      </c>
      <c r="B53" s="1">
        <f t="shared" si="7"/>
        <v>0</v>
      </c>
      <c r="C53" s="1">
        <f t="shared" si="8"/>
        <v>0</v>
      </c>
      <c r="D53" s="1">
        <f t="shared" si="9"/>
        <v>0</v>
      </c>
      <c r="E53" s="1">
        <f t="shared" si="10"/>
        <v>0</v>
      </c>
      <c r="F53" s="10">
        <f t="shared" si="11"/>
        <v>0</v>
      </c>
      <c r="G53" s="1"/>
      <c r="H53" s="8">
        <f t="shared" si="12"/>
        <v>0.32162130342678302</v>
      </c>
      <c r="I53" s="1">
        <f t="shared" si="13"/>
        <v>0</v>
      </c>
      <c r="J53" s="1">
        <f t="shared" si="14"/>
        <v>0</v>
      </c>
      <c r="K53" s="1">
        <f t="shared" si="15"/>
        <v>0</v>
      </c>
      <c r="L53" s="1">
        <f t="shared" si="16"/>
        <v>0</v>
      </c>
      <c r="M53" s="22">
        <f t="shared" si="17"/>
        <v>0</v>
      </c>
      <c r="N53" s="3"/>
      <c r="O53" s="3"/>
      <c r="P53" s="3"/>
    </row>
    <row r="54" spans="1:18">
      <c r="A54" s="8">
        <v>4.75</v>
      </c>
      <c r="B54" s="1">
        <f t="shared" si="7"/>
        <v>0</v>
      </c>
      <c r="C54" s="1">
        <f t="shared" si="8"/>
        <v>0</v>
      </c>
      <c r="D54" s="1">
        <f t="shared" si="9"/>
        <v>0</v>
      </c>
      <c r="E54" s="1">
        <f t="shared" si="10"/>
        <v>0</v>
      </c>
      <c r="F54" s="10">
        <f t="shared" si="11"/>
        <v>0</v>
      </c>
      <c r="G54" s="1"/>
      <c r="H54" s="8">
        <f t="shared" si="12"/>
        <v>0.46891474933199001</v>
      </c>
      <c r="I54" s="1">
        <f t="shared" si="13"/>
        <v>0</v>
      </c>
      <c r="J54" s="1">
        <f t="shared" si="14"/>
        <v>0</v>
      </c>
      <c r="K54" s="1">
        <f t="shared" si="15"/>
        <v>0</v>
      </c>
      <c r="L54" s="1">
        <f t="shared" si="16"/>
        <v>0</v>
      </c>
      <c r="M54" s="22">
        <f t="shared" si="17"/>
        <v>0</v>
      </c>
      <c r="N54" s="3"/>
      <c r="O54" s="3"/>
      <c r="P54" s="3"/>
    </row>
    <row r="55" spans="1:18">
      <c r="A55" s="8">
        <v>5.25</v>
      </c>
      <c r="B55" s="1">
        <f t="shared" si="7"/>
        <v>0</v>
      </c>
      <c r="C55" s="1">
        <f t="shared" si="8"/>
        <v>0</v>
      </c>
      <c r="D55" s="1">
        <f t="shared" si="9"/>
        <v>0</v>
      </c>
      <c r="E55" s="1">
        <f t="shared" si="10"/>
        <v>0</v>
      </c>
      <c r="F55" s="10">
        <f t="shared" si="11"/>
        <v>0</v>
      </c>
      <c r="G55" s="1"/>
      <c r="H55" s="8">
        <f t="shared" si="12"/>
        <v>0.65832325349171805</v>
      </c>
      <c r="I55" s="1">
        <f t="shared" si="13"/>
        <v>0</v>
      </c>
      <c r="J55" s="1">
        <f t="shared" si="14"/>
        <v>0</v>
      </c>
      <c r="K55" s="1">
        <f t="shared" si="15"/>
        <v>0</v>
      </c>
      <c r="L55" s="1">
        <f t="shared" si="16"/>
        <v>0</v>
      </c>
      <c r="M55" s="22">
        <f t="shared" si="17"/>
        <v>0</v>
      </c>
      <c r="N55" s="3"/>
      <c r="O55" s="3"/>
      <c r="P55" s="3"/>
    </row>
    <row r="56" spans="1:18">
      <c r="A56" s="8">
        <v>5.75</v>
      </c>
      <c r="B56" s="1">
        <f t="shared" si="7"/>
        <v>0</v>
      </c>
      <c r="C56" s="1">
        <f t="shared" si="8"/>
        <v>0</v>
      </c>
      <c r="D56" s="1">
        <f t="shared" si="9"/>
        <v>0</v>
      </c>
      <c r="E56" s="1">
        <f t="shared" si="10"/>
        <v>0</v>
      </c>
      <c r="F56" s="10">
        <f t="shared" si="11"/>
        <v>0</v>
      </c>
      <c r="G56" s="1"/>
      <c r="H56" s="8">
        <f t="shared" si="12"/>
        <v>0.89612802721649298</v>
      </c>
      <c r="I56" s="1">
        <f t="shared" si="13"/>
        <v>0</v>
      </c>
      <c r="J56" s="1">
        <f t="shared" si="14"/>
        <v>0</v>
      </c>
      <c r="K56" s="1">
        <f t="shared" si="15"/>
        <v>0</v>
      </c>
      <c r="L56" s="1">
        <f t="shared" si="16"/>
        <v>0</v>
      </c>
      <c r="M56" s="22">
        <f t="shared" si="17"/>
        <v>0</v>
      </c>
      <c r="N56" s="3"/>
      <c r="O56" s="3"/>
      <c r="P56" s="3"/>
    </row>
    <row r="57" spans="1:18">
      <c r="A57" s="8">
        <v>6.25</v>
      </c>
      <c r="B57" s="1">
        <f t="shared" si="7"/>
        <v>96.012500000000003</v>
      </c>
      <c r="C57" s="1">
        <f t="shared" si="8"/>
        <v>0</v>
      </c>
      <c r="D57" s="1">
        <f t="shared" si="9"/>
        <v>0</v>
      </c>
      <c r="E57" s="1">
        <f t="shared" si="10"/>
        <v>0</v>
      </c>
      <c r="F57" s="10">
        <f t="shared" si="11"/>
        <v>96.012500000000003</v>
      </c>
      <c r="G57" s="1"/>
      <c r="H57" s="8">
        <f t="shared" si="12"/>
        <v>1.18884844345834</v>
      </c>
      <c r="I57" s="1">
        <f t="shared" si="13"/>
        <v>18.263089788407001</v>
      </c>
      <c r="J57" s="1">
        <f t="shared" si="14"/>
        <v>0</v>
      </c>
      <c r="K57" s="1">
        <f t="shared" si="15"/>
        <v>0</v>
      </c>
      <c r="L57" s="1">
        <f t="shared" si="16"/>
        <v>0</v>
      </c>
      <c r="M57" s="22">
        <f t="shared" si="17"/>
        <v>18.263089788407001</v>
      </c>
      <c r="N57" s="3"/>
      <c r="O57" s="3"/>
      <c r="P57" s="3"/>
    </row>
    <row r="58" spans="1:18">
      <c r="A58" s="8">
        <v>6.75</v>
      </c>
      <c r="B58" s="1">
        <f t="shared" si="7"/>
        <v>0</v>
      </c>
      <c r="C58" s="1">
        <f t="shared" si="8"/>
        <v>0</v>
      </c>
      <c r="D58" s="1">
        <f t="shared" si="9"/>
        <v>0</v>
      </c>
      <c r="E58" s="1">
        <f t="shared" si="10"/>
        <v>0</v>
      </c>
      <c r="F58" s="10">
        <f t="shared" si="11"/>
        <v>0</v>
      </c>
      <c r="G58" s="1"/>
      <c r="H58" s="8">
        <f t="shared" si="12"/>
        <v>1.54322912273427</v>
      </c>
      <c r="I58" s="1">
        <f t="shared" si="13"/>
        <v>0</v>
      </c>
      <c r="J58" s="1">
        <f t="shared" si="14"/>
        <v>0</v>
      </c>
      <c r="K58" s="1">
        <f t="shared" si="15"/>
        <v>0</v>
      </c>
      <c r="L58" s="1">
        <f t="shared" si="16"/>
        <v>0</v>
      </c>
      <c r="M58" s="22">
        <f t="shared" si="17"/>
        <v>0</v>
      </c>
      <c r="N58" s="3"/>
      <c r="O58" s="3"/>
      <c r="P58" s="3"/>
    </row>
    <row r="59" spans="1:18">
      <c r="A59" s="8">
        <v>7.25</v>
      </c>
      <c r="B59" s="1">
        <f t="shared" si="7"/>
        <v>0</v>
      </c>
      <c r="C59" s="1">
        <f t="shared" si="8"/>
        <v>0</v>
      </c>
      <c r="D59" s="1">
        <f t="shared" si="9"/>
        <v>0</v>
      </c>
      <c r="E59" s="1">
        <f t="shared" si="10"/>
        <v>0</v>
      </c>
      <c r="F59" s="10">
        <f t="shared" si="11"/>
        <v>0</v>
      </c>
      <c r="G59" s="1"/>
      <c r="H59" s="8">
        <f t="shared" si="12"/>
        <v>1.96622872043493</v>
      </c>
      <c r="I59" s="1">
        <f t="shared" si="13"/>
        <v>0</v>
      </c>
      <c r="J59" s="1">
        <f t="shared" si="14"/>
        <v>0</v>
      </c>
      <c r="K59" s="1">
        <f t="shared" si="15"/>
        <v>0</v>
      </c>
      <c r="L59" s="1">
        <f t="shared" si="16"/>
        <v>0</v>
      </c>
      <c r="M59" s="22">
        <f t="shared" si="17"/>
        <v>0</v>
      </c>
      <c r="N59" s="3"/>
      <c r="O59" s="3"/>
      <c r="P59" s="3"/>
    </row>
    <row r="60" spans="1:18">
      <c r="A60" s="8">
        <v>7.75</v>
      </c>
      <c r="B60" s="1">
        <f t="shared" si="7"/>
        <v>119.05549999999999</v>
      </c>
      <c r="C60" s="1">
        <f t="shared" si="8"/>
        <v>0</v>
      </c>
      <c r="D60" s="1">
        <f t="shared" si="9"/>
        <v>0</v>
      </c>
      <c r="E60" s="1">
        <f t="shared" si="10"/>
        <v>0</v>
      </c>
      <c r="F60" s="10">
        <f t="shared" si="11"/>
        <v>119.05549999999999</v>
      </c>
      <c r="G60" s="1"/>
      <c r="H60" s="8">
        <f t="shared" si="12"/>
        <v>2.46501007892474</v>
      </c>
      <c r="I60" s="1">
        <f t="shared" si="13"/>
        <v>37.867484832441903</v>
      </c>
      <c r="J60" s="1">
        <f t="shared" si="14"/>
        <v>0</v>
      </c>
      <c r="K60" s="1">
        <f t="shared" si="15"/>
        <v>0</v>
      </c>
      <c r="L60" s="1">
        <f t="shared" si="16"/>
        <v>0</v>
      </c>
      <c r="M60" s="22">
        <f t="shared" si="17"/>
        <v>37.867484832441903</v>
      </c>
      <c r="N60" s="3"/>
      <c r="O60" s="3"/>
      <c r="P60" s="3"/>
    </row>
    <row r="61" spans="1:18">
      <c r="A61" s="8">
        <v>8.25</v>
      </c>
      <c r="B61" s="1">
        <f t="shared" si="7"/>
        <v>506.97075000000001</v>
      </c>
      <c r="C61" s="1">
        <f t="shared" si="8"/>
        <v>0</v>
      </c>
      <c r="D61" s="1">
        <f t="shared" si="9"/>
        <v>0</v>
      </c>
      <c r="E61" s="1">
        <f t="shared" si="10"/>
        <v>0</v>
      </c>
      <c r="F61" s="10">
        <f t="shared" si="11"/>
        <v>506.97075000000001</v>
      </c>
      <c r="G61" s="1"/>
      <c r="H61" s="8">
        <f t="shared" si="12"/>
        <v>3.0469314936096099</v>
      </c>
      <c r="I61" s="1">
        <f t="shared" si="13"/>
        <v>187.23698721380401</v>
      </c>
      <c r="J61" s="1">
        <f t="shared" si="14"/>
        <v>0</v>
      </c>
      <c r="K61" s="1">
        <f t="shared" si="15"/>
        <v>0</v>
      </c>
      <c r="L61" s="1">
        <f t="shared" si="16"/>
        <v>0</v>
      </c>
      <c r="M61" s="22">
        <f t="shared" si="17"/>
        <v>187.23698721380401</v>
      </c>
      <c r="N61" s="3"/>
      <c r="O61" s="3"/>
      <c r="P61" s="3"/>
    </row>
    <row r="62" spans="1:18">
      <c r="A62" s="8">
        <v>8.75</v>
      </c>
      <c r="B62" s="1">
        <f t="shared" si="7"/>
        <v>368.97874999999999</v>
      </c>
      <c r="C62" s="1">
        <f t="shared" si="8"/>
        <v>0</v>
      </c>
      <c r="D62" s="1">
        <f t="shared" si="9"/>
        <v>0</v>
      </c>
      <c r="E62" s="1">
        <f t="shared" si="10"/>
        <v>0</v>
      </c>
      <c r="F62" s="10">
        <f t="shared" si="11"/>
        <v>368.97874999999999</v>
      </c>
      <c r="G62" s="1"/>
      <c r="H62" s="8">
        <f t="shared" si="12"/>
        <v>3.7195389018073199</v>
      </c>
      <c r="I62" s="1">
        <f t="shared" si="13"/>
        <v>156.84923595031299</v>
      </c>
      <c r="J62" s="1">
        <f t="shared" si="14"/>
        <v>0</v>
      </c>
      <c r="K62" s="1">
        <f t="shared" si="15"/>
        <v>0</v>
      </c>
      <c r="L62" s="1">
        <f t="shared" si="16"/>
        <v>0</v>
      </c>
      <c r="M62" s="22">
        <f t="shared" si="17"/>
        <v>156.84923595031299</v>
      </c>
      <c r="N62" s="3"/>
      <c r="O62" s="3"/>
      <c r="P62" s="3"/>
    </row>
    <row r="63" spans="1:18">
      <c r="A63" s="8">
        <v>9.25</v>
      </c>
      <c r="B63" s="1">
        <f t="shared" si="7"/>
        <v>424.4085</v>
      </c>
      <c r="C63" s="1">
        <f t="shared" si="8"/>
        <v>0</v>
      </c>
      <c r="D63" s="1">
        <f t="shared" si="9"/>
        <v>0</v>
      </c>
      <c r="E63" s="1">
        <f t="shared" si="10"/>
        <v>0</v>
      </c>
      <c r="F63" s="10">
        <f t="shared" si="11"/>
        <v>424.4085</v>
      </c>
      <c r="G63" s="1"/>
      <c r="H63" s="8">
        <f t="shared" si="12"/>
        <v>4.4905588458898098</v>
      </c>
      <c r="I63" s="1">
        <f t="shared" si="13"/>
        <v>206.035820967116</v>
      </c>
      <c r="J63" s="1">
        <f t="shared" si="14"/>
        <v>0</v>
      </c>
      <c r="K63" s="1">
        <f t="shared" si="15"/>
        <v>0</v>
      </c>
      <c r="L63" s="1">
        <f t="shared" si="16"/>
        <v>0</v>
      </c>
      <c r="M63" s="22">
        <f t="shared" si="17"/>
        <v>206.035820967116</v>
      </c>
      <c r="N63" s="3"/>
      <c r="O63" s="3"/>
      <c r="P63" s="3"/>
    </row>
    <row r="64" spans="1:18">
      <c r="A64" s="8">
        <v>9.75</v>
      </c>
      <c r="B64" s="1">
        <f t="shared" si="7"/>
        <v>5491.1241214362999</v>
      </c>
      <c r="C64" s="1">
        <f t="shared" si="8"/>
        <v>549.11241214362997</v>
      </c>
      <c r="D64" s="1">
        <f t="shared" si="9"/>
        <v>0</v>
      </c>
      <c r="E64" s="1">
        <f t="shared" si="10"/>
        <v>0</v>
      </c>
      <c r="F64" s="10">
        <f t="shared" si="11"/>
        <v>6040.2365335799304</v>
      </c>
      <c r="G64" s="1"/>
      <c r="H64" s="8">
        <f t="shared" si="12"/>
        <v>5.3678920933510303</v>
      </c>
      <c r="I64" s="1">
        <f t="shared" si="13"/>
        <v>3023.1550518017498</v>
      </c>
      <c r="J64" s="1">
        <f t="shared" si="14"/>
        <v>302.31550518017502</v>
      </c>
      <c r="K64" s="1">
        <f t="shared" si="15"/>
        <v>0</v>
      </c>
      <c r="L64" s="1">
        <f t="shared" si="16"/>
        <v>0</v>
      </c>
      <c r="M64" s="22">
        <f t="shared" si="17"/>
        <v>3325.4705569819198</v>
      </c>
      <c r="N64" s="3"/>
      <c r="O64" s="3"/>
      <c r="P64" s="3"/>
    </row>
    <row r="65" spans="1:16">
      <c r="A65" s="8">
        <v>10.25</v>
      </c>
      <c r="B65" s="1">
        <f t="shared" si="7"/>
        <v>25333.2083460758</v>
      </c>
      <c r="C65" s="1">
        <f t="shared" si="8"/>
        <v>0</v>
      </c>
      <c r="D65" s="1">
        <f t="shared" si="9"/>
        <v>0</v>
      </c>
      <c r="E65" s="1">
        <f t="shared" si="10"/>
        <v>0</v>
      </c>
      <c r="F65" s="10">
        <f t="shared" si="11"/>
        <v>25333.2083460758</v>
      </c>
      <c r="G65" s="1"/>
      <c r="H65" s="8">
        <f t="shared" si="12"/>
        <v>6.3596078197282901</v>
      </c>
      <c r="I65" s="1">
        <f t="shared" si="13"/>
        <v>15717.977550879001</v>
      </c>
      <c r="J65" s="1">
        <f t="shared" si="14"/>
        <v>0</v>
      </c>
      <c r="K65" s="1">
        <f t="shared" si="15"/>
        <v>0</v>
      </c>
      <c r="L65" s="1">
        <f t="shared" si="16"/>
        <v>0</v>
      </c>
      <c r="M65" s="22">
        <f t="shared" si="17"/>
        <v>15717.977550879001</v>
      </c>
      <c r="N65" s="3"/>
      <c r="O65" s="3"/>
      <c r="P65" s="3"/>
    </row>
    <row r="66" spans="1:16">
      <c r="A66" s="8">
        <v>10.75</v>
      </c>
      <c r="B66" s="1">
        <f t="shared" si="7"/>
        <v>32216.057056911199</v>
      </c>
      <c r="C66" s="1">
        <f t="shared" si="8"/>
        <v>947.53108990915302</v>
      </c>
      <c r="D66" s="1">
        <f t="shared" si="9"/>
        <v>0</v>
      </c>
      <c r="E66" s="1">
        <f t="shared" si="10"/>
        <v>0</v>
      </c>
      <c r="F66" s="10">
        <f t="shared" si="11"/>
        <v>33163.588146820402</v>
      </c>
      <c r="G66" s="1"/>
      <c r="H66" s="8">
        <f t="shared" si="12"/>
        <v>7.4739382779858401</v>
      </c>
      <c r="I66" s="1">
        <f t="shared" si="13"/>
        <v>22398.216000318502</v>
      </c>
      <c r="J66" s="1">
        <f t="shared" si="14"/>
        <v>658.77105883289903</v>
      </c>
      <c r="K66" s="1">
        <f t="shared" si="15"/>
        <v>0</v>
      </c>
      <c r="L66" s="1">
        <f t="shared" si="16"/>
        <v>0</v>
      </c>
      <c r="M66" s="22">
        <f t="shared" si="17"/>
        <v>23056.987059151401</v>
      </c>
      <c r="N66" s="3"/>
      <c r="O66" s="3"/>
      <c r="P66" s="3"/>
    </row>
    <row r="67" spans="1:16">
      <c r="A67" s="8">
        <v>11.25</v>
      </c>
      <c r="B67" s="1">
        <f t="shared" si="7"/>
        <v>42474.807516831403</v>
      </c>
      <c r="C67" s="1">
        <f t="shared" si="8"/>
        <v>11837.241439117</v>
      </c>
      <c r="D67" s="1">
        <f t="shared" si="9"/>
        <v>0</v>
      </c>
      <c r="E67" s="1">
        <f t="shared" si="10"/>
        <v>0</v>
      </c>
      <c r="F67" s="10">
        <f t="shared" si="11"/>
        <v>54312.048955948398</v>
      </c>
      <c r="G67" s="1"/>
      <c r="H67" s="8">
        <f t="shared" si="12"/>
        <v>8.7192738916130406</v>
      </c>
      <c r="I67" s="1">
        <f t="shared" si="13"/>
        <v>32919.953798470902</v>
      </c>
      <c r="J67" s="1">
        <f t="shared" si="14"/>
        <v>9174.4133536722293</v>
      </c>
      <c r="K67" s="1">
        <f t="shared" si="15"/>
        <v>0</v>
      </c>
      <c r="L67" s="1">
        <f t="shared" si="16"/>
        <v>0</v>
      </c>
      <c r="M67" s="22">
        <f t="shared" si="17"/>
        <v>42094.367152143102</v>
      </c>
      <c r="N67" s="3"/>
      <c r="O67" s="3"/>
      <c r="P67" s="3"/>
    </row>
    <row r="68" spans="1:16">
      <c r="A68" s="8">
        <v>11.75</v>
      </c>
      <c r="B68" s="1">
        <f t="shared" si="7"/>
        <v>51572.621594053096</v>
      </c>
      <c r="C68" s="1">
        <f t="shared" si="8"/>
        <v>45126.043894796501</v>
      </c>
      <c r="D68" s="1">
        <f t="shared" si="9"/>
        <v>0</v>
      </c>
      <c r="E68" s="1">
        <f t="shared" si="10"/>
        <v>0</v>
      </c>
      <c r="F68" s="10">
        <f t="shared" si="11"/>
        <v>96698.665488849598</v>
      </c>
      <c r="G68" s="1"/>
      <c r="H68" s="8">
        <f t="shared" si="12"/>
        <v>10.1041587193655</v>
      </c>
      <c r="I68" s="1">
        <f t="shared" si="13"/>
        <v>44348.762056177802</v>
      </c>
      <c r="J68" s="1">
        <f t="shared" si="14"/>
        <v>38805.166799155602</v>
      </c>
      <c r="K68" s="1">
        <f t="shared" si="15"/>
        <v>0</v>
      </c>
      <c r="L68" s="1">
        <f t="shared" si="16"/>
        <v>0</v>
      </c>
      <c r="M68" s="22">
        <f t="shared" si="17"/>
        <v>83153.928855333404</v>
      </c>
      <c r="N68" s="3"/>
      <c r="O68" s="3"/>
      <c r="P68" s="3"/>
    </row>
    <row r="69" spans="1:16">
      <c r="A69" s="8">
        <v>12.25</v>
      </c>
      <c r="B69" s="1">
        <f t="shared" si="7"/>
        <v>47995.445822971</v>
      </c>
      <c r="C69" s="1">
        <f t="shared" si="8"/>
        <v>158593.64706720799</v>
      </c>
      <c r="D69" s="1">
        <f t="shared" si="9"/>
        <v>2086.7585140422202</v>
      </c>
      <c r="E69" s="1">
        <f t="shared" si="10"/>
        <v>0</v>
      </c>
      <c r="F69" s="10">
        <f t="shared" si="11"/>
        <v>208675.851404221</v>
      </c>
      <c r="G69" s="1"/>
      <c r="H69" s="8">
        <f t="shared" si="12"/>
        <v>11.637286248037</v>
      </c>
      <c r="I69" s="1">
        <f t="shared" si="13"/>
        <v>45594.8360525768</v>
      </c>
      <c r="J69" s="1">
        <f t="shared" si="14"/>
        <v>150661.19739112299</v>
      </c>
      <c r="K69" s="1">
        <f t="shared" si="15"/>
        <v>1982.38417619899</v>
      </c>
      <c r="L69" s="1">
        <f t="shared" si="16"/>
        <v>0</v>
      </c>
      <c r="M69" s="22">
        <f t="shared" si="17"/>
        <v>198238.417619899</v>
      </c>
      <c r="N69" s="3"/>
      <c r="O69" s="3"/>
      <c r="P69" s="3"/>
    </row>
    <row r="70" spans="1:16">
      <c r="A70" s="8">
        <v>12.75</v>
      </c>
      <c r="B70" s="1">
        <f t="shared" si="7"/>
        <v>33485.4438008039</v>
      </c>
      <c r="C70" s="1">
        <f t="shared" si="8"/>
        <v>187950.55552709301</v>
      </c>
      <c r="D70" s="1">
        <f t="shared" si="9"/>
        <v>1080.17560647755</v>
      </c>
      <c r="E70" s="1">
        <f t="shared" si="10"/>
        <v>0</v>
      </c>
      <c r="F70" s="10">
        <f t="shared" si="11"/>
        <v>222516.17493437399</v>
      </c>
      <c r="G70" s="1"/>
      <c r="H70" s="8">
        <f t="shared" si="12"/>
        <v>13.3274954764287</v>
      </c>
      <c r="I70" s="1">
        <f t="shared" si="13"/>
        <v>35002.125551484001</v>
      </c>
      <c r="J70" s="1">
        <f t="shared" si="14"/>
        <v>196463.543418007</v>
      </c>
      <c r="K70" s="1">
        <f t="shared" si="15"/>
        <v>1129.10082424142</v>
      </c>
      <c r="L70" s="1">
        <f t="shared" si="16"/>
        <v>0</v>
      </c>
      <c r="M70" s="22">
        <f t="shared" si="17"/>
        <v>232594.769793732</v>
      </c>
      <c r="N70" s="3"/>
      <c r="O70" s="3"/>
      <c r="P70" s="3"/>
    </row>
    <row r="71" spans="1:16">
      <c r="A71" s="8">
        <v>13.25</v>
      </c>
      <c r="B71" s="1">
        <f t="shared" si="7"/>
        <v>20460.367494499598</v>
      </c>
      <c r="C71" s="1">
        <f t="shared" si="8"/>
        <v>203400.123915909</v>
      </c>
      <c r="D71" s="1">
        <f t="shared" si="9"/>
        <v>2407.1020581764301</v>
      </c>
      <c r="E71" s="1">
        <f t="shared" si="10"/>
        <v>0</v>
      </c>
      <c r="F71" s="10">
        <f t="shared" si="11"/>
        <v>226267.59346858499</v>
      </c>
      <c r="G71" s="1"/>
      <c r="H71" s="8">
        <f t="shared" si="12"/>
        <v>15.1837672591697</v>
      </c>
      <c r="I71" s="1">
        <f t="shared" si="13"/>
        <v>23446.4496659293</v>
      </c>
      <c r="J71" s="1">
        <f t="shared" si="14"/>
        <v>233085.29373776901</v>
      </c>
      <c r="K71" s="1">
        <f t="shared" si="15"/>
        <v>2758.4058430505102</v>
      </c>
      <c r="L71" s="1">
        <f t="shared" si="16"/>
        <v>0</v>
      </c>
      <c r="M71" s="22">
        <f t="shared" si="17"/>
        <v>259290.149246749</v>
      </c>
      <c r="N71" s="3"/>
      <c r="O71" s="3"/>
      <c r="P71" s="3"/>
    </row>
    <row r="72" spans="1:16">
      <c r="A72" s="8">
        <v>13.75</v>
      </c>
      <c r="B72" s="1">
        <f t="shared" si="7"/>
        <v>7777.1538760637804</v>
      </c>
      <c r="C72" s="1">
        <f t="shared" si="8"/>
        <v>119990.374087841</v>
      </c>
      <c r="D72" s="1">
        <f t="shared" si="9"/>
        <v>4444.0879291792999</v>
      </c>
      <c r="E72" s="1">
        <f t="shared" si="10"/>
        <v>0</v>
      </c>
      <c r="F72" s="10">
        <f t="shared" si="11"/>
        <v>132211.615893084</v>
      </c>
      <c r="G72" s="1"/>
      <c r="H72" s="8">
        <f t="shared" si="12"/>
        <v>17.215220883528101</v>
      </c>
      <c r="I72" s="1">
        <f t="shared" si="13"/>
        <v>9737.1215870272608</v>
      </c>
      <c r="J72" s="1">
        <f t="shared" si="14"/>
        <v>150229.87591413499</v>
      </c>
      <c r="K72" s="1">
        <f t="shared" si="15"/>
        <v>5564.0694783012896</v>
      </c>
      <c r="L72" s="1">
        <f t="shared" si="16"/>
        <v>0</v>
      </c>
      <c r="M72" s="22">
        <f t="shared" si="17"/>
        <v>165531.066979464</v>
      </c>
      <c r="N72" s="3"/>
      <c r="O72" s="3"/>
      <c r="P72" s="3"/>
    </row>
    <row r="73" spans="1:16">
      <c r="A73" s="8">
        <v>14.25</v>
      </c>
      <c r="B73" s="1">
        <f t="shared" si="7"/>
        <v>1276.0110113912899</v>
      </c>
      <c r="C73" s="1">
        <f t="shared" si="8"/>
        <v>108460.93596826</v>
      </c>
      <c r="D73" s="1">
        <f t="shared" si="9"/>
        <v>3828.03303417386</v>
      </c>
      <c r="E73" s="1">
        <f t="shared" si="10"/>
        <v>0</v>
      </c>
      <c r="F73" s="10">
        <f t="shared" si="11"/>
        <v>113564.980013825</v>
      </c>
      <c r="G73" s="1"/>
      <c r="H73" s="8">
        <f t="shared" si="12"/>
        <v>19.431110856049099</v>
      </c>
      <c r="I73" s="1">
        <f t="shared" si="13"/>
        <v>1739.9516783076101</v>
      </c>
      <c r="J73" s="1">
        <f t="shared" si="14"/>
        <v>147895.89265614701</v>
      </c>
      <c r="K73" s="1">
        <f t="shared" si="15"/>
        <v>5219.8550349228299</v>
      </c>
      <c r="L73" s="1">
        <f t="shared" si="16"/>
        <v>0</v>
      </c>
      <c r="M73" s="22">
        <f t="shared" si="17"/>
        <v>154855.69936937699</v>
      </c>
      <c r="N73" s="3"/>
      <c r="O73" s="3"/>
      <c r="P73" s="3"/>
    </row>
    <row r="74" spans="1:16">
      <c r="A74" s="8">
        <v>14.75</v>
      </c>
      <c r="B74" s="1">
        <f t="shared" si="7"/>
        <v>1002.06465569305</v>
      </c>
      <c r="C74" s="1">
        <f t="shared" si="8"/>
        <v>56115.620718810504</v>
      </c>
      <c r="D74" s="1">
        <f t="shared" si="9"/>
        <v>3006.1939670791398</v>
      </c>
      <c r="E74" s="1">
        <f t="shared" si="10"/>
        <v>0</v>
      </c>
      <c r="F74" s="10">
        <f t="shared" si="11"/>
        <v>60123.879341582702</v>
      </c>
      <c r="G74" s="1"/>
      <c r="H74" s="8">
        <f t="shared" si="12"/>
        <v>21.840823878922201</v>
      </c>
      <c r="I74" s="1">
        <f t="shared" si="13"/>
        <v>1483.79102781591</v>
      </c>
      <c r="J74" s="1">
        <f t="shared" si="14"/>
        <v>83092.297557690705</v>
      </c>
      <c r="K74" s="1">
        <f t="shared" si="15"/>
        <v>4451.3730834477301</v>
      </c>
      <c r="L74" s="1">
        <f t="shared" si="16"/>
        <v>0</v>
      </c>
      <c r="M74" s="22">
        <f t="shared" si="17"/>
        <v>89027.461668954304</v>
      </c>
      <c r="N74" s="3"/>
      <c r="O74" s="3"/>
      <c r="P74" s="3"/>
    </row>
    <row r="75" spans="1:16">
      <c r="A75" s="8">
        <v>15.25</v>
      </c>
      <c r="B75" s="1">
        <f t="shared" si="7"/>
        <v>0</v>
      </c>
      <c r="C75" s="1">
        <f t="shared" si="8"/>
        <v>37905.645620994299</v>
      </c>
      <c r="D75" s="1">
        <f t="shared" si="9"/>
        <v>2807.8256015551401</v>
      </c>
      <c r="E75" s="1">
        <f t="shared" si="10"/>
        <v>0</v>
      </c>
      <c r="F75" s="10">
        <f t="shared" si="11"/>
        <v>40713.4712225494</v>
      </c>
      <c r="G75" s="1"/>
      <c r="H75" s="8">
        <f t="shared" si="12"/>
        <v>24.453875998555802</v>
      </c>
      <c r="I75" s="1">
        <f t="shared" si="13"/>
        <v>0</v>
      </c>
      <c r="J75" s="1">
        <f t="shared" si="14"/>
        <v>60782.948043343902</v>
      </c>
      <c r="K75" s="1">
        <f t="shared" si="15"/>
        <v>4502.4405958032603</v>
      </c>
      <c r="L75" s="1">
        <f t="shared" si="16"/>
        <v>0</v>
      </c>
      <c r="M75" s="22">
        <f t="shared" si="17"/>
        <v>65285.388639147197</v>
      </c>
      <c r="N75" s="3"/>
      <c r="O75" s="3"/>
      <c r="P75" s="3"/>
    </row>
    <row r="76" spans="1:16">
      <c r="A76" s="8">
        <v>15.75</v>
      </c>
      <c r="B76" s="1">
        <f t="shared" si="7"/>
        <v>0</v>
      </c>
      <c r="C76" s="1">
        <f t="shared" si="8"/>
        <v>6693.2174745430802</v>
      </c>
      <c r="D76" s="1">
        <f t="shared" si="9"/>
        <v>1029.7257653143199</v>
      </c>
      <c r="E76" s="1">
        <f t="shared" si="10"/>
        <v>0</v>
      </c>
      <c r="F76" s="10">
        <f t="shared" si="11"/>
        <v>7722.9432398573999</v>
      </c>
      <c r="G76" s="1"/>
      <c r="H76" s="8">
        <f t="shared" si="12"/>
        <v>27.279909910992799</v>
      </c>
      <c r="I76" s="1">
        <f t="shared" si="13"/>
        <v>0</v>
      </c>
      <c r="J76" s="1">
        <f t="shared" si="14"/>
        <v>11593.0393473154</v>
      </c>
      <c r="K76" s="1">
        <f t="shared" si="15"/>
        <v>1783.5445149715999</v>
      </c>
      <c r="L76" s="1">
        <f t="shared" si="16"/>
        <v>0</v>
      </c>
      <c r="M76" s="22">
        <f t="shared" si="17"/>
        <v>13376.583862287</v>
      </c>
      <c r="N76" s="3"/>
      <c r="O76" s="3"/>
      <c r="P76" s="3"/>
    </row>
    <row r="77" spans="1:16">
      <c r="A77" s="8">
        <v>16.25</v>
      </c>
      <c r="B77" s="1">
        <f t="shared" si="7"/>
        <v>0</v>
      </c>
      <c r="C77" s="1">
        <f t="shared" si="8"/>
        <v>2924.5191922488598</v>
      </c>
      <c r="D77" s="1">
        <f t="shared" si="9"/>
        <v>3509.4230306986301</v>
      </c>
      <c r="E77" s="1">
        <f t="shared" si="10"/>
        <v>0</v>
      </c>
      <c r="F77" s="10">
        <f t="shared" si="11"/>
        <v>6433.9422229474903</v>
      </c>
      <c r="G77" s="1"/>
      <c r="H77" s="8">
        <f t="shared" si="12"/>
        <v>30.328692410641398</v>
      </c>
      <c r="I77" s="1">
        <f t="shared" si="13"/>
        <v>0</v>
      </c>
      <c r="J77" s="1">
        <f t="shared" si="14"/>
        <v>5458.2672634297296</v>
      </c>
      <c r="K77" s="1">
        <f t="shared" si="15"/>
        <v>6549.9207161156801</v>
      </c>
      <c r="L77" s="1">
        <f t="shared" si="16"/>
        <v>0</v>
      </c>
      <c r="M77" s="22">
        <f t="shared" si="17"/>
        <v>12008.187979545401</v>
      </c>
      <c r="N77" s="3"/>
      <c r="O77" s="3"/>
      <c r="P77" s="3"/>
    </row>
    <row r="78" spans="1:16">
      <c r="A78" s="8">
        <v>16.75</v>
      </c>
      <c r="B78" s="1">
        <f t="shared" si="7"/>
        <v>0</v>
      </c>
      <c r="C78" s="1">
        <f t="shared" si="8"/>
        <v>0</v>
      </c>
      <c r="D78" s="1">
        <f t="shared" si="9"/>
        <v>0</v>
      </c>
      <c r="E78" s="1">
        <f t="shared" si="10"/>
        <v>0</v>
      </c>
      <c r="F78" s="10">
        <f t="shared" si="11"/>
        <v>0</v>
      </c>
      <c r="G78" s="1"/>
      <c r="H78" s="8">
        <f t="shared" si="12"/>
        <v>33.610111970353699</v>
      </c>
      <c r="I78" s="1">
        <f t="shared" si="13"/>
        <v>0</v>
      </c>
      <c r="J78" s="1">
        <f t="shared" si="14"/>
        <v>0</v>
      </c>
      <c r="K78" s="1">
        <f t="shared" si="15"/>
        <v>0</v>
      </c>
      <c r="L78" s="1">
        <f t="shared" si="16"/>
        <v>0</v>
      </c>
      <c r="M78" s="22">
        <f t="shared" si="17"/>
        <v>0</v>
      </c>
      <c r="N78" s="3"/>
      <c r="O78" s="3"/>
      <c r="P78" s="3"/>
    </row>
    <row r="79" spans="1:16">
      <c r="A79" s="8">
        <v>17.25</v>
      </c>
      <c r="B79" s="1">
        <f t="shared" si="7"/>
        <v>0</v>
      </c>
      <c r="C79" s="1">
        <f t="shared" si="8"/>
        <v>280.921999999999</v>
      </c>
      <c r="D79" s="1">
        <f t="shared" si="9"/>
        <v>561.84400000000096</v>
      </c>
      <c r="E79" s="1">
        <f t="shared" si="10"/>
        <v>0</v>
      </c>
      <c r="F79" s="10">
        <f t="shared" si="11"/>
        <v>842.76599999999996</v>
      </c>
      <c r="G79" s="1"/>
      <c r="H79" s="8">
        <f t="shared" si="12"/>
        <v>37.1341764422259</v>
      </c>
      <c r="I79" s="1">
        <f t="shared" si="13"/>
        <v>0</v>
      </c>
      <c r="J79" s="1">
        <f t="shared" si="14"/>
        <v>604.742441420462</v>
      </c>
      <c r="K79" s="1">
        <f t="shared" si="15"/>
        <v>1209.4848828409299</v>
      </c>
      <c r="L79" s="1">
        <f t="shared" si="16"/>
        <v>0</v>
      </c>
      <c r="M79" s="22">
        <f t="shared" si="17"/>
        <v>1814.2273242613901</v>
      </c>
      <c r="N79" s="3"/>
      <c r="O79" s="3"/>
      <c r="P79" s="3"/>
    </row>
    <row r="80" spans="1:16">
      <c r="A80" s="8">
        <v>17.75</v>
      </c>
      <c r="B80" s="1">
        <f t="shared" si="7"/>
        <v>0</v>
      </c>
      <c r="C80" s="1">
        <f t="shared" si="8"/>
        <v>78.835818181818297</v>
      </c>
      <c r="D80" s="1">
        <f t="shared" si="9"/>
        <v>788.35818181818297</v>
      </c>
      <c r="E80" s="1">
        <f t="shared" si="10"/>
        <v>0</v>
      </c>
      <c r="F80" s="10">
        <f t="shared" si="11"/>
        <v>867.19400000000098</v>
      </c>
      <c r="G80" s="1"/>
      <c r="H80" s="8">
        <f t="shared" si="12"/>
        <v>40.911010869648798</v>
      </c>
      <c r="I80" s="1">
        <f t="shared" si="13"/>
        <v>0</v>
      </c>
      <c r="J80" s="1">
        <f t="shared" si="14"/>
        <v>181.70439518614199</v>
      </c>
      <c r="K80" s="1">
        <f t="shared" si="15"/>
        <v>1817.0439518614201</v>
      </c>
      <c r="L80" s="1">
        <f t="shared" si="16"/>
        <v>0</v>
      </c>
      <c r="M80" s="22">
        <f t="shared" si="17"/>
        <v>1998.7483470475599</v>
      </c>
      <c r="N80" s="3"/>
      <c r="O80" s="3"/>
      <c r="P80" s="3"/>
    </row>
    <row r="81" spans="1:16">
      <c r="A81" s="8">
        <v>18.25</v>
      </c>
      <c r="B81" s="1">
        <f t="shared" si="7"/>
        <v>0</v>
      </c>
      <c r="C81" s="1">
        <f t="shared" si="8"/>
        <v>0</v>
      </c>
      <c r="D81" s="1">
        <f t="shared" si="9"/>
        <v>0</v>
      </c>
      <c r="E81" s="1">
        <f t="shared" si="10"/>
        <v>0</v>
      </c>
      <c r="F81" s="10">
        <f t="shared" si="11"/>
        <v>0</v>
      </c>
      <c r="G81" s="1"/>
      <c r="H81" s="8">
        <f t="shared" si="12"/>
        <v>44.950855402132703</v>
      </c>
      <c r="I81" s="1">
        <f t="shared" si="13"/>
        <v>0</v>
      </c>
      <c r="J81" s="1">
        <f t="shared" si="14"/>
        <v>0</v>
      </c>
      <c r="K81" s="1">
        <f t="shared" si="15"/>
        <v>0</v>
      </c>
      <c r="L81" s="1">
        <f t="shared" si="16"/>
        <v>0</v>
      </c>
      <c r="M81" s="22">
        <f t="shared" si="17"/>
        <v>0</v>
      </c>
      <c r="N81" s="3"/>
      <c r="O81" s="3"/>
      <c r="P81" s="3"/>
    </row>
    <row r="82" spans="1:16">
      <c r="A82" s="8">
        <v>18.75</v>
      </c>
      <c r="B82" s="1">
        <f t="shared" si="7"/>
        <v>0</v>
      </c>
      <c r="C82" s="1">
        <f t="shared" si="8"/>
        <v>0</v>
      </c>
      <c r="D82" s="1">
        <f t="shared" si="9"/>
        <v>0</v>
      </c>
      <c r="E82" s="1">
        <f t="shared" si="10"/>
        <v>0</v>
      </c>
      <c r="F82" s="10">
        <f t="shared" si="11"/>
        <v>0</v>
      </c>
      <c r="G82" s="1"/>
      <c r="H82" s="8">
        <f t="shared" si="12"/>
        <v>49.264063305300802</v>
      </c>
      <c r="I82" s="1">
        <f t="shared" si="13"/>
        <v>0</v>
      </c>
      <c r="J82" s="1">
        <f t="shared" si="14"/>
        <v>0</v>
      </c>
      <c r="K82" s="1">
        <f t="shared" si="15"/>
        <v>0</v>
      </c>
      <c r="L82" s="1">
        <f t="shared" si="16"/>
        <v>0</v>
      </c>
      <c r="M82" s="22">
        <f t="shared" si="17"/>
        <v>0</v>
      </c>
      <c r="N82" s="3"/>
      <c r="O82" s="3"/>
      <c r="P82" s="3"/>
    </row>
    <row r="83" spans="1:16">
      <c r="A83" s="8">
        <v>19.25</v>
      </c>
      <c r="B83" s="1">
        <f t="shared" si="7"/>
        <v>0</v>
      </c>
      <c r="C83" s="1">
        <f t="shared" si="8"/>
        <v>0</v>
      </c>
      <c r="D83" s="1">
        <f t="shared" si="9"/>
        <v>0</v>
      </c>
      <c r="E83" s="1">
        <f t="shared" si="10"/>
        <v>0</v>
      </c>
      <c r="F83" s="10">
        <f t="shared" si="11"/>
        <v>0</v>
      </c>
      <c r="G83" s="1"/>
      <c r="H83" s="8">
        <f t="shared" si="12"/>
        <v>53.861099059202701</v>
      </c>
      <c r="I83" s="1">
        <f t="shared" si="13"/>
        <v>0</v>
      </c>
      <c r="J83" s="1">
        <f t="shared" si="14"/>
        <v>0</v>
      </c>
      <c r="K83" s="1">
        <f t="shared" si="15"/>
        <v>0</v>
      </c>
      <c r="L83" s="1">
        <f t="shared" si="16"/>
        <v>0</v>
      </c>
      <c r="M83" s="22">
        <f t="shared" si="17"/>
        <v>0</v>
      </c>
      <c r="N83" s="3"/>
      <c r="O83" s="3"/>
      <c r="P83" s="3"/>
    </row>
    <row r="84" spans="1:16">
      <c r="A84" s="8">
        <v>19.75</v>
      </c>
      <c r="B84" s="1">
        <f t="shared" si="7"/>
        <v>0</v>
      </c>
      <c r="C84" s="1">
        <f t="shared" si="8"/>
        <v>0</v>
      </c>
      <c r="D84" s="1">
        <f t="shared" si="9"/>
        <v>0</v>
      </c>
      <c r="E84" s="1">
        <f t="shared" si="10"/>
        <v>0</v>
      </c>
      <c r="F84" s="10">
        <f t="shared" si="11"/>
        <v>0</v>
      </c>
      <c r="G84" s="1"/>
      <c r="H84" s="8">
        <f t="shared" si="12"/>
        <v>58.752536538761802</v>
      </c>
      <c r="I84" s="1">
        <f t="shared" si="13"/>
        <v>0</v>
      </c>
      <c r="J84" s="1">
        <f t="shared" si="14"/>
        <v>0</v>
      </c>
      <c r="K84" s="1">
        <f t="shared" si="15"/>
        <v>0</v>
      </c>
      <c r="L84" s="1">
        <f t="shared" si="16"/>
        <v>0</v>
      </c>
      <c r="M84" s="22">
        <f t="shared" si="17"/>
        <v>0</v>
      </c>
      <c r="N84" s="3"/>
      <c r="O84" s="3"/>
      <c r="P84" s="3"/>
    </row>
    <row r="85" spans="1:16">
      <c r="A85" s="8">
        <v>20.25</v>
      </c>
      <c r="B85" s="1">
        <f t="shared" si="7"/>
        <v>0</v>
      </c>
      <c r="C85" s="1">
        <f t="shared" si="8"/>
        <v>0</v>
      </c>
      <c r="D85" s="1">
        <f t="shared" si="9"/>
        <v>0</v>
      </c>
      <c r="E85" s="1">
        <f t="shared" si="10"/>
        <v>0</v>
      </c>
      <c r="F85" s="10">
        <f t="shared" si="11"/>
        <v>0</v>
      </c>
      <c r="G85" s="1"/>
      <c r="H85" s="8">
        <f t="shared" si="12"/>
        <v>63.949057270754601</v>
      </c>
      <c r="I85" s="1">
        <f t="shared" si="13"/>
        <v>0</v>
      </c>
      <c r="J85" s="1">
        <f t="shared" si="14"/>
        <v>0</v>
      </c>
      <c r="K85" s="1">
        <f t="shared" si="15"/>
        <v>0</v>
      </c>
      <c r="L85" s="1">
        <f t="shared" si="16"/>
        <v>0</v>
      </c>
      <c r="M85" s="22">
        <f t="shared" si="17"/>
        <v>0</v>
      </c>
      <c r="N85" s="3"/>
      <c r="O85" s="3"/>
      <c r="P85" s="3"/>
    </row>
    <row r="86" spans="1:16">
      <c r="A86" s="8">
        <v>20.75</v>
      </c>
      <c r="B86" s="1">
        <f t="shared" si="7"/>
        <v>0</v>
      </c>
      <c r="C86" s="1">
        <f t="shared" si="8"/>
        <v>0</v>
      </c>
      <c r="D86" s="1">
        <f t="shared" si="9"/>
        <v>0</v>
      </c>
      <c r="E86" s="1">
        <f t="shared" si="10"/>
        <v>0</v>
      </c>
      <c r="F86" s="10">
        <f t="shared" si="11"/>
        <v>0</v>
      </c>
      <c r="G86" s="1"/>
      <c r="H86" s="8">
        <f t="shared" si="12"/>
        <v>69.461448762236003</v>
      </c>
      <c r="I86" s="1">
        <f t="shared" si="13"/>
        <v>0</v>
      </c>
      <c r="J86" s="1">
        <f t="shared" si="14"/>
        <v>0</v>
      </c>
      <c r="K86" s="1">
        <f t="shared" si="15"/>
        <v>0</v>
      </c>
      <c r="L86" s="1">
        <f t="shared" si="16"/>
        <v>0</v>
      </c>
      <c r="M86" s="22">
        <f t="shared" si="17"/>
        <v>0</v>
      </c>
      <c r="N86" s="3"/>
      <c r="O86" s="3"/>
      <c r="P86" s="3"/>
    </row>
    <row r="87" spans="1:16">
      <c r="A87" s="8">
        <v>21.25</v>
      </c>
      <c r="B87" s="1">
        <f t="shared" si="7"/>
        <v>0</v>
      </c>
      <c r="C87" s="1">
        <f t="shared" si="8"/>
        <v>0</v>
      </c>
      <c r="D87" s="1">
        <f t="shared" si="9"/>
        <v>0</v>
      </c>
      <c r="E87" s="1">
        <f t="shared" si="10"/>
        <v>0</v>
      </c>
      <c r="F87" s="10">
        <f t="shared" si="11"/>
        <v>0</v>
      </c>
      <c r="G87" s="1"/>
      <c r="H87" s="8">
        <f t="shared" si="12"/>
        <v>75.300602895780003</v>
      </c>
      <c r="I87" s="1">
        <f t="shared" si="13"/>
        <v>0</v>
      </c>
      <c r="J87" s="1">
        <f t="shared" si="14"/>
        <v>0</v>
      </c>
      <c r="K87" s="1">
        <f t="shared" si="15"/>
        <v>0</v>
      </c>
      <c r="L87" s="1">
        <f t="shared" si="16"/>
        <v>0</v>
      </c>
      <c r="M87" s="22">
        <f t="shared" si="17"/>
        <v>0</v>
      </c>
      <c r="N87" s="3"/>
      <c r="O87" s="3"/>
      <c r="P87" s="3"/>
    </row>
    <row r="88" spans="1:16">
      <c r="A88" s="8">
        <v>21.75</v>
      </c>
      <c r="B88" s="1">
        <f t="shared" si="7"/>
        <v>0</v>
      </c>
      <c r="C88" s="1">
        <f t="shared" si="8"/>
        <v>0</v>
      </c>
      <c r="D88" s="1">
        <f t="shared" si="9"/>
        <v>0</v>
      </c>
      <c r="E88" s="1">
        <f t="shared" si="10"/>
        <v>0</v>
      </c>
      <c r="F88" s="10">
        <f t="shared" si="11"/>
        <v>0</v>
      </c>
      <c r="G88" s="1"/>
      <c r="H88" s="8">
        <f t="shared" si="12"/>
        <v>81.4775143873091</v>
      </c>
      <c r="I88" s="1">
        <f t="shared" si="13"/>
        <v>0</v>
      </c>
      <c r="J88" s="1">
        <f t="shared" si="14"/>
        <v>0</v>
      </c>
      <c r="K88" s="1">
        <f t="shared" si="15"/>
        <v>0</v>
      </c>
      <c r="L88" s="1">
        <f t="shared" si="16"/>
        <v>0</v>
      </c>
      <c r="M88" s="22">
        <f t="shared" si="17"/>
        <v>0</v>
      </c>
      <c r="N88" s="3"/>
      <c r="O88" s="3"/>
      <c r="P88" s="3"/>
    </row>
    <row r="89" spans="1:16">
      <c r="A89" s="6" t="s">
        <v>7</v>
      </c>
      <c r="B89" s="16">
        <f>SUM(B52:B88)</f>
        <v>270599.73129672999</v>
      </c>
      <c r="C89" s="16">
        <f t="shared" ref="C89:E89" si="18">SUM(C52:C88)</f>
        <v>940854.32622705598</v>
      </c>
      <c r="D89" s="16">
        <f t="shared" si="18"/>
        <v>25549.527688514801</v>
      </c>
      <c r="E89" s="16">
        <f t="shared" si="18"/>
        <v>0</v>
      </c>
      <c r="F89" s="16">
        <f>SUM(F52:F83)</f>
        <v>1237003.5852123001</v>
      </c>
      <c r="G89" s="10"/>
      <c r="H89" s="6" t="s">
        <v>7</v>
      </c>
      <c r="I89" s="16">
        <f>SUM(I52:I88)</f>
        <v>236018.59263954099</v>
      </c>
      <c r="J89" s="16">
        <f t="shared" ref="J89:L89" si="19">SUM(J52:J88)</f>
        <v>1088989.4688824101</v>
      </c>
      <c r="K89" s="16">
        <f t="shared" si="19"/>
        <v>36967.6231017557</v>
      </c>
      <c r="L89" s="16">
        <f t="shared" si="19"/>
        <v>0</v>
      </c>
      <c r="M89" s="16">
        <f>SUM(M52:M88)</f>
        <v>1361975.6846237001</v>
      </c>
      <c r="N89" s="3"/>
      <c r="O89" s="3"/>
      <c r="P89" s="3"/>
    </row>
    <row r="90" spans="1:16">
      <c r="A90" s="4" t="s">
        <v>13</v>
      </c>
      <c r="B90" s="23">
        <f>IF(L43&gt;0,B89/L43,0)</f>
        <v>11.669783929737999</v>
      </c>
      <c r="C90" s="23">
        <f>IF(M43&gt;0,C89/M43,0)</f>
        <v>13.190280787344401</v>
      </c>
      <c r="D90" s="23">
        <f>IF(N43&gt;0,D89/N43,0)</f>
        <v>14.395444331692399</v>
      </c>
      <c r="E90" s="23">
        <f>IF(O43&gt;0,E89/O43,0)</f>
        <v>0</v>
      </c>
      <c r="F90" s="23">
        <f>IF(P43&gt;0,F89/P43,0)</f>
        <v>12.8463443590748</v>
      </c>
      <c r="G90" s="10"/>
      <c r="H90" s="4" t="s">
        <v>13</v>
      </c>
      <c r="I90" s="23">
        <f>IF(L43&gt;0,I89/L43,0)</f>
        <v>10.178450533951301</v>
      </c>
      <c r="J90" s="23">
        <f>IF(M43&gt;0,J89/M43,0)</f>
        <v>15.2670572570164</v>
      </c>
      <c r="K90" s="23">
        <f>IF(N43&gt;0,K89/N43,0)</f>
        <v>20.828774876943601</v>
      </c>
      <c r="L90" s="23">
        <f>IF(O43&gt;0,L89/O43,0)</f>
        <v>0</v>
      </c>
      <c r="M90" s="23">
        <f>IF(P43&gt;0,M89/P43,0)</f>
        <v>14.144185887998001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48" t="s">
        <v>14</v>
      </c>
      <c r="B95" s="48"/>
      <c r="C95" s="48"/>
      <c r="D95" s="48"/>
      <c r="E95" s="48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 ht="12.75" customHeight="1">
      <c r="A96" s="48"/>
      <c r="B96" s="48"/>
      <c r="C96" s="48"/>
      <c r="D96" s="48"/>
      <c r="E96" s="48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4"/>
      <c r="B97" s="2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 ht="12.75" customHeight="1">
      <c r="A99" s="49" t="s">
        <v>15</v>
      </c>
      <c r="B99" s="47" t="s">
        <v>16</v>
      </c>
      <c r="C99" s="47" t="s">
        <v>17</v>
      </c>
      <c r="D99" s="47" t="s">
        <v>18</v>
      </c>
      <c r="E99" s="47" t="s">
        <v>19</v>
      </c>
      <c r="F99" s="1"/>
      <c r="G99" s="47" t="s">
        <v>16</v>
      </c>
      <c r="H99" s="47" t="s">
        <v>17</v>
      </c>
      <c r="I99" s="47" t="s">
        <v>20</v>
      </c>
      <c r="J99" s="1"/>
      <c r="K99" s="1"/>
      <c r="L99" s="1"/>
      <c r="M99" s="1"/>
      <c r="N99" s="3"/>
      <c r="O99" s="3"/>
      <c r="P99" s="3"/>
    </row>
    <row r="100" spans="1:18">
      <c r="A100" s="49"/>
      <c r="B100" s="49"/>
      <c r="C100" s="49"/>
      <c r="D100" s="49"/>
      <c r="E100" s="47"/>
      <c r="F100" s="1"/>
      <c r="G100" s="47"/>
      <c r="H100" s="47"/>
      <c r="I100" s="47"/>
      <c r="J100" s="1"/>
      <c r="K100" s="1"/>
      <c r="L100" s="1"/>
      <c r="M100" s="1"/>
      <c r="N100" s="3"/>
      <c r="O100" s="3"/>
      <c r="P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25">
        <v>0</v>
      </c>
      <c r="B102" s="26">
        <f>L$43</f>
        <v>23188.066999999999</v>
      </c>
      <c r="C102" s="26">
        <f>$B$90</f>
        <v>11.6698</v>
      </c>
      <c r="D102" s="26">
        <f>$I$90</f>
        <v>10.1785</v>
      </c>
      <c r="E102" s="26">
        <f t="shared" ref="E102:E105" si="20">B102*D102</f>
        <v>236019.74</v>
      </c>
      <c r="F102" s="1"/>
      <c r="G102" s="11">
        <f t="shared" ref="G102:G106" si="21">B102</f>
        <v>23188</v>
      </c>
      <c r="H102" s="28">
        <f t="shared" ref="H102:H106" si="22">C102</f>
        <v>11.7</v>
      </c>
      <c r="I102" s="27">
        <f t="shared" ref="I102:I106" si="23">D102/1000</f>
        <v>0.01</v>
      </c>
      <c r="J102" s="1"/>
      <c r="K102" s="1"/>
      <c r="L102" s="1"/>
      <c r="M102" s="1"/>
      <c r="N102" s="3"/>
      <c r="O102" s="3"/>
      <c r="P102" s="3"/>
    </row>
    <row r="103" spans="1:18">
      <c r="A103" s="25">
        <v>1</v>
      </c>
      <c r="B103" s="26">
        <f>M$43</f>
        <v>71329.362999999998</v>
      </c>
      <c r="C103" s="26">
        <f>$C$90</f>
        <v>13.190300000000001</v>
      </c>
      <c r="D103" s="26">
        <f>$J$90</f>
        <v>15.267099999999999</v>
      </c>
      <c r="E103" s="26">
        <f t="shared" si="20"/>
        <v>1088992.5179000001</v>
      </c>
      <c r="F103" s="1"/>
      <c r="G103" s="11">
        <f t="shared" si="21"/>
        <v>71329</v>
      </c>
      <c r="H103" s="28">
        <f t="shared" si="22"/>
        <v>13.2</v>
      </c>
      <c r="I103" s="27">
        <f t="shared" si="23"/>
        <v>1.4999999999999999E-2</v>
      </c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5">
        <v>2</v>
      </c>
      <c r="B104" s="26">
        <f>N$43</f>
        <v>1774.8343</v>
      </c>
      <c r="C104" s="26">
        <f>$D$90</f>
        <v>14.3954</v>
      </c>
      <c r="D104" s="26">
        <f>$K$90</f>
        <v>20.828800000000001</v>
      </c>
      <c r="E104" s="26">
        <f t="shared" si="20"/>
        <v>36967.668700000002</v>
      </c>
      <c r="F104" s="1"/>
      <c r="G104" s="11">
        <f t="shared" si="21"/>
        <v>1775</v>
      </c>
      <c r="H104" s="28">
        <f t="shared" si="22"/>
        <v>14.4</v>
      </c>
      <c r="I104" s="27">
        <f t="shared" si="23"/>
        <v>2.1000000000000001E-2</v>
      </c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5">
        <v>3</v>
      </c>
      <c r="B105" s="26">
        <f>O$43</f>
        <v>0</v>
      </c>
      <c r="C105" s="26">
        <f>$E$90</f>
        <v>0</v>
      </c>
      <c r="D105" s="26">
        <f>$L$90</f>
        <v>0</v>
      </c>
      <c r="E105" s="26">
        <f t="shared" si="20"/>
        <v>0</v>
      </c>
      <c r="F105" s="1"/>
      <c r="G105" s="1">
        <f t="shared" si="21"/>
        <v>0</v>
      </c>
      <c r="H105" s="1">
        <f t="shared" si="22"/>
        <v>0</v>
      </c>
      <c r="I105" s="1">
        <f t="shared" si="23"/>
        <v>0</v>
      </c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5" t="s">
        <v>7</v>
      </c>
      <c r="B106" s="26">
        <f>SUM(B102:B105)</f>
        <v>96292.264299999995</v>
      </c>
      <c r="C106" s="26">
        <f>$F$90</f>
        <v>12.846299999999999</v>
      </c>
      <c r="D106" s="26">
        <f>$M$90</f>
        <v>14.1442</v>
      </c>
      <c r="E106" s="26">
        <f>SUM(E102:E105)</f>
        <v>1361979.9265999999</v>
      </c>
      <c r="F106" s="1"/>
      <c r="G106" s="11">
        <f t="shared" si="21"/>
        <v>96292</v>
      </c>
      <c r="H106" s="28">
        <f t="shared" si="22"/>
        <v>12.8</v>
      </c>
      <c r="I106" s="27">
        <f t="shared" si="23"/>
        <v>1.4E-2</v>
      </c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25" t="s">
        <v>2</v>
      </c>
      <c r="B107" s="29">
        <f>$I$2</f>
        <v>1361934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30" t="s">
        <v>22</v>
      </c>
      <c r="B108" s="31">
        <f>IF(E106&gt;0,$I$2/E106,"")</f>
        <v>0.99997000000000003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8"/>
  <sheetViews>
    <sheetView topLeftCell="A58" workbookViewId="0">
      <selection activeCell="L94" sqref="L94"/>
    </sheetView>
  </sheetViews>
  <sheetFormatPr baseColWidth="10" defaultColWidth="11.5" defaultRowHeight="13"/>
  <cols>
    <col min="1" max="1" width="9" customWidth="1"/>
    <col min="2" max="2" width="12.1640625" customWidth="1"/>
    <col min="4" max="4" width="9.6640625" customWidth="1"/>
    <col min="5" max="5" width="12.1640625" customWidth="1"/>
    <col min="8" max="8" width="8.5" customWidth="1"/>
    <col min="9" max="9" width="10.5" customWidth="1"/>
    <col min="11" max="12" width="9.6640625" customWidth="1"/>
    <col min="13" max="13" width="10.5" customWidth="1"/>
    <col min="14" max="14" width="8.83203125" customWidth="1"/>
    <col min="16" max="16" width="11" customWidth="1"/>
  </cols>
  <sheetData>
    <row r="1" spans="1:18" ht="21">
      <c r="A1" s="44" t="s">
        <v>25</v>
      </c>
      <c r="B1" s="44"/>
      <c r="C1" s="44"/>
      <c r="D1" s="44"/>
      <c r="E1" s="44"/>
      <c r="F1" s="44"/>
      <c r="G1" s="1"/>
      <c r="H1" s="45" t="s">
        <v>1</v>
      </c>
      <c r="I1" s="45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457684</v>
      </c>
      <c r="J2" s="37" t="s">
        <v>26</v>
      </c>
      <c r="K2" s="37"/>
      <c r="L2" s="37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6" t="s">
        <v>4</v>
      </c>
      <c r="C4" s="46"/>
      <c r="D4" s="46"/>
      <c r="E4" s="46"/>
      <c r="F4" s="46"/>
      <c r="G4" s="1"/>
      <c r="H4" s="2" t="s">
        <v>3</v>
      </c>
      <c r="I4" s="1"/>
      <c r="J4" s="1"/>
      <c r="K4" s="2" t="s">
        <v>3</v>
      </c>
      <c r="L4" s="45" t="s">
        <v>5</v>
      </c>
      <c r="M4" s="45"/>
      <c r="N4" s="45"/>
      <c r="O4" s="45"/>
      <c r="P4" s="45"/>
      <c r="Q4" s="3"/>
      <c r="R4" s="3"/>
    </row>
    <row r="5" spans="1:18">
      <c r="A5" s="2" t="s">
        <v>6</v>
      </c>
      <c r="B5" s="4">
        <v>0</v>
      </c>
      <c r="C5" s="5">
        <v>1</v>
      </c>
      <c r="D5" s="5">
        <v>2</v>
      </c>
      <c r="E5" s="5">
        <v>3</v>
      </c>
      <c r="F5" s="6" t="s">
        <v>7</v>
      </c>
      <c r="G5" s="1"/>
      <c r="H5" s="2" t="s">
        <v>6</v>
      </c>
      <c r="I5" s="2" t="s">
        <v>8</v>
      </c>
      <c r="J5" s="1"/>
      <c r="K5" s="2" t="s">
        <v>6</v>
      </c>
      <c r="L5" s="4">
        <v>0</v>
      </c>
      <c r="M5" s="5">
        <v>1</v>
      </c>
      <c r="N5" s="5">
        <v>2</v>
      </c>
      <c r="O5" s="5">
        <v>3</v>
      </c>
      <c r="P5" s="7" t="s">
        <v>7</v>
      </c>
      <c r="Q5" s="3"/>
      <c r="R5" s="3"/>
    </row>
    <row r="6" spans="1:18">
      <c r="A6" s="8">
        <v>3.75</v>
      </c>
      <c r="B6" s="9"/>
      <c r="C6" s="9"/>
      <c r="D6" s="9"/>
      <c r="E6" s="9"/>
      <c r="F6" s="10">
        <f t="shared" ref="F6:F42" si="0">SUM(B6:E6)</f>
        <v>0</v>
      </c>
      <c r="G6" s="1" t="str">
        <f t="shared" ref="G6:G42" si="1">IF(AND(F6=0,I6&gt;0),"COMPLETAR","")</f>
        <v/>
      </c>
      <c r="H6" s="8">
        <v>3.75</v>
      </c>
      <c r="I6" s="11"/>
      <c r="J6" s="1"/>
      <c r="K6" s="8">
        <v>3.75</v>
      </c>
      <c r="L6" s="1">
        <f t="shared" ref="L6:L42" si="2">IF($F6&gt;0,($I6/1000)*(B6/$F6),0)</f>
        <v>0</v>
      </c>
      <c r="M6" s="1">
        <f t="shared" ref="M6:M42" si="3">IF($F6&gt;0,($I6/1000)*(C6/$F6),0)</f>
        <v>0</v>
      </c>
      <c r="N6" s="1">
        <f t="shared" ref="N6:N42" si="4">IF($F6&gt;0,($I6/1000)*(D6/$F6),0)</f>
        <v>0</v>
      </c>
      <c r="O6" s="1">
        <f t="shared" ref="O6:O42" si="5">IF($F6&gt;0,($I6/1000)*(E6/$F6),0)</f>
        <v>0</v>
      </c>
      <c r="P6" s="12">
        <f t="shared" ref="P6:P42" si="6">SUM(L6:O6)</f>
        <v>0</v>
      </c>
      <c r="Q6" s="3"/>
      <c r="R6" s="3"/>
    </row>
    <row r="7" spans="1:18">
      <c r="A7" s="8">
        <v>4.25</v>
      </c>
      <c r="B7" s="9"/>
      <c r="C7" s="9"/>
      <c r="D7" s="9"/>
      <c r="E7" s="9"/>
      <c r="F7" s="10">
        <f t="shared" si="0"/>
        <v>0</v>
      </c>
      <c r="G7" s="1" t="str">
        <f t="shared" si="1"/>
        <v/>
      </c>
      <c r="H7" s="8">
        <v>4.25</v>
      </c>
      <c r="I7" s="11"/>
      <c r="J7" s="1"/>
      <c r="K7" s="8">
        <v>4.25</v>
      </c>
      <c r="L7" s="1">
        <f t="shared" si="2"/>
        <v>0</v>
      </c>
      <c r="M7" s="1">
        <f t="shared" si="3"/>
        <v>0</v>
      </c>
      <c r="N7" s="1">
        <f t="shared" si="4"/>
        <v>0</v>
      </c>
      <c r="O7" s="1">
        <f t="shared" si="5"/>
        <v>0</v>
      </c>
      <c r="P7" s="12">
        <f t="shared" si="6"/>
        <v>0</v>
      </c>
      <c r="Q7" s="3"/>
      <c r="R7" s="3"/>
    </row>
    <row r="8" spans="1:18">
      <c r="A8" s="8">
        <v>4.75</v>
      </c>
      <c r="B8" s="9"/>
      <c r="C8" s="9"/>
      <c r="D8" s="9"/>
      <c r="E8" s="9"/>
      <c r="F8" s="10">
        <f t="shared" si="0"/>
        <v>0</v>
      </c>
      <c r="G8" s="1" t="str">
        <f t="shared" si="1"/>
        <v/>
      </c>
      <c r="H8" s="8">
        <v>4.75</v>
      </c>
      <c r="I8" s="11"/>
      <c r="J8" s="1"/>
      <c r="K8" s="8">
        <v>4.75</v>
      </c>
      <c r="L8" s="1">
        <f t="shared" si="2"/>
        <v>0</v>
      </c>
      <c r="M8" s="1">
        <f t="shared" si="3"/>
        <v>0</v>
      </c>
      <c r="N8" s="1">
        <f t="shared" si="4"/>
        <v>0</v>
      </c>
      <c r="O8" s="1">
        <f t="shared" si="5"/>
        <v>0</v>
      </c>
      <c r="P8" s="12">
        <f t="shared" si="6"/>
        <v>0</v>
      </c>
      <c r="Q8" s="3"/>
      <c r="R8" s="3"/>
    </row>
    <row r="9" spans="1:18">
      <c r="A9" s="8">
        <v>5.25</v>
      </c>
      <c r="B9" s="9"/>
      <c r="C9" s="9"/>
      <c r="D9" s="9"/>
      <c r="E9" s="9"/>
      <c r="F9" s="10">
        <f t="shared" si="0"/>
        <v>0</v>
      </c>
      <c r="G9" s="1" t="str">
        <f t="shared" si="1"/>
        <v/>
      </c>
      <c r="H9" s="8">
        <v>5.25</v>
      </c>
      <c r="I9" s="11"/>
      <c r="J9" s="1"/>
      <c r="K9" s="8">
        <v>5.25</v>
      </c>
      <c r="L9" s="1">
        <f t="shared" si="2"/>
        <v>0</v>
      </c>
      <c r="M9" s="1">
        <f t="shared" si="3"/>
        <v>0</v>
      </c>
      <c r="N9" s="1">
        <f t="shared" si="4"/>
        <v>0</v>
      </c>
      <c r="O9" s="1">
        <f t="shared" si="5"/>
        <v>0</v>
      </c>
      <c r="P9" s="12">
        <f t="shared" si="6"/>
        <v>0</v>
      </c>
      <c r="Q9" s="3"/>
      <c r="R9" s="3"/>
    </row>
    <row r="10" spans="1:18">
      <c r="A10" s="8">
        <v>5.75</v>
      </c>
      <c r="B10" s="13">
        <v>1</v>
      </c>
      <c r="C10" s="9"/>
      <c r="D10" s="9"/>
      <c r="E10" s="9"/>
      <c r="F10" s="10">
        <f t="shared" si="0"/>
        <v>1</v>
      </c>
      <c r="G10" s="1" t="str">
        <f t="shared" si="1"/>
        <v/>
      </c>
      <c r="H10" s="8">
        <v>5.75</v>
      </c>
      <c r="I10" s="38">
        <v>9969</v>
      </c>
      <c r="J10" s="1"/>
      <c r="K10" s="8">
        <v>5.75</v>
      </c>
      <c r="L10" s="1">
        <f t="shared" si="2"/>
        <v>9.9689999999999994</v>
      </c>
      <c r="M10" s="1">
        <f t="shared" si="3"/>
        <v>0</v>
      </c>
      <c r="N10" s="1">
        <f t="shared" si="4"/>
        <v>0</v>
      </c>
      <c r="O10" s="1">
        <f t="shared" si="5"/>
        <v>0</v>
      </c>
      <c r="P10" s="12">
        <f t="shared" si="6"/>
        <v>9.9689999999999994</v>
      </c>
      <c r="Q10" s="3"/>
      <c r="R10" s="3"/>
    </row>
    <row r="11" spans="1:18">
      <c r="A11" s="8">
        <v>6.25</v>
      </c>
      <c r="B11" s="13">
        <v>1</v>
      </c>
      <c r="C11" s="9"/>
      <c r="D11" s="9"/>
      <c r="E11" s="9"/>
      <c r="F11" s="10">
        <f t="shared" si="0"/>
        <v>1</v>
      </c>
      <c r="G11" s="1" t="str">
        <f t="shared" si="1"/>
        <v/>
      </c>
      <c r="H11" s="8">
        <v>6.25</v>
      </c>
      <c r="I11" s="38">
        <v>31736</v>
      </c>
      <c r="J11" s="1"/>
      <c r="K11" s="8">
        <v>6.25</v>
      </c>
      <c r="L11" s="1">
        <f t="shared" si="2"/>
        <v>31.736000000000001</v>
      </c>
      <c r="M11" s="1">
        <f t="shared" si="3"/>
        <v>0</v>
      </c>
      <c r="N11" s="1">
        <f t="shared" si="4"/>
        <v>0</v>
      </c>
      <c r="O11" s="1">
        <f t="shared" si="5"/>
        <v>0</v>
      </c>
      <c r="P11" s="12">
        <f t="shared" si="6"/>
        <v>31.736000000000001</v>
      </c>
      <c r="Q11" s="3"/>
      <c r="R11" s="3"/>
    </row>
    <row r="12" spans="1:18">
      <c r="A12" s="8">
        <v>6.75</v>
      </c>
      <c r="B12" s="13">
        <v>1</v>
      </c>
      <c r="C12" s="9"/>
      <c r="D12" s="9"/>
      <c r="E12" s="9"/>
      <c r="F12" s="10">
        <f t="shared" si="0"/>
        <v>1</v>
      </c>
      <c r="G12" s="1" t="str">
        <f t="shared" si="1"/>
        <v/>
      </c>
      <c r="H12" s="8">
        <v>6.75</v>
      </c>
      <c r="I12" s="38">
        <v>91200</v>
      </c>
      <c r="J12" s="1"/>
      <c r="K12" s="8">
        <v>6.75</v>
      </c>
      <c r="L12" s="1">
        <f t="shared" si="2"/>
        <v>91.2</v>
      </c>
      <c r="M12" s="1">
        <f t="shared" si="3"/>
        <v>0</v>
      </c>
      <c r="N12" s="1">
        <f t="shared" si="4"/>
        <v>0</v>
      </c>
      <c r="O12" s="1">
        <f t="shared" si="5"/>
        <v>0</v>
      </c>
      <c r="P12" s="12">
        <f t="shared" si="6"/>
        <v>91.2</v>
      </c>
      <c r="Q12" s="3"/>
      <c r="R12" s="3"/>
    </row>
    <row r="13" spans="1:18">
      <c r="A13" s="8">
        <v>7.25</v>
      </c>
      <c r="B13" s="13">
        <v>1</v>
      </c>
      <c r="C13" s="9"/>
      <c r="D13" s="9"/>
      <c r="E13" s="9"/>
      <c r="F13" s="10">
        <f t="shared" si="0"/>
        <v>1</v>
      </c>
      <c r="G13" s="1" t="str">
        <f t="shared" si="1"/>
        <v/>
      </c>
      <c r="H13" s="8">
        <v>7.25</v>
      </c>
      <c r="I13" s="38">
        <v>84433</v>
      </c>
      <c r="J13" s="1"/>
      <c r="K13" s="8">
        <v>7.25</v>
      </c>
      <c r="L13" s="1">
        <f t="shared" si="2"/>
        <v>84.433000000000007</v>
      </c>
      <c r="M13" s="1">
        <f t="shared" si="3"/>
        <v>0</v>
      </c>
      <c r="N13" s="1">
        <f t="shared" si="4"/>
        <v>0</v>
      </c>
      <c r="O13" s="1">
        <f t="shared" si="5"/>
        <v>0</v>
      </c>
      <c r="P13" s="12">
        <f t="shared" si="6"/>
        <v>84.433000000000007</v>
      </c>
      <c r="Q13" s="3"/>
      <c r="R13" s="3"/>
    </row>
    <row r="14" spans="1:18">
      <c r="A14" s="8">
        <v>7.75</v>
      </c>
      <c r="B14">
        <v>3</v>
      </c>
      <c r="E14" s="9"/>
      <c r="F14" s="10">
        <f t="shared" si="0"/>
        <v>3</v>
      </c>
      <c r="G14" s="1" t="str">
        <f t="shared" si="1"/>
        <v/>
      </c>
      <c r="H14" s="8">
        <v>7.75</v>
      </c>
      <c r="I14" s="38">
        <v>150111</v>
      </c>
      <c r="J14" s="11"/>
      <c r="K14" s="8">
        <v>7.75</v>
      </c>
      <c r="L14" s="1">
        <f t="shared" si="2"/>
        <v>150.11099999999999</v>
      </c>
      <c r="M14" s="1">
        <f t="shared" si="3"/>
        <v>0</v>
      </c>
      <c r="N14" s="1">
        <f t="shared" si="4"/>
        <v>0</v>
      </c>
      <c r="O14" s="1">
        <f t="shared" si="5"/>
        <v>0</v>
      </c>
      <c r="P14" s="12">
        <f t="shared" si="6"/>
        <v>150.11099999999999</v>
      </c>
      <c r="Q14" s="3"/>
      <c r="R14" s="3"/>
    </row>
    <row r="15" spans="1:18">
      <c r="A15" s="8">
        <v>8.25</v>
      </c>
      <c r="B15">
        <v>4</v>
      </c>
      <c r="F15" s="10">
        <f t="shared" si="0"/>
        <v>4</v>
      </c>
      <c r="G15" s="1" t="str">
        <f t="shared" si="1"/>
        <v/>
      </c>
      <c r="H15" s="8">
        <v>8.25</v>
      </c>
      <c r="I15" s="38">
        <v>208334</v>
      </c>
      <c r="J15" s="11"/>
      <c r="K15" s="8">
        <v>8.25</v>
      </c>
      <c r="L15" s="1">
        <f t="shared" si="2"/>
        <v>208.334</v>
      </c>
      <c r="M15" s="1">
        <f t="shared" si="3"/>
        <v>0</v>
      </c>
      <c r="N15" s="1">
        <f t="shared" si="4"/>
        <v>0</v>
      </c>
      <c r="O15" s="1">
        <f t="shared" si="5"/>
        <v>0</v>
      </c>
      <c r="P15" s="12">
        <f t="shared" si="6"/>
        <v>208.334</v>
      </c>
      <c r="Q15" s="3"/>
      <c r="R15" s="3"/>
    </row>
    <row r="16" spans="1:18">
      <c r="A16" s="8">
        <v>8.75</v>
      </c>
      <c r="B16">
        <v>16</v>
      </c>
      <c r="F16" s="10">
        <f t="shared" si="0"/>
        <v>16</v>
      </c>
      <c r="G16" s="1" t="str">
        <f t="shared" si="1"/>
        <v/>
      </c>
      <c r="H16" s="8">
        <v>8.75</v>
      </c>
      <c r="I16" s="38">
        <v>307898</v>
      </c>
      <c r="J16" s="11"/>
      <c r="K16" s="8">
        <v>8.75</v>
      </c>
      <c r="L16" s="1">
        <f t="shared" si="2"/>
        <v>307.89800000000002</v>
      </c>
      <c r="M16" s="1">
        <f t="shared" si="3"/>
        <v>0</v>
      </c>
      <c r="N16" s="1">
        <f t="shared" si="4"/>
        <v>0</v>
      </c>
      <c r="O16" s="1">
        <f t="shared" si="5"/>
        <v>0</v>
      </c>
      <c r="P16" s="12">
        <f t="shared" si="6"/>
        <v>307.89800000000002</v>
      </c>
      <c r="Q16" s="3"/>
      <c r="R16" s="3"/>
    </row>
    <row r="17" spans="1:18">
      <c r="A17" s="8">
        <v>9.25</v>
      </c>
      <c r="B17">
        <v>33</v>
      </c>
      <c r="F17" s="10">
        <f t="shared" si="0"/>
        <v>33</v>
      </c>
      <c r="G17" s="1" t="str">
        <f t="shared" si="1"/>
        <v/>
      </c>
      <c r="H17" s="8">
        <v>9.25</v>
      </c>
      <c r="I17" s="14">
        <v>160489</v>
      </c>
      <c r="J17" s="11"/>
      <c r="K17" s="8">
        <v>9.25</v>
      </c>
      <c r="L17" s="1">
        <f t="shared" si="2"/>
        <v>160.489</v>
      </c>
      <c r="M17" s="1">
        <f t="shared" si="3"/>
        <v>0</v>
      </c>
      <c r="N17" s="1">
        <f t="shared" si="4"/>
        <v>0</v>
      </c>
      <c r="O17" s="1">
        <f t="shared" si="5"/>
        <v>0</v>
      </c>
      <c r="P17" s="12">
        <f t="shared" si="6"/>
        <v>160.489</v>
      </c>
      <c r="Q17" s="3"/>
      <c r="R17" s="3"/>
    </row>
    <row r="18" spans="1:18">
      <c r="A18" s="8">
        <v>9.75</v>
      </c>
      <c r="B18">
        <v>45</v>
      </c>
      <c r="F18" s="10">
        <f t="shared" si="0"/>
        <v>45</v>
      </c>
      <c r="G18" s="1" t="str">
        <f t="shared" si="1"/>
        <v/>
      </c>
      <c r="H18" s="8">
        <v>9.75</v>
      </c>
      <c r="I18" s="14">
        <v>322716.48757373565</v>
      </c>
      <c r="J18" s="11"/>
      <c r="K18" s="8">
        <v>9.75</v>
      </c>
      <c r="L18" s="1">
        <f t="shared" si="2"/>
        <v>322.716487573736</v>
      </c>
      <c r="M18" s="1">
        <f t="shared" si="3"/>
        <v>0</v>
      </c>
      <c r="N18" s="1">
        <f t="shared" si="4"/>
        <v>0</v>
      </c>
      <c r="O18" s="1">
        <f t="shared" si="5"/>
        <v>0</v>
      </c>
      <c r="P18" s="12">
        <f t="shared" si="6"/>
        <v>322.716487573736</v>
      </c>
      <c r="Q18" s="3"/>
      <c r="R18" s="3"/>
    </row>
    <row r="19" spans="1:18">
      <c r="A19" s="8">
        <v>10.25</v>
      </c>
      <c r="B19">
        <v>45</v>
      </c>
      <c r="F19" s="10">
        <f t="shared" si="0"/>
        <v>45</v>
      </c>
      <c r="G19" s="1" t="str">
        <f t="shared" si="1"/>
        <v/>
      </c>
      <c r="H19" s="8">
        <v>10.25</v>
      </c>
      <c r="I19" s="14">
        <v>927793.8784450246</v>
      </c>
      <c r="J19" s="11"/>
      <c r="K19" s="8">
        <v>10.25</v>
      </c>
      <c r="L19" s="1">
        <f t="shared" si="2"/>
        <v>927.79387844502503</v>
      </c>
      <c r="M19" s="1">
        <f t="shared" si="3"/>
        <v>0</v>
      </c>
      <c r="N19" s="1">
        <f t="shared" si="4"/>
        <v>0</v>
      </c>
      <c r="O19" s="1">
        <f t="shared" si="5"/>
        <v>0</v>
      </c>
      <c r="P19" s="12">
        <f t="shared" si="6"/>
        <v>927.79387844502503</v>
      </c>
      <c r="Q19" s="3"/>
      <c r="R19" s="3"/>
    </row>
    <row r="20" spans="1:18">
      <c r="A20" s="8">
        <v>10.75</v>
      </c>
      <c r="B20">
        <v>44</v>
      </c>
      <c r="F20" s="10">
        <f t="shared" si="0"/>
        <v>44</v>
      </c>
      <c r="G20" s="1" t="str">
        <f t="shared" si="1"/>
        <v/>
      </c>
      <c r="H20" s="8">
        <v>10.75</v>
      </c>
      <c r="I20" s="14">
        <v>1019068.5843728846</v>
      </c>
      <c r="J20" s="11"/>
      <c r="K20" s="8">
        <v>10.75</v>
      </c>
      <c r="L20" s="1">
        <f t="shared" si="2"/>
        <v>1019.06858437288</v>
      </c>
      <c r="M20" s="1">
        <f t="shared" si="3"/>
        <v>0</v>
      </c>
      <c r="N20" s="1">
        <f t="shared" si="4"/>
        <v>0</v>
      </c>
      <c r="O20" s="1">
        <f t="shared" si="5"/>
        <v>0</v>
      </c>
      <c r="P20" s="12">
        <f t="shared" si="6"/>
        <v>1019.06858437288</v>
      </c>
      <c r="Q20" s="3"/>
      <c r="R20" s="3"/>
    </row>
    <row r="21" spans="1:18">
      <c r="A21" s="8">
        <v>11.25</v>
      </c>
      <c r="B21">
        <v>38</v>
      </c>
      <c r="C21">
        <v>1</v>
      </c>
      <c r="F21" s="10">
        <f t="shared" si="0"/>
        <v>39</v>
      </c>
      <c r="G21" s="1" t="str">
        <f t="shared" si="1"/>
        <v/>
      </c>
      <c r="H21" s="8">
        <v>11.25</v>
      </c>
      <c r="I21" s="14">
        <v>1583579.7147277826</v>
      </c>
      <c r="J21" s="11"/>
      <c r="K21" s="8">
        <v>11.25</v>
      </c>
      <c r="L21" s="1">
        <f t="shared" si="2"/>
        <v>1542.9751066578399</v>
      </c>
      <c r="M21" s="1">
        <f t="shared" si="3"/>
        <v>40.604608069943097</v>
      </c>
      <c r="N21" s="1">
        <f t="shared" si="4"/>
        <v>0</v>
      </c>
      <c r="O21" s="1">
        <f t="shared" si="5"/>
        <v>0</v>
      </c>
      <c r="P21" s="12">
        <f t="shared" si="6"/>
        <v>1583.5797147277799</v>
      </c>
      <c r="Q21" s="3"/>
      <c r="R21" s="3"/>
    </row>
    <row r="22" spans="1:18">
      <c r="A22" s="8">
        <v>11.75</v>
      </c>
      <c r="B22">
        <v>56</v>
      </c>
      <c r="C22">
        <v>3</v>
      </c>
      <c r="F22" s="10">
        <f t="shared" si="0"/>
        <v>59</v>
      </c>
      <c r="G22" s="1" t="str">
        <f t="shared" si="1"/>
        <v/>
      </c>
      <c r="H22" s="8">
        <v>11.75</v>
      </c>
      <c r="I22" s="14">
        <v>2684679.418141379</v>
      </c>
      <c r="J22" s="11"/>
      <c r="K22" s="8">
        <v>11.75</v>
      </c>
      <c r="L22" s="1">
        <f t="shared" si="2"/>
        <v>2548.1702951850398</v>
      </c>
      <c r="M22" s="1">
        <f t="shared" si="3"/>
        <v>136.509122956341</v>
      </c>
      <c r="N22" s="1">
        <f t="shared" si="4"/>
        <v>0</v>
      </c>
      <c r="O22" s="1">
        <f t="shared" si="5"/>
        <v>0</v>
      </c>
      <c r="P22" s="12">
        <f t="shared" si="6"/>
        <v>2684.6794181413802</v>
      </c>
      <c r="Q22" s="3"/>
      <c r="R22" s="3"/>
    </row>
    <row r="23" spans="1:18">
      <c r="A23" s="8">
        <v>12.25</v>
      </c>
      <c r="B23">
        <v>55</v>
      </c>
      <c r="C23">
        <v>19</v>
      </c>
      <c r="F23" s="10">
        <f t="shared" si="0"/>
        <v>74</v>
      </c>
      <c r="G23" s="1" t="str">
        <f t="shared" si="1"/>
        <v/>
      </c>
      <c r="H23" s="8">
        <v>12.25</v>
      </c>
      <c r="I23" s="38">
        <v>5624191.5766366888</v>
      </c>
      <c r="J23" s="11"/>
      <c r="K23" s="8">
        <v>12.25</v>
      </c>
      <c r="L23" s="1">
        <f t="shared" si="2"/>
        <v>4180.1423880407801</v>
      </c>
      <c r="M23" s="1">
        <f t="shared" si="3"/>
        <v>1444.04918859591</v>
      </c>
      <c r="N23" s="1">
        <f t="shared" si="4"/>
        <v>0</v>
      </c>
      <c r="O23" s="1">
        <f t="shared" si="5"/>
        <v>0</v>
      </c>
      <c r="P23" s="12">
        <f t="shared" si="6"/>
        <v>5624.1915766366901</v>
      </c>
      <c r="Q23" s="3"/>
      <c r="R23" s="3"/>
    </row>
    <row r="24" spans="1:18">
      <c r="A24" s="8">
        <v>12.75</v>
      </c>
      <c r="B24">
        <v>33</v>
      </c>
      <c r="C24">
        <v>46</v>
      </c>
      <c r="F24" s="10">
        <f t="shared" si="0"/>
        <v>79</v>
      </c>
      <c r="G24" s="1" t="str">
        <f t="shared" si="1"/>
        <v/>
      </c>
      <c r="H24" s="8">
        <v>12.75</v>
      </c>
      <c r="I24" s="38">
        <v>5783650.2480417751</v>
      </c>
      <c r="J24" s="11"/>
      <c r="K24" s="8">
        <v>12.75</v>
      </c>
      <c r="L24" s="1">
        <f t="shared" si="2"/>
        <v>2415.95516690353</v>
      </c>
      <c r="M24" s="1">
        <f t="shared" si="3"/>
        <v>3367.6950811382499</v>
      </c>
      <c r="N24" s="1">
        <f t="shared" si="4"/>
        <v>0</v>
      </c>
      <c r="O24" s="1">
        <f t="shared" si="5"/>
        <v>0</v>
      </c>
      <c r="P24" s="12">
        <f t="shared" si="6"/>
        <v>5783.6502480417803</v>
      </c>
      <c r="Q24" s="3"/>
      <c r="R24" s="3"/>
    </row>
    <row r="25" spans="1:18">
      <c r="A25" s="8">
        <v>13.25</v>
      </c>
      <c r="B25">
        <v>25</v>
      </c>
      <c r="C25">
        <v>74</v>
      </c>
      <c r="F25" s="10">
        <f t="shared" si="0"/>
        <v>99</v>
      </c>
      <c r="G25" s="1" t="str">
        <f t="shared" si="1"/>
        <v/>
      </c>
      <c r="H25" s="8">
        <v>13.25</v>
      </c>
      <c r="I25" s="38">
        <v>5671258.6327241082</v>
      </c>
      <c r="J25" s="11"/>
      <c r="K25" s="8">
        <v>13.25</v>
      </c>
      <c r="L25" s="1">
        <f t="shared" si="2"/>
        <v>1432.13601836467</v>
      </c>
      <c r="M25" s="1">
        <f t="shared" si="3"/>
        <v>4239.1226143594304</v>
      </c>
      <c r="N25" s="1">
        <f t="shared" si="4"/>
        <v>0</v>
      </c>
      <c r="O25" s="1">
        <f t="shared" si="5"/>
        <v>0</v>
      </c>
      <c r="P25" s="12">
        <f t="shared" si="6"/>
        <v>5671.2586327240997</v>
      </c>
      <c r="Q25" s="3"/>
      <c r="R25" s="3"/>
    </row>
    <row r="26" spans="1:18">
      <c r="A26" s="8">
        <v>13.75</v>
      </c>
      <c r="B26">
        <v>18</v>
      </c>
      <c r="C26">
        <v>75</v>
      </c>
      <c r="D26">
        <v>2</v>
      </c>
      <c r="E26" s="9"/>
      <c r="F26" s="10">
        <f t="shared" si="0"/>
        <v>95</v>
      </c>
      <c r="G26" s="1" t="str">
        <f t="shared" si="1"/>
        <v/>
      </c>
      <c r="H26" s="8">
        <v>13.75</v>
      </c>
      <c r="I26" s="38">
        <v>3195532.1679721498</v>
      </c>
      <c r="J26" s="11"/>
      <c r="K26" s="8">
        <v>13.75</v>
      </c>
      <c r="L26" s="1">
        <f t="shared" si="2"/>
        <v>605.46925287893396</v>
      </c>
      <c r="M26" s="1">
        <f t="shared" si="3"/>
        <v>2522.7885536622198</v>
      </c>
      <c r="N26" s="1">
        <f t="shared" si="4"/>
        <v>67.274361430992599</v>
      </c>
      <c r="O26" s="1">
        <f t="shared" si="5"/>
        <v>0</v>
      </c>
      <c r="P26" s="12">
        <f t="shared" si="6"/>
        <v>3195.5321679721501</v>
      </c>
      <c r="Q26" s="3"/>
      <c r="R26" s="3"/>
    </row>
    <row r="27" spans="1:18">
      <c r="A27" s="8">
        <v>14.25</v>
      </c>
      <c r="B27">
        <v>6</v>
      </c>
      <c r="C27">
        <v>94</v>
      </c>
      <c r="D27">
        <v>3</v>
      </c>
      <c r="E27" s="9"/>
      <c r="F27" s="10">
        <f t="shared" si="0"/>
        <v>103</v>
      </c>
      <c r="G27" s="1" t="str">
        <f t="shared" si="1"/>
        <v/>
      </c>
      <c r="H27" s="8">
        <v>14.25</v>
      </c>
      <c r="I27" s="38">
        <v>2657132.3530606325</v>
      </c>
      <c r="J27" s="11"/>
      <c r="K27" s="8">
        <v>14.25</v>
      </c>
      <c r="L27" s="1">
        <f t="shared" si="2"/>
        <v>154.78440891615301</v>
      </c>
      <c r="M27" s="1">
        <f t="shared" si="3"/>
        <v>2424.9557396864002</v>
      </c>
      <c r="N27" s="1">
        <f t="shared" si="4"/>
        <v>77.392204458076705</v>
      </c>
      <c r="O27" s="1">
        <f t="shared" si="5"/>
        <v>0</v>
      </c>
      <c r="P27" s="12">
        <f t="shared" si="6"/>
        <v>2657.1323530606301</v>
      </c>
      <c r="Q27" s="3"/>
      <c r="R27" s="3"/>
    </row>
    <row r="28" spans="1:18">
      <c r="A28" s="8">
        <v>14.75</v>
      </c>
      <c r="B28">
        <v>5</v>
      </c>
      <c r="C28">
        <v>86</v>
      </c>
      <c r="D28">
        <v>2</v>
      </c>
      <c r="E28" s="9"/>
      <c r="F28" s="10">
        <f t="shared" si="0"/>
        <v>93</v>
      </c>
      <c r="G28" s="1" t="str">
        <f t="shared" si="1"/>
        <v/>
      </c>
      <c r="H28" s="8">
        <v>14.75</v>
      </c>
      <c r="I28" s="38">
        <v>1355922.4341939851</v>
      </c>
      <c r="J28" s="11"/>
      <c r="K28" s="8">
        <v>14.75</v>
      </c>
      <c r="L28" s="1">
        <f t="shared" si="2"/>
        <v>72.8990556018272</v>
      </c>
      <c r="M28" s="1">
        <f t="shared" si="3"/>
        <v>1253.8637563514301</v>
      </c>
      <c r="N28" s="1">
        <f t="shared" si="4"/>
        <v>29.159622240730901</v>
      </c>
      <c r="O28" s="1">
        <f t="shared" si="5"/>
        <v>0</v>
      </c>
      <c r="P28" s="12">
        <f t="shared" si="6"/>
        <v>1355.9224341939901</v>
      </c>
      <c r="Q28" s="3"/>
      <c r="R28" s="3"/>
    </row>
    <row r="29" spans="1:18">
      <c r="A29" s="8">
        <v>15.25</v>
      </c>
      <c r="B29">
        <v>1</v>
      </c>
      <c r="C29">
        <v>62</v>
      </c>
      <c r="D29">
        <v>13</v>
      </c>
      <c r="E29" s="9"/>
      <c r="F29" s="10">
        <f t="shared" si="0"/>
        <v>76</v>
      </c>
      <c r="G29" s="1" t="str">
        <f t="shared" si="1"/>
        <v/>
      </c>
      <c r="H29" s="8">
        <v>15.25</v>
      </c>
      <c r="I29" s="38">
        <v>890515.13731747412</v>
      </c>
      <c r="J29" s="11"/>
      <c r="K29" s="8">
        <v>15.25</v>
      </c>
      <c r="L29" s="1">
        <f t="shared" si="2"/>
        <v>11.717304438387799</v>
      </c>
      <c r="M29" s="1">
        <f t="shared" si="3"/>
        <v>726.47287518004498</v>
      </c>
      <c r="N29" s="1">
        <f t="shared" si="4"/>
        <v>152.32495769904199</v>
      </c>
      <c r="O29" s="1">
        <f t="shared" si="5"/>
        <v>0</v>
      </c>
      <c r="P29" s="12">
        <f t="shared" si="6"/>
        <v>890.51513731747502</v>
      </c>
      <c r="Q29" s="3"/>
      <c r="R29" s="3"/>
    </row>
    <row r="30" spans="1:18">
      <c r="A30" s="8">
        <v>15.75</v>
      </c>
      <c r="C30">
        <v>58</v>
      </c>
      <c r="D30">
        <v>11</v>
      </c>
      <c r="E30" s="9"/>
      <c r="F30" s="10">
        <f t="shared" si="0"/>
        <v>69</v>
      </c>
      <c r="G30" s="1" t="str">
        <f t="shared" si="1"/>
        <v/>
      </c>
      <c r="H30" s="8">
        <v>15.75</v>
      </c>
      <c r="I30" s="38">
        <v>163342.6684073107</v>
      </c>
      <c r="J30" s="11"/>
      <c r="K30" s="8">
        <v>15.75</v>
      </c>
      <c r="L30" s="1">
        <f t="shared" si="2"/>
        <v>0</v>
      </c>
      <c r="M30" s="1">
        <f t="shared" si="3"/>
        <v>137.30253286411599</v>
      </c>
      <c r="N30" s="1">
        <f t="shared" si="4"/>
        <v>26.040135543194499</v>
      </c>
      <c r="O30" s="1">
        <f t="shared" si="5"/>
        <v>0</v>
      </c>
      <c r="P30" s="12">
        <f t="shared" si="6"/>
        <v>163.34266840730999</v>
      </c>
      <c r="Q30" s="3"/>
      <c r="R30" s="3"/>
    </row>
    <row r="31" spans="1:18">
      <c r="A31" s="8">
        <v>16.25</v>
      </c>
      <c r="C31">
        <v>27</v>
      </c>
      <c r="D31">
        <v>8</v>
      </c>
      <c r="E31" s="9"/>
      <c r="F31" s="10">
        <f t="shared" si="0"/>
        <v>35</v>
      </c>
      <c r="G31" s="1" t="str">
        <f t="shared" si="1"/>
        <v/>
      </c>
      <c r="H31" s="8">
        <v>16.25</v>
      </c>
      <c r="I31" s="38">
        <v>141769.88656803017</v>
      </c>
      <c r="J31" s="11"/>
      <c r="K31" s="8">
        <v>16.25</v>
      </c>
      <c r="L31" s="1">
        <f t="shared" si="2"/>
        <v>0</v>
      </c>
      <c r="M31" s="1">
        <f t="shared" si="3"/>
        <v>109.36534106676601</v>
      </c>
      <c r="N31" s="1">
        <f t="shared" si="4"/>
        <v>32.404545501264003</v>
      </c>
      <c r="O31" s="1">
        <f t="shared" si="5"/>
        <v>0</v>
      </c>
      <c r="P31" s="12">
        <f t="shared" si="6"/>
        <v>141.76988656802999</v>
      </c>
      <c r="Q31" s="3"/>
      <c r="R31" s="3"/>
    </row>
    <row r="32" spans="1:18">
      <c r="A32" s="8">
        <v>16.75</v>
      </c>
      <c r="C32">
        <v>8</v>
      </c>
      <c r="D32">
        <v>9</v>
      </c>
      <c r="E32" s="9"/>
      <c r="F32" s="10">
        <f t="shared" si="0"/>
        <v>17</v>
      </c>
      <c r="G32" s="1" t="str">
        <f t="shared" si="1"/>
        <v/>
      </c>
      <c r="H32" s="8">
        <v>16.75</v>
      </c>
      <c r="I32" s="38">
        <v>26888</v>
      </c>
      <c r="J32" s="15"/>
      <c r="K32" s="8">
        <v>16.75</v>
      </c>
      <c r="L32" s="1">
        <f t="shared" si="2"/>
        <v>0</v>
      </c>
      <c r="M32" s="1">
        <f t="shared" si="3"/>
        <v>12.6531764705882</v>
      </c>
      <c r="N32" s="1">
        <f t="shared" si="4"/>
        <v>14.2348235294118</v>
      </c>
      <c r="O32" s="1">
        <f t="shared" si="5"/>
        <v>0</v>
      </c>
      <c r="P32" s="12">
        <f t="shared" si="6"/>
        <v>26.888000000000002</v>
      </c>
      <c r="Q32" s="3"/>
      <c r="R32" s="3"/>
    </row>
    <row r="33" spans="1:18">
      <c r="A33" s="8">
        <v>17.25</v>
      </c>
      <c r="B33">
        <v>1</v>
      </c>
      <c r="C33">
        <v>3</v>
      </c>
      <c r="D33">
        <v>7</v>
      </c>
      <c r="E33" s="9"/>
      <c r="F33" s="10">
        <f t="shared" si="0"/>
        <v>11</v>
      </c>
      <c r="G33" s="1" t="str">
        <f t="shared" si="1"/>
        <v/>
      </c>
      <c r="H33" s="8">
        <v>17.25</v>
      </c>
      <c r="I33" s="38">
        <v>9603</v>
      </c>
      <c r="J33" s="15"/>
      <c r="K33" s="8">
        <v>17.25</v>
      </c>
      <c r="L33" s="1">
        <f t="shared" si="2"/>
        <v>0.873</v>
      </c>
      <c r="M33" s="1">
        <f t="shared" si="3"/>
        <v>2.6190000000000002</v>
      </c>
      <c r="N33" s="1">
        <f t="shared" si="4"/>
        <v>6.1109999999999998</v>
      </c>
      <c r="O33" s="1">
        <f t="shared" si="5"/>
        <v>0</v>
      </c>
      <c r="P33" s="12">
        <f t="shared" si="6"/>
        <v>9.6029999999999998</v>
      </c>
      <c r="Q33" s="3"/>
      <c r="R33" s="3"/>
    </row>
    <row r="34" spans="1:18">
      <c r="A34" s="8">
        <v>17.75</v>
      </c>
      <c r="D34">
        <v>1</v>
      </c>
      <c r="E34" s="9"/>
      <c r="F34" s="10">
        <f t="shared" si="0"/>
        <v>1</v>
      </c>
      <c r="G34" s="1" t="str">
        <f t="shared" si="1"/>
        <v/>
      </c>
      <c r="H34" s="8">
        <v>17.75</v>
      </c>
      <c r="I34" s="38">
        <v>7683</v>
      </c>
      <c r="J34" s="15"/>
      <c r="K34" s="8">
        <v>17.75</v>
      </c>
      <c r="L34" s="1">
        <f t="shared" si="2"/>
        <v>0</v>
      </c>
      <c r="M34" s="1">
        <f t="shared" si="3"/>
        <v>0</v>
      </c>
      <c r="N34" s="1">
        <f t="shared" si="4"/>
        <v>7.6829999999999998</v>
      </c>
      <c r="O34" s="1">
        <f t="shared" si="5"/>
        <v>0</v>
      </c>
      <c r="P34" s="12">
        <f t="shared" si="6"/>
        <v>7.6829999999999998</v>
      </c>
      <c r="Q34" s="3"/>
      <c r="R34" s="3"/>
    </row>
    <row r="35" spans="1:18">
      <c r="A35" s="8">
        <v>18.25</v>
      </c>
      <c r="D35">
        <v>3</v>
      </c>
      <c r="E35" s="9"/>
      <c r="F35" s="10">
        <f t="shared" si="0"/>
        <v>3</v>
      </c>
      <c r="G35" s="1" t="str">
        <f t="shared" si="1"/>
        <v/>
      </c>
      <c r="H35" s="8">
        <v>18.25</v>
      </c>
      <c r="I35" s="38">
        <v>10369</v>
      </c>
      <c r="J35" s="1"/>
      <c r="K35" s="8">
        <v>18.25</v>
      </c>
      <c r="L35" s="1">
        <f t="shared" si="2"/>
        <v>0</v>
      </c>
      <c r="M35" s="1">
        <f t="shared" si="3"/>
        <v>0</v>
      </c>
      <c r="N35" s="1">
        <f t="shared" si="4"/>
        <v>10.369</v>
      </c>
      <c r="O35" s="1">
        <f t="shared" si="5"/>
        <v>0</v>
      </c>
      <c r="P35" s="12">
        <f t="shared" si="6"/>
        <v>10.369</v>
      </c>
      <c r="Q35" s="3"/>
      <c r="R35" s="3"/>
    </row>
    <row r="36" spans="1:18">
      <c r="A36" s="8">
        <v>18.75</v>
      </c>
      <c r="B36" s="9"/>
      <c r="C36" s="9"/>
      <c r="D36" s="13">
        <v>1</v>
      </c>
      <c r="E36" s="9"/>
      <c r="F36" s="10">
        <f t="shared" si="0"/>
        <v>1</v>
      </c>
      <c r="G36" s="1" t="str">
        <f t="shared" si="1"/>
        <v/>
      </c>
      <c r="H36" s="8">
        <v>18.75</v>
      </c>
      <c r="I36" s="38">
        <v>3841</v>
      </c>
      <c r="J36" s="1"/>
      <c r="K36" s="8">
        <v>18.75</v>
      </c>
      <c r="L36" s="1">
        <f t="shared" si="2"/>
        <v>0</v>
      </c>
      <c r="M36" s="1">
        <f t="shared" si="3"/>
        <v>0</v>
      </c>
      <c r="N36" s="1">
        <f t="shared" si="4"/>
        <v>3.8410000000000002</v>
      </c>
      <c r="O36" s="1">
        <f t="shared" si="5"/>
        <v>0</v>
      </c>
      <c r="P36" s="12">
        <f t="shared" si="6"/>
        <v>3.8410000000000002</v>
      </c>
      <c r="Q36" s="3"/>
      <c r="R36" s="3"/>
    </row>
    <row r="37" spans="1:18">
      <c r="A37" s="8">
        <v>19.25</v>
      </c>
      <c r="B37" s="9"/>
      <c r="C37" s="9"/>
      <c r="D37" s="13">
        <v>1</v>
      </c>
      <c r="E37" s="9"/>
      <c r="F37" s="10">
        <f t="shared" si="0"/>
        <v>1</v>
      </c>
      <c r="G37" s="1" t="str">
        <f t="shared" si="1"/>
        <v/>
      </c>
      <c r="H37" s="8">
        <v>19.25</v>
      </c>
      <c r="I37" s="38">
        <v>9603</v>
      </c>
      <c r="J37" s="1"/>
      <c r="K37" s="8">
        <v>19.25</v>
      </c>
      <c r="L37" s="1">
        <f t="shared" si="2"/>
        <v>0</v>
      </c>
      <c r="M37" s="1">
        <f t="shared" si="3"/>
        <v>0</v>
      </c>
      <c r="N37" s="1">
        <f t="shared" si="4"/>
        <v>9.6029999999999998</v>
      </c>
      <c r="O37" s="1">
        <f t="shared" si="5"/>
        <v>0</v>
      </c>
      <c r="P37" s="12">
        <f t="shared" si="6"/>
        <v>9.6029999999999998</v>
      </c>
      <c r="Q37" s="3"/>
      <c r="R37" s="3"/>
    </row>
    <row r="38" spans="1:18">
      <c r="A38" s="8">
        <v>19.75</v>
      </c>
      <c r="B38" s="9"/>
      <c r="C38" s="9"/>
      <c r="D38" s="13">
        <v>1</v>
      </c>
      <c r="E38" s="9"/>
      <c r="F38" s="10">
        <f t="shared" si="0"/>
        <v>1</v>
      </c>
      <c r="G38" s="1" t="str">
        <f t="shared" si="1"/>
        <v/>
      </c>
      <c r="H38" s="8">
        <v>19.75</v>
      </c>
      <c r="I38" s="38">
        <v>9603</v>
      </c>
      <c r="J38" s="1"/>
      <c r="K38" s="8">
        <v>19.75</v>
      </c>
      <c r="L38" s="1">
        <f t="shared" si="2"/>
        <v>0</v>
      </c>
      <c r="M38" s="1">
        <f t="shared" si="3"/>
        <v>0</v>
      </c>
      <c r="N38" s="1">
        <f t="shared" si="4"/>
        <v>9.6029999999999998</v>
      </c>
      <c r="O38" s="1">
        <f t="shared" si="5"/>
        <v>0</v>
      </c>
      <c r="P38" s="12">
        <f t="shared" si="6"/>
        <v>9.6029999999999998</v>
      </c>
      <c r="Q38" s="3"/>
      <c r="R38" s="3"/>
    </row>
    <row r="39" spans="1:18">
      <c r="A39" s="8">
        <v>20.25</v>
      </c>
      <c r="B39" s="9"/>
      <c r="C39" s="9"/>
      <c r="D39" s="13">
        <v>1</v>
      </c>
      <c r="E39" s="9"/>
      <c r="F39" s="10">
        <f t="shared" si="0"/>
        <v>1</v>
      </c>
      <c r="G39" s="1" t="str">
        <f t="shared" si="1"/>
        <v/>
      </c>
      <c r="H39" s="8">
        <v>20.25</v>
      </c>
      <c r="I39" s="38">
        <v>1920</v>
      </c>
      <c r="J39" s="1"/>
      <c r="K39" s="8">
        <v>20.25</v>
      </c>
      <c r="L39" s="1">
        <f t="shared" si="2"/>
        <v>0</v>
      </c>
      <c r="M39" s="1">
        <f t="shared" si="3"/>
        <v>0</v>
      </c>
      <c r="N39" s="1">
        <f t="shared" si="4"/>
        <v>1.92</v>
      </c>
      <c r="O39" s="1">
        <f t="shared" si="5"/>
        <v>0</v>
      </c>
      <c r="P39" s="12">
        <f t="shared" si="6"/>
        <v>1.92</v>
      </c>
      <c r="Q39" s="3"/>
      <c r="R39" s="3"/>
    </row>
    <row r="40" spans="1:18">
      <c r="A40" s="8">
        <v>20.75</v>
      </c>
      <c r="B40" s="9"/>
      <c r="C40" s="9"/>
      <c r="D40" s="13">
        <v>1</v>
      </c>
      <c r="E40" s="9"/>
      <c r="F40" s="10">
        <f t="shared" si="0"/>
        <v>1</v>
      </c>
      <c r="G40" s="1" t="str">
        <f t="shared" si="1"/>
        <v/>
      </c>
      <c r="H40" s="8">
        <v>20.75</v>
      </c>
      <c r="I40" s="11">
        <f>SUM(I6:I39)+J40</f>
        <v>33152516</v>
      </c>
      <c r="J40" s="11">
        <v>7683</v>
      </c>
      <c r="K40" s="8">
        <v>20.75</v>
      </c>
      <c r="L40" s="1">
        <f t="shared" si="2"/>
        <v>0</v>
      </c>
      <c r="M40" s="1">
        <f t="shared" si="3"/>
        <v>0</v>
      </c>
      <c r="N40" s="1">
        <f t="shared" si="4"/>
        <v>33152.516000000003</v>
      </c>
      <c r="O40" s="1">
        <f t="shared" si="5"/>
        <v>0</v>
      </c>
      <c r="P40" s="12">
        <f t="shared" si="6"/>
        <v>33152.516000000003</v>
      </c>
      <c r="Q40" s="3"/>
      <c r="R40" s="3"/>
    </row>
    <row r="41" spans="1:18">
      <c r="A41" s="8">
        <v>21.25</v>
      </c>
      <c r="B41" s="9"/>
      <c r="C41" s="9"/>
      <c r="D41" s="9"/>
      <c r="E41" s="9"/>
      <c r="F41" s="10">
        <f t="shared" si="0"/>
        <v>0</v>
      </c>
      <c r="G41" s="1" t="str">
        <f t="shared" si="1"/>
        <v/>
      </c>
      <c r="H41" s="8">
        <v>21.25</v>
      </c>
      <c r="I41" s="11"/>
      <c r="J41" s="1"/>
      <c r="K41" s="8">
        <v>21.25</v>
      </c>
      <c r="L41" s="1">
        <f t="shared" si="2"/>
        <v>0</v>
      </c>
      <c r="M41" s="1">
        <f t="shared" si="3"/>
        <v>0</v>
      </c>
      <c r="N41" s="1">
        <f t="shared" si="4"/>
        <v>0</v>
      </c>
      <c r="O41" s="1">
        <f t="shared" si="5"/>
        <v>0</v>
      </c>
      <c r="P41" s="12">
        <f t="shared" si="6"/>
        <v>0</v>
      </c>
      <c r="Q41" s="3"/>
      <c r="R41" s="3"/>
    </row>
    <row r="42" spans="1:18">
      <c r="A42" s="8">
        <v>21.75</v>
      </c>
      <c r="B42" s="9"/>
      <c r="C42" s="9"/>
      <c r="D42" s="9"/>
      <c r="E42" s="9"/>
      <c r="F42" s="10">
        <f t="shared" si="0"/>
        <v>0</v>
      </c>
      <c r="G42" s="1" t="str">
        <f t="shared" si="1"/>
        <v/>
      </c>
      <c r="H42" s="8">
        <v>21.75</v>
      </c>
      <c r="I42" s="11"/>
      <c r="J42" s="1"/>
      <c r="K42" s="8">
        <v>21.75</v>
      </c>
      <c r="L42" s="1">
        <f t="shared" si="2"/>
        <v>0</v>
      </c>
      <c r="M42" s="1">
        <f t="shared" si="3"/>
        <v>0</v>
      </c>
      <c r="N42" s="1">
        <f t="shared" si="4"/>
        <v>0</v>
      </c>
      <c r="O42" s="1">
        <f t="shared" si="5"/>
        <v>0</v>
      </c>
      <c r="P42" s="12">
        <f t="shared" si="6"/>
        <v>0</v>
      </c>
      <c r="Q42" s="3"/>
      <c r="R42" s="3"/>
    </row>
    <row r="43" spans="1:18">
      <c r="A43" s="6" t="s">
        <v>7</v>
      </c>
      <c r="B43" s="16">
        <f>SUM(B6:B42)</f>
        <v>432</v>
      </c>
      <c r="C43" s="16">
        <f>SUM(C6:C42)</f>
        <v>556</v>
      </c>
      <c r="D43" s="16">
        <f>SUM(D6:D42)</f>
        <v>64</v>
      </c>
      <c r="E43" s="16">
        <f>SUM(E6:E42)</f>
        <v>0</v>
      </c>
      <c r="F43" s="16">
        <f>SUM(F6:F42)</f>
        <v>1052</v>
      </c>
      <c r="G43" s="17"/>
      <c r="H43" s="6" t="s">
        <v>7</v>
      </c>
      <c r="I43" s="11">
        <f>SUM(I6:I42)</f>
        <v>66297349</v>
      </c>
      <c r="J43" s="1"/>
      <c r="K43" s="6" t="s">
        <v>7</v>
      </c>
      <c r="L43" s="16">
        <f>SUM(L6:L42)</f>
        <v>16278.8709473788</v>
      </c>
      <c r="M43" s="16">
        <f>SUM(M6:M42)</f>
        <v>16418.0015904014</v>
      </c>
      <c r="N43" s="16">
        <f>SUM(N6:N42)</f>
        <v>33600.476650402699</v>
      </c>
      <c r="O43" s="16">
        <f>SUM(O6:O42)</f>
        <v>0</v>
      </c>
      <c r="P43" s="16">
        <f>SUM(P6:P42)</f>
        <v>66297.349188182998</v>
      </c>
      <c r="Q43" s="18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9"/>
      <c r="B46" s="1"/>
      <c r="C46" s="1"/>
      <c r="D46" s="1"/>
      <c r="E46" s="1"/>
      <c r="F46" s="19"/>
      <c r="G46" s="1"/>
      <c r="H46" s="1"/>
      <c r="I46" s="1"/>
      <c r="J46" s="19"/>
      <c r="K46" s="1"/>
      <c r="L46" s="1"/>
      <c r="M46" s="1"/>
      <c r="N46" s="19"/>
      <c r="O46" s="1"/>
      <c r="P46" s="3"/>
      <c r="Q46" s="3"/>
      <c r="R46" s="3"/>
    </row>
    <row r="47" spans="1:18">
      <c r="A47" s="1"/>
      <c r="B47" s="45" t="s">
        <v>9</v>
      </c>
      <c r="C47" s="45"/>
      <c r="D47" s="45"/>
      <c r="E47" s="1"/>
      <c r="F47" s="1"/>
      <c r="G47" s="11"/>
      <c r="H47" s="1"/>
      <c r="I47" s="45" t="s">
        <v>10</v>
      </c>
      <c r="J47" s="45"/>
      <c r="K47" s="45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20" t="s">
        <v>11</v>
      </c>
      <c r="I49">
        <v>5.8832280230199999E-3</v>
      </c>
      <c r="J49" s="20" t="s">
        <v>12</v>
      </c>
      <c r="K49">
        <v>2.9857374412458801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4">
        <v>0</v>
      </c>
      <c r="C51" s="5">
        <v>1</v>
      </c>
      <c r="D51" s="5">
        <v>2</v>
      </c>
      <c r="E51" s="5">
        <v>3</v>
      </c>
      <c r="F51" s="6" t="s">
        <v>7</v>
      </c>
      <c r="G51" s="1"/>
      <c r="H51" s="2" t="s">
        <v>6</v>
      </c>
      <c r="I51" s="4">
        <v>0</v>
      </c>
      <c r="J51" s="5">
        <v>1</v>
      </c>
      <c r="K51" s="5">
        <v>2</v>
      </c>
      <c r="L51" s="5">
        <v>3</v>
      </c>
      <c r="M51" s="21" t="s">
        <v>7</v>
      </c>
      <c r="N51" s="3"/>
      <c r="O51" s="3"/>
      <c r="P51" s="3"/>
    </row>
    <row r="52" spans="1:18">
      <c r="A52" s="8">
        <v>3.75</v>
      </c>
      <c r="B52" s="1">
        <f t="shared" ref="B52:B88" si="7">L6*($A52)</f>
        <v>0</v>
      </c>
      <c r="C52" s="1">
        <f t="shared" ref="C52:C88" si="8">M6*($A52)</f>
        <v>0</v>
      </c>
      <c r="D52" s="1">
        <f t="shared" ref="D52:D88" si="9">N6*($A52)</f>
        <v>0</v>
      </c>
      <c r="E52" s="1">
        <f t="shared" ref="E52:E88" si="10">O6*($A52)</f>
        <v>0</v>
      </c>
      <c r="F52" s="10">
        <f t="shared" ref="F52:F88" si="11">SUM(B52:E52)</f>
        <v>0</v>
      </c>
      <c r="G52" s="1"/>
      <c r="H52" s="8">
        <f t="shared" ref="H52:H88" si="12">$I$49*((A52)^$K$49)</f>
        <v>0.30445445241501601</v>
      </c>
      <c r="I52" s="1">
        <f t="shared" ref="I52:I88" si="13">L6*$H52</f>
        <v>0</v>
      </c>
      <c r="J52" s="1">
        <f t="shared" ref="J52:J88" si="14">M6*$H52</f>
        <v>0</v>
      </c>
      <c r="K52" s="1">
        <f t="shared" ref="K52:K88" si="15">N6*$H52</f>
        <v>0</v>
      </c>
      <c r="L52" s="1">
        <f t="shared" ref="L52:L88" si="16">O6*$H52</f>
        <v>0</v>
      </c>
      <c r="M52" s="22">
        <f t="shared" ref="M52:M88" si="17">SUM(I52:L52)</f>
        <v>0</v>
      </c>
      <c r="N52" s="3"/>
      <c r="O52" s="3"/>
      <c r="P52" s="3"/>
    </row>
    <row r="53" spans="1:18">
      <c r="A53" s="8">
        <v>4.25</v>
      </c>
      <c r="B53" s="1">
        <f t="shared" si="7"/>
        <v>0</v>
      </c>
      <c r="C53" s="1">
        <f t="shared" si="8"/>
        <v>0</v>
      </c>
      <c r="D53" s="1">
        <f t="shared" si="9"/>
        <v>0</v>
      </c>
      <c r="E53" s="1">
        <f t="shared" si="10"/>
        <v>0</v>
      </c>
      <c r="F53" s="10">
        <f t="shared" si="11"/>
        <v>0</v>
      </c>
      <c r="G53" s="1"/>
      <c r="H53" s="8">
        <f t="shared" si="12"/>
        <v>0.442405010816806</v>
      </c>
      <c r="I53" s="1">
        <f t="shared" si="13"/>
        <v>0</v>
      </c>
      <c r="J53" s="1">
        <f t="shared" si="14"/>
        <v>0</v>
      </c>
      <c r="K53" s="1">
        <f t="shared" si="15"/>
        <v>0</v>
      </c>
      <c r="L53" s="1">
        <f t="shared" si="16"/>
        <v>0</v>
      </c>
      <c r="M53" s="22">
        <f t="shared" si="17"/>
        <v>0</v>
      </c>
      <c r="N53" s="3"/>
      <c r="O53" s="3"/>
      <c r="P53" s="3"/>
    </row>
    <row r="54" spans="1:18">
      <c r="A54" s="8">
        <v>4.75</v>
      </c>
      <c r="B54" s="1">
        <f t="shared" si="7"/>
        <v>0</v>
      </c>
      <c r="C54" s="1">
        <f t="shared" si="8"/>
        <v>0</v>
      </c>
      <c r="D54" s="1">
        <f t="shared" si="9"/>
        <v>0</v>
      </c>
      <c r="E54" s="1">
        <f t="shared" si="10"/>
        <v>0</v>
      </c>
      <c r="F54" s="10">
        <f t="shared" si="11"/>
        <v>0</v>
      </c>
      <c r="G54" s="1"/>
      <c r="H54" s="8">
        <f t="shared" si="12"/>
        <v>0.61665907576508605</v>
      </c>
      <c r="I54" s="1">
        <f t="shared" si="13"/>
        <v>0</v>
      </c>
      <c r="J54" s="1">
        <f t="shared" si="14"/>
        <v>0</v>
      </c>
      <c r="K54" s="1">
        <f t="shared" si="15"/>
        <v>0</v>
      </c>
      <c r="L54" s="1">
        <f t="shared" si="16"/>
        <v>0</v>
      </c>
      <c r="M54" s="22">
        <f t="shared" si="17"/>
        <v>0</v>
      </c>
      <c r="N54" s="3"/>
      <c r="O54" s="3"/>
      <c r="P54" s="3"/>
    </row>
    <row r="55" spans="1:18">
      <c r="A55" s="8">
        <v>5.25</v>
      </c>
      <c r="B55" s="1">
        <f t="shared" si="7"/>
        <v>0</v>
      </c>
      <c r="C55" s="1">
        <f t="shared" si="8"/>
        <v>0</v>
      </c>
      <c r="D55" s="1">
        <f t="shared" si="9"/>
        <v>0</v>
      </c>
      <c r="E55" s="1">
        <f t="shared" si="10"/>
        <v>0</v>
      </c>
      <c r="F55" s="10">
        <f t="shared" si="11"/>
        <v>0</v>
      </c>
      <c r="G55" s="1"/>
      <c r="H55" s="8">
        <f t="shared" si="12"/>
        <v>0.83142346443679105</v>
      </c>
      <c r="I55" s="1">
        <f t="shared" si="13"/>
        <v>0</v>
      </c>
      <c r="J55" s="1">
        <f t="shared" si="14"/>
        <v>0</v>
      </c>
      <c r="K55" s="1">
        <f t="shared" si="15"/>
        <v>0</v>
      </c>
      <c r="L55" s="1">
        <f t="shared" si="16"/>
        <v>0</v>
      </c>
      <c r="M55" s="22">
        <f t="shared" si="17"/>
        <v>0</v>
      </c>
      <c r="N55" s="3"/>
      <c r="O55" s="3"/>
      <c r="P55" s="3"/>
    </row>
    <row r="56" spans="1:18">
      <c r="A56" s="8">
        <v>5.75</v>
      </c>
      <c r="B56" s="1">
        <f t="shared" si="7"/>
        <v>57.321750000000002</v>
      </c>
      <c r="C56" s="1">
        <f t="shared" si="8"/>
        <v>0</v>
      </c>
      <c r="D56" s="1">
        <f t="shared" si="9"/>
        <v>0</v>
      </c>
      <c r="E56" s="1">
        <f t="shared" si="10"/>
        <v>0</v>
      </c>
      <c r="F56" s="10">
        <f t="shared" si="11"/>
        <v>57.321750000000002</v>
      </c>
      <c r="G56" s="1"/>
      <c r="H56" s="8">
        <f t="shared" si="12"/>
        <v>1.0908986591790999</v>
      </c>
      <c r="I56" s="1">
        <f t="shared" si="13"/>
        <v>10.8751687333564</v>
      </c>
      <c r="J56" s="1">
        <f t="shared" si="14"/>
        <v>0</v>
      </c>
      <c r="K56" s="1">
        <f t="shared" si="15"/>
        <v>0</v>
      </c>
      <c r="L56" s="1">
        <f t="shared" si="16"/>
        <v>0</v>
      </c>
      <c r="M56" s="22">
        <f t="shared" si="17"/>
        <v>10.8751687333564</v>
      </c>
      <c r="N56" s="3"/>
      <c r="O56" s="3"/>
      <c r="P56" s="3"/>
    </row>
    <row r="57" spans="1:18">
      <c r="A57" s="8">
        <v>6.25</v>
      </c>
      <c r="B57" s="1">
        <f t="shared" si="7"/>
        <v>198.35</v>
      </c>
      <c r="C57" s="1">
        <f t="shared" si="8"/>
        <v>0</v>
      </c>
      <c r="D57" s="1">
        <f t="shared" si="9"/>
        <v>0</v>
      </c>
      <c r="E57" s="1">
        <f t="shared" si="10"/>
        <v>0</v>
      </c>
      <c r="F57" s="10">
        <f t="shared" si="11"/>
        <v>198.35</v>
      </c>
      <c r="G57" s="1"/>
      <c r="H57" s="8">
        <f t="shared" si="12"/>
        <v>1.3992794229772401</v>
      </c>
      <c r="I57" s="1">
        <f t="shared" si="13"/>
        <v>44.407531767605697</v>
      </c>
      <c r="J57" s="1">
        <f t="shared" si="14"/>
        <v>0</v>
      </c>
      <c r="K57" s="1">
        <f t="shared" si="15"/>
        <v>0</v>
      </c>
      <c r="L57" s="1">
        <f t="shared" si="16"/>
        <v>0</v>
      </c>
      <c r="M57" s="22">
        <f t="shared" si="17"/>
        <v>44.407531767605697</v>
      </c>
      <c r="N57" s="3"/>
      <c r="O57" s="3"/>
      <c r="P57" s="3"/>
    </row>
    <row r="58" spans="1:18">
      <c r="A58" s="8">
        <v>6.75</v>
      </c>
      <c r="B58" s="1">
        <f t="shared" si="7"/>
        <v>615.6</v>
      </c>
      <c r="C58" s="1">
        <f t="shared" si="8"/>
        <v>0</v>
      </c>
      <c r="D58" s="1">
        <f t="shared" si="9"/>
        <v>0</v>
      </c>
      <c r="E58" s="1">
        <f t="shared" si="10"/>
        <v>0</v>
      </c>
      <c r="F58" s="10">
        <f t="shared" si="11"/>
        <v>615.6</v>
      </c>
      <c r="G58" s="1"/>
      <c r="H58" s="8">
        <f t="shared" si="12"/>
        <v>1.7607553062735899</v>
      </c>
      <c r="I58" s="1">
        <f t="shared" si="13"/>
        <v>160.58088393215101</v>
      </c>
      <c r="J58" s="1">
        <f t="shared" si="14"/>
        <v>0</v>
      </c>
      <c r="K58" s="1">
        <f t="shared" si="15"/>
        <v>0</v>
      </c>
      <c r="L58" s="1">
        <f t="shared" si="16"/>
        <v>0</v>
      </c>
      <c r="M58" s="22">
        <f t="shared" si="17"/>
        <v>160.58088393215101</v>
      </c>
      <c r="N58" s="3"/>
      <c r="O58" s="3"/>
      <c r="P58" s="3"/>
    </row>
    <row r="59" spans="1:18">
      <c r="A59" s="8">
        <v>7.25</v>
      </c>
      <c r="B59" s="1">
        <f t="shared" si="7"/>
        <v>612.13924999999995</v>
      </c>
      <c r="C59" s="1">
        <f t="shared" si="8"/>
        <v>0</v>
      </c>
      <c r="D59" s="1">
        <f t="shared" si="9"/>
        <v>0</v>
      </c>
      <c r="E59" s="1">
        <f t="shared" si="10"/>
        <v>0</v>
      </c>
      <c r="F59" s="10">
        <f t="shared" si="11"/>
        <v>612.13924999999995</v>
      </c>
      <c r="G59" s="1"/>
      <c r="H59" s="8">
        <f t="shared" si="12"/>
        <v>2.17951107158434</v>
      </c>
      <c r="I59" s="1">
        <f t="shared" si="13"/>
        <v>184.022658307081</v>
      </c>
      <c r="J59" s="1">
        <f t="shared" si="14"/>
        <v>0</v>
      </c>
      <c r="K59" s="1">
        <f t="shared" si="15"/>
        <v>0</v>
      </c>
      <c r="L59" s="1">
        <f t="shared" si="16"/>
        <v>0</v>
      </c>
      <c r="M59" s="22">
        <f t="shared" si="17"/>
        <v>184.022658307081</v>
      </c>
      <c r="N59" s="3"/>
      <c r="O59" s="3"/>
      <c r="P59" s="3"/>
    </row>
    <row r="60" spans="1:18">
      <c r="A60" s="8">
        <v>7.75</v>
      </c>
      <c r="B60" s="1">
        <f t="shared" si="7"/>
        <v>1163.36025</v>
      </c>
      <c r="C60" s="1">
        <f t="shared" si="8"/>
        <v>0</v>
      </c>
      <c r="D60" s="1">
        <f t="shared" si="9"/>
        <v>0</v>
      </c>
      <c r="E60" s="1">
        <f t="shared" si="10"/>
        <v>0</v>
      </c>
      <c r="F60" s="10">
        <f t="shared" si="11"/>
        <v>1163.36025</v>
      </c>
      <c r="G60" s="1"/>
      <c r="H60" s="8">
        <f t="shared" si="12"/>
        <v>2.6597270544129201</v>
      </c>
      <c r="I60" s="1">
        <f t="shared" si="13"/>
        <v>399.25428786497798</v>
      </c>
      <c r="J60" s="1">
        <f t="shared" si="14"/>
        <v>0</v>
      </c>
      <c r="K60" s="1">
        <f t="shared" si="15"/>
        <v>0</v>
      </c>
      <c r="L60" s="1">
        <f t="shared" si="16"/>
        <v>0</v>
      </c>
      <c r="M60" s="22">
        <f t="shared" si="17"/>
        <v>399.25428786497798</v>
      </c>
      <c r="N60" s="3"/>
      <c r="O60" s="3"/>
      <c r="P60" s="3"/>
    </row>
    <row r="61" spans="1:18">
      <c r="A61" s="8">
        <v>8.25</v>
      </c>
      <c r="B61" s="1">
        <f t="shared" si="7"/>
        <v>1718.7555</v>
      </c>
      <c r="C61" s="1">
        <f t="shared" si="8"/>
        <v>0</v>
      </c>
      <c r="D61" s="1">
        <f t="shared" si="9"/>
        <v>0</v>
      </c>
      <c r="E61" s="1">
        <f t="shared" si="10"/>
        <v>0</v>
      </c>
      <c r="F61" s="10">
        <f t="shared" si="11"/>
        <v>1718.7555</v>
      </c>
      <c r="G61" s="1"/>
      <c r="H61" s="8">
        <f t="shared" si="12"/>
        <v>3.2055794737921102</v>
      </c>
      <c r="I61" s="1">
        <f t="shared" si="13"/>
        <v>667.83119409300502</v>
      </c>
      <c r="J61" s="1">
        <f t="shared" si="14"/>
        <v>0</v>
      </c>
      <c r="K61" s="1">
        <f t="shared" si="15"/>
        <v>0</v>
      </c>
      <c r="L61" s="1">
        <f t="shared" si="16"/>
        <v>0</v>
      </c>
      <c r="M61" s="22">
        <f t="shared" si="17"/>
        <v>667.83119409300502</v>
      </c>
      <c r="N61" s="3"/>
      <c r="O61" s="3"/>
      <c r="P61" s="3"/>
    </row>
    <row r="62" spans="1:18">
      <c r="A62" s="8">
        <v>8.75</v>
      </c>
      <c r="B62" s="1">
        <f t="shared" si="7"/>
        <v>2694.1075000000001</v>
      </c>
      <c r="C62" s="1">
        <f t="shared" si="8"/>
        <v>0</v>
      </c>
      <c r="D62" s="1">
        <f t="shared" si="9"/>
        <v>0</v>
      </c>
      <c r="E62" s="1">
        <f t="shared" si="10"/>
        <v>0</v>
      </c>
      <c r="F62" s="10">
        <f t="shared" si="11"/>
        <v>2694.1075000000001</v>
      </c>
      <c r="G62" s="1"/>
      <c r="H62" s="8">
        <f t="shared" si="12"/>
        <v>3.8212407023070099</v>
      </c>
      <c r="I62" s="1">
        <f t="shared" si="13"/>
        <v>1176.5523697589199</v>
      </c>
      <c r="J62" s="1">
        <f t="shared" si="14"/>
        <v>0</v>
      </c>
      <c r="K62" s="1">
        <f t="shared" si="15"/>
        <v>0</v>
      </c>
      <c r="L62" s="1">
        <f t="shared" si="16"/>
        <v>0</v>
      </c>
      <c r="M62" s="22">
        <f t="shared" si="17"/>
        <v>1176.5523697589199</v>
      </c>
      <c r="N62" s="3"/>
      <c r="O62" s="3"/>
      <c r="P62" s="3"/>
    </row>
    <row r="63" spans="1:18">
      <c r="A63" s="8">
        <v>9.25</v>
      </c>
      <c r="B63" s="1">
        <f t="shared" si="7"/>
        <v>1484.52325</v>
      </c>
      <c r="C63" s="1">
        <f t="shared" si="8"/>
        <v>0</v>
      </c>
      <c r="D63" s="1">
        <f t="shared" si="9"/>
        <v>0</v>
      </c>
      <c r="E63" s="1">
        <f t="shared" si="10"/>
        <v>0</v>
      </c>
      <c r="F63" s="10">
        <f t="shared" si="11"/>
        <v>1484.52325</v>
      </c>
      <c r="G63" s="1"/>
      <c r="H63" s="8">
        <f t="shared" si="12"/>
        <v>4.51087950303853</v>
      </c>
      <c r="I63" s="1">
        <f t="shared" si="13"/>
        <v>723.94654056315096</v>
      </c>
      <c r="J63" s="1">
        <f t="shared" si="14"/>
        <v>0</v>
      </c>
      <c r="K63" s="1">
        <f t="shared" si="15"/>
        <v>0</v>
      </c>
      <c r="L63" s="1">
        <f t="shared" si="16"/>
        <v>0</v>
      </c>
      <c r="M63" s="22">
        <f t="shared" si="17"/>
        <v>723.94654056315096</v>
      </c>
      <c r="N63" s="3"/>
      <c r="O63" s="3"/>
      <c r="P63" s="3"/>
    </row>
    <row r="64" spans="1:18">
      <c r="A64" s="8">
        <v>9.75</v>
      </c>
      <c r="B64" s="1">
        <f t="shared" si="7"/>
        <v>3146.4857538439301</v>
      </c>
      <c r="C64" s="1">
        <f t="shared" si="8"/>
        <v>0</v>
      </c>
      <c r="D64" s="1">
        <f t="shared" si="9"/>
        <v>0</v>
      </c>
      <c r="E64" s="1">
        <f t="shared" si="10"/>
        <v>0</v>
      </c>
      <c r="F64" s="10">
        <f t="shared" si="11"/>
        <v>3146.4857538439301</v>
      </c>
      <c r="G64" s="1"/>
      <c r="H64" s="8">
        <f t="shared" si="12"/>
        <v>5.27866123915015</v>
      </c>
      <c r="I64" s="1">
        <f t="shared" si="13"/>
        <v>1703.51101419016</v>
      </c>
      <c r="J64" s="1">
        <f t="shared" si="14"/>
        <v>0</v>
      </c>
      <c r="K64" s="1">
        <f t="shared" si="15"/>
        <v>0</v>
      </c>
      <c r="L64" s="1">
        <f t="shared" si="16"/>
        <v>0</v>
      </c>
      <c r="M64" s="22">
        <f t="shared" si="17"/>
        <v>1703.51101419016</v>
      </c>
      <c r="N64" s="3"/>
      <c r="O64" s="3"/>
      <c r="P64" s="3"/>
    </row>
    <row r="65" spans="1:16">
      <c r="A65" s="8">
        <v>10.25</v>
      </c>
      <c r="B65" s="1">
        <f t="shared" si="7"/>
        <v>9509.8872540615102</v>
      </c>
      <c r="C65" s="1">
        <f t="shared" si="8"/>
        <v>0</v>
      </c>
      <c r="D65" s="1">
        <f t="shared" si="9"/>
        <v>0</v>
      </c>
      <c r="E65" s="1">
        <f t="shared" si="10"/>
        <v>0</v>
      </c>
      <c r="F65" s="10">
        <f t="shared" si="11"/>
        <v>9509.8872540615102</v>
      </c>
      <c r="G65" s="1"/>
      <c r="H65" s="8">
        <f t="shared" si="12"/>
        <v>6.1287480605927902</v>
      </c>
      <c r="I65" s="1">
        <f t="shared" si="13"/>
        <v>5686.2149331498103</v>
      </c>
      <c r="J65" s="1">
        <f t="shared" si="14"/>
        <v>0</v>
      </c>
      <c r="K65" s="1">
        <f t="shared" si="15"/>
        <v>0</v>
      </c>
      <c r="L65" s="1">
        <f t="shared" si="16"/>
        <v>0</v>
      </c>
      <c r="M65" s="22">
        <f t="shared" si="17"/>
        <v>5686.2149331498103</v>
      </c>
      <c r="N65" s="3"/>
      <c r="O65" s="3"/>
      <c r="P65" s="3"/>
    </row>
    <row r="66" spans="1:16">
      <c r="A66" s="8">
        <v>10.75</v>
      </c>
      <c r="B66" s="1">
        <f t="shared" si="7"/>
        <v>10954.9872820085</v>
      </c>
      <c r="C66" s="1">
        <f t="shared" si="8"/>
        <v>0</v>
      </c>
      <c r="D66" s="1">
        <f t="shared" si="9"/>
        <v>0</v>
      </c>
      <c r="E66" s="1">
        <f t="shared" si="10"/>
        <v>0</v>
      </c>
      <c r="F66" s="10">
        <f t="shared" si="11"/>
        <v>10954.9872820085</v>
      </c>
      <c r="G66" s="1"/>
      <c r="H66" s="8">
        <f t="shared" si="12"/>
        <v>7.0652990714770203</v>
      </c>
      <c r="I66" s="1">
        <f t="shared" si="13"/>
        <v>7200.0243229411099</v>
      </c>
      <c r="J66" s="1">
        <f t="shared" si="14"/>
        <v>0</v>
      </c>
      <c r="K66" s="1">
        <f t="shared" si="15"/>
        <v>0</v>
      </c>
      <c r="L66" s="1">
        <f t="shared" si="16"/>
        <v>0</v>
      </c>
      <c r="M66" s="22">
        <f t="shared" si="17"/>
        <v>7200.0243229411099</v>
      </c>
      <c r="N66" s="3"/>
      <c r="O66" s="3"/>
      <c r="P66" s="3"/>
    </row>
    <row r="67" spans="1:16">
      <c r="A67" s="8">
        <v>11.25</v>
      </c>
      <c r="B67" s="1">
        <f t="shared" si="7"/>
        <v>17358.4699499007</v>
      </c>
      <c r="C67" s="1">
        <f t="shared" si="8"/>
        <v>456.80184078686</v>
      </c>
      <c r="D67" s="1">
        <f t="shared" si="9"/>
        <v>0</v>
      </c>
      <c r="E67" s="1">
        <f t="shared" si="10"/>
        <v>0</v>
      </c>
      <c r="F67" s="10">
        <f t="shared" si="11"/>
        <v>17815.271790687599</v>
      </c>
      <c r="G67" s="1"/>
      <c r="H67" s="8">
        <f t="shared" si="12"/>
        <v>8.0924704809641703</v>
      </c>
      <c r="I67" s="1">
        <f t="shared" si="13"/>
        <v>12486.480503491101</v>
      </c>
      <c r="J67" s="1">
        <f t="shared" si="14"/>
        <v>328.59159219713399</v>
      </c>
      <c r="K67" s="1">
        <f t="shared" si="15"/>
        <v>0</v>
      </c>
      <c r="L67" s="1">
        <f t="shared" si="16"/>
        <v>0</v>
      </c>
      <c r="M67" s="22">
        <f t="shared" si="17"/>
        <v>12815.0720956882</v>
      </c>
      <c r="N67" s="3"/>
      <c r="O67" s="3"/>
      <c r="P67" s="3"/>
    </row>
    <row r="68" spans="1:16">
      <c r="A68" s="8">
        <v>11.75</v>
      </c>
      <c r="B68" s="1">
        <f t="shared" si="7"/>
        <v>29941.0009684242</v>
      </c>
      <c r="C68" s="1">
        <f t="shared" si="8"/>
        <v>1603.9821947370101</v>
      </c>
      <c r="D68" s="1">
        <f t="shared" si="9"/>
        <v>0</v>
      </c>
      <c r="E68" s="1">
        <f t="shared" si="10"/>
        <v>0</v>
      </c>
      <c r="F68" s="10">
        <f t="shared" si="11"/>
        <v>31544.9831631612</v>
      </c>
      <c r="G68" s="1"/>
      <c r="H68" s="8">
        <f t="shared" si="12"/>
        <v>9.2144157399932194</v>
      </c>
      <c r="I68" s="1">
        <f t="shared" si="13"/>
        <v>23479.900476136201</v>
      </c>
      <c r="J68" s="1">
        <f t="shared" si="14"/>
        <v>1257.85181122158</v>
      </c>
      <c r="K68" s="1">
        <f t="shared" si="15"/>
        <v>0</v>
      </c>
      <c r="L68" s="1">
        <f t="shared" si="16"/>
        <v>0</v>
      </c>
      <c r="M68" s="22">
        <f t="shared" si="17"/>
        <v>24737.752287357798</v>
      </c>
      <c r="N68" s="3"/>
      <c r="O68" s="3"/>
      <c r="P68" s="3"/>
    </row>
    <row r="69" spans="1:16">
      <c r="A69" s="8">
        <v>12.25</v>
      </c>
      <c r="B69" s="1">
        <f t="shared" si="7"/>
        <v>51206.744253499601</v>
      </c>
      <c r="C69" s="1">
        <f t="shared" si="8"/>
        <v>17689.6025602999</v>
      </c>
      <c r="D69" s="1">
        <f t="shared" si="9"/>
        <v>0</v>
      </c>
      <c r="E69" s="1">
        <f t="shared" si="10"/>
        <v>0</v>
      </c>
      <c r="F69" s="10">
        <f t="shared" si="11"/>
        <v>68896.346813799493</v>
      </c>
      <c r="G69" s="1"/>
      <c r="H69" s="8">
        <f t="shared" si="12"/>
        <v>10.4352856657461</v>
      </c>
      <c r="I69" s="1">
        <f t="shared" si="13"/>
        <v>43620.979942699603</v>
      </c>
      <c r="J69" s="1">
        <f t="shared" si="14"/>
        <v>15069.065798387201</v>
      </c>
      <c r="K69" s="1">
        <f t="shared" si="15"/>
        <v>0</v>
      </c>
      <c r="L69" s="1">
        <f t="shared" si="16"/>
        <v>0</v>
      </c>
      <c r="M69" s="22">
        <f t="shared" si="17"/>
        <v>58690.045741086797</v>
      </c>
      <c r="N69" s="3"/>
      <c r="O69" s="3"/>
      <c r="P69" s="3"/>
    </row>
    <row r="70" spans="1:16">
      <c r="A70" s="8">
        <v>12.75</v>
      </c>
      <c r="B70" s="1">
        <f t="shared" si="7"/>
        <v>30803.428378019998</v>
      </c>
      <c r="C70" s="1">
        <f t="shared" si="8"/>
        <v>42938.112284512703</v>
      </c>
      <c r="D70" s="1">
        <f t="shared" si="9"/>
        <v>0</v>
      </c>
      <c r="E70" s="1">
        <f t="shared" si="10"/>
        <v>0</v>
      </c>
      <c r="F70" s="10">
        <f t="shared" si="11"/>
        <v>73741.540662532701</v>
      </c>
      <c r="G70" s="1"/>
      <c r="H70" s="8">
        <f t="shared" si="12"/>
        <v>11.759228555427301</v>
      </c>
      <c r="I70" s="1">
        <f t="shared" si="13"/>
        <v>28409.7689872841</v>
      </c>
      <c r="J70" s="1">
        <f t="shared" si="14"/>
        <v>39601.496164092998</v>
      </c>
      <c r="K70" s="1">
        <f t="shared" si="15"/>
        <v>0</v>
      </c>
      <c r="L70" s="1">
        <f t="shared" si="16"/>
        <v>0</v>
      </c>
      <c r="M70" s="22">
        <f t="shared" si="17"/>
        <v>68011.265151377098</v>
      </c>
      <c r="N70" s="3"/>
      <c r="O70" s="3"/>
      <c r="P70" s="3"/>
    </row>
    <row r="71" spans="1:16">
      <c r="A71" s="8">
        <v>13.25</v>
      </c>
      <c r="B71" s="1">
        <f t="shared" si="7"/>
        <v>18975.802243331898</v>
      </c>
      <c r="C71" s="1">
        <f t="shared" si="8"/>
        <v>56168.374640262497</v>
      </c>
      <c r="D71" s="1">
        <f t="shared" si="9"/>
        <v>0</v>
      </c>
      <c r="E71" s="1">
        <f t="shared" si="10"/>
        <v>0</v>
      </c>
      <c r="F71" s="10">
        <f t="shared" si="11"/>
        <v>75144.176883594395</v>
      </c>
      <c r="G71" s="1"/>
      <c r="H71" s="8">
        <f t="shared" si="12"/>
        <v>13.1903902906763</v>
      </c>
      <c r="I71" s="1">
        <f t="shared" si="13"/>
        <v>18890.433031565201</v>
      </c>
      <c r="J71" s="1">
        <f t="shared" si="14"/>
        <v>55915.681773433003</v>
      </c>
      <c r="K71" s="1">
        <f t="shared" si="15"/>
        <v>0</v>
      </c>
      <c r="L71" s="1">
        <f t="shared" si="16"/>
        <v>0</v>
      </c>
      <c r="M71" s="22">
        <f t="shared" si="17"/>
        <v>74806.1148049982</v>
      </c>
      <c r="N71" s="3"/>
      <c r="O71" s="3"/>
      <c r="P71" s="3"/>
    </row>
    <row r="72" spans="1:16">
      <c r="A72" s="8">
        <v>13.75</v>
      </c>
      <c r="B72" s="1">
        <f t="shared" si="7"/>
        <v>8325.2022270853395</v>
      </c>
      <c r="C72" s="1">
        <f t="shared" si="8"/>
        <v>34688.3426128555</v>
      </c>
      <c r="D72" s="1">
        <f t="shared" si="9"/>
        <v>925.02246967614803</v>
      </c>
      <c r="E72" s="1">
        <f t="shared" si="10"/>
        <v>0</v>
      </c>
      <c r="F72" s="10">
        <f t="shared" si="11"/>
        <v>43938.567309616999</v>
      </c>
      <c r="G72" s="1"/>
      <c r="H72" s="8">
        <f t="shared" si="12"/>
        <v>14.73291443372</v>
      </c>
      <c r="I72" s="1">
        <f t="shared" si="13"/>
        <v>8920.3266949137105</v>
      </c>
      <c r="J72" s="1">
        <f t="shared" si="14"/>
        <v>37168.0278954737</v>
      </c>
      <c r="K72" s="1">
        <f t="shared" si="15"/>
        <v>991.14741054596698</v>
      </c>
      <c r="L72" s="1">
        <f t="shared" si="16"/>
        <v>0</v>
      </c>
      <c r="M72" s="22">
        <f t="shared" si="17"/>
        <v>47079.502000933397</v>
      </c>
      <c r="N72" s="3"/>
      <c r="O72" s="3"/>
      <c r="P72" s="3"/>
    </row>
    <row r="73" spans="1:16">
      <c r="A73" s="8">
        <v>14.25</v>
      </c>
      <c r="B73" s="1">
        <f t="shared" si="7"/>
        <v>2205.6778270551799</v>
      </c>
      <c r="C73" s="1">
        <f t="shared" si="8"/>
        <v>34555.619290531198</v>
      </c>
      <c r="D73" s="1">
        <f t="shared" si="9"/>
        <v>1102.83891352759</v>
      </c>
      <c r="E73" s="1">
        <f t="shared" si="10"/>
        <v>0</v>
      </c>
      <c r="F73" s="10">
        <f t="shared" si="11"/>
        <v>37864.136031114002</v>
      </c>
      <c r="G73" s="1"/>
      <c r="H73" s="8">
        <f t="shared" si="12"/>
        <v>16.390942316209301</v>
      </c>
      <c r="I73" s="1">
        <f t="shared" si="13"/>
        <v>2537.0623179932199</v>
      </c>
      <c r="J73" s="1">
        <f t="shared" si="14"/>
        <v>39747.309648560396</v>
      </c>
      <c r="K73" s="1">
        <f t="shared" si="15"/>
        <v>1268.53115899661</v>
      </c>
      <c r="L73" s="1">
        <f t="shared" si="16"/>
        <v>0</v>
      </c>
      <c r="M73" s="22">
        <f t="shared" si="17"/>
        <v>43552.903125550198</v>
      </c>
      <c r="N73" s="3"/>
      <c r="O73" s="3"/>
      <c r="P73" s="3"/>
    </row>
    <row r="74" spans="1:16">
      <c r="A74" s="8">
        <v>14.75</v>
      </c>
      <c r="B74" s="1">
        <f t="shared" si="7"/>
        <v>1075.26107012695</v>
      </c>
      <c r="C74" s="1">
        <f t="shared" si="8"/>
        <v>18494.490406183599</v>
      </c>
      <c r="D74" s="1">
        <f t="shared" si="9"/>
        <v>430.104428050781</v>
      </c>
      <c r="E74" s="1">
        <f t="shared" si="10"/>
        <v>0</v>
      </c>
      <c r="F74" s="10">
        <f t="shared" si="11"/>
        <v>19999.855904361299</v>
      </c>
      <c r="G74" s="1"/>
      <c r="H74" s="8">
        <f t="shared" si="12"/>
        <v>18.1686131215403</v>
      </c>
      <c r="I74" s="1">
        <f t="shared" si="13"/>
        <v>1324.47473815525</v>
      </c>
      <c r="J74" s="1">
        <f t="shared" si="14"/>
        <v>22780.965496270401</v>
      </c>
      <c r="K74" s="1">
        <f t="shared" si="15"/>
        <v>529.78989526210205</v>
      </c>
      <c r="L74" s="1">
        <f t="shared" si="16"/>
        <v>0</v>
      </c>
      <c r="M74" s="22">
        <f t="shared" si="17"/>
        <v>24635.230129687799</v>
      </c>
      <c r="N74" s="3"/>
      <c r="O74" s="3"/>
      <c r="P74" s="3"/>
    </row>
    <row r="75" spans="1:16">
      <c r="A75" s="8">
        <v>15.25</v>
      </c>
      <c r="B75" s="1">
        <f t="shared" si="7"/>
        <v>178.688892685414</v>
      </c>
      <c r="C75" s="1">
        <f t="shared" si="8"/>
        <v>11078.7113464957</v>
      </c>
      <c r="D75" s="1">
        <f t="shared" si="9"/>
        <v>2322.9556049103899</v>
      </c>
      <c r="E75" s="1">
        <f t="shared" si="10"/>
        <v>0</v>
      </c>
      <c r="F75" s="10">
        <f t="shared" si="11"/>
        <v>13580.3558440915</v>
      </c>
      <c r="G75" s="1"/>
      <c r="H75" s="8">
        <f t="shared" si="12"/>
        <v>20.070063961352101</v>
      </c>
      <c r="I75" s="1">
        <f t="shared" si="13"/>
        <v>235.167049533078</v>
      </c>
      <c r="J75" s="1">
        <f t="shared" si="14"/>
        <v>14580.357071050899</v>
      </c>
      <c r="K75" s="1">
        <f t="shared" si="15"/>
        <v>3057.1716439300299</v>
      </c>
      <c r="L75" s="1">
        <f t="shared" si="16"/>
        <v>0</v>
      </c>
      <c r="M75" s="22">
        <f t="shared" si="17"/>
        <v>17872.695764513999</v>
      </c>
      <c r="N75" s="3"/>
      <c r="O75" s="3"/>
      <c r="P75" s="3"/>
    </row>
    <row r="76" spans="1:16">
      <c r="A76" s="8">
        <v>15.75</v>
      </c>
      <c r="B76" s="1">
        <f t="shared" si="7"/>
        <v>0</v>
      </c>
      <c r="C76" s="1">
        <f t="shared" si="8"/>
        <v>2162.51489260983</v>
      </c>
      <c r="D76" s="1">
        <f t="shared" si="9"/>
        <v>410.132134805313</v>
      </c>
      <c r="E76" s="1">
        <f t="shared" si="10"/>
        <v>0</v>
      </c>
      <c r="F76" s="10">
        <f t="shared" si="11"/>
        <v>2572.6470274151402</v>
      </c>
      <c r="G76" s="1"/>
      <c r="H76" s="8">
        <f t="shared" si="12"/>
        <v>22.099429946795802</v>
      </c>
      <c r="I76" s="1">
        <f t="shared" si="13"/>
        <v>0</v>
      </c>
      <c r="J76" s="1">
        <f t="shared" si="14"/>
        <v>3034.3077065481598</v>
      </c>
      <c r="K76" s="1">
        <f t="shared" si="15"/>
        <v>575.47215124189404</v>
      </c>
      <c r="L76" s="1">
        <f t="shared" si="16"/>
        <v>0</v>
      </c>
      <c r="M76" s="22">
        <f t="shared" si="17"/>
        <v>3609.7798577900498</v>
      </c>
      <c r="N76" s="3"/>
      <c r="O76" s="3"/>
      <c r="P76" s="3"/>
    </row>
    <row r="77" spans="1:16">
      <c r="A77" s="8">
        <v>16.25</v>
      </c>
      <c r="B77" s="1">
        <f t="shared" si="7"/>
        <v>0</v>
      </c>
      <c r="C77" s="1">
        <f t="shared" si="8"/>
        <v>1777.18679233495</v>
      </c>
      <c r="D77" s="1">
        <f t="shared" si="9"/>
        <v>526.57386439554</v>
      </c>
      <c r="E77" s="1">
        <f t="shared" si="10"/>
        <v>0</v>
      </c>
      <c r="F77" s="10">
        <f t="shared" si="11"/>
        <v>2303.7606567304902</v>
      </c>
      <c r="G77" s="1"/>
      <c r="H77" s="8">
        <f t="shared" si="12"/>
        <v>24.260844255093101</v>
      </c>
      <c r="I77" s="1">
        <f t="shared" si="13"/>
        <v>0</v>
      </c>
      <c r="J77" s="1">
        <f t="shared" si="14"/>
        <v>2653.2955065259498</v>
      </c>
      <c r="K77" s="1">
        <f t="shared" si="15"/>
        <v>786.16163156324399</v>
      </c>
      <c r="L77" s="1">
        <f t="shared" si="16"/>
        <v>0</v>
      </c>
      <c r="M77" s="22">
        <f t="shared" si="17"/>
        <v>3439.4571380891898</v>
      </c>
      <c r="N77" s="3"/>
      <c r="O77" s="3"/>
      <c r="P77" s="3"/>
    </row>
    <row r="78" spans="1:16">
      <c r="A78" s="8">
        <v>16.75</v>
      </c>
      <c r="B78" s="1">
        <f t="shared" si="7"/>
        <v>0</v>
      </c>
      <c r="C78" s="1">
        <f t="shared" si="8"/>
        <v>211.94070588235201</v>
      </c>
      <c r="D78" s="1">
        <f t="shared" si="9"/>
        <v>238.43329411764799</v>
      </c>
      <c r="E78" s="1">
        <f t="shared" si="10"/>
        <v>0</v>
      </c>
      <c r="F78" s="10">
        <f t="shared" si="11"/>
        <v>450.37400000000002</v>
      </c>
      <c r="G78" s="1"/>
      <c r="H78" s="8">
        <f t="shared" si="12"/>
        <v>26.558438191835101</v>
      </c>
      <c r="I78" s="1">
        <f t="shared" si="13"/>
        <v>0</v>
      </c>
      <c r="J78" s="1">
        <f t="shared" si="14"/>
        <v>336.048605224499</v>
      </c>
      <c r="K78" s="1">
        <f t="shared" si="15"/>
        <v>378.05468087756299</v>
      </c>
      <c r="L78" s="1">
        <f t="shared" si="16"/>
        <v>0</v>
      </c>
      <c r="M78" s="22">
        <f t="shared" si="17"/>
        <v>714.10328610206204</v>
      </c>
      <c r="N78" s="3"/>
      <c r="O78" s="3"/>
      <c r="P78" s="3"/>
    </row>
    <row r="79" spans="1:16">
      <c r="A79" s="8">
        <v>17.25</v>
      </c>
      <c r="B79" s="1">
        <f t="shared" si="7"/>
        <v>15.05925</v>
      </c>
      <c r="C79" s="1">
        <f t="shared" si="8"/>
        <v>45.177750000000003</v>
      </c>
      <c r="D79" s="1">
        <f t="shared" si="9"/>
        <v>105.41475</v>
      </c>
      <c r="E79" s="1">
        <f t="shared" si="10"/>
        <v>0</v>
      </c>
      <c r="F79" s="10">
        <f t="shared" si="11"/>
        <v>165.65174999999999</v>
      </c>
      <c r="G79" s="1"/>
      <c r="H79" s="8">
        <f t="shared" si="12"/>
        <v>28.9963412494171</v>
      </c>
      <c r="I79" s="1">
        <f t="shared" si="13"/>
        <v>25.313805910741099</v>
      </c>
      <c r="J79" s="1">
        <f t="shared" si="14"/>
        <v>75.9414177322234</v>
      </c>
      <c r="K79" s="1">
        <f t="shared" si="15"/>
        <v>177.19664137518799</v>
      </c>
      <c r="L79" s="1">
        <f t="shared" si="16"/>
        <v>0</v>
      </c>
      <c r="M79" s="22">
        <f t="shared" si="17"/>
        <v>278.45186501815198</v>
      </c>
      <c r="N79" s="3"/>
      <c r="O79" s="3"/>
      <c r="P79" s="3"/>
    </row>
    <row r="80" spans="1:16">
      <c r="A80" s="8">
        <v>17.75</v>
      </c>
      <c r="B80" s="1">
        <f t="shared" si="7"/>
        <v>0</v>
      </c>
      <c r="C80" s="1">
        <f t="shared" si="8"/>
        <v>0</v>
      </c>
      <c r="D80" s="1">
        <f t="shared" si="9"/>
        <v>136.37325000000001</v>
      </c>
      <c r="E80" s="1">
        <f t="shared" si="10"/>
        <v>0</v>
      </c>
      <c r="F80" s="10">
        <f t="shared" si="11"/>
        <v>136.37325000000001</v>
      </c>
      <c r="G80" s="1"/>
      <c r="H80" s="8">
        <f t="shared" si="12"/>
        <v>31.578681161957501</v>
      </c>
      <c r="I80" s="1">
        <f t="shared" si="13"/>
        <v>0</v>
      </c>
      <c r="J80" s="1">
        <f t="shared" si="14"/>
        <v>0</v>
      </c>
      <c r="K80" s="1">
        <f t="shared" si="15"/>
        <v>242.619007367319</v>
      </c>
      <c r="L80" s="1">
        <f t="shared" si="16"/>
        <v>0</v>
      </c>
      <c r="M80" s="22">
        <f t="shared" si="17"/>
        <v>242.619007367319</v>
      </c>
      <c r="N80" s="3"/>
      <c r="O80" s="3"/>
      <c r="P80" s="3"/>
    </row>
    <row r="81" spans="1:16">
      <c r="A81" s="8">
        <v>18.25</v>
      </c>
      <c r="B81" s="1">
        <f t="shared" si="7"/>
        <v>0</v>
      </c>
      <c r="C81" s="1">
        <f t="shared" si="8"/>
        <v>0</v>
      </c>
      <c r="D81" s="1">
        <f t="shared" si="9"/>
        <v>189.23425</v>
      </c>
      <c r="E81" s="1">
        <f t="shared" si="10"/>
        <v>0</v>
      </c>
      <c r="F81" s="10">
        <f t="shared" si="11"/>
        <v>189.23425</v>
      </c>
      <c r="G81" s="1"/>
      <c r="H81" s="8">
        <f t="shared" si="12"/>
        <v>34.309583957007902</v>
      </c>
      <c r="I81" s="1">
        <f t="shared" si="13"/>
        <v>0</v>
      </c>
      <c r="J81" s="1">
        <f t="shared" si="14"/>
        <v>0</v>
      </c>
      <c r="K81" s="1">
        <f t="shared" si="15"/>
        <v>355.75607605021497</v>
      </c>
      <c r="L81" s="1">
        <f t="shared" si="16"/>
        <v>0</v>
      </c>
      <c r="M81" s="22">
        <f t="shared" si="17"/>
        <v>355.75607605021497</v>
      </c>
      <c r="N81" s="3"/>
      <c r="O81" s="3"/>
      <c r="P81" s="3"/>
    </row>
    <row r="82" spans="1:16">
      <c r="A82" s="8">
        <v>18.75</v>
      </c>
      <c r="B82" s="1">
        <f t="shared" si="7"/>
        <v>0</v>
      </c>
      <c r="C82" s="1">
        <f t="shared" si="8"/>
        <v>0</v>
      </c>
      <c r="D82" s="1">
        <f t="shared" si="9"/>
        <v>72.018749999999997</v>
      </c>
      <c r="E82" s="1">
        <f t="shared" si="10"/>
        <v>0</v>
      </c>
      <c r="F82" s="10">
        <f t="shared" si="11"/>
        <v>72.018749999999997</v>
      </c>
      <c r="G82" s="1"/>
      <c r="H82" s="8">
        <f t="shared" si="12"/>
        <v>37.193174004327403</v>
      </c>
      <c r="I82" s="1">
        <f t="shared" si="13"/>
        <v>0</v>
      </c>
      <c r="J82" s="1">
        <f t="shared" si="14"/>
        <v>0</v>
      </c>
      <c r="K82" s="1">
        <f t="shared" si="15"/>
        <v>142.858981350622</v>
      </c>
      <c r="L82" s="1">
        <f t="shared" si="16"/>
        <v>0</v>
      </c>
      <c r="M82" s="22">
        <f t="shared" si="17"/>
        <v>142.858981350622</v>
      </c>
      <c r="N82" s="3"/>
      <c r="O82" s="3"/>
      <c r="P82" s="3"/>
    </row>
    <row r="83" spans="1:16">
      <c r="A83" s="8">
        <v>19.25</v>
      </c>
      <c r="B83" s="1">
        <f t="shared" si="7"/>
        <v>0</v>
      </c>
      <c r="C83" s="1">
        <f t="shared" si="8"/>
        <v>0</v>
      </c>
      <c r="D83" s="1">
        <f t="shared" si="9"/>
        <v>184.85775000000001</v>
      </c>
      <c r="E83" s="1">
        <f t="shared" si="10"/>
        <v>0</v>
      </c>
      <c r="F83" s="10">
        <f t="shared" si="11"/>
        <v>184.85775000000001</v>
      </c>
      <c r="G83" s="1"/>
      <c r="H83" s="8">
        <f t="shared" si="12"/>
        <v>40.233574061964298</v>
      </c>
      <c r="I83" s="1">
        <f t="shared" si="13"/>
        <v>0</v>
      </c>
      <c r="J83" s="1">
        <f t="shared" si="14"/>
        <v>0</v>
      </c>
      <c r="K83" s="1">
        <f t="shared" si="15"/>
        <v>386.36301171704298</v>
      </c>
      <c r="L83" s="1">
        <f t="shared" si="16"/>
        <v>0</v>
      </c>
      <c r="M83" s="22">
        <f t="shared" si="17"/>
        <v>386.36301171704298</v>
      </c>
      <c r="N83" s="3"/>
      <c r="O83" s="3"/>
      <c r="P83" s="3"/>
    </row>
    <row r="84" spans="1:16">
      <c r="A84" s="8">
        <v>19.75</v>
      </c>
      <c r="B84" s="1">
        <f t="shared" si="7"/>
        <v>0</v>
      </c>
      <c r="C84" s="1">
        <f t="shared" si="8"/>
        <v>0</v>
      </c>
      <c r="D84" s="1">
        <f t="shared" si="9"/>
        <v>189.65924999999999</v>
      </c>
      <c r="E84" s="1">
        <f t="shared" si="10"/>
        <v>0</v>
      </c>
      <c r="F84" s="10">
        <f t="shared" si="11"/>
        <v>189.65924999999999</v>
      </c>
      <c r="G84" s="1"/>
      <c r="H84" s="8">
        <f t="shared" si="12"/>
        <v>43.434905319860199</v>
      </c>
      <c r="I84" s="1">
        <f t="shared" si="13"/>
        <v>0</v>
      </c>
      <c r="J84" s="1">
        <f t="shared" si="14"/>
        <v>0</v>
      </c>
      <c r="K84" s="1">
        <f t="shared" si="15"/>
        <v>417.10539578661701</v>
      </c>
      <c r="L84" s="1">
        <f t="shared" si="16"/>
        <v>0</v>
      </c>
      <c r="M84" s="22">
        <f t="shared" si="17"/>
        <v>417.10539578661701</v>
      </c>
      <c r="N84" s="3"/>
      <c r="O84" s="3"/>
      <c r="P84" s="3"/>
    </row>
    <row r="85" spans="1:16">
      <c r="A85" s="8">
        <v>20.25</v>
      </c>
      <c r="B85" s="1">
        <f t="shared" si="7"/>
        <v>0</v>
      </c>
      <c r="C85" s="1">
        <f t="shared" si="8"/>
        <v>0</v>
      </c>
      <c r="D85" s="1">
        <f t="shared" si="9"/>
        <v>38.880000000000003</v>
      </c>
      <c r="E85" s="1">
        <f t="shared" si="10"/>
        <v>0</v>
      </c>
      <c r="F85" s="10">
        <f t="shared" si="11"/>
        <v>38.880000000000003</v>
      </c>
      <c r="G85" s="1"/>
      <c r="H85" s="8">
        <f t="shared" si="12"/>
        <v>46.801287441173102</v>
      </c>
      <c r="I85" s="1">
        <f t="shared" si="13"/>
        <v>0</v>
      </c>
      <c r="J85" s="1">
        <f t="shared" si="14"/>
        <v>0</v>
      </c>
      <c r="K85" s="1">
        <f t="shared" si="15"/>
        <v>89.858471887052303</v>
      </c>
      <c r="L85" s="1">
        <f t="shared" si="16"/>
        <v>0</v>
      </c>
      <c r="M85" s="22">
        <f t="shared" si="17"/>
        <v>89.858471887052303</v>
      </c>
      <c r="N85" s="3"/>
      <c r="O85" s="3"/>
      <c r="P85" s="3"/>
    </row>
    <row r="86" spans="1:16">
      <c r="A86" s="8">
        <v>20.75</v>
      </c>
      <c r="B86" s="1">
        <f t="shared" si="7"/>
        <v>0</v>
      </c>
      <c r="C86" s="1">
        <f t="shared" si="8"/>
        <v>0</v>
      </c>
      <c r="D86" s="1">
        <f t="shared" si="9"/>
        <v>687914.70700000005</v>
      </c>
      <c r="E86" s="1">
        <f t="shared" si="10"/>
        <v>0</v>
      </c>
      <c r="F86" s="10">
        <f t="shared" si="11"/>
        <v>687914.70700000005</v>
      </c>
      <c r="G86" s="1"/>
      <c r="H86" s="8">
        <f t="shared" si="12"/>
        <v>50.3368386014902</v>
      </c>
      <c r="I86" s="1">
        <f t="shared" si="13"/>
        <v>0</v>
      </c>
      <c r="J86" s="1">
        <f t="shared" si="14"/>
        <v>0</v>
      </c>
      <c r="K86" s="1">
        <f t="shared" si="15"/>
        <v>1668792.84712532</v>
      </c>
      <c r="L86" s="1">
        <f t="shared" si="16"/>
        <v>0</v>
      </c>
      <c r="M86" s="22">
        <f t="shared" si="17"/>
        <v>1668792.84712532</v>
      </c>
      <c r="N86" s="3"/>
      <c r="O86" s="3"/>
      <c r="P86" s="3"/>
    </row>
    <row r="87" spans="1:16">
      <c r="A87" s="8">
        <v>21.25</v>
      </c>
      <c r="B87" s="1">
        <f t="shared" si="7"/>
        <v>0</v>
      </c>
      <c r="C87" s="1">
        <f t="shared" si="8"/>
        <v>0</v>
      </c>
      <c r="D87" s="1">
        <f t="shared" si="9"/>
        <v>0</v>
      </c>
      <c r="E87" s="1">
        <f t="shared" si="10"/>
        <v>0</v>
      </c>
      <c r="F87" s="10">
        <f t="shared" si="11"/>
        <v>0</v>
      </c>
      <c r="G87" s="1"/>
      <c r="H87" s="8">
        <f t="shared" si="12"/>
        <v>54.0456755260916</v>
      </c>
      <c r="I87" s="1">
        <f t="shared" si="13"/>
        <v>0</v>
      </c>
      <c r="J87" s="1">
        <f t="shared" si="14"/>
        <v>0</v>
      </c>
      <c r="K87" s="1">
        <f t="shared" si="15"/>
        <v>0</v>
      </c>
      <c r="L87" s="1">
        <f t="shared" si="16"/>
        <v>0</v>
      </c>
      <c r="M87" s="22">
        <f t="shared" si="17"/>
        <v>0</v>
      </c>
      <c r="N87" s="3"/>
      <c r="O87" s="3"/>
      <c r="P87" s="3"/>
    </row>
    <row r="88" spans="1:16">
      <c r="A88" s="8">
        <v>21.75</v>
      </c>
      <c r="B88" s="1">
        <f t="shared" si="7"/>
        <v>0</v>
      </c>
      <c r="C88" s="1">
        <f t="shared" si="8"/>
        <v>0</v>
      </c>
      <c r="D88" s="1">
        <f t="shared" si="9"/>
        <v>0</v>
      </c>
      <c r="E88" s="1">
        <f t="shared" si="10"/>
        <v>0</v>
      </c>
      <c r="F88" s="10">
        <f t="shared" si="11"/>
        <v>0</v>
      </c>
      <c r="G88" s="1"/>
      <c r="H88" s="8">
        <f t="shared" si="12"/>
        <v>57.931913525403701</v>
      </c>
      <c r="I88" s="1">
        <f t="shared" si="13"/>
        <v>0</v>
      </c>
      <c r="J88" s="1">
        <f t="shared" si="14"/>
        <v>0</v>
      </c>
      <c r="K88" s="1">
        <f t="shared" si="15"/>
        <v>0</v>
      </c>
      <c r="L88" s="1">
        <f t="shared" si="16"/>
        <v>0</v>
      </c>
      <c r="M88" s="22">
        <f t="shared" si="17"/>
        <v>0</v>
      </c>
      <c r="N88" s="3"/>
      <c r="O88" s="3"/>
      <c r="P88" s="3"/>
    </row>
    <row r="89" spans="1:16">
      <c r="A89" s="6" t="s">
        <v>7</v>
      </c>
      <c r="B89" s="16">
        <f t="shared" ref="B89:C89" si="18">SUM(B52:B88)</f>
        <v>192240.85285004301</v>
      </c>
      <c r="C89" s="16">
        <f t="shared" si="18"/>
        <v>221870.85731749199</v>
      </c>
      <c r="D89" s="16">
        <f>SUM(D52:D88)</f>
        <v>694787.20570948301</v>
      </c>
      <c r="E89" s="16">
        <f>SUM(E52:E83)</f>
        <v>0</v>
      </c>
      <c r="F89" s="16">
        <f>SUM(F52:F83)</f>
        <v>420755.66962701897</v>
      </c>
      <c r="G89" s="10"/>
      <c r="H89" s="6" t="s">
        <v>7</v>
      </c>
      <c r="I89" s="16">
        <f>SUM(I52:I88)</f>
        <v>157887.128452984</v>
      </c>
      <c r="J89" s="16">
        <f t="shared" ref="J89:M89" si="19">SUM(J52:J88)</f>
        <v>232548.940486718</v>
      </c>
      <c r="K89" s="16">
        <f t="shared" si="19"/>
        <v>1678190.9332832701</v>
      </c>
      <c r="L89" s="16">
        <f t="shared" si="19"/>
        <v>0</v>
      </c>
      <c r="M89" s="16">
        <f t="shared" si="19"/>
        <v>2068627.0022229699</v>
      </c>
      <c r="N89" s="3"/>
      <c r="O89" s="3"/>
      <c r="P89" s="3"/>
    </row>
    <row r="90" spans="1:16">
      <c r="A90" s="4" t="s">
        <v>13</v>
      </c>
      <c r="B90" s="23">
        <f>IF(L43&gt;0,B89/L43,0)</f>
        <v>11.8092251896006</v>
      </c>
      <c r="C90" s="23">
        <f>IF(M43&gt;0,C89/M43,0)</f>
        <v>13.5138771972836</v>
      </c>
      <c r="D90" s="23">
        <f>IF(N43&gt;0,D89/N43,0)</f>
        <v>20.677897308970302</v>
      </c>
      <c r="E90" s="23">
        <f>IF(O43&gt;0,E89/O43,0)</f>
        <v>0</v>
      </c>
      <c r="F90" s="23">
        <f>IF(P43&gt;0,F89/P43,0)</f>
        <v>6.3464931068769701</v>
      </c>
      <c r="G90" s="10"/>
      <c r="H90" s="4" t="s">
        <v>13</v>
      </c>
      <c r="I90" s="23">
        <f>IF(L43&gt;0,I89/L43,0)</f>
        <v>9.6988992027365892</v>
      </c>
      <c r="J90" s="23">
        <f>IF(M43&gt;0,J89/M43,0)</f>
        <v>14.164265925194901</v>
      </c>
      <c r="K90" s="23">
        <f>IF(N43&gt;0,K89/N43,0)</f>
        <v>49.945450201318998</v>
      </c>
      <c r="L90" s="23">
        <f>IF(O43&gt;0,L89/O43,0)</f>
        <v>0</v>
      </c>
      <c r="M90" s="23">
        <f>IF(P43&gt;0,M89/P43,0)</f>
        <v>31.202258122737799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48" t="s">
        <v>14</v>
      </c>
      <c r="B95" s="48"/>
      <c r="C95" s="48"/>
      <c r="D95" s="48"/>
      <c r="E95" s="48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 ht="12.75" customHeight="1">
      <c r="A96" s="48"/>
      <c r="B96" s="48"/>
      <c r="C96" s="48"/>
      <c r="D96" s="48"/>
      <c r="E96" s="48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4"/>
      <c r="B97" s="2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 ht="12.75" customHeight="1">
      <c r="A99" s="49" t="s">
        <v>15</v>
      </c>
      <c r="B99" s="47" t="s">
        <v>16</v>
      </c>
      <c r="C99" s="47" t="s">
        <v>17</v>
      </c>
      <c r="D99" s="47" t="s">
        <v>18</v>
      </c>
      <c r="E99" s="47" t="s">
        <v>19</v>
      </c>
      <c r="F99" s="1"/>
      <c r="G99" s="47" t="s">
        <v>16</v>
      </c>
      <c r="H99" s="47" t="s">
        <v>17</v>
      </c>
      <c r="I99" s="47" t="s">
        <v>20</v>
      </c>
      <c r="J99" s="1"/>
      <c r="K99" s="1"/>
      <c r="L99" s="1"/>
      <c r="M99" s="1"/>
      <c r="N99" s="3"/>
      <c r="O99" s="3"/>
      <c r="P99" s="3"/>
    </row>
    <row r="100" spans="1:18">
      <c r="A100" s="49"/>
      <c r="B100" s="49"/>
      <c r="C100" s="49"/>
      <c r="D100" s="49"/>
      <c r="E100" s="47"/>
      <c r="F100" s="1"/>
      <c r="G100" s="47"/>
      <c r="H100" s="47"/>
      <c r="I100" s="47"/>
      <c r="J100" s="1"/>
      <c r="K100" s="1"/>
      <c r="L100" s="1"/>
      <c r="M100" s="1"/>
      <c r="N100" s="3"/>
      <c r="O100" s="3"/>
      <c r="P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25">
        <v>0</v>
      </c>
      <c r="B102" s="26">
        <f>L$43</f>
        <v>16278.8709</v>
      </c>
      <c r="C102" s="26">
        <f>$B$90</f>
        <v>11.809200000000001</v>
      </c>
      <c r="D102" s="26">
        <f>$I$90</f>
        <v>9.6989000000000001</v>
      </c>
      <c r="E102" s="26">
        <f t="shared" ref="E102:E105" si="20">B102*D102</f>
        <v>157887.141</v>
      </c>
      <c r="F102" s="1"/>
      <c r="G102" s="11">
        <f t="shared" ref="G102:G106" si="21">B102</f>
        <v>16279</v>
      </c>
      <c r="H102" s="28">
        <f t="shared" ref="H102:H106" si="22">C102</f>
        <v>11.8</v>
      </c>
      <c r="I102" s="27">
        <f t="shared" ref="I102:I106" si="23">D102/1000</f>
        <v>0.01</v>
      </c>
      <c r="J102" s="1"/>
      <c r="K102" s="1"/>
      <c r="L102" s="1"/>
      <c r="M102" s="1"/>
      <c r="N102" s="3"/>
      <c r="O102" s="3"/>
      <c r="P102" s="3"/>
    </row>
    <row r="103" spans="1:18">
      <c r="A103" s="25">
        <v>1</v>
      </c>
      <c r="B103" s="26">
        <f>M$43</f>
        <v>16418.0016</v>
      </c>
      <c r="C103" s="26">
        <f>$C$90</f>
        <v>13.5139</v>
      </c>
      <c r="D103" s="26">
        <f>$J$90</f>
        <v>14.164300000000001</v>
      </c>
      <c r="E103" s="26">
        <f t="shared" si="20"/>
        <v>232549.5001</v>
      </c>
      <c r="F103" s="1"/>
      <c r="G103" s="11">
        <f t="shared" si="21"/>
        <v>16418</v>
      </c>
      <c r="H103" s="28">
        <f t="shared" si="22"/>
        <v>13.5</v>
      </c>
      <c r="I103" s="27">
        <f t="shared" si="23"/>
        <v>1.4E-2</v>
      </c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5">
        <v>2</v>
      </c>
      <c r="B104" s="26">
        <f>N$43</f>
        <v>33600.476699999999</v>
      </c>
      <c r="C104" s="26">
        <f>$D$90</f>
        <v>20.677900000000001</v>
      </c>
      <c r="D104" s="26">
        <f>$K$90</f>
        <v>49.945500000000003</v>
      </c>
      <c r="E104" s="26">
        <f t="shared" si="20"/>
        <v>1678192.6089999999</v>
      </c>
      <c r="F104" s="1"/>
      <c r="G104" s="11">
        <f t="shared" si="21"/>
        <v>33600</v>
      </c>
      <c r="H104" s="28">
        <f t="shared" si="22"/>
        <v>20.7</v>
      </c>
      <c r="I104" s="27">
        <f t="shared" si="23"/>
        <v>0.05</v>
      </c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5">
        <v>3</v>
      </c>
      <c r="B105" s="26">
        <f>O$43</f>
        <v>0</v>
      </c>
      <c r="C105" s="26">
        <f>$E$90</f>
        <v>0</v>
      </c>
      <c r="D105" s="26">
        <f>$L$90</f>
        <v>0</v>
      </c>
      <c r="E105" s="26">
        <f t="shared" si="20"/>
        <v>0</v>
      </c>
      <c r="F105" s="1"/>
      <c r="G105" s="1">
        <f t="shared" si="21"/>
        <v>0</v>
      </c>
      <c r="H105" s="1">
        <f t="shared" si="22"/>
        <v>0</v>
      </c>
      <c r="I105" s="1">
        <f t="shared" si="23"/>
        <v>0</v>
      </c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5" t="s">
        <v>7</v>
      </c>
      <c r="B106" s="26">
        <f>SUM(B102:B105)</f>
        <v>66297.349199999997</v>
      </c>
      <c r="C106" s="26">
        <f>$F$90</f>
        <v>6.3464999999999998</v>
      </c>
      <c r="D106" s="26">
        <f>$M$90</f>
        <v>31.202300000000001</v>
      </c>
      <c r="E106" s="26">
        <f>SUM(E102:E105)</f>
        <v>2068629.2501000001</v>
      </c>
      <c r="F106" s="1"/>
      <c r="G106" s="11">
        <f t="shared" si="21"/>
        <v>66297</v>
      </c>
      <c r="H106" s="28">
        <f t="shared" si="22"/>
        <v>6.3</v>
      </c>
      <c r="I106" s="27">
        <f t="shared" si="23"/>
        <v>3.1E-2</v>
      </c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25" t="s">
        <v>2</v>
      </c>
      <c r="B107" s="29">
        <f>$I$2</f>
        <v>457684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30" t="s">
        <v>22</v>
      </c>
      <c r="B108" s="31">
        <f>IF(E106&gt;0,$I$2/E106,"")</f>
        <v>0.22125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>
      <selection activeCell="G20" sqref="G20"/>
    </sheetView>
  </sheetViews>
  <sheetFormatPr baseColWidth="10" defaultRowHeight="13"/>
  <cols>
    <col min="2" max="2" width="11.5" style="33" customWidth="1"/>
    <col min="3" max="5" width="17.33203125" style="39" customWidth="1"/>
    <col min="6" max="6" width="41.1640625" customWidth="1"/>
    <col min="7" max="7" width="55.33203125" customWidth="1"/>
  </cols>
  <sheetData>
    <row r="1" spans="1:7" ht="18">
      <c r="A1" s="50" t="s">
        <v>27</v>
      </c>
      <c r="B1" s="50"/>
      <c r="C1" s="50"/>
      <c r="D1" s="50"/>
      <c r="E1" s="50"/>
      <c r="F1" s="50"/>
    </row>
    <row r="3" spans="1:7" ht="28">
      <c r="A3" s="40" t="s">
        <v>28</v>
      </c>
      <c r="B3" s="41" t="s">
        <v>29</v>
      </c>
      <c r="C3" s="42" t="s">
        <v>30</v>
      </c>
      <c r="D3" s="42" t="s">
        <v>31</v>
      </c>
      <c r="E3" s="42" t="s">
        <v>32</v>
      </c>
      <c r="F3" s="40" t="s">
        <v>33</v>
      </c>
      <c r="G3" s="43" t="s">
        <v>34</v>
      </c>
    </row>
    <row r="4" spans="1:7">
      <c r="A4">
        <v>100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</row>
    <row r="5" spans="1:7">
      <c r="A5">
        <v>420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</row>
    <row r="6" spans="1:7">
      <c r="A6">
        <v>1346</v>
      </c>
      <c r="B6" t="s">
        <v>45</v>
      </c>
      <c r="C6" t="s">
        <v>46</v>
      </c>
      <c r="D6" t="s">
        <v>47</v>
      </c>
      <c r="E6" t="s">
        <v>48</v>
      </c>
      <c r="F6" t="s">
        <v>49</v>
      </c>
    </row>
    <row r="7" spans="1:7">
      <c r="A7">
        <v>1043</v>
      </c>
      <c r="B7" t="s">
        <v>50</v>
      </c>
      <c r="C7" t="s">
        <v>51</v>
      </c>
      <c r="D7" t="s">
        <v>52</v>
      </c>
      <c r="E7" t="s">
        <v>53</v>
      </c>
      <c r="F7" t="s">
        <v>54</v>
      </c>
    </row>
  </sheetData>
  <sheetProtection selectLockedCells="1" selectUnlockedCells="1"/>
  <mergeCells count="1">
    <mergeCell ref="A1:F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3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1Q</vt:lpstr>
      <vt:lpstr>2Q</vt:lpstr>
      <vt:lpstr>3Q</vt:lpstr>
      <vt:lpstr>4Q</vt:lpstr>
      <vt:lpstr>RELACIONES TALLA-PESO</vt:lpstr>
      <vt:lpstr>Hoja6</vt:lpstr>
      <vt:lpstr>'RELACIONES TALLA-PESO'!Área_de_impresión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modified xsi:type="dcterms:W3CDTF">2024-02-13T14:05:05Z</dcterms:modified>
</cp:coreProperties>
</file>