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741D3A7A-0E48-AA4E-AE38-FEB99C3B4BF7}" xr6:coauthVersionLast="47" xr6:coauthVersionMax="47" xr10:uidLastSave="{00000000-0000-0000-0000-000000000000}"/>
  <bookViews>
    <workbookView xWindow="0" yWindow="740" windowWidth="29400" windowHeight="18380" tabRatio="991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  <sheet name="RELACIONES TALLA-PESO" sheetId="5" r:id="rId5"/>
  </sheets>
  <definedNames>
    <definedName name="_xlnm.Print_Area" localSheetId="4">'RELACIONES TALLA-PESO'!$A$1:$G$8</definedName>
    <definedName name="Excel_BuiltIn_Print_Area" localSheetId="4">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9" i="4" l="1"/>
  <c r="B89" i="4"/>
  <c r="I89" i="3"/>
  <c r="B89" i="3"/>
  <c r="I89" i="2"/>
  <c r="B89" i="2"/>
  <c r="I89" i="1"/>
  <c r="E89" i="1"/>
  <c r="B89" i="1"/>
  <c r="J89" i="4"/>
  <c r="K89" i="4"/>
  <c r="L89" i="4"/>
  <c r="M89" i="4"/>
  <c r="C89" i="4"/>
  <c r="D89" i="4"/>
  <c r="E89" i="4"/>
  <c r="F89" i="4"/>
  <c r="H86" i="4"/>
  <c r="I86" i="4"/>
  <c r="J86" i="4"/>
  <c r="K86" i="4"/>
  <c r="L86" i="4"/>
  <c r="M86" i="4"/>
  <c r="H87" i="4"/>
  <c r="I87" i="4"/>
  <c r="J87" i="4"/>
  <c r="K87" i="4"/>
  <c r="L87" i="4"/>
  <c r="M87" i="4"/>
  <c r="H88" i="4"/>
  <c r="I88" i="4"/>
  <c r="J88" i="4"/>
  <c r="K88" i="4"/>
  <c r="L88" i="4"/>
  <c r="M88" i="4"/>
  <c r="B86" i="4"/>
  <c r="C86" i="4"/>
  <c r="D86" i="4"/>
  <c r="E86" i="4"/>
  <c r="F86" i="4"/>
  <c r="B87" i="4"/>
  <c r="F87" i="4" s="1"/>
  <c r="C87" i="4"/>
  <c r="D87" i="4"/>
  <c r="E87" i="4"/>
  <c r="B88" i="4"/>
  <c r="F88" i="4" s="1"/>
  <c r="C88" i="4"/>
  <c r="D88" i="4"/>
  <c r="E88" i="4"/>
  <c r="I43" i="4"/>
  <c r="C43" i="4"/>
  <c r="D43" i="4"/>
  <c r="E43" i="4"/>
  <c r="B43" i="4"/>
  <c r="L40" i="4"/>
  <c r="P40" i="4" s="1"/>
  <c r="M40" i="4"/>
  <c r="N40" i="4"/>
  <c r="O40" i="4"/>
  <c r="L41" i="4"/>
  <c r="M41" i="4"/>
  <c r="N41" i="4"/>
  <c r="O41" i="4"/>
  <c r="L42" i="4"/>
  <c r="M42" i="4"/>
  <c r="N42" i="4"/>
  <c r="O42" i="4"/>
  <c r="J89" i="3"/>
  <c r="K89" i="3"/>
  <c r="L89" i="3"/>
  <c r="M89" i="3"/>
  <c r="C89" i="3"/>
  <c r="D89" i="3"/>
  <c r="E89" i="3"/>
  <c r="F89" i="3"/>
  <c r="H86" i="3"/>
  <c r="I86" i="3"/>
  <c r="J86" i="3"/>
  <c r="K86" i="3"/>
  <c r="L86" i="3"/>
  <c r="M86" i="3"/>
  <c r="H87" i="3"/>
  <c r="I87" i="3"/>
  <c r="J87" i="3"/>
  <c r="K87" i="3"/>
  <c r="L87" i="3"/>
  <c r="M87" i="3"/>
  <c r="H88" i="3"/>
  <c r="I88" i="3"/>
  <c r="J88" i="3"/>
  <c r="K88" i="3"/>
  <c r="L88" i="3"/>
  <c r="M88" i="3"/>
  <c r="B86" i="3"/>
  <c r="C86" i="3"/>
  <c r="D86" i="3"/>
  <c r="E86" i="3"/>
  <c r="F86" i="3"/>
  <c r="B87" i="3"/>
  <c r="F87" i="3" s="1"/>
  <c r="C87" i="3"/>
  <c r="D87" i="3"/>
  <c r="E87" i="3"/>
  <c r="B88" i="3"/>
  <c r="F88" i="3" s="1"/>
  <c r="C88" i="3"/>
  <c r="D88" i="3"/>
  <c r="E88" i="3"/>
  <c r="I43" i="3"/>
  <c r="C43" i="3"/>
  <c r="D43" i="3"/>
  <c r="E43" i="3"/>
  <c r="B43" i="3"/>
  <c r="L40" i="3"/>
  <c r="M40" i="3"/>
  <c r="N40" i="3"/>
  <c r="O40" i="3"/>
  <c r="L41" i="3"/>
  <c r="M41" i="3"/>
  <c r="N41" i="3"/>
  <c r="O41" i="3"/>
  <c r="L42" i="3"/>
  <c r="M42" i="3"/>
  <c r="N42" i="3"/>
  <c r="O42" i="3"/>
  <c r="J89" i="2"/>
  <c r="K89" i="2"/>
  <c r="L89" i="2"/>
  <c r="M89" i="2"/>
  <c r="C89" i="2"/>
  <c r="D89" i="2"/>
  <c r="E89" i="2"/>
  <c r="F89" i="2"/>
  <c r="H86" i="2"/>
  <c r="I86" i="2"/>
  <c r="J86" i="2"/>
  <c r="K86" i="2"/>
  <c r="L86" i="2"/>
  <c r="M86" i="2"/>
  <c r="H87" i="2"/>
  <c r="I87" i="2"/>
  <c r="J87" i="2"/>
  <c r="K87" i="2"/>
  <c r="L87" i="2"/>
  <c r="M87" i="2"/>
  <c r="H88" i="2"/>
  <c r="I88" i="2"/>
  <c r="J88" i="2"/>
  <c r="K88" i="2"/>
  <c r="L88" i="2"/>
  <c r="M88" i="2"/>
  <c r="B86" i="2"/>
  <c r="C86" i="2"/>
  <c r="D86" i="2"/>
  <c r="E86" i="2"/>
  <c r="F86" i="2"/>
  <c r="B87" i="2"/>
  <c r="C87" i="2"/>
  <c r="D87" i="2"/>
  <c r="E87" i="2"/>
  <c r="F87" i="2"/>
  <c r="B88" i="2"/>
  <c r="F88" i="2" s="1"/>
  <c r="C88" i="2"/>
  <c r="D88" i="2"/>
  <c r="E88" i="2"/>
  <c r="I43" i="2"/>
  <c r="C43" i="2"/>
  <c r="D43" i="2"/>
  <c r="E43" i="2"/>
  <c r="B43" i="2"/>
  <c r="L40" i="2"/>
  <c r="M40" i="2"/>
  <c r="N40" i="2"/>
  <c r="O40" i="2"/>
  <c r="L41" i="2"/>
  <c r="M41" i="2"/>
  <c r="N41" i="2"/>
  <c r="O41" i="2"/>
  <c r="L42" i="2"/>
  <c r="M42" i="2"/>
  <c r="N42" i="2"/>
  <c r="O42" i="2"/>
  <c r="J89" i="1"/>
  <c r="K89" i="1"/>
  <c r="L89" i="1"/>
  <c r="M89" i="1"/>
  <c r="C89" i="1"/>
  <c r="D89" i="1"/>
  <c r="F89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B86" i="1"/>
  <c r="C86" i="1"/>
  <c r="D86" i="1"/>
  <c r="E86" i="1"/>
  <c r="F86" i="1"/>
  <c r="B87" i="1"/>
  <c r="F87" i="1" s="1"/>
  <c r="C87" i="1"/>
  <c r="D87" i="1"/>
  <c r="E87" i="1"/>
  <c r="B88" i="1"/>
  <c r="F88" i="1" s="1"/>
  <c r="C88" i="1"/>
  <c r="D88" i="1"/>
  <c r="E88" i="1"/>
  <c r="I43" i="1"/>
  <c r="C43" i="1"/>
  <c r="D43" i="1"/>
  <c r="E43" i="1"/>
  <c r="B43" i="1"/>
  <c r="L40" i="1"/>
  <c r="M40" i="1"/>
  <c r="N40" i="1"/>
  <c r="O40" i="1"/>
  <c r="L41" i="1"/>
  <c r="M41" i="1"/>
  <c r="N41" i="1"/>
  <c r="O41" i="1"/>
  <c r="L42" i="1"/>
  <c r="M42" i="1"/>
  <c r="N42" i="1"/>
  <c r="O42" i="1"/>
  <c r="F6" i="1"/>
  <c r="G6" i="1" s="1"/>
  <c r="F7" i="1"/>
  <c r="O7" i="1" s="1"/>
  <c r="E53" i="1" s="1"/>
  <c r="F8" i="1"/>
  <c r="F9" i="1"/>
  <c r="G9" i="1" s="1"/>
  <c r="F10" i="1"/>
  <c r="G10" i="1" s="1"/>
  <c r="G11" i="1"/>
  <c r="L11" i="1"/>
  <c r="M11" i="1"/>
  <c r="C57" i="1" s="1"/>
  <c r="N11" i="1"/>
  <c r="O11" i="1"/>
  <c r="E57" i="1" s="1"/>
  <c r="G12" i="1"/>
  <c r="L12" i="1"/>
  <c r="M12" i="1"/>
  <c r="C58" i="1" s="1"/>
  <c r="N12" i="1"/>
  <c r="D58" i="1" s="1"/>
  <c r="O12" i="1"/>
  <c r="E58" i="1" s="1"/>
  <c r="F13" i="1"/>
  <c r="M13" i="1"/>
  <c r="N13" i="1"/>
  <c r="O13" i="1"/>
  <c r="W13" i="1"/>
  <c r="F14" i="1"/>
  <c r="O14" i="1" s="1"/>
  <c r="W14" i="1"/>
  <c r="F15" i="1"/>
  <c r="G15" i="1" s="1"/>
  <c r="W15" i="1"/>
  <c r="F16" i="1"/>
  <c r="M16" i="1" s="1"/>
  <c r="W16" i="1"/>
  <c r="F17" i="1"/>
  <c r="O17" i="1" s="1"/>
  <c r="W17" i="1"/>
  <c r="F18" i="1"/>
  <c r="W18" i="1"/>
  <c r="F19" i="1"/>
  <c r="M19" i="1" s="1"/>
  <c r="W19" i="1"/>
  <c r="F20" i="1"/>
  <c r="O20" i="1" s="1"/>
  <c r="G20" i="1"/>
  <c r="W20" i="1"/>
  <c r="F21" i="1"/>
  <c r="G21" i="1" s="1"/>
  <c r="W21" i="1"/>
  <c r="F22" i="1"/>
  <c r="M22" i="1"/>
  <c r="N22" i="1"/>
  <c r="D68" i="1" s="1"/>
  <c r="O22" i="1"/>
  <c r="W22" i="1"/>
  <c r="F23" i="1"/>
  <c r="O23" i="1" s="1"/>
  <c r="E69" i="1" s="1"/>
  <c r="W23" i="1"/>
  <c r="F24" i="1"/>
  <c r="G24" i="1" s="1"/>
  <c r="W24" i="1"/>
  <c r="F25" i="1"/>
  <c r="O25" i="1" s="1"/>
  <c r="W25" i="1"/>
  <c r="F26" i="1"/>
  <c r="O26" i="1" s="1"/>
  <c r="W26" i="1"/>
  <c r="F27" i="1"/>
  <c r="W27" i="1"/>
  <c r="F28" i="1"/>
  <c r="M28" i="1" s="1"/>
  <c r="W28" i="1"/>
  <c r="F29" i="1"/>
  <c r="O29" i="1" s="1"/>
  <c r="W29" i="1"/>
  <c r="F30" i="1"/>
  <c r="G30" i="1" s="1"/>
  <c r="W30" i="1"/>
  <c r="F31" i="1"/>
  <c r="N31" i="1" s="1"/>
  <c r="W31" i="1"/>
  <c r="F32" i="1"/>
  <c r="O32" i="1" s="1"/>
  <c r="G32" i="1"/>
  <c r="L32" i="1"/>
  <c r="B78" i="1" s="1"/>
  <c r="W32" i="1"/>
  <c r="F33" i="1"/>
  <c r="G33" i="1" s="1"/>
  <c r="W33" i="1"/>
  <c r="F34" i="1"/>
  <c r="O34" i="1" s="1"/>
  <c r="N34" i="1"/>
  <c r="W34" i="1"/>
  <c r="F35" i="1"/>
  <c r="O35" i="1" s="1"/>
  <c r="E81" i="1" s="1"/>
  <c r="W35" i="1"/>
  <c r="F36" i="1"/>
  <c r="F37" i="1"/>
  <c r="N37" i="1" s="1"/>
  <c r="F38" i="1"/>
  <c r="M38" i="1" s="1"/>
  <c r="F39" i="1"/>
  <c r="M39" i="1" s="1"/>
  <c r="H52" i="1"/>
  <c r="H53" i="1"/>
  <c r="L53" i="1" s="1"/>
  <c r="H54" i="1"/>
  <c r="H55" i="1"/>
  <c r="H56" i="1"/>
  <c r="H57" i="1"/>
  <c r="B58" i="1"/>
  <c r="H58" i="1"/>
  <c r="H59" i="1"/>
  <c r="H60" i="1"/>
  <c r="H61" i="1"/>
  <c r="H62" i="1"/>
  <c r="H63" i="1"/>
  <c r="H64" i="1"/>
  <c r="H65" i="1"/>
  <c r="H66" i="1"/>
  <c r="H67" i="1"/>
  <c r="H68" i="1"/>
  <c r="K68" i="1" s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B107" i="1"/>
  <c r="F6" i="2"/>
  <c r="M6" i="2" s="1"/>
  <c r="F7" i="2"/>
  <c r="M7" i="2" s="1"/>
  <c r="F8" i="2"/>
  <c r="O8" i="2" s="1"/>
  <c r="F9" i="2"/>
  <c r="M9" i="2" s="1"/>
  <c r="L9" i="2"/>
  <c r="F10" i="2"/>
  <c r="L10" i="2" s="1"/>
  <c r="B56" i="2" s="1"/>
  <c r="G11" i="2"/>
  <c r="L11" i="2"/>
  <c r="M11" i="2"/>
  <c r="C57" i="2" s="1"/>
  <c r="N11" i="2"/>
  <c r="D57" i="2" s="1"/>
  <c r="O11" i="2"/>
  <c r="E57" i="2" s="1"/>
  <c r="G12" i="2"/>
  <c r="L12" i="2"/>
  <c r="M12" i="2"/>
  <c r="C58" i="2" s="1"/>
  <c r="N12" i="2"/>
  <c r="D58" i="2" s="1"/>
  <c r="O12" i="2"/>
  <c r="E58" i="2" s="1"/>
  <c r="F13" i="2"/>
  <c r="L13" i="2" s="1"/>
  <c r="B59" i="2" s="1"/>
  <c r="F14" i="2"/>
  <c r="G14" i="2" s="1"/>
  <c r="L14" i="2"/>
  <c r="B60" i="2" s="1"/>
  <c r="F15" i="2"/>
  <c r="L15" i="2" s="1"/>
  <c r="F16" i="2"/>
  <c r="O16" i="2" s="1"/>
  <c r="E62" i="2" s="1"/>
  <c r="F17" i="2"/>
  <c r="N17" i="2" s="1"/>
  <c r="D63" i="2" s="1"/>
  <c r="F18" i="2"/>
  <c r="M18" i="2" s="1"/>
  <c r="C64" i="2" s="1"/>
  <c r="F19" i="2"/>
  <c r="L19" i="2" s="1"/>
  <c r="B65" i="2" s="1"/>
  <c r="F20" i="2"/>
  <c r="G20" i="2" s="1"/>
  <c r="L20" i="2"/>
  <c r="F21" i="2"/>
  <c r="M21" i="2" s="1"/>
  <c r="G21" i="2"/>
  <c r="F22" i="2"/>
  <c r="O22" i="2" s="1"/>
  <c r="F23" i="2"/>
  <c r="N23" i="2" s="1"/>
  <c r="D69" i="2" s="1"/>
  <c r="F24" i="2"/>
  <c r="M24" i="2" s="1"/>
  <c r="C70" i="2" s="1"/>
  <c r="L24" i="2"/>
  <c r="F25" i="2"/>
  <c r="L25" i="2" s="1"/>
  <c r="G25" i="2"/>
  <c r="F26" i="2"/>
  <c r="G26" i="2" s="1"/>
  <c r="F27" i="2"/>
  <c r="L27" i="2" s="1"/>
  <c r="G27" i="2"/>
  <c r="F28" i="2"/>
  <c r="O28" i="2" s="1"/>
  <c r="E74" i="2" s="1"/>
  <c r="F29" i="2"/>
  <c r="N29" i="2" s="1"/>
  <c r="F30" i="2"/>
  <c r="M30" i="2" s="1"/>
  <c r="C76" i="2" s="1"/>
  <c r="G30" i="2"/>
  <c r="L30" i="2"/>
  <c r="N30" i="2"/>
  <c r="F31" i="2"/>
  <c r="L31" i="2" s="1"/>
  <c r="B77" i="2" s="1"/>
  <c r="F32" i="2"/>
  <c r="G32" i="2" s="1"/>
  <c r="F33" i="2"/>
  <c r="G33" i="2" s="1"/>
  <c r="F34" i="2"/>
  <c r="O34" i="2" s="1"/>
  <c r="F35" i="2"/>
  <c r="N35" i="2" s="1"/>
  <c r="F36" i="2"/>
  <c r="M36" i="2" s="1"/>
  <c r="C82" i="2" s="1"/>
  <c r="F37" i="2"/>
  <c r="L37" i="2" s="1"/>
  <c r="B83" i="2" s="1"/>
  <c r="F38" i="2"/>
  <c r="G38" i="2" s="1"/>
  <c r="F39" i="2"/>
  <c r="G39" i="2" s="1"/>
  <c r="H52" i="2"/>
  <c r="H53" i="2"/>
  <c r="H54" i="2"/>
  <c r="H55" i="2"/>
  <c r="H56" i="2"/>
  <c r="H57" i="2"/>
  <c r="H58" i="2"/>
  <c r="H59" i="2"/>
  <c r="H60" i="2"/>
  <c r="H61" i="2"/>
  <c r="H62" i="2"/>
  <c r="L62" i="2"/>
  <c r="H63" i="2"/>
  <c r="H64" i="2"/>
  <c r="H65" i="2"/>
  <c r="H66" i="2"/>
  <c r="H67" i="2"/>
  <c r="H68" i="2"/>
  <c r="H69" i="2"/>
  <c r="K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B107" i="2"/>
  <c r="F6" i="3"/>
  <c r="O6" i="3" s="1"/>
  <c r="F7" i="3"/>
  <c r="G7" i="3" s="1"/>
  <c r="F8" i="3"/>
  <c r="F9" i="3"/>
  <c r="G9" i="3" s="1"/>
  <c r="F10" i="3"/>
  <c r="F11" i="3"/>
  <c r="L11" i="3" s="1"/>
  <c r="F12" i="3"/>
  <c r="M12" i="3" s="1"/>
  <c r="G12" i="3"/>
  <c r="F13" i="3"/>
  <c r="F14" i="3"/>
  <c r="G14" i="3" s="1"/>
  <c r="F15" i="3"/>
  <c r="F16" i="3"/>
  <c r="G16" i="3" s="1"/>
  <c r="F17" i="3"/>
  <c r="F18" i="3"/>
  <c r="L18" i="3" s="1"/>
  <c r="B64" i="3" s="1"/>
  <c r="F19" i="3"/>
  <c r="G19" i="3"/>
  <c r="F20" i="3"/>
  <c r="F21" i="3"/>
  <c r="G21" i="3" s="1"/>
  <c r="F22" i="3"/>
  <c r="F23" i="3"/>
  <c r="L23" i="3" s="1"/>
  <c r="B69" i="3" s="1"/>
  <c r="F24" i="3"/>
  <c r="L24" i="3" s="1"/>
  <c r="G24" i="3"/>
  <c r="O24" i="3"/>
  <c r="F25" i="3"/>
  <c r="M25" i="3" s="1"/>
  <c r="C71" i="3" s="1"/>
  <c r="F26" i="3"/>
  <c r="F27" i="3"/>
  <c r="G27" i="3" s="1"/>
  <c r="F28" i="3"/>
  <c r="N28" i="3" s="1"/>
  <c r="G28" i="3"/>
  <c r="F29" i="3"/>
  <c r="F30" i="3"/>
  <c r="L30" i="3" s="1"/>
  <c r="F31" i="3"/>
  <c r="G31" i="3" s="1"/>
  <c r="F32" i="3"/>
  <c r="M32" i="3" s="1"/>
  <c r="C78" i="3" s="1"/>
  <c r="F33" i="3"/>
  <c r="F34" i="3"/>
  <c r="G34" i="3" s="1"/>
  <c r="F35" i="3"/>
  <c r="N35" i="3" s="1"/>
  <c r="F36" i="3"/>
  <c r="M36" i="3" s="1"/>
  <c r="F37" i="3"/>
  <c r="F38" i="3"/>
  <c r="G38" i="3" s="1"/>
  <c r="F39" i="3"/>
  <c r="N39" i="3" s="1"/>
  <c r="D85" i="3" s="1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B107" i="3"/>
  <c r="F6" i="4"/>
  <c r="M6" i="4" s="1"/>
  <c r="F7" i="4"/>
  <c r="O7" i="4" s="1"/>
  <c r="F8" i="4"/>
  <c r="L8" i="4" s="1"/>
  <c r="F9" i="4"/>
  <c r="O9" i="4" s="1"/>
  <c r="E55" i="4" s="1"/>
  <c r="F10" i="4"/>
  <c r="N10" i="4" s="1"/>
  <c r="L10" i="4"/>
  <c r="B56" i="4" s="1"/>
  <c r="F11" i="4"/>
  <c r="M11" i="4" s="1"/>
  <c r="C57" i="4" s="1"/>
  <c r="F12" i="4"/>
  <c r="F13" i="4"/>
  <c r="L13" i="4" s="1"/>
  <c r="F14" i="4"/>
  <c r="L14" i="4" s="1"/>
  <c r="F15" i="4"/>
  <c r="L15" i="4" s="1"/>
  <c r="F16" i="4"/>
  <c r="N16" i="4" s="1"/>
  <c r="F17" i="4"/>
  <c r="O17" i="4" s="1"/>
  <c r="M17" i="4"/>
  <c r="C63" i="4" s="1"/>
  <c r="F18" i="4"/>
  <c r="N18" i="4" s="1"/>
  <c r="D64" i="4" s="1"/>
  <c r="F19" i="4"/>
  <c r="N19" i="4" s="1"/>
  <c r="L19" i="4"/>
  <c r="B65" i="4" s="1"/>
  <c r="F20" i="4"/>
  <c r="F21" i="4"/>
  <c r="L21" i="4" s="1"/>
  <c r="B67" i="4" s="1"/>
  <c r="F22" i="4"/>
  <c r="L22" i="4" s="1"/>
  <c r="B68" i="4" s="1"/>
  <c r="F23" i="4"/>
  <c r="N23" i="4" s="1"/>
  <c r="F24" i="4"/>
  <c r="M24" i="4" s="1"/>
  <c r="F25" i="4"/>
  <c r="M25" i="4" s="1"/>
  <c r="C71" i="4" s="1"/>
  <c r="F26" i="4"/>
  <c r="N26" i="4" s="1"/>
  <c r="D72" i="4" s="1"/>
  <c r="F27" i="4"/>
  <c r="F28" i="4"/>
  <c r="L28" i="4" s="1"/>
  <c r="B74" i="4" s="1"/>
  <c r="F29" i="4"/>
  <c r="N29" i="4" s="1"/>
  <c r="D75" i="4" s="1"/>
  <c r="F30" i="4"/>
  <c r="N30" i="4" s="1"/>
  <c r="D76" i="4" s="1"/>
  <c r="M30" i="4"/>
  <c r="C76" i="4" s="1"/>
  <c r="F31" i="4"/>
  <c r="M31" i="4" s="1"/>
  <c r="F32" i="4"/>
  <c r="N32" i="4" s="1"/>
  <c r="F33" i="4"/>
  <c r="L33" i="4" s="1"/>
  <c r="F34" i="4"/>
  <c r="F35" i="4"/>
  <c r="M35" i="4" s="1"/>
  <c r="C81" i="4" s="1"/>
  <c r="F36" i="4"/>
  <c r="N36" i="4" s="1"/>
  <c r="F37" i="4"/>
  <c r="L37" i="4" s="1"/>
  <c r="F38" i="4"/>
  <c r="M38" i="4" s="1"/>
  <c r="F39" i="4"/>
  <c r="L39" i="4" s="1"/>
  <c r="B85" i="4" s="1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B107" i="4"/>
  <c r="O39" i="4" l="1"/>
  <c r="N17" i="4"/>
  <c r="D63" i="4" s="1"/>
  <c r="M39" i="4"/>
  <c r="G25" i="4"/>
  <c r="N7" i="4"/>
  <c r="D53" i="4" s="1"/>
  <c r="P41" i="4"/>
  <c r="J63" i="4"/>
  <c r="M7" i="4"/>
  <c r="F43" i="4"/>
  <c r="I61" i="4"/>
  <c r="I85" i="4"/>
  <c r="L38" i="4"/>
  <c r="I84" i="4" s="1"/>
  <c r="O30" i="4"/>
  <c r="K69" i="4"/>
  <c r="G19" i="4"/>
  <c r="G13" i="4"/>
  <c r="M9" i="4"/>
  <c r="J55" i="4" s="1"/>
  <c r="L7" i="4"/>
  <c r="I53" i="4" s="1"/>
  <c r="P42" i="4"/>
  <c r="L16" i="4"/>
  <c r="I62" i="4" s="1"/>
  <c r="L9" i="4"/>
  <c r="G7" i="4"/>
  <c r="G37" i="4"/>
  <c r="L25" i="4"/>
  <c r="B71" i="4" s="1"/>
  <c r="M18" i="4"/>
  <c r="C64" i="4" s="1"/>
  <c r="M26" i="4"/>
  <c r="C72" i="4" s="1"/>
  <c r="B61" i="4"/>
  <c r="M32" i="4"/>
  <c r="C78" i="4" s="1"/>
  <c r="L32" i="4"/>
  <c r="B78" i="4" s="1"/>
  <c r="L26" i="4"/>
  <c r="B72" i="4" s="1"/>
  <c r="M23" i="4"/>
  <c r="C69" i="4" s="1"/>
  <c r="M19" i="4"/>
  <c r="C65" i="4" s="1"/>
  <c r="M15" i="4"/>
  <c r="C61" i="4" s="1"/>
  <c r="I79" i="4"/>
  <c r="B79" i="4"/>
  <c r="K53" i="4"/>
  <c r="J81" i="4"/>
  <c r="I65" i="4"/>
  <c r="I74" i="4"/>
  <c r="K76" i="4"/>
  <c r="L31" i="4"/>
  <c r="B77" i="4" s="1"/>
  <c r="O16" i="4"/>
  <c r="E62" i="4" s="1"/>
  <c r="O10" i="4"/>
  <c r="I56" i="4"/>
  <c r="O33" i="4"/>
  <c r="K82" i="4"/>
  <c r="M33" i="4"/>
  <c r="C79" i="4" s="1"/>
  <c r="O23" i="4"/>
  <c r="E69" i="4" s="1"/>
  <c r="J76" i="4"/>
  <c r="G31" i="4"/>
  <c r="M8" i="4"/>
  <c r="J77" i="4"/>
  <c r="C77" i="4"/>
  <c r="J84" i="4"/>
  <c r="C84" i="4"/>
  <c r="B59" i="4"/>
  <c r="I59" i="4"/>
  <c r="B83" i="4"/>
  <c r="I83" i="4"/>
  <c r="J70" i="4"/>
  <c r="C70" i="4"/>
  <c r="K65" i="4"/>
  <c r="D65" i="4"/>
  <c r="L53" i="4"/>
  <c r="E53" i="4"/>
  <c r="O37" i="4"/>
  <c r="E83" i="4" s="1"/>
  <c r="N37" i="4"/>
  <c r="K75" i="4"/>
  <c r="J69" i="4"/>
  <c r="J57" i="4"/>
  <c r="C53" i="4"/>
  <c r="N38" i="4"/>
  <c r="M37" i="4"/>
  <c r="N31" i="4"/>
  <c r="K77" i="4" s="1"/>
  <c r="N25" i="4"/>
  <c r="D71" i="4" s="1"/>
  <c r="N24" i="4"/>
  <c r="O19" i="4"/>
  <c r="E65" i="4" s="1"/>
  <c r="O18" i="4"/>
  <c r="M13" i="4"/>
  <c r="N11" i="4"/>
  <c r="I67" i="4"/>
  <c r="O13" i="4"/>
  <c r="O31" i="4"/>
  <c r="O25" i="4"/>
  <c r="E71" i="4" s="1"/>
  <c r="O24" i="4"/>
  <c r="N13" i="4"/>
  <c r="O11" i="4"/>
  <c r="E57" i="4" s="1"/>
  <c r="D82" i="4"/>
  <c r="N22" i="4"/>
  <c r="K68" i="4" s="1"/>
  <c r="M31" i="3"/>
  <c r="N27" i="3"/>
  <c r="G39" i="3"/>
  <c r="N34" i="3"/>
  <c r="D80" i="3" s="1"/>
  <c r="G30" i="3"/>
  <c r="G18" i="3"/>
  <c r="P41" i="3"/>
  <c r="F43" i="3"/>
  <c r="P40" i="3"/>
  <c r="L36" i="3"/>
  <c r="B82" i="3" s="1"/>
  <c r="P42" i="3"/>
  <c r="G36" i="3"/>
  <c r="G32" i="3"/>
  <c r="G25" i="3"/>
  <c r="L12" i="3"/>
  <c r="L35" i="3"/>
  <c r="M38" i="3"/>
  <c r="J84" i="3" s="1"/>
  <c r="N23" i="3"/>
  <c r="K69" i="3" s="1"/>
  <c r="D74" i="3"/>
  <c r="K74" i="3"/>
  <c r="B70" i="3"/>
  <c r="I70" i="3"/>
  <c r="I58" i="3"/>
  <c r="N24" i="3"/>
  <c r="J78" i="3"/>
  <c r="M24" i="3"/>
  <c r="J70" i="3" s="1"/>
  <c r="B76" i="3"/>
  <c r="I76" i="3"/>
  <c r="J58" i="3"/>
  <c r="C58" i="3"/>
  <c r="N18" i="3"/>
  <c r="D64" i="3" s="1"/>
  <c r="O36" i="3"/>
  <c r="L82" i="3" s="1"/>
  <c r="N30" i="3"/>
  <c r="D76" i="3" s="1"/>
  <c r="O12" i="3"/>
  <c r="E58" i="3" s="1"/>
  <c r="I57" i="3"/>
  <c r="B57" i="3"/>
  <c r="N36" i="3"/>
  <c r="D82" i="3" s="1"/>
  <c r="M30" i="3"/>
  <c r="C76" i="3" s="1"/>
  <c r="M18" i="3"/>
  <c r="C64" i="3" s="1"/>
  <c r="N12" i="3"/>
  <c r="P12" i="3" s="1"/>
  <c r="B58" i="3"/>
  <c r="O30" i="3"/>
  <c r="E76" i="3" s="1"/>
  <c r="O18" i="3"/>
  <c r="J71" i="3"/>
  <c r="J82" i="2"/>
  <c r="G9" i="2"/>
  <c r="I59" i="2"/>
  <c r="L36" i="2"/>
  <c r="B82" i="2" s="1"/>
  <c r="M32" i="2"/>
  <c r="C78" i="2" s="1"/>
  <c r="G36" i="2"/>
  <c r="L32" i="2"/>
  <c r="B78" i="2" s="1"/>
  <c r="M25" i="2"/>
  <c r="P25" i="2" s="1"/>
  <c r="G18" i="2"/>
  <c r="J55" i="2"/>
  <c r="J76" i="2"/>
  <c r="I71" i="2"/>
  <c r="G17" i="2"/>
  <c r="G13" i="2"/>
  <c r="G15" i="2"/>
  <c r="P41" i="2"/>
  <c r="F43" i="2"/>
  <c r="P40" i="2"/>
  <c r="O38" i="2"/>
  <c r="E84" i="2" s="1"/>
  <c r="N38" i="2"/>
  <c r="D84" i="2" s="1"/>
  <c r="O25" i="2"/>
  <c r="E71" i="2" s="1"/>
  <c r="P42" i="2"/>
  <c r="L74" i="2"/>
  <c r="B71" i="2"/>
  <c r="M38" i="2"/>
  <c r="G28" i="2"/>
  <c r="N25" i="2"/>
  <c r="D71" i="2" s="1"/>
  <c r="G23" i="2"/>
  <c r="G37" i="2"/>
  <c r="N24" i="2"/>
  <c r="K70" i="2" s="1"/>
  <c r="G22" i="2"/>
  <c r="G19" i="2"/>
  <c r="G16" i="2"/>
  <c r="G10" i="2"/>
  <c r="L8" i="2"/>
  <c r="B54" i="2" s="1"/>
  <c r="L7" i="2"/>
  <c r="B53" i="2" s="1"/>
  <c r="I57" i="2"/>
  <c r="J64" i="2"/>
  <c r="M37" i="2"/>
  <c r="C83" i="2" s="1"/>
  <c r="G35" i="2"/>
  <c r="G29" i="2"/>
  <c r="O24" i="2"/>
  <c r="E70" i="2" s="1"/>
  <c r="L22" i="2"/>
  <c r="B68" i="2" s="1"/>
  <c r="O39" i="2"/>
  <c r="L85" i="2" s="1"/>
  <c r="K81" i="2"/>
  <c r="K75" i="2"/>
  <c r="I66" i="2"/>
  <c r="I83" i="2"/>
  <c r="P12" i="2"/>
  <c r="I77" i="2"/>
  <c r="I56" i="2"/>
  <c r="N39" i="2"/>
  <c r="D85" i="2" s="1"/>
  <c r="L80" i="2"/>
  <c r="M39" i="2"/>
  <c r="J85" i="2" s="1"/>
  <c r="O31" i="2"/>
  <c r="E77" i="2" s="1"/>
  <c r="J70" i="2"/>
  <c r="K63" i="2"/>
  <c r="J57" i="2"/>
  <c r="L39" i="2"/>
  <c r="I85" i="2" s="1"/>
  <c r="O32" i="2"/>
  <c r="E78" i="2" s="1"/>
  <c r="N31" i="2"/>
  <c r="K77" i="2" s="1"/>
  <c r="M23" i="2"/>
  <c r="C69" i="2" s="1"/>
  <c r="L68" i="2"/>
  <c r="O10" i="2"/>
  <c r="N37" i="2"/>
  <c r="K83" i="2" s="1"/>
  <c r="N32" i="2"/>
  <c r="M31" i="2"/>
  <c r="P31" i="2" s="1"/>
  <c r="L29" i="2"/>
  <c r="L23" i="2"/>
  <c r="B69" i="2" s="1"/>
  <c r="L21" i="2"/>
  <c r="I67" i="2" s="1"/>
  <c r="B61" i="2"/>
  <c r="I61" i="2"/>
  <c r="I73" i="2"/>
  <c r="B73" i="2"/>
  <c r="O33" i="2"/>
  <c r="E79" i="2" s="1"/>
  <c r="G8" i="2"/>
  <c r="G7" i="2"/>
  <c r="L84" i="2"/>
  <c r="L77" i="2"/>
  <c r="O27" i="2"/>
  <c r="L73" i="2" s="1"/>
  <c r="O26" i="2"/>
  <c r="L72" i="2" s="1"/>
  <c r="O15" i="2"/>
  <c r="E61" i="2" s="1"/>
  <c r="P11" i="2"/>
  <c r="N33" i="2"/>
  <c r="D79" i="2" s="1"/>
  <c r="D81" i="2"/>
  <c r="D75" i="2"/>
  <c r="E68" i="2"/>
  <c r="I65" i="2"/>
  <c r="K57" i="2"/>
  <c r="L38" i="2"/>
  <c r="O35" i="2"/>
  <c r="E81" i="2" s="1"/>
  <c r="M34" i="2"/>
  <c r="C80" i="2" s="1"/>
  <c r="M33" i="2"/>
  <c r="J79" i="2" s="1"/>
  <c r="G31" i="2"/>
  <c r="N28" i="2"/>
  <c r="K74" i="2" s="1"/>
  <c r="N27" i="2"/>
  <c r="P27" i="2" s="1"/>
  <c r="N26" i="2"/>
  <c r="G24" i="2"/>
  <c r="O21" i="2"/>
  <c r="L67" i="2" s="1"/>
  <c r="O20" i="2"/>
  <c r="O19" i="2"/>
  <c r="L65" i="2" s="1"/>
  <c r="O18" i="2"/>
  <c r="O17" i="2"/>
  <c r="E63" i="2" s="1"/>
  <c r="N16" i="2"/>
  <c r="D62" i="2" s="1"/>
  <c r="N15" i="2"/>
  <c r="O14" i="2"/>
  <c r="E60" i="2" s="1"/>
  <c r="O13" i="2"/>
  <c r="O7" i="2"/>
  <c r="E80" i="2"/>
  <c r="B66" i="2"/>
  <c r="L57" i="2"/>
  <c r="C55" i="2"/>
  <c r="N34" i="2"/>
  <c r="B57" i="2"/>
  <c r="F57" i="2" s="1"/>
  <c r="O36" i="2"/>
  <c r="M35" i="2"/>
  <c r="J81" i="2" s="1"/>
  <c r="L34" i="2"/>
  <c r="L33" i="2"/>
  <c r="O29" i="2"/>
  <c r="M28" i="2"/>
  <c r="C74" i="2" s="1"/>
  <c r="M27" i="2"/>
  <c r="J73" i="2" s="1"/>
  <c r="M26" i="2"/>
  <c r="N22" i="2"/>
  <c r="N21" i="2"/>
  <c r="K67" i="2" s="1"/>
  <c r="N20" i="2"/>
  <c r="D66" i="2" s="1"/>
  <c r="N19" i="2"/>
  <c r="K65" i="2" s="1"/>
  <c r="N18" i="2"/>
  <c r="M17" i="2"/>
  <c r="M16" i="2"/>
  <c r="J62" i="2" s="1"/>
  <c r="M15" i="2"/>
  <c r="N14" i="2"/>
  <c r="K60" i="2" s="1"/>
  <c r="N13" i="2"/>
  <c r="N8" i="2"/>
  <c r="K54" i="2" s="1"/>
  <c r="N7" i="2"/>
  <c r="I60" i="2"/>
  <c r="O37" i="2"/>
  <c r="E83" i="2" s="1"/>
  <c r="N36" i="2"/>
  <c r="K82" i="2" s="1"/>
  <c r="L35" i="2"/>
  <c r="G34" i="2"/>
  <c r="O30" i="2"/>
  <c r="E76" i="2" s="1"/>
  <c r="M29" i="2"/>
  <c r="J75" i="2" s="1"/>
  <c r="L28" i="2"/>
  <c r="L26" i="2"/>
  <c r="B72" i="2" s="1"/>
  <c r="O23" i="2"/>
  <c r="M22" i="2"/>
  <c r="J68" i="2" s="1"/>
  <c r="M20" i="2"/>
  <c r="M19" i="2"/>
  <c r="J65" i="2" s="1"/>
  <c r="L18" i="2"/>
  <c r="L17" i="2"/>
  <c r="L16" i="2"/>
  <c r="M14" i="2"/>
  <c r="C60" i="2" s="1"/>
  <c r="M13" i="2"/>
  <c r="M8" i="2"/>
  <c r="C54" i="2" s="1"/>
  <c r="M26" i="1"/>
  <c r="C72" i="1" s="1"/>
  <c r="L81" i="1"/>
  <c r="G26" i="1"/>
  <c r="M34" i="1"/>
  <c r="C80" i="1" s="1"/>
  <c r="J72" i="1"/>
  <c r="L21" i="1"/>
  <c r="I67" i="1" s="1"/>
  <c r="O6" i="1"/>
  <c r="L52" i="1" s="1"/>
  <c r="L29" i="1"/>
  <c r="B75" i="1" s="1"/>
  <c r="N14" i="1"/>
  <c r="D60" i="1" s="1"/>
  <c r="N7" i="1"/>
  <c r="D53" i="1" s="1"/>
  <c r="N6" i="1"/>
  <c r="P41" i="1"/>
  <c r="F43" i="1"/>
  <c r="M14" i="1"/>
  <c r="J60" i="1" s="1"/>
  <c r="M7" i="1"/>
  <c r="J53" i="1" s="1"/>
  <c r="M6" i="1"/>
  <c r="P40" i="1"/>
  <c r="J80" i="1"/>
  <c r="O15" i="1"/>
  <c r="L14" i="1"/>
  <c r="B60" i="1" s="1"/>
  <c r="L7" i="1"/>
  <c r="L6" i="1"/>
  <c r="P6" i="1" s="1"/>
  <c r="P42" i="1"/>
  <c r="L58" i="1"/>
  <c r="G37" i="1"/>
  <c r="N23" i="1"/>
  <c r="K69" i="1" s="1"/>
  <c r="L15" i="1"/>
  <c r="G14" i="1"/>
  <c r="G7" i="1"/>
  <c r="L71" i="1"/>
  <c r="F58" i="1"/>
  <c r="L30" i="1"/>
  <c r="B76" i="1" s="1"/>
  <c r="G29" i="1"/>
  <c r="O37" i="1"/>
  <c r="N29" i="1"/>
  <c r="D75" i="1" s="1"/>
  <c r="D69" i="1"/>
  <c r="M29" i="1"/>
  <c r="M31" i="1"/>
  <c r="J77" i="1" s="1"/>
  <c r="L26" i="1"/>
  <c r="I57" i="1"/>
  <c r="K58" i="1"/>
  <c r="J57" i="1"/>
  <c r="N35" i="1"/>
  <c r="K77" i="1"/>
  <c r="M35" i="1"/>
  <c r="L39" i="1"/>
  <c r="I85" i="1" s="1"/>
  <c r="L35" i="1"/>
  <c r="C60" i="1"/>
  <c r="B57" i="1"/>
  <c r="G39" i="1"/>
  <c r="G35" i="1"/>
  <c r="N25" i="1"/>
  <c r="D71" i="1" s="1"/>
  <c r="J62" i="1"/>
  <c r="C62" i="1"/>
  <c r="J84" i="1"/>
  <c r="C84" i="1"/>
  <c r="O33" i="1"/>
  <c r="E79" i="1" s="1"/>
  <c r="L20" i="1"/>
  <c r="G17" i="1"/>
  <c r="L80" i="1"/>
  <c r="L33" i="1"/>
  <c r="B79" i="1" s="1"/>
  <c r="M25" i="1"/>
  <c r="C71" i="1" s="1"/>
  <c r="N10" i="1"/>
  <c r="O16" i="1"/>
  <c r="E62" i="1" s="1"/>
  <c r="E80" i="1"/>
  <c r="L57" i="1"/>
  <c r="O38" i="1"/>
  <c r="L84" i="1" s="1"/>
  <c r="N17" i="1"/>
  <c r="N39" i="1"/>
  <c r="K85" i="1" s="1"/>
  <c r="N38" i="1"/>
  <c r="K84" i="1" s="1"/>
  <c r="N32" i="1"/>
  <c r="K78" i="1" s="1"/>
  <c r="O31" i="1"/>
  <c r="E77" i="1" s="1"/>
  <c r="L75" i="1"/>
  <c r="O24" i="1"/>
  <c r="E70" i="1" s="1"/>
  <c r="L23" i="1"/>
  <c r="I69" i="1" s="1"/>
  <c r="J68" i="1"/>
  <c r="N20" i="1"/>
  <c r="D66" i="1" s="1"/>
  <c r="M17" i="1"/>
  <c r="N16" i="1"/>
  <c r="O39" i="1"/>
  <c r="M23" i="1"/>
  <c r="M32" i="1"/>
  <c r="C78" i="1" s="1"/>
  <c r="N26" i="1"/>
  <c r="D72" i="1" s="1"/>
  <c r="L24" i="1"/>
  <c r="B70" i="1" s="1"/>
  <c r="G23" i="1"/>
  <c r="M20" i="1"/>
  <c r="C66" i="1" s="1"/>
  <c r="L17" i="1"/>
  <c r="B63" i="1" s="1"/>
  <c r="P12" i="1"/>
  <c r="L76" i="4"/>
  <c r="E76" i="4"/>
  <c r="C74" i="1"/>
  <c r="J74" i="1"/>
  <c r="E59" i="1"/>
  <c r="L59" i="1"/>
  <c r="K72" i="4"/>
  <c r="L71" i="4"/>
  <c r="L85" i="4"/>
  <c r="N27" i="4"/>
  <c r="G27" i="4"/>
  <c r="L27" i="4"/>
  <c r="M27" i="4"/>
  <c r="O27" i="4"/>
  <c r="O20" i="4"/>
  <c r="G20" i="4"/>
  <c r="L20" i="4"/>
  <c r="M20" i="4"/>
  <c r="N20" i="4"/>
  <c r="G12" i="4"/>
  <c r="L12" i="4"/>
  <c r="M12" i="4"/>
  <c r="N12" i="4"/>
  <c r="O12" i="4"/>
  <c r="J64" i="3"/>
  <c r="N8" i="1"/>
  <c r="O8" i="1"/>
  <c r="G8" i="1"/>
  <c r="L8" i="1"/>
  <c r="M8" i="1"/>
  <c r="C85" i="4"/>
  <c r="J85" i="4"/>
  <c r="M34" i="4"/>
  <c r="G34" i="4"/>
  <c r="L34" i="4"/>
  <c r="N34" i="4"/>
  <c r="O34" i="4"/>
  <c r="K78" i="4"/>
  <c r="N20" i="3"/>
  <c r="L20" i="3"/>
  <c r="M20" i="3"/>
  <c r="O20" i="3"/>
  <c r="G20" i="3"/>
  <c r="M15" i="3"/>
  <c r="L15" i="3"/>
  <c r="N15" i="3"/>
  <c r="O15" i="3"/>
  <c r="G15" i="3"/>
  <c r="L10" i="3"/>
  <c r="M10" i="3"/>
  <c r="N10" i="3"/>
  <c r="O10" i="3"/>
  <c r="G10" i="3"/>
  <c r="K64" i="4"/>
  <c r="I64" i="3"/>
  <c r="K80" i="3"/>
  <c r="J77" i="3"/>
  <c r="C77" i="3"/>
  <c r="K73" i="3"/>
  <c r="D73" i="3"/>
  <c r="D69" i="3"/>
  <c r="K71" i="2"/>
  <c r="G36" i="4"/>
  <c r="L36" i="4"/>
  <c r="O36" i="4"/>
  <c r="M36" i="4"/>
  <c r="L29" i="4"/>
  <c r="G29" i="4"/>
  <c r="O29" i="4"/>
  <c r="M29" i="4"/>
  <c r="I68" i="4"/>
  <c r="J64" i="4"/>
  <c r="B54" i="4"/>
  <c r="I54" i="4"/>
  <c r="I69" i="3"/>
  <c r="B60" i="4"/>
  <c r="I60" i="4"/>
  <c r="L55" i="4"/>
  <c r="J52" i="4"/>
  <c r="C52" i="4"/>
  <c r="O37" i="3"/>
  <c r="L37" i="3"/>
  <c r="N37" i="3"/>
  <c r="G37" i="3"/>
  <c r="M37" i="3"/>
  <c r="M33" i="3"/>
  <c r="L33" i="3"/>
  <c r="O33" i="3"/>
  <c r="G33" i="3"/>
  <c r="N33" i="3"/>
  <c r="G29" i="3"/>
  <c r="M29" i="3"/>
  <c r="O29" i="3"/>
  <c r="L29" i="3"/>
  <c r="N29" i="3"/>
  <c r="N26" i="3"/>
  <c r="L26" i="3"/>
  <c r="O26" i="3"/>
  <c r="G26" i="3"/>
  <c r="M26" i="3"/>
  <c r="L22" i="3"/>
  <c r="M22" i="3"/>
  <c r="O22" i="3"/>
  <c r="G22" i="3"/>
  <c r="N22" i="3"/>
  <c r="G17" i="3"/>
  <c r="M17" i="3"/>
  <c r="N17" i="3"/>
  <c r="O17" i="3"/>
  <c r="L17" i="3"/>
  <c r="O13" i="3"/>
  <c r="L13" i="3"/>
  <c r="M13" i="3"/>
  <c r="N13" i="3"/>
  <c r="G13" i="3"/>
  <c r="N8" i="3"/>
  <c r="L8" i="3"/>
  <c r="M8" i="3"/>
  <c r="O8" i="3"/>
  <c r="G8" i="3"/>
  <c r="L35" i="4"/>
  <c r="G35" i="4"/>
  <c r="M28" i="4"/>
  <c r="G28" i="4"/>
  <c r="N21" i="4"/>
  <c r="G21" i="4"/>
  <c r="E63" i="4"/>
  <c r="L63" i="4"/>
  <c r="D62" i="4"/>
  <c r="K62" i="4"/>
  <c r="O14" i="4"/>
  <c r="G14" i="4"/>
  <c r="C55" i="4"/>
  <c r="G6" i="4"/>
  <c r="L6" i="4"/>
  <c r="D72" i="2"/>
  <c r="K72" i="2"/>
  <c r="J52" i="2"/>
  <c r="C52" i="2"/>
  <c r="M22" i="4"/>
  <c r="G22" i="4"/>
  <c r="N15" i="4"/>
  <c r="G15" i="4"/>
  <c r="L57" i="4"/>
  <c r="D56" i="4"/>
  <c r="K56" i="4"/>
  <c r="O8" i="4"/>
  <c r="G8" i="4"/>
  <c r="N38" i="3"/>
  <c r="L38" i="3"/>
  <c r="O38" i="3"/>
  <c r="D81" i="3"/>
  <c r="K81" i="3"/>
  <c r="L34" i="3"/>
  <c r="M34" i="3"/>
  <c r="O34" i="3"/>
  <c r="O31" i="3"/>
  <c r="L31" i="3"/>
  <c r="N31" i="3"/>
  <c r="M27" i="3"/>
  <c r="L27" i="3"/>
  <c r="O27" i="3"/>
  <c r="G23" i="3"/>
  <c r="M23" i="3"/>
  <c r="O23" i="3"/>
  <c r="O38" i="4"/>
  <c r="G38" i="4"/>
  <c r="G30" i="4"/>
  <c r="L30" i="4"/>
  <c r="L23" i="4"/>
  <c r="G23" i="4"/>
  <c r="M16" i="4"/>
  <c r="G16" i="4"/>
  <c r="N9" i="4"/>
  <c r="G9" i="4"/>
  <c r="J82" i="3"/>
  <c r="M21" i="3"/>
  <c r="L21" i="3"/>
  <c r="N21" i="3"/>
  <c r="O21" i="3"/>
  <c r="O19" i="3"/>
  <c r="L19" i="3"/>
  <c r="M19" i="3"/>
  <c r="N19" i="3"/>
  <c r="L16" i="3"/>
  <c r="M16" i="3"/>
  <c r="N16" i="3"/>
  <c r="O16" i="3"/>
  <c r="N14" i="3"/>
  <c r="L14" i="3"/>
  <c r="M14" i="3"/>
  <c r="O14" i="3"/>
  <c r="G11" i="3"/>
  <c r="M11" i="3"/>
  <c r="N11" i="3"/>
  <c r="O11" i="3"/>
  <c r="M9" i="3"/>
  <c r="L9" i="3"/>
  <c r="N9" i="3"/>
  <c r="O9" i="3"/>
  <c r="O7" i="3"/>
  <c r="L7" i="3"/>
  <c r="M7" i="3"/>
  <c r="N7" i="3"/>
  <c r="J67" i="2"/>
  <c r="C67" i="2"/>
  <c r="E85" i="4"/>
  <c r="D78" i="4"/>
  <c r="D69" i="4"/>
  <c r="B55" i="4"/>
  <c r="N39" i="4"/>
  <c r="G39" i="4"/>
  <c r="O35" i="4"/>
  <c r="O32" i="4"/>
  <c r="G32" i="4"/>
  <c r="O28" i="4"/>
  <c r="G24" i="4"/>
  <c r="L24" i="4"/>
  <c r="O21" i="4"/>
  <c r="L17" i="4"/>
  <c r="G17" i="4"/>
  <c r="N14" i="4"/>
  <c r="M10" i="4"/>
  <c r="G10" i="4"/>
  <c r="O6" i="4"/>
  <c r="C82" i="3"/>
  <c r="M39" i="3"/>
  <c r="L39" i="3"/>
  <c r="O39" i="3"/>
  <c r="G35" i="3"/>
  <c r="M35" i="3"/>
  <c r="O35" i="3"/>
  <c r="N32" i="3"/>
  <c r="L32" i="3"/>
  <c r="O32" i="3"/>
  <c r="L28" i="3"/>
  <c r="M28" i="3"/>
  <c r="O28" i="3"/>
  <c r="O25" i="3"/>
  <c r="L25" i="3"/>
  <c r="N25" i="3"/>
  <c r="E64" i="3"/>
  <c r="L64" i="3"/>
  <c r="E52" i="3"/>
  <c r="L52" i="3"/>
  <c r="D83" i="2"/>
  <c r="K76" i="2"/>
  <c r="D76" i="2"/>
  <c r="J71" i="4"/>
  <c r="B62" i="4"/>
  <c r="I55" i="4"/>
  <c r="N35" i="4"/>
  <c r="N33" i="4"/>
  <c r="G33" i="4"/>
  <c r="N28" i="4"/>
  <c r="O26" i="4"/>
  <c r="G26" i="4"/>
  <c r="O22" i="4"/>
  <c r="M21" i="4"/>
  <c r="G18" i="4"/>
  <c r="L18" i="4"/>
  <c r="O15" i="4"/>
  <c r="M14" i="4"/>
  <c r="L11" i="4"/>
  <c r="G11" i="4"/>
  <c r="N8" i="4"/>
  <c r="N6" i="4"/>
  <c r="K85" i="3"/>
  <c r="E70" i="3"/>
  <c r="L70" i="3"/>
  <c r="N6" i="3"/>
  <c r="G6" i="3"/>
  <c r="L6" i="3"/>
  <c r="M6" i="3"/>
  <c r="K84" i="2"/>
  <c r="D77" i="2"/>
  <c r="D70" i="2"/>
  <c r="M18" i="1"/>
  <c r="N18" i="1"/>
  <c r="G18" i="1"/>
  <c r="L18" i="1"/>
  <c r="O18" i="1"/>
  <c r="L63" i="1"/>
  <c r="E63" i="1"/>
  <c r="I78" i="2"/>
  <c r="D83" i="1"/>
  <c r="K83" i="1"/>
  <c r="L68" i="1"/>
  <c r="E68" i="1"/>
  <c r="M27" i="1"/>
  <c r="N27" i="1"/>
  <c r="G27" i="1"/>
  <c r="L27" i="1"/>
  <c r="O27" i="1"/>
  <c r="E72" i="1"/>
  <c r="L72" i="1"/>
  <c r="J58" i="2"/>
  <c r="K58" i="2"/>
  <c r="E85" i="2"/>
  <c r="E67" i="2"/>
  <c r="C65" i="1"/>
  <c r="J65" i="1"/>
  <c r="I54" i="2"/>
  <c r="L58" i="2"/>
  <c r="L56" i="2"/>
  <c r="L54" i="2"/>
  <c r="M36" i="1"/>
  <c r="N36" i="1"/>
  <c r="G36" i="1"/>
  <c r="L36" i="1"/>
  <c r="O36" i="1"/>
  <c r="G6" i="2"/>
  <c r="L6" i="2"/>
  <c r="C85" i="1"/>
  <c r="J85" i="1"/>
  <c r="G28" i="1"/>
  <c r="L28" i="1"/>
  <c r="G19" i="1"/>
  <c r="L19" i="1"/>
  <c r="E61" i="1"/>
  <c r="L61" i="1"/>
  <c r="D59" i="1"/>
  <c r="K59" i="1"/>
  <c r="M30" i="1"/>
  <c r="N30" i="1"/>
  <c r="P23" i="1"/>
  <c r="B69" i="1"/>
  <c r="M21" i="1"/>
  <c r="N21" i="1"/>
  <c r="E66" i="1"/>
  <c r="L66" i="1"/>
  <c r="I61" i="1"/>
  <c r="C59" i="1"/>
  <c r="J59" i="1"/>
  <c r="E56" i="2"/>
  <c r="B55" i="2"/>
  <c r="I82" i="2"/>
  <c r="B76" i="2"/>
  <c r="I76" i="2"/>
  <c r="C71" i="2"/>
  <c r="J71" i="2"/>
  <c r="B70" i="2"/>
  <c r="I70" i="2"/>
  <c r="B64" i="2"/>
  <c r="N9" i="2"/>
  <c r="O9" i="2"/>
  <c r="P9" i="2" s="1"/>
  <c r="D77" i="1"/>
  <c r="E75" i="1"/>
  <c r="B61" i="1"/>
  <c r="I58" i="1"/>
  <c r="J58" i="1"/>
  <c r="K80" i="1"/>
  <c r="D80" i="1"/>
  <c r="G31" i="1"/>
  <c r="L31" i="1"/>
  <c r="G22" i="1"/>
  <c r="L22" i="1"/>
  <c r="G13" i="1"/>
  <c r="L13" i="1"/>
  <c r="L63" i="2"/>
  <c r="I55" i="2"/>
  <c r="E54" i="2"/>
  <c r="B58" i="2"/>
  <c r="F58" i="2" s="1"/>
  <c r="I58" i="2"/>
  <c r="M10" i="2"/>
  <c r="N10" i="2"/>
  <c r="O6" i="2"/>
  <c r="C68" i="1"/>
  <c r="M33" i="1"/>
  <c r="N33" i="1"/>
  <c r="L78" i="1"/>
  <c r="E78" i="1"/>
  <c r="O28" i="1"/>
  <c r="M24" i="1"/>
  <c r="N24" i="1"/>
  <c r="O19" i="1"/>
  <c r="M15" i="1"/>
  <c r="N15" i="1"/>
  <c r="E60" i="1"/>
  <c r="L60" i="1"/>
  <c r="D57" i="1"/>
  <c r="K57" i="1"/>
  <c r="P11" i="1"/>
  <c r="I69" i="2"/>
  <c r="B67" i="2"/>
  <c r="C53" i="2"/>
  <c r="J53" i="2"/>
  <c r="N6" i="2"/>
  <c r="I78" i="1"/>
  <c r="E71" i="1"/>
  <c r="L69" i="1"/>
  <c r="G34" i="1"/>
  <c r="L34" i="1"/>
  <c r="O30" i="1"/>
  <c r="C75" i="1"/>
  <c r="N28" i="1"/>
  <c r="G25" i="1"/>
  <c r="L25" i="1"/>
  <c r="O21" i="1"/>
  <c r="N19" i="1"/>
  <c r="G16" i="1"/>
  <c r="L16" i="1"/>
  <c r="M9" i="1"/>
  <c r="N9" i="1"/>
  <c r="K53" i="1"/>
  <c r="L10" i="1"/>
  <c r="M10" i="1"/>
  <c r="C53" i="1"/>
  <c r="L37" i="1"/>
  <c r="M37" i="1"/>
  <c r="O9" i="1"/>
  <c r="B85" i="1"/>
  <c r="G38" i="1"/>
  <c r="L38" i="1"/>
  <c r="O10" i="1"/>
  <c r="L9" i="1"/>
  <c r="J52" i="1"/>
  <c r="I52" i="1"/>
  <c r="J78" i="4" l="1"/>
  <c r="I72" i="4"/>
  <c r="B84" i="4"/>
  <c r="O43" i="4"/>
  <c r="B53" i="4"/>
  <c r="I71" i="4"/>
  <c r="N43" i="4"/>
  <c r="P7" i="4"/>
  <c r="M43" i="4"/>
  <c r="K63" i="4"/>
  <c r="J61" i="4"/>
  <c r="L62" i="4"/>
  <c r="L43" i="4"/>
  <c r="P31" i="4"/>
  <c r="J65" i="4"/>
  <c r="J72" i="4"/>
  <c r="J53" i="4"/>
  <c r="M53" i="4" s="1"/>
  <c r="L65" i="4"/>
  <c r="I78" i="4"/>
  <c r="P32" i="4"/>
  <c r="F71" i="4"/>
  <c r="F65" i="4"/>
  <c r="F53" i="4"/>
  <c r="C54" i="4"/>
  <c r="J54" i="4"/>
  <c r="P22" i="4"/>
  <c r="D77" i="4"/>
  <c r="J79" i="4"/>
  <c r="L69" i="4"/>
  <c r="D68" i="4"/>
  <c r="L79" i="4"/>
  <c r="E79" i="4"/>
  <c r="P8" i="4"/>
  <c r="P13" i="4"/>
  <c r="P25" i="4"/>
  <c r="I77" i="4"/>
  <c r="P21" i="4"/>
  <c r="P33" i="4"/>
  <c r="L83" i="4"/>
  <c r="P19" i="4"/>
  <c r="E56" i="4"/>
  <c r="L56" i="4"/>
  <c r="L77" i="4"/>
  <c r="M77" i="4" s="1"/>
  <c r="E77" i="4"/>
  <c r="E64" i="4"/>
  <c r="L64" i="4"/>
  <c r="K84" i="4"/>
  <c r="D84" i="4"/>
  <c r="K70" i="4"/>
  <c r="D70" i="4"/>
  <c r="L70" i="4"/>
  <c r="E70" i="4"/>
  <c r="D57" i="4"/>
  <c r="K57" i="4"/>
  <c r="L59" i="4"/>
  <c r="E59" i="4"/>
  <c r="D59" i="4"/>
  <c r="K59" i="4"/>
  <c r="K71" i="4"/>
  <c r="P37" i="4"/>
  <c r="J59" i="4"/>
  <c r="C59" i="4"/>
  <c r="J83" i="4"/>
  <c r="C83" i="4"/>
  <c r="D83" i="4"/>
  <c r="K83" i="4"/>
  <c r="L76" i="3"/>
  <c r="O43" i="3"/>
  <c r="M43" i="3"/>
  <c r="L43" i="3"/>
  <c r="C84" i="3"/>
  <c r="I82" i="3"/>
  <c r="P18" i="3"/>
  <c r="N43" i="3"/>
  <c r="K76" i="3"/>
  <c r="P36" i="3"/>
  <c r="C70" i="3"/>
  <c r="E82" i="3"/>
  <c r="F82" i="3" s="1"/>
  <c r="P24" i="3"/>
  <c r="P30" i="3"/>
  <c r="I81" i="3"/>
  <c r="B81" i="3"/>
  <c r="D70" i="3"/>
  <c r="F70" i="3" s="1"/>
  <c r="K70" i="3"/>
  <c r="M70" i="3" s="1"/>
  <c r="L58" i="3"/>
  <c r="F64" i="3"/>
  <c r="F76" i="3"/>
  <c r="P23" i="3"/>
  <c r="K64" i="3"/>
  <c r="M64" i="3" s="1"/>
  <c r="K82" i="3"/>
  <c r="P11" i="3"/>
  <c r="D58" i="3"/>
  <c r="F58" i="3" s="1"/>
  <c r="K58" i="3"/>
  <c r="J76" i="3"/>
  <c r="M76" i="3" s="1"/>
  <c r="J78" i="2"/>
  <c r="P32" i="2"/>
  <c r="K78" i="2"/>
  <c r="D67" i="2"/>
  <c r="F67" i="2" s="1"/>
  <c r="F71" i="2"/>
  <c r="J83" i="2"/>
  <c r="L70" i="2"/>
  <c r="L79" i="2"/>
  <c r="I53" i="2"/>
  <c r="D74" i="2"/>
  <c r="P24" i="2"/>
  <c r="P22" i="2"/>
  <c r="K66" i="2"/>
  <c r="P33" i="2"/>
  <c r="L71" i="2"/>
  <c r="D65" i="2"/>
  <c r="J77" i="2"/>
  <c r="N43" i="2"/>
  <c r="C77" i="2"/>
  <c r="F77" i="2" s="1"/>
  <c r="J84" i="2"/>
  <c r="C84" i="2"/>
  <c r="O43" i="2"/>
  <c r="C81" i="2"/>
  <c r="P23" i="2"/>
  <c r="P35" i="2"/>
  <c r="L43" i="2"/>
  <c r="I68" i="2"/>
  <c r="M43" i="2"/>
  <c r="M77" i="2"/>
  <c r="K62" i="2"/>
  <c r="C73" i="2"/>
  <c r="D82" i="2"/>
  <c r="E73" i="2"/>
  <c r="P13" i="2"/>
  <c r="L81" i="2"/>
  <c r="P36" i="2"/>
  <c r="J69" i="2"/>
  <c r="P20" i="2"/>
  <c r="C59" i="2"/>
  <c r="D60" i="2"/>
  <c r="F60" i="2" s="1"/>
  <c r="P30" i="2"/>
  <c r="P26" i="2"/>
  <c r="D78" i="2"/>
  <c r="F78" i="2" s="1"/>
  <c r="C85" i="2"/>
  <c r="L61" i="2"/>
  <c r="C62" i="2"/>
  <c r="L76" i="2"/>
  <c r="M76" i="2" s="1"/>
  <c r="B75" i="2"/>
  <c r="I75" i="2"/>
  <c r="M67" i="2"/>
  <c r="C68" i="2"/>
  <c r="J74" i="2"/>
  <c r="J80" i="2"/>
  <c r="L78" i="2"/>
  <c r="M78" i="2" s="1"/>
  <c r="P18" i="2"/>
  <c r="B85" i="2"/>
  <c r="F85" i="2" s="1"/>
  <c r="D54" i="2"/>
  <c r="F54" i="2" s="1"/>
  <c r="J59" i="2"/>
  <c r="M71" i="2"/>
  <c r="P39" i="2"/>
  <c r="L60" i="2"/>
  <c r="E72" i="2"/>
  <c r="K85" i="2"/>
  <c r="M85" i="2" s="1"/>
  <c r="C79" i="2"/>
  <c r="P19" i="2"/>
  <c r="P21" i="2"/>
  <c r="M57" i="2"/>
  <c r="J60" i="2"/>
  <c r="I74" i="2"/>
  <c r="B74" i="2"/>
  <c r="F74" i="2" s="1"/>
  <c r="L75" i="2"/>
  <c r="E75" i="2"/>
  <c r="K80" i="2"/>
  <c r="D80" i="2"/>
  <c r="E53" i="2"/>
  <c r="L53" i="2"/>
  <c r="L64" i="2"/>
  <c r="E64" i="2"/>
  <c r="D73" i="2"/>
  <c r="K73" i="2"/>
  <c r="M73" i="2" s="1"/>
  <c r="I84" i="2"/>
  <c r="M84" i="2" s="1"/>
  <c r="B84" i="2"/>
  <c r="P14" i="2"/>
  <c r="P8" i="2"/>
  <c r="C61" i="2"/>
  <c r="J61" i="2"/>
  <c r="I79" i="2"/>
  <c r="B79" i="2"/>
  <c r="F79" i="2" s="1"/>
  <c r="E59" i="2"/>
  <c r="L59" i="2"/>
  <c r="J54" i="2"/>
  <c r="M54" i="2" s="1"/>
  <c r="C65" i="2"/>
  <c r="J66" i="2"/>
  <c r="C66" i="2"/>
  <c r="K68" i="2"/>
  <c r="M68" i="2" s="1"/>
  <c r="D68" i="2"/>
  <c r="I80" i="2"/>
  <c r="B80" i="2"/>
  <c r="F80" i="2" s="1"/>
  <c r="L66" i="2"/>
  <c r="E66" i="2"/>
  <c r="F84" i="2"/>
  <c r="D53" i="2"/>
  <c r="K53" i="2"/>
  <c r="C63" i="2"/>
  <c r="J63" i="2"/>
  <c r="C72" i="2"/>
  <c r="J72" i="2"/>
  <c r="D61" i="2"/>
  <c r="K61" i="2"/>
  <c r="K79" i="2"/>
  <c r="M65" i="2"/>
  <c r="M58" i="2"/>
  <c r="M74" i="2"/>
  <c r="M70" i="2"/>
  <c r="P29" i="2"/>
  <c r="P15" i="2"/>
  <c r="F76" i="2"/>
  <c r="E65" i="2"/>
  <c r="P37" i="2"/>
  <c r="C75" i="2"/>
  <c r="P28" i="2"/>
  <c r="I62" i="2"/>
  <c r="B62" i="2"/>
  <c r="P16" i="2"/>
  <c r="E69" i="2"/>
  <c r="F69" i="2" s="1"/>
  <c r="L69" i="2"/>
  <c r="B81" i="2"/>
  <c r="I81" i="2"/>
  <c r="K64" i="2"/>
  <c r="D64" i="2"/>
  <c r="L82" i="2"/>
  <c r="M82" i="2" s="1"/>
  <c r="E82" i="2"/>
  <c r="I64" i="2"/>
  <c r="F70" i="2"/>
  <c r="F83" i="2"/>
  <c r="L83" i="2"/>
  <c r="M83" i="2" s="1"/>
  <c r="P7" i="2"/>
  <c r="P38" i="2"/>
  <c r="P34" i="2"/>
  <c r="I63" i="2"/>
  <c r="M63" i="2" s="1"/>
  <c r="P17" i="2"/>
  <c r="B63" i="2"/>
  <c r="K59" i="2"/>
  <c r="D59" i="2"/>
  <c r="I72" i="2"/>
  <c r="J66" i="1"/>
  <c r="B67" i="1"/>
  <c r="C77" i="1"/>
  <c r="P14" i="1"/>
  <c r="I79" i="1"/>
  <c r="K75" i="1"/>
  <c r="D85" i="1"/>
  <c r="E52" i="1"/>
  <c r="I60" i="1"/>
  <c r="I75" i="1"/>
  <c r="K71" i="1"/>
  <c r="K60" i="1"/>
  <c r="P29" i="1"/>
  <c r="N43" i="1"/>
  <c r="D52" i="1"/>
  <c r="K52" i="1"/>
  <c r="M52" i="1" s="1"/>
  <c r="L43" i="1"/>
  <c r="B53" i="1"/>
  <c r="F53" i="1" s="1"/>
  <c r="I53" i="1"/>
  <c r="P35" i="1"/>
  <c r="C52" i="1"/>
  <c r="M43" i="1"/>
  <c r="P7" i="1"/>
  <c r="B52" i="1"/>
  <c r="J75" i="1"/>
  <c r="O43" i="1"/>
  <c r="I63" i="1"/>
  <c r="L77" i="1"/>
  <c r="I76" i="1"/>
  <c r="P20" i="1"/>
  <c r="P26" i="1"/>
  <c r="F57" i="1"/>
  <c r="P17" i="1"/>
  <c r="E83" i="1"/>
  <c r="L83" i="1"/>
  <c r="D81" i="1"/>
  <c r="K81" i="1"/>
  <c r="I81" i="1"/>
  <c r="B81" i="1"/>
  <c r="K66" i="1"/>
  <c r="B66" i="1"/>
  <c r="F66" i="1" s="1"/>
  <c r="P32" i="1"/>
  <c r="D78" i="1"/>
  <c r="F78" i="1" s="1"/>
  <c r="C81" i="1"/>
  <c r="J81" i="1"/>
  <c r="I72" i="1"/>
  <c r="B72" i="1"/>
  <c r="F72" i="1" s="1"/>
  <c r="I66" i="1"/>
  <c r="L62" i="1"/>
  <c r="E85" i="1"/>
  <c r="F85" i="1" s="1"/>
  <c r="L85" i="1"/>
  <c r="D63" i="1"/>
  <c r="F63" i="1" s="1"/>
  <c r="K63" i="1"/>
  <c r="D56" i="1"/>
  <c r="K56" i="1"/>
  <c r="L70" i="1"/>
  <c r="D62" i="1"/>
  <c r="K62" i="1"/>
  <c r="E84" i="1"/>
  <c r="P33" i="1"/>
  <c r="P24" i="1"/>
  <c r="P39" i="1"/>
  <c r="C63" i="1"/>
  <c r="J63" i="1"/>
  <c r="K72" i="1"/>
  <c r="P21" i="1"/>
  <c r="M57" i="1"/>
  <c r="I70" i="1"/>
  <c r="P15" i="1"/>
  <c r="M85" i="1"/>
  <c r="M53" i="1"/>
  <c r="J71" i="1"/>
  <c r="J78" i="1"/>
  <c r="M78" i="1" s="1"/>
  <c r="L79" i="1"/>
  <c r="D84" i="1"/>
  <c r="C69" i="1"/>
  <c r="F69" i="1" s="1"/>
  <c r="J69" i="1"/>
  <c r="M69" i="1" s="1"/>
  <c r="K55" i="1"/>
  <c r="D55" i="1"/>
  <c r="P25" i="1"/>
  <c r="I71" i="1"/>
  <c r="B71" i="1"/>
  <c r="F71" i="1" s="1"/>
  <c r="P34" i="1"/>
  <c r="I80" i="1"/>
  <c r="M80" i="1" s="1"/>
  <c r="B80" i="1"/>
  <c r="F80" i="1" s="1"/>
  <c r="K79" i="1"/>
  <c r="D79" i="1"/>
  <c r="K56" i="2"/>
  <c r="D56" i="2"/>
  <c r="P22" i="1"/>
  <c r="I68" i="1"/>
  <c r="M68" i="1" s="1"/>
  <c r="B68" i="1"/>
  <c r="F68" i="1" s="1"/>
  <c r="E82" i="1"/>
  <c r="L82" i="1"/>
  <c r="P27" i="1"/>
  <c r="B73" i="1"/>
  <c r="I73" i="1"/>
  <c r="C64" i="1"/>
  <c r="J64" i="1"/>
  <c r="J52" i="3"/>
  <c r="C52" i="3"/>
  <c r="L68" i="4"/>
  <c r="E68" i="4"/>
  <c r="K81" i="4"/>
  <c r="D81" i="4"/>
  <c r="E71" i="3"/>
  <c r="L71" i="3"/>
  <c r="D78" i="3"/>
  <c r="K78" i="3"/>
  <c r="C85" i="3"/>
  <c r="J85" i="3"/>
  <c r="K60" i="4"/>
  <c r="D60" i="4"/>
  <c r="E81" i="4"/>
  <c r="L81" i="4"/>
  <c r="K53" i="3"/>
  <c r="D53" i="3"/>
  <c r="B55" i="3"/>
  <c r="I55" i="3"/>
  <c r="P9" i="3"/>
  <c r="E60" i="3"/>
  <c r="L60" i="3"/>
  <c r="C62" i="3"/>
  <c r="J62" i="3"/>
  <c r="L67" i="3"/>
  <c r="E67" i="3"/>
  <c r="L69" i="3"/>
  <c r="E69" i="3"/>
  <c r="K77" i="3"/>
  <c r="D77" i="3"/>
  <c r="E54" i="4"/>
  <c r="L54" i="4"/>
  <c r="K61" i="4"/>
  <c r="D61" i="4"/>
  <c r="I52" i="4"/>
  <c r="P6" i="4"/>
  <c r="B52" i="4"/>
  <c r="L54" i="3"/>
  <c r="E54" i="3"/>
  <c r="C59" i="3"/>
  <c r="J59" i="3"/>
  <c r="C63" i="3"/>
  <c r="J63" i="3"/>
  <c r="B68" i="3"/>
  <c r="P22" i="3"/>
  <c r="I68" i="3"/>
  <c r="D75" i="3"/>
  <c r="K75" i="3"/>
  <c r="K83" i="3"/>
  <c r="D83" i="3"/>
  <c r="K56" i="3"/>
  <c r="D56" i="3"/>
  <c r="B61" i="3"/>
  <c r="I61" i="3"/>
  <c r="P15" i="3"/>
  <c r="D66" i="3"/>
  <c r="K66" i="3"/>
  <c r="D80" i="4"/>
  <c r="K80" i="4"/>
  <c r="E54" i="1"/>
  <c r="L54" i="1"/>
  <c r="L58" i="4"/>
  <c r="E58" i="4"/>
  <c r="K66" i="4"/>
  <c r="D66" i="4"/>
  <c r="C73" i="4"/>
  <c r="J73" i="4"/>
  <c r="E55" i="1"/>
  <c r="L55" i="1"/>
  <c r="C55" i="1"/>
  <c r="J55" i="1"/>
  <c r="J79" i="1"/>
  <c r="C79" i="1"/>
  <c r="F79" i="1" s="1"/>
  <c r="C56" i="2"/>
  <c r="P10" i="2"/>
  <c r="J56" i="2"/>
  <c r="M56" i="2" s="1"/>
  <c r="F60" i="1"/>
  <c r="K67" i="1"/>
  <c r="D67" i="1"/>
  <c r="B82" i="1"/>
  <c r="I82" i="1"/>
  <c r="P36" i="1"/>
  <c r="P6" i="3"/>
  <c r="B52" i="3"/>
  <c r="I52" i="3"/>
  <c r="C60" i="4"/>
  <c r="J60" i="4"/>
  <c r="E74" i="3"/>
  <c r="L74" i="3"/>
  <c r="E81" i="3"/>
  <c r="L81" i="3"/>
  <c r="C53" i="3"/>
  <c r="J53" i="3"/>
  <c r="J55" i="3"/>
  <c r="C55" i="3"/>
  <c r="C60" i="3"/>
  <c r="J60" i="3"/>
  <c r="B62" i="3"/>
  <c r="P16" i="3"/>
  <c r="I62" i="3"/>
  <c r="D67" i="3"/>
  <c r="K67" i="3"/>
  <c r="P23" i="4"/>
  <c r="I69" i="4"/>
  <c r="M69" i="4" s="1"/>
  <c r="B69" i="4"/>
  <c r="F69" i="4" s="1"/>
  <c r="C69" i="3"/>
  <c r="F69" i="3" s="1"/>
  <c r="J69" i="3"/>
  <c r="I77" i="3"/>
  <c r="P31" i="3"/>
  <c r="B77" i="3"/>
  <c r="C74" i="4"/>
  <c r="J74" i="4"/>
  <c r="J54" i="3"/>
  <c r="C54" i="3"/>
  <c r="I59" i="3"/>
  <c r="P13" i="3"/>
  <c r="B59" i="3"/>
  <c r="C72" i="3"/>
  <c r="J72" i="3"/>
  <c r="I75" i="3"/>
  <c r="P29" i="3"/>
  <c r="B75" i="3"/>
  <c r="L79" i="3"/>
  <c r="E79" i="3"/>
  <c r="I83" i="3"/>
  <c r="P37" i="3"/>
  <c r="B83" i="3"/>
  <c r="J82" i="4"/>
  <c r="C82" i="4"/>
  <c r="C56" i="3"/>
  <c r="J56" i="3"/>
  <c r="J61" i="3"/>
  <c r="C61" i="3"/>
  <c r="B80" i="4"/>
  <c r="I80" i="4"/>
  <c r="P34" i="4"/>
  <c r="D54" i="1"/>
  <c r="K54" i="1"/>
  <c r="D58" i="4"/>
  <c r="K58" i="4"/>
  <c r="J66" i="4"/>
  <c r="C66" i="4"/>
  <c r="I73" i="4"/>
  <c r="B73" i="4"/>
  <c r="P27" i="4"/>
  <c r="K73" i="1"/>
  <c r="D73" i="1"/>
  <c r="F75" i="1"/>
  <c r="L64" i="1"/>
  <c r="E64" i="1"/>
  <c r="D52" i="4"/>
  <c r="K52" i="4"/>
  <c r="L61" i="4"/>
  <c r="E61" i="4"/>
  <c r="E72" i="4"/>
  <c r="F72" i="4" s="1"/>
  <c r="L72" i="4"/>
  <c r="C74" i="3"/>
  <c r="J74" i="3"/>
  <c r="J81" i="3"/>
  <c r="P35" i="3"/>
  <c r="C81" i="3"/>
  <c r="I63" i="4"/>
  <c r="M63" i="4" s="1"/>
  <c r="B63" i="4"/>
  <c r="F63" i="4" s="1"/>
  <c r="P17" i="4"/>
  <c r="D85" i="4"/>
  <c r="F85" i="4" s="1"/>
  <c r="P39" i="4"/>
  <c r="K85" i="4"/>
  <c r="M85" i="4" s="1"/>
  <c r="B53" i="3"/>
  <c r="P7" i="3"/>
  <c r="I53" i="3"/>
  <c r="L57" i="3"/>
  <c r="E57" i="3"/>
  <c r="I60" i="3"/>
  <c r="P14" i="3"/>
  <c r="B60" i="3"/>
  <c r="K65" i="3"/>
  <c r="D65" i="3"/>
  <c r="B67" i="3"/>
  <c r="I67" i="3"/>
  <c r="P21" i="3"/>
  <c r="L77" i="3"/>
  <c r="E77" i="3"/>
  <c r="E84" i="3"/>
  <c r="L84" i="3"/>
  <c r="J68" i="4"/>
  <c r="C68" i="4"/>
  <c r="B54" i="3"/>
  <c r="I54" i="3"/>
  <c r="P8" i="3"/>
  <c r="E59" i="3"/>
  <c r="L59" i="3"/>
  <c r="K68" i="3"/>
  <c r="D68" i="3"/>
  <c r="E75" i="3"/>
  <c r="L75" i="3"/>
  <c r="B79" i="3"/>
  <c r="I79" i="3"/>
  <c r="P33" i="3"/>
  <c r="E83" i="3"/>
  <c r="L83" i="3"/>
  <c r="J75" i="4"/>
  <c r="C75" i="4"/>
  <c r="E82" i="4"/>
  <c r="L82" i="4"/>
  <c r="P10" i="3"/>
  <c r="I56" i="3"/>
  <c r="B56" i="3"/>
  <c r="J58" i="4"/>
  <c r="C58" i="4"/>
  <c r="B66" i="4"/>
  <c r="I66" i="4"/>
  <c r="P20" i="4"/>
  <c r="B84" i="1"/>
  <c r="I84" i="1"/>
  <c r="M84" i="1" s="1"/>
  <c r="P38" i="1"/>
  <c r="P28" i="1"/>
  <c r="I74" i="1"/>
  <c r="B74" i="1"/>
  <c r="B83" i="1"/>
  <c r="P37" i="1"/>
  <c r="I83" i="1"/>
  <c r="I56" i="1"/>
  <c r="P10" i="1"/>
  <c r="B56" i="1"/>
  <c r="L65" i="1"/>
  <c r="E65" i="1"/>
  <c r="E74" i="1"/>
  <c r="L74" i="1"/>
  <c r="L52" i="2"/>
  <c r="E52" i="2"/>
  <c r="M58" i="1"/>
  <c r="D76" i="1"/>
  <c r="K76" i="1"/>
  <c r="K82" i="1"/>
  <c r="D82" i="1"/>
  <c r="J73" i="1"/>
  <c r="C73" i="1"/>
  <c r="B64" i="1"/>
  <c r="I64" i="1"/>
  <c r="P18" i="1"/>
  <c r="K52" i="3"/>
  <c r="D52" i="3"/>
  <c r="K54" i="4"/>
  <c r="D54" i="4"/>
  <c r="B64" i="4"/>
  <c r="P18" i="4"/>
  <c r="I64" i="4"/>
  <c r="M64" i="4" s="1"/>
  <c r="D74" i="4"/>
  <c r="K74" i="4"/>
  <c r="I74" i="3"/>
  <c r="P28" i="3"/>
  <c r="B74" i="3"/>
  <c r="E52" i="4"/>
  <c r="L52" i="4"/>
  <c r="E74" i="4"/>
  <c r="L74" i="4"/>
  <c r="E53" i="3"/>
  <c r="L53" i="3"/>
  <c r="D57" i="3"/>
  <c r="K57" i="3"/>
  <c r="D60" i="3"/>
  <c r="K60" i="3"/>
  <c r="J65" i="3"/>
  <c r="C65" i="3"/>
  <c r="J67" i="3"/>
  <c r="C67" i="3"/>
  <c r="K55" i="4"/>
  <c r="M55" i="4" s="1"/>
  <c r="D55" i="4"/>
  <c r="F55" i="4" s="1"/>
  <c r="P30" i="4"/>
  <c r="B76" i="4"/>
  <c r="F76" i="4" s="1"/>
  <c r="I76" i="4"/>
  <c r="M76" i="4" s="1"/>
  <c r="L73" i="3"/>
  <c r="E73" i="3"/>
  <c r="L80" i="3"/>
  <c r="E80" i="3"/>
  <c r="B84" i="3"/>
  <c r="I84" i="3"/>
  <c r="P38" i="3"/>
  <c r="P35" i="4"/>
  <c r="I81" i="4"/>
  <c r="B81" i="4"/>
  <c r="K54" i="3"/>
  <c r="D54" i="3"/>
  <c r="I63" i="3"/>
  <c r="B63" i="3"/>
  <c r="P17" i="3"/>
  <c r="L72" i="3"/>
  <c r="E72" i="3"/>
  <c r="C75" i="3"/>
  <c r="J75" i="3"/>
  <c r="C79" i="3"/>
  <c r="J79" i="3"/>
  <c r="P14" i="4"/>
  <c r="E75" i="4"/>
  <c r="L75" i="4"/>
  <c r="B82" i="4"/>
  <c r="P36" i="4"/>
  <c r="I82" i="4"/>
  <c r="L66" i="3"/>
  <c r="E66" i="3"/>
  <c r="J80" i="4"/>
  <c r="C80" i="4"/>
  <c r="C54" i="1"/>
  <c r="J54" i="1"/>
  <c r="P12" i="4"/>
  <c r="B58" i="4"/>
  <c r="I58" i="4"/>
  <c r="K73" i="4"/>
  <c r="D73" i="4"/>
  <c r="J56" i="1"/>
  <c r="C56" i="1"/>
  <c r="P16" i="1"/>
  <c r="B62" i="1"/>
  <c r="I62" i="1"/>
  <c r="B55" i="1"/>
  <c r="P9" i="1"/>
  <c r="I55" i="1"/>
  <c r="D65" i="1"/>
  <c r="K65" i="1"/>
  <c r="K61" i="1"/>
  <c r="D61" i="1"/>
  <c r="D70" i="1"/>
  <c r="K70" i="1"/>
  <c r="P13" i="1"/>
  <c r="B59" i="1"/>
  <c r="F59" i="1" s="1"/>
  <c r="I59" i="1"/>
  <c r="M59" i="1" s="1"/>
  <c r="P31" i="1"/>
  <c r="I77" i="1"/>
  <c r="B77" i="1"/>
  <c r="F77" i="1" s="1"/>
  <c r="E55" i="2"/>
  <c r="L55" i="2"/>
  <c r="C76" i="1"/>
  <c r="J76" i="1"/>
  <c r="B52" i="2"/>
  <c r="I52" i="2"/>
  <c r="P6" i="2"/>
  <c r="J82" i="1"/>
  <c r="C82" i="1"/>
  <c r="P30" i="1"/>
  <c r="K71" i="3"/>
  <c r="D71" i="3"/>
  <c r="E78" i="3"/>
  <c r="L78" i="3"/>
  <c r="L85" i="3"/>
  <c r="E85" i="3"/>
  <c r="L67" i="4"/>
  <c r="E67" i="4"/>
  <c r="L55" i="3"/>
  <c r="E55" i="3"/>
  <c r="C57" i="3"/>
  <c r="J57" i="3"/>
  <c r="E62" i="3"/>
  <c r="L62" i="3"/>
  <c r="I65" i="3"/>
  <c r="B65" i="3"/>
  <c r="P19" i="3"/>
  <c r="E84" i="4"/>
  <c r="L84" i="4"/>
  <c r="B73" i="3"/>
  <c r="I73" i="3"/>
  <c r="P27" i="3"/>
  <c r="C80" i="3"/>
  <c r="J80" i="3"/>
  <c r="K84" i="3"/>
  <c r="D84" i="3"/>
  <c r="E63" i="3"/>
  <c r="L63" i="3"/>
  <c r="L68" i="3"/>
  <c r="E68" i="3"/>
  <c r="B72" i="3"/>
  <c r="I72" i="3"/>
  <c r="P26" i="3"/>
  <c r="J83" i="3"/>
  <c r="C83" i="3"/>
  <c r="P28" i="4"/>
  <c r="P15" i="4"/>
  <c r="P26" i="4"/>
  <c r="E61" i="3"/>
  <c r="L61" i="3"/>
  <c r="J66" i="3"/>
  <c r="C66" i="3"/>
  <c r="P8" i="1"/>
  <c r="I54" i="1"/>
  <c r="B54" i="1"/>
  <c r="P9" i="4"/>
  <c r="L66" i="4"/>
  <c r="E66" i="4"/>
  <c r="C83" i="1"/>
  <c r="J83" i="1"/>
  <c r="D74" i="1"/>
  <c r="K74" i="1"/>
  <c r="C67" i="1"/>
  <c r="J67" i="1"/>
  <c r="L56" i="1"/>
  <c r="E56" i="1"/>
  <c r="E67" i="1"/>
  <c r="L67" i="1"/>
  <c r="L76" i="1"/>
  <c r="E76" i="1"/>
  <c r="D52" i="2"/>
  <c r="K52" i="2"/>
  <c r="J61" i="1"/>
  <c r="C61" i="1"/>
  <c r="C70" i="1"/>
  <c r="F70" i="1" s="1"/>
  <c r="J70" i="1"/>
  <c r="K55" i="2"/>
  <c r="D55" i="2"/>
  <c r="P19" i="1"/>
  <c r="I65" i="1"/>
  <c r="B65" i="1"/>
  <c r="E73" i="1"/>
  <c r="L73" i="1"/>
  <c r="K64" i="1"/>
  <c r="D64" i="1"/>
  <c r="I57" i="4"/>
  <c r="B57" i="4"/>
  <c r="F57" i="4" s="1"/>
  <c r="P11" i="4"/>
  <c r="C67" i="4"/>
  <c r="J67" i="4"/>
  <c r="K79" i="4"/>
  <c r="D79" i="4"/>
  <c r="B71" i="3"/>
  <c r="P25" i="3"/>
  <c r="I71" i="3"/>
  <c r="I78" i="3"/>
  <c r="P32" i="3"/>
  <c r="B78" i="3"/>
  <c r="B85" i="3"/>
  <c r="I85" i="3"/>
  <c r="P39" i="3"/>
  <c r="J56" i="4"/>
  <c r="C56" i="4"/>
  <c r="P10" i="4"/>
  <c r="I70" i="4"/>
  <c r="B70" i="4"/>
  <c r="P24" i="4"/>
  <c r="L78" i="4"/>
  <c r="E78" i="4"/>
  <c r="F78" i="4" s="1"/>
  <c r="D55" i="3"/>
  <c r="K55" i="3"/>
  <c r="K62" i="3"/>
  <c r="D62" i="3"/>
  <c r="E65" i="3"/>
  <c r="L65" i="3"/>
  <c r="J62" i="4"/>
  <c r="M62" i="4" s="1"/>
  <c r="C62" i="4"/>
  <c r="J73" i="3"/>
  <c r="C73" i="3"/>
  <c r="B80" i="3"/>
  <c r="P34" i="3"/>
  <c r="I80" i="3"/>
  <c r="L60" i="4"/>
  <c r="E60" i="4"/>
  <c r="D67" i="4"/>
  <c r="K67" i="4"/>
  <c r="K59" i="3"/>
  <c r="D59" i="3"/>
  <c r="D63" i="3"/>
  <c r="K63" i="3"/>
  <c r="C68" i="3"/>
  <c r="J68" i="3"/>
  <c r="K72" i="3"/>
  <c r="D72" i="3"/>
  <c r="K79" i="3"/>
  <c r="D79" i="3"/>
  <c r="I75" i="4"/>
  <c r="P29" i="4"/>
  <c r="B75" i="4"/>
  <c r="E56" i="3"/>
  <c r="L56" i="3"/>
  <c r="D61" i="3"/>
  <c r="K61" i="3"/>
  <c r="B66" i="3"/>
  <c r="I66" i="3"/>
  <c r="P20" i="3"/>
  <c r="L80" i="4"/>
  <c r="E80" i="4"/>
  <c r="P16" i="4"/>
  <c r="E73" i="4"/>
  <c r="L73" i="4"/>
  <c r="P38" i="4"/>
  <c r="M71" i="4" l="1"/>
  <c r="F56" i="4"/>
  <c r="F60" i="4"/>
  <c r="F84" i="4"/>
  <c r="F54" i="4"/>
  <c r="F58" i="4"/>
  <c r="M78" i="4"/>
  <c r="M56" i="4"/>
  <c r="M65" i="4"/>
  <c r="M74" i="4"/>
  <c r="M79" i="4"/>
  <c r="M75" i="4"/>
  <c r="M68" i="4"/>
  <c r="M72" i="4"/>
  <c r="P43" i="4"/>
  <c r="M83" i="4"/>
  <c r="F77" i="4"/>
  <c r="M59" i="4"/>
  <c r="M61" i="4"/>
  <c r="F79" i="4"/>
  <c r="F59" i="4"/>
  <c r="M60" i="4"/>
  <c r="F64" i="4"/>
  <c r="F67" i="4"/>
  <c r="M84" i="4"/>
  <c r="F70" i="4"/>
  <c r="M81" i="4"/>
  <c r="M70" i="4"/>
  <c r="F82" i="4"/>
  <c r="F75" i="4"/>
  <c r="M57" i="4"/>
  <c r="M58" i="4"/>
  <c r="M54" i="4"/>
  <c r="F61" i="4"/>
  <c r="F83" i="4"/>
  <c r="M82" i="3"/>
  <c r="M69" i="3"/>
  <c r="P43" i="3"/>
  <c r="M71" i="3"/>
  <c r="M85" i="3"/>
  <c r="F74" i="3"/>
  <c r="M78" i="3"/>
  <c r="M58" i="3"/>
  <c r="F81" i="3"/>
  <c r="M53" i="3"/>
  <c r="M81" i="3"/>
  <c r="F71" i="3"/>
  <c r="F78" i="3"/>
  <c r="F66" i="3"/>
  <c r="M57" i="3"/>
  <c r="F57" i="3"/>
  <c r="M74" i="3"/>
  <c r="F82" i="2"/>
  <c r="P43" i="2"/>
  <c r="M81" i="2"/>
  <c r="M62" i="2"/>
  <c r="M69" i="2"/>
  <c r="M60" i="2"/>
  <c r="F81" i="2"/>
  <c r="F53" i="2"/>
  <c r="F68" i="2"/>
  <c r="M75" i="2"/>
  <c r="M59" i="2"/>
  <c r="M53" i="2"/>
  <c r="F61" i="2"/>
  <c r="F73" i="2"/>
  <c r="F72" i="2"/>
  <c r="F55" i="2"/>
  <c r="F66" i="2"/>
  <c r="M72" i="2"/>
  <c r="F64" i="2"/>
  <c r="M66" i="2"/>
  <c r="F75" i="2"/>
  <c r="F59" i="2"/>
  <c r="M64" i="2"/>
  <c r="F62" i="2"/>
  <c r="M79" i="2"/>
  <c r="F65" i="2"/>
  <c r="F56" i="2"/>
  <c r="F63" i="2"/>
  <c r="M80" i="2"/>
  <c r="M55" i="2"/>
  <c r="M61" i="2"/>
  <c r="M75" i="1"/>
  <c r="M60" i="1"/>
  <c r="P43" i="1"/>
  <c r="F52" i="1"/>
  <c r="M77" i="1"/>
  <c r="F61" i="1"/>
  <c r="M63" i="1"/>
  <c r="M61" i="1"/>
  <c r="M66" i="1"/>
  <c r="L90" i="1"/>
  <c r="D105" i="1" s="1"/>
  <c r="H105" i="1" s="1"/>
  <c r="M76" i="1"/>
  <c r="M55" i="1"/>
  <c r="F81" i="1"/>
  <c r="M81" i="1"/>
  <c r="M62" i="1"/>
  <c r="M70" i="1"/>
  <c r="F62" i="1"/>
  <c r="M79" i="1"/>
  <c r="M72" i="1"/>
  <c r="M71" i="1"/>
  <c r="M65" i="1"/>
  <c r="F54" i="1"/>
  <c r="M67" i="1"/>
  <c r="F76" i="1"/>
  <c r="C90" i="1"/>
  <c r="C103" i="1" s="1"/>
  <c r="I103" i="1" s="1"/>
  <c r="F84" i="1"/>
  <c r="J90" i="1"/>
  <c r="D103" i="1" s="1"/>
  <c r="H103" i="1" s="1"/>
  <c r="M54" i="1"/>
  <c r="F67" i="1"/>
  <c r="F55" i="1"/>
  <c r="F72" i="3"/>
  <c r="F73" i="3"/>
  <c r="B104" i="1"/>
  <c r="B105" i="4"/>
  <c r="E90" i="4"/>
  <c r="C105" i="4" s="1"/>
  <c r="I105" i="4" s="1"/>
  <c r="L90" i="4"/>
  <c r="D105" i="4" s="1"/>
  <c r="H105" i="4" s="1"/>
  <c r="K90" i="3"/>
  <c r="D104" i="3" s="1"/>
  <c r="H104" i="3" s="1"/>
  <c r="M56" i="1"/>
  <c r="M74" i="1"/>
  <c r="M79" i="3"/>
  <c r="M67" i="3"/>
  <c r="M60" i="3"/>
  <c r="F62" i="4"/>
  <c r="D90" i="4"/>
  <c r="C104" i="4" s="1"/>
  <c r="I104" i="4" s="1"/>
  <c r="M83" i="3"/>
  <c r="M61" i="3"/>
  <c r="F68" i="3"/>
  <c r="J90" i="3"/>
  <c r="D103" i="3" s="1"/>
  <c r="H103" i="3" s="1"/>
  <c r="M67" i="4"/>
  <c r="F63" i="3"/>
  <c r="B104" i="3"/>
  <c r="M83" i="1"/>
  <c r="F56" i="3"/>
  <c r="F79" i="3"/>
  <c r="F67" i="3"/>
  <c r="B104" i="4"/>
  <c r="M80" i="4"/>
  <c r="F61" i="3"/>
  <c r="F52" i="4"/>
  <c r="B90" i="4"/>
  <c r="C102" i="4" s="1"/>
  <c r="I102" i="4" s="1"/>
  <c r="C90" i="2"/>
  <c r="C103" i="2" s="1"/>
  <c r="I103" i="2" s="1"/>
  <c r="B103" i="2"/>
  <c r="B90" i="2"/>
  <c r="C102" i="2" s="1"/>
  <c r="I102" i="2" s="1"/>
  <c r="I90" i="2"/>
  <c r="D102" i="2" s="1"/>
  <c r="H102" i="2" s="1"/>
  <c r="B102" i="2"/>
  <c r="M63" i="3"/>
  <c r="M56" i="3"/>
  <c r="F80" i="4"/>
  <c r="F59" i="3"/>
  <c r="F74" i="4"/>
  <c r="M62" i="3"/>
  <c r="I90" i="3"/>
  <c r="D102" i="3" s="1"/>
  <c r="H102" i="3" s="1"/>
  <c r="M52" i="3"/>
  <c r="M80" i="3"/>
  <c r="F85" i="3"/>
  <c r="M52" i="2"/>
  <c r="M64" i="1"/>
  <c r="E90" i="2"/>
  <c r="C105" i="2" s="1"/>
  <c r="I105" i="2" s="1"/>
  <c r="B105" i="2"/>
  <c r="F83" i="1"/>
  <c r="M66" i="4"/>
  <c r="M54" i="3"/>
  <c r="B103" i="4"/>
  <c r="C90" i="4"/>
  <c r="C103" i="4" s="1"/>
  <c r="I103" i="4" s="1"/>
  <c r="F75" i="3"/>
  <c r="F77" i="3"/>
  <c r="B102" i="3"/>
  <c r="M82" i="1"/>
  <c r="M52" i="4"/>
  <c r="I90" i="4"/>
  <c r="D102" i="4" s="1"/>
  <c r="H102" i="4" s="1"/>
  <c r="M55" i="3"/>
  <c r="E90" i="3"/>
  <c r="C105" i="3" s="1"/>
  <c r="I105" i="3" s="1"/>
  <c r="B105" i="3"/>
  <c r="L90" i="3"/>
  <c r="D105" i="3" s="1"/>
  <c r="H105" i="3" s="1"/>
  <c r="K90" i="2"/>
  <c r="D104" i="2" s="1"/>
  <c r="H104" i="2" s="1"/>
  <c r="B102" i="1"/>
  <c r="I90" i="1"/>
  <c r="D102" i="1" s="1"/>
  <c r="H102" i="1" s="1"/>
  <c r="B90" i="1"/>
  <c r="C102" i="1" s="1"/>
  <c r="I102" i="1" s="1"/>
  <c r="F65" i="3"/>
  <c r="F52" i="2"/>
  <c r="B103" i="1"/>
  <c r="M84" i="3"/>
  <c r="F64" i="1"/>
  <c r="F56" i="1"/>
  <c r="F66" i="4"/>
  <c r="F54" i="3"/>
  <c r="F60" i="3"/>
  <c r="F73" i="4"/>
  <c r="K90" i="1"/>
  <c r="D104" i="1" s="1"/>
  <c r="H104" i="1" s="1"/>
  <c r="F83" i="3"/>
  <c r="M59" i="3"/>
  <c r="F62" i="3"/>
  <c r="B90" i="3"/>
  <c r="C102" i="3" s="1"/>
  <c r="I102" i="3" s="1"/>
  <c r="F52" i="3"/>
  <c r="F82" i="1"/>
  <c r="M68" i="3"/>
  <c r="B102" i="4"/>
  <c r="F55" i="3"/>
  <c r="B103" i="3"/>
  <c r="M73" i="1"/>
  <c r="M66" i="3"/>
  <c r="F80" i="3"/>
  <c r="F65" i="1"/>
  <c r="B104" i="2"/>
  <c r="D90" i="2"/>
  <c r="C104" i="2" s="1"/>
  <c r="I104" i="2" s="1"/>
  <c r="E90" i="1"/>
  <c r="C105" i="1" s="1"/>
  <c r="I105" i="1" s="1"/>
  <c r="B105" i="1"/>
  <c r="M72" i="3"/>
  <c r="J90" i="2"/>
  <c r="D103" i="2" s="1"/>
  <c r="H103" i="2" s="1"/>
  <c r="M73" i="3"/>
  <c r="M65" i="3"/>
  <c r="M82" i="4"/>
  <c r="F81" i="4"/>
  <c r="F84" i="3"/>
  <c r="D90" i="3"/>
  <c r="C104" i="3" s="1"/>
  <c r="I104" i="3" s="1"/>
  <c r="L90" i="2"/>
  <c r="D105" i="2" s="1"/>
  <c r="H105" i="2" s="1"/>
  <c r="F74" i="1"/>
  <c r="F68" i="4"/>
  <c r="F53" i="3"/>
  <c r="K90" i="4"/>
  <c r="D104" i="4" s="1"/>
  <c r="H104" i="4" s="1"/>
  <c r="M73" i="4"/>
  <c r="D90" i="1"/>
  <c r="C104" i="1" s="1"/>
  <c r="I104" i="1" s="1"/>
  <c r="M75" i="3"/>
  <c r="M77" i="3"/>
  <c r="J90" i="4"/>
  <c r="D103" i="4" s="1"/>
  <c r="H103" i="4" s="1"/>
  <c r="C90" i="3"/>
  <c r="C103" i="3" s="1"/>
  <c r="I103" i="3" s="1"/>
  <c r="F73" i="1"/>
  <c r="F90" i="2" l="1"/>
  <c r="C106" i="2" s="1"/>
  <c r="M90" i="2"/>
  <c r="D106" i="2" s="1"/>
  <c r="M90" i="1"/>
  <c r="D106" i="1" s="1"/>
  <c r="F90" i="1"/>
  <c r="C106" i="1" s="1"/>
  <c r="E105" i="3"/>
  <c r="G105" i="3"/>
  <c r="E105" i="2"/>
  <c r="G105" i="2"/>
  <c r="E104" i="1"/>
  <c r="G104" i="1"/>
  <c r="B106" i="2"/>
  <c r="E102" i="2"/>
  <c r="G102" i="2"/>
  <c r="G104" i="4"/>
  <c r="E104" i="4"/>
  <c r="E104" i="3"/>
  <c r="G104" i="3"/>
  <c r="B106" i="4"/>
  <c r="E102" i="4"/>
  <c r="G102" i="4"/>
  <c r="G103" i="1"/>
  <c r="E103" i="1"/>
  <c r="G103" i="4"/>
  <c r="E103" i="4"/>
  <c r="G103" i="3"/>
  <c r="E103" i="3"/>
  <c r="B106" i="3"/>
  <c r="E102" i="3"/>
  <c r="G102" i="3"/>
  <c r="M90" i="4"/>
  <c r="D106" i="4" s="1"/>
  <c r="E103" i="2"/>
  <c r="G103" i="2"/>
  <c r="E105" i="4"/>
  <c r="G105" i="4"/>
  <c r="G104" i="2"/>
  <c r="E104" i="2"/>
  <c r="B106" i="1"/>
  <c r="E102" i="1"/>
  <c r="G102" i="1"/>
  <c r="F90" i="4"/>
  <c r="C106" i="4" s="1"/>
  <c r="E105" i="1"/>
  <c r="G105" i="1"/>
  <c r="F90" i="3"/>
  <c r="C106" i="3" s="1"/>
  <c r="M90" i="3"/>
  <c r="D106" i="3" s="1"/>
  <c r="E106" i="3" l="1"/>
  <c r="B108" i="3" s="1"/>
  <c r="E106" i="4"/>
  <c r="B108" i="4" s="1"/>
  <c r="E106" i="1"/>
  <c r="B108" i="1" s="1"/>
  <c r="E106" i="2"/>
  <c r="B108" i="2" s="1"/>
</calcChain>
</file>

<file path=xl/sharedStrings.xml><?xml version="1.0" encoding="utf-8"?>
<sst xmlns="http://schemas.openxmlformats.org/spreadsheetml/2006/main" count="203" uniqueCount="49">
  <si>
    <t>PRIMER TRIMESTRE</t>
  </si>
  <si>
    <t>DISTRIBUCION TALLAS</t>
  </si>
  <si>
    <t>ALK</t>
  </si>
  <si>
    <t>pelago2020</t>
  </si>
  <si>
    <t>RTP</t>
  </si>
  <si>
    <t>2018+2019</t>
  </si>
  <si>
    <t>LFD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</si>
  <si>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</si>
  <si>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</si>
  <si>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</si>
  <si>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</si>
  <si>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</si>
  <si>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</si>
  <si>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</si>
  <si>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Age</t>
  </si>
  <si>
    <t>length_class</t>
  </si>
  <si>
    <t>Total</t>
  </si>
  <si>
    <t>CALCULO DE LAS TALLAS MEDIAS</t>
  </si>
  <si>
    <t>CALCULO DE LOS PESOS MEDIOS</t>
  </si>
  <si>
    <t>a=</t>
  </si>
  <si>
    <t>b=</t>
  </si>
  <si>
    <t>MEDIA</t>
  </si>
  <si>
    <t>BOQUERÓN 2015
 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</si>
  <si>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</si>
  <si>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</si>
  <si>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</si>
  <si>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</si>
  <si>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</si>
  <si>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</si>
  <si>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</si>
  <si>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Pelago 2020</t>
  </si>
  <si>
    <t>TERCER TRIMESTRE</t>
  </si>
  <si>
    <t>CUARTO TRIMESTRE</t>
  </si>
  <si>
    <t>BOQUERÓN 2020
 CAPTURAS POR EDAD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</si>
  <si>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</si>
  <si>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</si>
  <si>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</si>
  <si>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</si>
  <si>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</si>
  <si>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</si>
  <si>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</si>
  <si>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</si>
  <si>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>104-147</t>
  </si>
  <si>
    <t>SEGUNDO TRIMESTRE, SINTÉTICA 2018+2019</t>
  </si>
  <si>
    <t>87-148</t>
  </si>
  <si>
    <t>72-186</t>
  </si>
  <si>
    <t>TERCER TRIMESTRE, ECOCADIZ202007+LONJA</t>
  </si>
  <si>
    <t>81-182</t>
  </si>
  <si>
    <t>CUARTO TRIMESTRE, ECOCADIZ-R-2020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</si>
</sst>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"/>
    <numFmt numFmtId="166" formatCode="0.000"/>
    <numFmt numFmtId="167" formatCode="0.00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b/>
      <sz val="8"/>
      <name val="Arial"/>
      <family val="2"/>
    </font>
    <font>
      <sz val="10"/>
      <name val="MS Sans"/>
      <family val="2"/>
    </font>
    <font>
      <b/>
      <sz val="11"/>
      <color indexed="8"/>
      <name val="Calibri"/>
      <family val="2"/>
      <charset val="1"/>
    </font>
    <font>
      <b/>
      <sz val="12"/>
      <name val="MS Sans"/>
      <family val="2"/>
    </font>
    <font>
      <b/>
      <sz val="8"/>
      <name val="MS Sans"/>
      <family val="2"/>
    </font>
    <font>
      <b/>
      <vertAlign val="superscript"/>
      <sz val="11"/>
      <name val="MS Sans"/>
      <family val="2"/>
    </font>
    <font>
      <b/>
      <sz val="14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4"/>
        <bgColor indexed="13"/>
      </patternFill>
    </fill>
    <fill>
      <patternFill patternType="solid">
        <fgColor indexed="51"/>
        <bgColor indexed="13"/>
      </patternFill>
    </fill>
  </fills>
  <borders count="10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4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Protection="0">
      <alignment wrapText="1"/>
    </xf>
  </cellStyleXfs>
  <cellXfs count="6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7" fillId="0" borderId="0" xfId="0" applyFont="1" applyAlignment="1">
      <alignment horizontal="center"/>
    </xf>
    <xf numFmtId="1" fontId="0" fillId="0" borderId="0" xfId="0" applyNumberFormat="1"/>
    <xf numFmtId="1" fontId="0" fillId="0" borderId="0" xfId="13" applyNumberFormat="1" applyFont="1" applyFill="1" applyProtection="1">
      <alignment wrapText="1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64" fontId="0" fillId="2" borderId="8" xfId="0" applyNumberFormat="1" applyFill="1" applyBorder="1" applyAlignment="1">
      <alignment horizontal="center" vertical="top"/>
    </xf>
    <xf numFmtId="0" fontId="0" fillId="2" borderId="0" xfId="0" applyFill="1"/>
    <xf numFmtId="0" fontId="4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0" xfId="13" applyNumberFormat="1" applyFont="1" applyFill="1" applyProtection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  <xf numFmtId="0" fontId="1" fillId="0" borderId="8" xfId="0" applyFont="1" applyBorder="1" applyAlignment="1">
      <alignment horizontal="center" vertical="top" wrapText="1"/>
    </xf>
    <xf numFmtId="164" fontId="1" fillId="0" borderId="8" xfId="0" applyNumberFormat="1" applyFont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164" fontId="0" fillId="4" borderId="8" xfId="0" applyNumberFormat="1" applyFill="1" applyBorder="1" applyAlignment="1">
      <alignment horizontal="center" vertical="top"/>
    </xf>
    <xf numFmtId="0" fontId="0" fillId="4" borderId="8" xfId="0" applyFill="1" applyBorder="1" applyAlignment="1">
      <alignment vertical="top" wrapText="1"/>
    </xf>
    <xf numFmtId="0" fontId="0" fillId="0" borderId="8" xfId="0" applyBorder="1" applyAlignment="1">
      <alignment horizontal="center" vertical="top"/>
    </xf>
    <xf numFmtId="164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vertical="top" wrapText="1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</cellXfs>
  <cellStyles count="14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9" xr:uid="{00000000-0005-0000-0000-000005000000}"/>
    <cellStyle name="Piloto de Datos Campo" xfId="5" xr:uid="{00000000-0005-0000-0000-000006000000}"/>
    <cellStyle name="Piloto de Datos Resultado" xfId="6" xr:uid="{00000000-0005-0000-0000-000007000000}"/>
    <cellStyle name="Piloto de Datos Título" xfId="7" xr:uid="{00000000-0005-0000-0000-000008000000}"/>
    <cellStyle name="Piloto de Datos Valor" xfId="8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  <cellStyle name="XLConnect.Numeric" xfId="13" xr:uid="{00000000-0005-0000-0000-00000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CC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topLeftCell="A45" zoomScale="80" zoomScaleNormal="80" workbookViewId="0">
      <selection activeCell="I90" sqref="I90"/>
    </sheetView>
  </sheetViews>
  <sheetFormatPr baseColWidth="10" defaultColWidth="11.5" defaultRowHeight="13"/>
  <cols>
    <col min="1" max="1" width="8.83203125" customWidth="1"/>
    <col min="2" max="2" width="12" customWidth="1"/>
    <col min="3" max="3" width="11.33203125" customWidth="1"/>
    <col min="4" max="4" width="9.6640625" customWidth="1"/>
    <col min="5" max="5" width="12" customWidth="1"/>
    <col min="6" max="6" width="11.33203125" customWidth="1"/>
    <col min="8" max="8" width="8.5" customWidth="1"/>
    <col min="9" max="9" width="10.5" customWidth="1"/>
    <col min="10" max="10" width="11.33203125" customWidth="1"/>
    <col min="11" max="12" width="9.6640625" customWidth="1"/>
    <col min="13" max="13" width="10.5" customWidth="1"/>
    <col min="14" max="14" width="8.6640625" customWidth="1"/>
    <col min="15" max="15" width="11.33203125" customWidth="1"/>
    <col min="16" max="16" width="10.83203125" customWidth="1"/>
  </cols>
  <sheetData>
    <row r="1" spans="1:23" ht="21">
      <c r="A1" s="56" t="s">
        <v>0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  <c r="S1" s="3"/>
    </row>
    <row r="2" spans="1:23" s="7" customFormat="1">
      <c r="A2" s="4" t="s">
        <v>2</v>
      </c>
      <c r="B2" s="5" t="s">
        <v>3</v>
      </c>
      <c r="C2" s="4" t="s">
        <v>4</v>
      </c>
      <c r="D2" s="5" t="s">
        <v>5</v>
      </c>
      <c r="E2" s="5" t="s">
        <v>6</v>
      </c>
      <c r="F2" s="5" t="s">
        <v>5</v>
      </c>
      <c r="G2" s="6"/>
      <c r="H2" s="6" t="s">
        <v>7</v>
      </c>
      <c r="I2" s="7">
        <v>1284888</v>
      </c>
      <c r="K2" s="6"/>
      <c r="L2" s="6"/>
      <c r="M2" s="6"/>
      <c r="N2" s="6"/>
      <c r="O2" s="6"/>
      <c r="P2" s="8"/>
      <c r="Q2" s="8"/>
      <c r="R2" s="8"/>
      <c r="S2" s="8"/>
    </row>
    <row r="3" spans="1:2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  <c r="S3" s="3"/>
    </row>
    <row r="4" spans="1:23">
      <c r="A4" s="2" t="s">
        <v>8</v>
      </c>
      <c r="B4" s="58" t="s">
        <v>9</v>
      </c>
      <c r="C4" s="58"/>
      <c r="D4" s="58"/>
      <c r="E4" s="58"/>
      <c r="F4" s="58"/>
      <c r="G4" s="1"/>
      <c r="H4" s="2" t="s">
        <v>8</v>
      </c>
      <c r="I4" s="1"/>
      <c r="J4" s="1"/>
      <c r="K4" s="2" t="s">
        <v>8</v>
      </c>
      <c r="L4" s="57" t="s">
        <v>10</v>
      </c>
      <c r="M4" s="57"/>
      <c r="N4" s="57"/>
      <c r="O4" s="57"/>
      <c r="P4" s="57"/>
      <c r="Q4" s="3"/>
      <c r="R4" s="3"/>
      <c r="S4" s="3"/>
    </row>
    <row r="5" spans="1:23">
      <c r="A5" s="2" t="s">
        <v>11</v>
      </c>
      <c r="B5" s="9">
        <v>0</v>
      </c>
      <c r="C5" s="10">
        <v>1</v>
      </c>
      <c r="D5" s="10">
        <v>2</v>
      </c>
      <c r="E5" s="10">
        <v>3</v>
      </c>
      <c r="F5" s="11" t="s">
        <v>12</v>
      </c>
      <c r="G5" s="1"/>
      <c r="H5" s="2" t="s">
        <v>11</v>
      </c>
      <c r="I5" s="2" t="s">
        <v>13</v>
      </c>
      <c r="J5" s="1"/>
      <c r="K5" s="2" t="s">
        <v>11</v>
      </c>
      <c r="L5" s="9">
        <v>0</v>
      </c>
      <c r="M5" s="10">
        <v>1</v>
      </c>
      <c r="N5" s="10">
        <v>2</v>
      </c>
      <c r="O5" s="10">
        <v>3</v>
      </c>
      <c r="P5" s="12" t="s">
        <v>12</v>
      </c>
      <c r="Q5" s="3"/>
      <c r="R5" s="3"/>
      <c r="S5" s="3"/>
    </row>
    <row r="6" spans="1:23">
      <c r="A6" s="13">
        <v>3.75</v>
      </c>
      <c r="F6" s="14">
        <f t="shared" ref="F6:F10" si="0">SUM(B6:E6)</f>
        <v>0</v>
      </c>
      <c r="G6" s="1" t="str">
        <f t="shared" ref="G6:G39" si="1">IF(AND(F6=0,I6&gt;0),"COMPLETAR","")</f>
        <v/>
      </c>
      <c r="H6" s="13">
        <v>3.75</v>
      </c>
      <c r="I6" s="15"/>
      <c r="J6" s="1"/>
      <c r="K6" s="13">
        <v>3.75</v>
      </c>
      <c r="L6" s="1">
        <f t="shared" ref="L6:L39" si="2">IF($F6&gt;0,($I6/1000)*(B6/$F6),0)</f>
        <v>0</v>
      </c>
      <c r="M6" s="1">
        <f t="shared" ref="M6:M39" si="3">IF($F6&gt;0,($I6/1000)*(C6/$F6),0)</f>
        <v>0</v>
      </c>
      <c r="N6" s="1">
        <f t="shared" ref="N6:N39" si="4">IF($F6&gt;0,($I6/1000)*(D6/$F6),0)</f>
        <v>0</v>
      </c>
      <c r="O6" s="1">
        <f t="shared" ref="O6:O39" si="5">IF($F6&gt;0,($I6/1000)*(E6/$F6),0)</f>
        <v>0</v>
      </c>
      <c r="P6" s="16">
        <f t="shared" ref="P6:P39" si="6">SUM(L6:O6)</f>
        <v>0</v>
      </c>
      <c r="Q6" s="3"/>
      <c r="R6" s="3"/>
      <c r="S6" s="3"/>
    </row>
    <row r="7" spans="1:23">
      <c r="A7" s="13">
        <v>4.25</v>
      </c>
      <c r="F7" s="14">
        <f t="shared" si="0"/>
        <v>0</v>
      </c>
      <c r="G7" s="1" t="str">
        <f t="shared" si="1"/>
        <v/>
      </c>
      <c r="H7" s="13">
        <v>4.25</v>
      </c>
      <c r="I7" s="15"/>
      <c r="J7" s="1"/>
      <c r="K7" s="13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6">
        <f t="shared" si="6"/>
        <v>0</v>
      </c>
      <c r="Q7" s="3"/>
      <c r="R7" s="3"/>
      <c r="S7" s="3"/>
    </row>
    <row r="8" spans="1:23">
      <c r="A8" s="13">
        <v>4.75</v>
      </c>
      <c r="F8" s="14">
        <f t="shared" si="0"/>
        <v>0</v>
      </c>
      <c r="G8" s="1" t="str">
        <f t="shared" si="1"/>
        <v/>
      </c>
      <c r="H8" s="13">
        <v>4.75</v>
      </c>
      <c r="I8" s="15"/>
      <c r="J8" s="1"/>
      <c r="K8" s="13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6">
        <f t="shared" si="6"/>
        <v>0</v>
      </c>
      <c r="Q8" s="3"/>
      <c r="R8" s="3"/>
      <c r="S8" s="3"/>
    </row>
    <row r="9" spans="1:23" ht="15">
      <c r="A9" s="13">
        <v>5.25</v>
      </c>
      <c r="F9" s="14">
        <f t="shared" si="0"/>
        <v>0</v>
      </c>
      <c r="G9" s="1" t="str">
        <f t="shared" si="1"/>
        <v/>
      </c>
      <c r="H9" s="13">
        <v>5.25</v>
      </c>
      <c r="I9" s="15"/>
      <c r="J9" s="1"/>
      <c r="K9" s="13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6">
        <f t="shared" si="6"/>
        <v>0</v>
      </c>
      <c r="Q9" s="3"/>
      <c r="T9" s="17" t="s">
        <v>14</v>
      </c>
      <c r="U9" s="17"/>
      <c r="V9" s="17"/>
    </row>
    <row r="10" spans="1:23" ht="15">
      <c r="A10" s="13">
        <v>5.75</v>
      </c>
      <c r="F10" s="14">
        <f t="shared" si="0"/>
        <v>0</v>
      </c>
      <c r="G10" s="1" t="str">
        <f t="shared" si="1"/>
        <v/>
      </c>
      <c r="H10" s="13">
        <v>5.75</v>
      </c>
      <c r="J10" s="1"/>
      <c r="K10" s="13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6">
        <f t="shared" si="6"/>
        <v>0</v>
      </c>
      <c r="Q10" s="3"/>
      <c r="R10" s="17" t="s">
        <v>15</v>
      </c>
      <c r="S10" s="17">
        <v>0</v>
      </c>
      <c r="T10" s="17">
        <v>1</v>
      </c>
      <c r="U10" s="17">
        <v>2</v>
      </c>
      <c r="V10" s="17">
        <v>3</v>
      </c>
      <c r="W10" s="17" t="s">
        <v>16</v>
      </c>
    </row>
    <row r="11" spans="1:23" ht="15">
      <c r="A11" s="17">
        <v>6</v>
      </c>
      <c r="B11" s="17"/>
      <c r="C11" s="17"/>
      <c r="D11" s="17"/>
      <c r="E11" s="17"/>
      <c r="F11" s="17"/>
      <c r="G11" s="1" t="str">
        <f t="shared" si="1"/>
        <v/>
      </c>
      <c r="H11" s="13">
        <v>6.25</v>
      </c>
      <c r="J11" s="1"/>
      <c r="K11" s="13">
        <v>6.25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6">
        <f t="shared" si="6"/>
        <v>0</v>
      </c>
      <c r="Q11" s="3"/>
      <c r="R11" s="17">
        <v>6</v>
      </c>
      <c r="S11" s="17"/>
      <c r="T11" s="17"/>
      <c r="U11" s="17"/>
      <c r="V11" s="17"/>
      <c r="W11" s="17"/>
    </row>
    <row r="12" spans="1:23" ht="15">
      <c r="A12" s="17">
        <v>6.5</v>
      </c>
      <c r="B12" s="17"/>
      <c r="C12" s="17"/>
      <c r="D12" s="17"/>
      <c r="E12" s="17"/>
      <c r="F12" s="17"/>
      <c r="G12" s="1" t="str">
        <f t="shared" si="1"/>
        <v/>
      </c>
      <c r="H12" s="13">
        <v>6.75</v>
      </c>
      <c r="J12" s="1"/>
      <c r="K12" s="13">
        <v>6.75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6">
        <f t="shared" si="6"/>
        <v>0</v>
      </c>
      <c r="Q12" s="3"/>
      <c r="R12" s="17">
        <v>6.5</v>
      </c>
      <c r="S12" s="17"/>
      <c r="T12" s="17"/>
      <c r="U12" s="17"/>
      <c r="V12" s="17"/>
      <c r="W12" s="17"/>
    </row>
    <row r="13" spans="1:23" ht="15">
      <c r="A13" s="17">
        <v>7.5</v>
      </c>
      <c r="B13" s="17"/>
      <c r="C13" s="7">
        <v>10</v>
      </c>
      <c r="D13" s="7"/>
      <c r="E13" s="7"/>
      <c r="F13" s="7">
        <f t="shared" ref="F13:F35" si="7">+SUM(C13:E13)</f>
        <v>10</v>
      </c>
      <c r="G13" s="1" t="str">
        <f t="shared" si="1"/>
        <v/>
      </c>
      <c r="H13" s="13">
        <v>7.25</v>
      </c>
      <c r="J13" s="1"/>
      <c r="K13" s="13">
        <v>7.25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6">
        <f t="shared" si="6"/>
        <v>0</v>
      </c>
      <c r="Q13" s="3"/>
      <c r="R13" s="17">
        <v>7.5</v>
      </c>
      <c r="S13" s="17"/>
      <c r="T13" s="7">
        <v>10</v>
      </c>
      <c r="U13" s="7"/>
      <c r="V13" s="7"/>
      <c r="W13" s="7">
        <f t="shared" ref="W13:W35" si="8">+SUM(T13:V13)</f>
        <v>10</v>
      </c>
    </row>
    <row r="14" spans="1:23" ht="15">
      <c r="A14" s="17">
        <v>8</v>
      </c>
      <c r="B14" s="17"/>
      <c r="C14" s="7">
        <v>7</v>
      </c>
      <c r="D14" s="7"/>
      <c r="E14" s="7"/>
      <c r="F14" s="7">
        <f t="shared" si="7"/>
        <v>7</v>
      </c>
      <c r="G14" s="1" t="str">
        <f t="shared" si="1"/>
        <v/>
      </c>
      <c r="H14" s="13">
        <v>7.75</v>
      </c>
      <c r="J14" s="15"/>
      <c r="K14" s="13">
        <v>7.75</v>
      </c>
      <c r="L14" s="1">
        <f t="shared" si="2"/>
        <v>0</v>
      </c>
      <c r="M14" s="1">
        <f t="shared" si="3"/>
        <v>0</v>
      </c>
      <c r="N14" s="1">
        <f t="shared" si="4"/>
        <v>0</v>
      </c>
      <c r="O14" s="1">
        <f t="shared" si="5"/>
        <v>0</v>
      </c>
      <c r="P14" s="16">
        <f t="shared" si="6"/>
        <v>0</v>
      </c>
      <c r="Q14" s="3"/>
      <c r="R14" s="17">
        <v>8</v>
      </c>
      <c r="S14" s="17"/>
      <c r="T14" s="7">
        <v>7</v>
      </c>
      <c r="U14" s="7"/>
      <c r="V14" s="7"/>
      <c r="W14" s="7">
        <f t="shared" si="8"/>
        <v>7</v>
      </c>
    </row>
    <row r="15" spans="1:23" ht="15">
      <c r="A15" s="17">
        <v>8.5</v>
      </c>
      <c r="B15" s="17"/>
      <c r="C15" s="7">
        <v>4</v>
      </c>
      <c r="D15" s="7"/>
      <c r="E15" s="7"/>
      <c r="F15" s="7">
        <f t="shared" si="7"/>
        <v>4</v>
      </c>
      <c r="G15" s="1" t="str">
        <f t="shared" si="1"/>
        <v/>
      </c>
      <c r="H15" s="13">
        <v>8.25</v>
      </c>
      <c r="I15" s="18">
        <v>18398.363991108028</v>
      </c>
      <c r="J15" s="15"/>
      <c r="K15" s="13">
        <v>8.25</v>
      </c>
      <c r="L15" s="1">
        <f t="shared" si="2"/>
        <v>0</v>
      </c>
      <c r="M15" s="1">
        <f t="shared" si="3"/>
        <v>18.398363991107999</v>
      </c>
      <c r="N15" s="1">
        <f t="shared" si="4"/>
        <v>0</v>
      </c>
      <c r="O15" s="1">
        <f t="shared" si="5"/>
        <v>0</v>
      </c>
      <c r="P15" s="16">
        <f t="shared" si="6"/>
        <v>18.398363991107999</v>
      </c>
      <c r="Q15" s="3"/>
      <c r="R15" s="17">
        <v>8.5</v>
      </c>
      <c r="S15" s="17"/>
      <c r="T15" s="7">
        <v>4</v>
      </c>
      <c r="U15" s="7"/>
      <c r="V15" s="7"/>
      <c r="W15" s="7">
        <f t="shared" si="8"/>
        <v>4</v>
      </c>
    </row>
    <row r="16" spans="1:23" ht="15">
      <c r="A16" s="17">
        <v>9</v>
      </c>
      <c r="B16" s="17"/>
      <c r="C16" s="7">
        <v>10</v>
      </c>
      <c r="D16" s="7"/>
      <c r="E16" s="7"/>
      <c r="F16" s="7">
        <f t="shared" si="7"/>
        <v>10</v>
      </c>
      <c r="G16" s="1" t="str">
        <f t="shared" si="1"/>
        <v/>
      </c>
      <c r="H16" s="13">
        <v>8.75</v>
      </c>
      <c r="I16" s="18">
        <v>438695.32361874747</v>
      </c>
      <c r="J16" s="15"/>
      <c r="K16" s="13">
        <v>8.75</v>
      </c>
      <c r="L16" s="1">
        <f t="shared" si="2"/>
        <v>0</v>
      </c>
      <c r="M16" s="1">
        <f t="shared" si="3"/>
        <v>438.69532361874701</v>
      </c>
      <c r="N16" s="1">
        <f t="shared" si="4"/>
        <v>0</v>
      </c>
      <c r="O16" s="1">
        <f t="shared" si="5"/>
        <v>0</v>
      </c>
      <c r="P16" s="16">
        <f t="shared" si="6"/>
        <v>438.69532361874701</v>
      </c>
      <c r="Q16" s="3"/>
      <c r="R16" s="17">
        <v>9</v>
      </c>
      <c r="S16" s="17"/>
      <c r="T16" s="7">
        <v>10</v>
      </c>
      <c r="U16" s="7"/>
      <c r="V16" s="7"/>
      <c r="W16" s="7">
        <f t="shared" si="8"/>
        <v>10</v>
      </c>
    </row>
    <row r="17" spans="1:23" ht="15">
      <c r="A17" s="17">
        <v>9.5</v>
      </c>
      <c r="B17" s="17"/>
      <c r="C17" s="7">
        <v>10</v>
      </c>
      <c r="D17" s="7"/>
      <c r="E17" s="7"/>
      <c r="F17" s="7">
        <f t="shared" si="7"/>
        <v>10</v>
      </c>
      <c r="G17" s="1" t="str">
        <f t="shared" si="1"/>
        <v/>
      </c>
      <c r="H17" s="13">
        <v>9.25</v>
      </c>
      <c r="I17" s="18">
        <v>2196606.45714371</v>
      </c>
      <c r="J17" s="15"/>
      <c r="K17" s="13">
        <v>9.25</v>
      </c>
      <c r="L17" s="1">
        <f t="shared" si="2"/>
        <v>0</v>
      </c>
      <c r="M17" s="1">
        <f t="shared" si="3"/>
        <v>2196.60645714371</v>
      </c>
      <c r="N17" s="1">
        <f t="shared" si="4"/>
        <v>0</v>
      </c>
      <c r="O17" s="1">
        <f t="shared" si="5"/>
        <v>0</v>
      </c>
      <c r="P17" s="16">
        <f t="shared" si="6"/>
        <v>2196.60645714371</v>
      </c>
      <c r="Q17" s="3"/>
      <c r="R17" s="17">
        <v>9.5</v>
      </c>
      <c r="S17" s="17"/>
      <c r="T17" s="7">
        <v>10</v>
      </c>
      <c r="U17" s="7"/>
      <c r="V17" s="7"/>
      <c r="W17" s="7">
        <f t="shared" si="8"/>
        <v>10</v>
      </c>
    </row>
    <row r="18" spans="1:23" ht="15">
      <c r="A18" s="17">
        <v>10</v>
      </c>
      <c r="B18" s="17"/>
      <c r="C18" s="7">
        <v>10</v>
      </c>
      <c r="D18" s="7"/>
      <c r="E18" s="7"/>
      <c r="F18" s="7">
        <f t="shared" si="7"/>
        <v>10</v>
      </c>
      <c r="G18" s="1" t="str">
        <f t="shared" si="1"/>
        <v/>
      </c>
      <c r="H18" s="13">
        <v>9.75</v>
      </c>
      <c r="I18" s="19">
        <v>2485854.1918416778</v>
      </c>
      <c r="J18" s="15"/>
      <c r="K18" s="13">
        <v>9.75</v>
      </c>
      <c r="L18" s="1">
        <f t="shared" si="2"/>
        <v>0</v>
      </c>
      <c r="M18" s="1">
        <f t="shared" si="3"/>
        <v>2485.8541918416799</v>
      </c>
      <c r="N18" s="1">
        <f t="shared" si="4"/>
        <v>0</v>
      </c>
      <c r="O18" s="1">
        <f t="shared" si="5"/>
        <v>0</v>
      </c>
      <c r="P18" s="16">
        <f t="shared" si="6"/>
        <v>2485.8541918416799</v>
      </c>
      <c r="Q18" s="3"/>
      <c r="R18" s="17">
        <v>10</v>
      </c>
      <c r="S18" s="17"/>
      <c r="T18" s="7">
        <v>10</v>
      </c>
      <c r="U18" s="7"/>
      <c r="V18" s="7"/>
      <c r="W18" s="7">
        <f t="shared" si="8"/>
        <v>10</v>
      </c>
    </row>
    <row r="19" spans="1:23" ht="15">
      <c r="A19" s="17">
        <v>10.5</v>
      </c>
      <c r="B19" s="17"/>
      <c r="C19" s="7">
        <v>13</v>
      </c>
      <c r="D19" s="7"/>
      <c r="E19" s="7"/>
      <c r="F19" s="7">
        <f t="shared" si="7"/>
        <v>13</v>
      </c>
      <c r="G19" s="1" t="str">
        <f t="shared" si="1"/>
        <v/>
      </c>
      <c r="H19" s="13">
        <v>10.25</v>
      </c>
      <c r="I19" s="19">
        <v>8971080.2551649678</v>
      </c>
      <c r="J19" s="15"/>
      <c r="K19" s="13">
        <v>10.25</v>
      </c>
      <c r="L19" s="1">
        <f t="shared" si="2"/>
        <v>0</v>
      </c>
      <c r="M19" s="1">
        <f t="shared" si="3"/>
        <v>8971.0802551649704</v>
      </c>
      <c r="N19" s="1">
        <f t="shared" si="4"/>
        <v>0</v>
      </c>
      <c r="O19" s="1">
        <f t="shared" si="5"/>
        <v>0</v>
      </c>
      <c r="P19" s="16">
        <f t="shared" si="6"/>
        <v>8971.0802551649704</v>
      </c>
      <c r="Q19" s="3"/>
      <c r="R19" s="17">
        <v>10.5</v>
      </c>
      <c r="S19" s="17"/>
      <c r="T19" s="7">
        <v>13</v>
      </c>
      <c r="U19" s="7"/>
      <c r="V19" s="7"/>
      <c r="W19" s="7">
        <f t="shared" si="8"/>
        <v>13</v>
      </c>
    </row>
    <row r="20" spans="1:23" ht="15">
      <c r="A20" s="17">
        <v>11</v>
      </c>
      <c r="B20" s="17"/>
      <c r="C20" s="7">
        <v>22</v>
      </c>
      <c r="D20" s="7"/>
      <c r="E20" s="7"/>
      <c r="F20" s="7">
        <f t="shared" si="7"/>
        <v>22</v>
      </c>
      <c r="G20" s="1" t="str">
        <f t="shared" si="1"/>
        <v/>
      </c>
      <c r="H20" s="13">
        <v>10.75</v>
      </c>
      <c r="I20" s="19">
        <v>12657141.016073491</v>
      </c>
      <c r="J20" s="15"/>
      <c r="K20" s="13">
        <v>10.75</v>
      </c>
      <c r="L20" s="1">
        <f t="shared" si="2"/>
        <v>0</v>
      </c>
      <c r="M20" s="1">
        <f t="shared" si="3"/>
        <v>12657.141016073499</v>
      </c>
      <c r="N20" s="1">
        <f t="shared" si="4"/>
        <v>0</v>
      </c>
      <c r="O20" s="1">
        <f t="shared" si="5"/>
        <v>0</v>
      </c>
      <c r="P20" s="16">
        <f t="shared" si="6"/>
        <v>12657.141016073499</v>
      </c>
      <c r="Q20" s="3"/>
      <c r="R20" s="17">
        <v>11</v>
      </c>
      <c r="S20" s="17"/>
      <c r="T20" s="7">
        <v>22</v>
      </c>
      <c r="U20" s="7"/>
      <c r="V20" s="7"/>
      <c r="W20" s="7">
        <f t="shared" si="8"/>
        <v>22</v>
      </c>
    </row>
    <row r="21" spans="1:23" ht="15">
      <c r="A21" s="17">
        <v>11.5</v>
      </c>
      <c r="B21" s="17"/>
      <c r="C21" s="7">
        <v>28</v>
      </c>
      <c r="D21" s="7">
        <v>1</v>
      </c>
      <c r="E21" s="7"/>
      <c r="F21" s="7">
        <f t="shared" si="7"/>
        <v>29</v>
      </c>
      <c r="G21" s="1" t="str">
        <f t="shared" si="1"/>
        <v/>
      </c>
      <c r="H21" s="13">
        <v>11.25</v>
      </c>
      <c r="I21" s="19">
        <v>16462014.988255775</v>
      </c>
      <c r="J21" s="15"/>
      <c r="K21" s="13">
        <v>11.25</v>
      </c>
      <c r="L21" s="1">
        <f t="shared" si="2"/>
        <v>0</v>
      </c>
      <c r="M21" s="1">
        <f t="shared" si="3"/>
        <v>15894.3592990056</v>
      </c>
      <c r="N21" s="1">
        <f t="shared" si="4"/>
        <v>567.65568925019898</v>
      </c>
      <c r="O21" s="1">
        <f t="shared" si="5"/>
        <v>0</v>
      </c>
      <c r="P21" s="16">
        <f t="shared" si="6"/>
        <v>16462.0149882558</v>
      </c>
      <c r="Q21" s="3"/>
      <c r="R21" s="17">
        <v>11.5</v>
      </c>
      <c r="S21" s="17"/>
      <c r="T21" s="7">
        <v>28</v>
      </c>
      <c r="U21" s="7">
        <v>1</v>
      </c>
      <c r="V21" s="7"/>
      <c r="W21" s="7">
        <f t="shared" si="8"/>
        <v>29</v>
      </c>
    </row>
    <row r="22" spans="1:23" ht="15">
      <c r="A22" s="17">
        <v>12</v>
      </c>
      <c r="B22" s="17"/>
      <c r="C22" s="7">
        <v>30</v>
      </c>
      <c r="D22" s="7">
        <v>2</v>
      </c>
      <c r="E22" s="7"/>
      <c r="F22" s="7">
        <f t="shared" si="7"/>
        <v>32</v>
      </c>
      <c r="G22" s="1" t="str">
        <f t="shared" si="1"/>
        <v/>
      </c>
      <c r="H22" s="13">
        <v>11.75</v>
      </c>
      <c r="I22" s="19">
        <v>19371245.591635581</v>
      </c>
      <c r="J22" s="15"/>
      <c r="K22" s="13">
        <v>11.75</v>
      </c>
      <c r="L22" s="1">
        <f t="shared" si="2"/>
        <v>0</v>
      </c>
      <c r="M22" s="1">
        <f t="shared" si="3"/>
        <v>18160.542742158399</v>
      </c>
      <c r="N22" s="1">
        <f t="shared" si="4"/>
        <v>1210.7028494772201</v>
      </c>
      <c r="O22" s="1">
        <f t="shared" si="5"/>
        <v>0</v>
      </c>
      <c r="P22" s="16">
        <f t="shared" si="6"/>
        <v>19371.245591635601</v>
      </c>
      <c r="Q22" s="3"/>
      <c r="R22" s="17">
        <v>12</v>
      </c>
      <c r="S22" s="17"/>
      <c r="T22" s="7">
        <v>30</v>
      </c>
      <c r="U22" s="7">
        <v>2</v>
      </c>
      <c r="V22" s="7"/>
      <c r="W22" s="7">
        <f t="shared" si="8"/>
        <v>32</v>
      </c>
    </row>
    <row r="23" spans="1:23" ht="15">
      <c r="A23" s="17">
        <v>12.5</v>
      </c>
      <c r="B23" s="17"/>
      <c r="C23" s="7">
        <v>21</v>
      </c>
      <c r="D23" s="7">
        <v>2</v>
      </c>
      <c r="E23" s="7"/>
      <c r="F23" s="7">
        <f t="shared" si="7"/>
        <v>23</v>
      </c>
      <c r="G23" s="1" t="str">
        <f t="shared" si="1"/>
        <v/>
      </c>
      <c r="H23" s="13">
        <v>12.25</v>
      </c>
      <c r="I23" s="19">
        <v>16489134.389234969</v>
      </c>
      <c r="J23" s="15"/>
      <c r="K23" s="13">
        <v>12.25</v>
      </c>
      <c r="L23" s="1">
        <f t="shared" si="2"/>
        <v>0</v>
      </c>
      <c r="M23" s="1">
        <f t="shared" si="3"/>
        <v>15055.296616258</v>
      </c>
      <c r="N23" s="1">
        <f t="shared" si="4"/>
        <v>1433.83777297695</v>
      </c>
      <c r="O23" s="1">
        <f t="shared" si="5"/>
        <v>0</v>
      </c>
      <c r="P23" s="16">
        <f t="shared" si="6"/>
        <v>16489.134389235001</v>
      </c>
      <c r="Q23" s="3"/>
      <c r="R23" s="17">
        <v>12.5</v>
      </c>
      <c r="S23" s="17"/>
      <c r="T23" s="7">
        <v>21</v>
      </c>
      <c r="U23" s="7">
        <v>2</v>
      </c>
      <c r="V23" s="7"/>
      <c r="W23" s="7">
        <f t="shared" si="8"/>
        <v>23</v>
      </c>
    </row>
    <row r="24" spans="1:23" ht="15">
      <c r="A24" s="17">
        <v>13</v>
      </c>
      <c r="B24" s="17"/>
      <c r="C24" s="7">
        <v>20</v>
      </c>
      <c r="D24" s="7">
        <v>1</v>
      </c>
      <c r="E24" s="7"/>
      <c r="F24" s="7">
        <f t="shared" si="7"/>
        <v>21</v>
      </c>
      <c r="G24" s="1" t="str">
        <f t="shared" si="1"/>
        <v/>
      </c>
      <c r="H24" s="13">
        <v>12.75</v>
      </c>
      <c r="I24" s="19">
        <v>8299821.4815824274</v>
      </c>
      <c r="J24" s="15"/>
      <c r="K24" s="13">
        <v>12.75</v>
      </c>
      <c r="L24" s="1">
        <f t="shared" si="2"/>
        <v>0</v>
      </c>
      <c r="M24" s="1">
        <f t="shared" si="3"/>
        <v>7904.5918872213597</v>
      </c>
      <c r="N24" s="1">
        <f t="shared" si="4"/>
        <v>395.229594361068</v>
      </c>
      <c r="O24" s="1">
        <f t="shared" si="5"/>
        <v>0</v>
      </c>
      <c r="P24" s="16">
        <f t="shared" si="6"/>
        <v>8299.8214815824304</v>
      </c>
      <c r="Q24" s="3"/>
      <c r="R24" s="17">
        <v>13</v>
      </c>
      <c r="S24" s="17"/>
      <c r="T24" s="7">
        <v>20</v>
      </c>
      <c r="U24" s="7">
        <v>1</v>
      </c>
      <c r="V24" s="7"/>
      <c r="W24" s="7">
        <f t="shared" si="8"/>
        <v>21</v>
      </c>
    </row>
    <row r="25" spans="1:23" ht="15">
      <c r="A25" s="17">
        <v>13.5</v>
      </c>
      <c r="B25" s="17"/>
      <c r="C25" s="7">
        <v>17</v>
      </c>
      <c r="D25" s="7">
        <v>3</v>
      </c>
      <c r="E25" s="7"/>
      <c r="F25" s="7">
        <f t="shared" si="7"/>
        <v>20</v>
      </c>
      <c r="G25" s="1" t="str">
        <f t="shared" si="1"/>
        <v/>
      </c>
      <c r="H25" s="13">
        <v>13.25</v>
      </c>
      <c r="I25" s="19">
        <v>3078776.9401619914</v>
      </c>
      <c r="J25" s="15"/>
      <c r="K25" s="13">
        <v>13.25</v>
      </c>
      <c r="L25" s="1">
        <f t="shared" si="2"/>
        <v>0</v>
      </c>
      <c r="M25" s="1">
        <f t="shared" si="3"/>
        <v>2616.9603991376898</v>
      </c>
      <c r="N25" s="1">
        <f t="shared" si="4"/>
        <v>461.816541024299</v>
      </c>
      <c r="O25" s="1">
        <f t="shared" si="5"/>
        <v>0</v>
      </c>
      <c r="P25" s="16">
        <f t="shared" si="6"/>
        <v>3078.7769401619898</v>
      </c>
      <c r="Q25" s="3"/>
      <c r="R25" s="17">
        <v>13.5</v>
      </c>
      <c r="S25" s="17"/>
      <c r="T25" s="7">
        <v>17</v>
      </c>
      <c r="U25" s="7">
        <v>3</v>
      </c>
      <c r="V25" s="7"/>
      <c r="W25" s="7">
        <f t="shared" si="8"/>
        <v>20</v>
      </c>
    </row>
    <row r="26" spans="1:23" ht="15">
      <c r="A26" s="17">
        <v>14</v>
      </c>
      <c r="B26" s="17"/>
      <c r="C26" s="7">
        <v>18</v>
      </c>
      <c r="D26" s="7">
        <v>17</v>
      </c>
      <c r="E26" s="7"/>
      <c r="F26" s="7">
        <f t="shared" si="7"/>
        <v>35</v>
      </c>
      <c r="G26" s="1" t="str">
        <f t="shared" si="1"/>
        <v/>
      </c>
      <c r="H26" s="13">
        <v>13.75</v>
      </c>
      <c r="I26" s="19">
        <v>3321285.3435835848</v>
      </c>
      <c r="J26" s="15"/>
      <c r="K26" s="13">
        <v>13.75</v>
      </c>
      <c r="L26" s="1">
        <f t="shared" si="2"/>
        <v>0</v>
      </c>
      <c r="M26" s="1">
        <f t="shared" si="3"/>
        <v>1708.08960527156</v>
      </c>
      <c r="N26" s="1">
        <f t="shared" si="4"/>
        <v>1613.19573831203</v>
      </c>
      <c r="O26" s="1">
        <f t="shared" si="5"/>
        <v>0</v>
      </c>
      <c r="P26" s="16">
        <f t="shared" si="6"/>
        <v>3321.28534358359</v>
      </c>
      <c r="Q26" s="3"/>
      <c r="R26" s="17">
        <v>14</v>
      </c>
      <c r="S26" s="17"/>
      <c r="T26" s="7">
        <v>18</v>
      </c>
      <c r="U26" s="7">
        <v>17</v>
      </c>
      <c r="V26" s="7"/>
      <c r="W26" s="7">
        <f t="shared" si="8"/>
        <v>35</v>
      </c>
    </row>
    <row r="27" spans="1:23" ht="15">
      <c r="A27" s="17">
        <v>14.5</v>
      </c>
      <c r="B27" s="17"/>
      <c r="C27" s="7">
        <v>13</v>
      </c>
      <c r="D27" s="7">
        <v>18</v>
      </c>
      <c r="E27" s="7">
        <v>3</v>
      </c>
      <c r="F27" s="7">
        <f t="shared" si="7"/>
        <v>34</v>
      </c>
      <c r="G27" s="1" t="str">
        <f t="shared" si="1"/>
        <v/>
      </c>
      <c r="H27" s="13">
        <v>14.25</v>
      </c>
      <c r="I27" s="19">
        <v>1343436.0212196435</v>
      </c>
      <c r="J27" s="15"/>
      <c r="K27" s="13">
        <v>14.25</v>
      </c>
      <c r="L27" s="1">
        <f t="shared" si="2"/>
        <v>0</v>
      </c>
      <c r="M27" s="1">
        <f t="shared" si="3"/>
        <v>513.66671399574602</v>
      </c>
      <c r="N27" s="1">
        <f t="shared" si="4"/>
        <v>711.23083476334102</v>
      </c>
      <c r="O27" s="1">
        <f t="shared" si="5"/>
        <v>118.538472460557</v>
      </c>
      <c r="P27" s="16">
        <f t="shared" si="6"/>
        <v>1343.43602121964</v>
      </c>
      <c r="Q27" s="3"/>
      <c r="R27" s="17">
        <v>14.5</v>
      </c>
      <c r="S27" s="17"/>
      <c r="T27" s="7">
        <v>13</v>
      </c>
      <c r="U27" s="7">
        <v>18</v>
      </c>
      <c r="V27" s="7">
        <v>3</v>
      </c>
      <c r="W27" s="7">
        <f t="shared" si="8"/>
        <v>34</v>
      </c>
    </row>
    <row r="28" spans="1:23" ht="15">
      <c r="A28" s="17">
        <v>15</v>
      </c>
      <c r="B28" s="17"/>
      <c r="C28" s="7">
        <v>14</v>
      </c>
      <c r="D28" s="7">
        <v>28</v>
      </c>
      <c r="E28" s="7">
        <v>1</v>
      </c>
      <c r="F28" s="7">
        <f t="shared" si="7"/>
        <v>43</v>
      </c>
      <c r="G28" s="1" t="str">
        <f t="shared" si="1"/>
        <v/>
      </c>
      <c r="H28" s="13">
        <v>14.75</v>
      </c>
      <c r="I28" s="18">
        <v>732949.77622580028</v>
      </c>
      <c r="J28" s="15"/>
      <c r="K28" s="13">
        <v>14.75</v>
      </c>
      <c r="L28" s="1">
        <f t="shared" si="2"/>
        <v>0</v>
      </c>
      <c r="M28" s="1">
        <f t="shared" si="3"/>
        <v>238.63481086421399</v>
      </c>
      <c r="N28" s="1">
        <f t="shared" si="4"/>
        <v>477.26962172842798</v>
      </c>
      <c r="O28" s="1">
        <f t="shared" si="5"/>
        <v>17.045343633158101</v>
      </c>
      <c r="P28" s="16">
        <f t="shared" si="6"/>
        <v>732.94977622579995</v>
      </c>
      <c r="Q28" s="3"/>
      <c r="R28" s="17">
        <v>15</v>
      </c>
      <c r="S28" s="17"/>
      <c r="T28" s="7">
        <v>14</v>
      </c>
      <c r="U28" s="7">
        <v>28</v>
      </c>
      <c r="V28" s="7">
        <v>1</v>
      </c>
      <c r="W28" s="7">
        <f t="shared" si="8"/>
        <v>43</v>
      </c>
    </row>
    <row r="29" spans="1:23" ht="15">
      <c r="A29" s="17">
        <v>15.5</v>
      </c>
      <c r="B29" s="17"/>
      <c r="C29" s="7">
        <v>8</v>
      </c>
      <c r="D29" s="7">
        <v>21</v>
      </c>
      <c r="E29" s="7">
        <v>5</v>
      </c>
      <c r="F29" s="7">
        <f t="shared" si="7"/>
        <v>34</v>
      </c>
      <c r="G29" s="1" t="str">
        <f t="shared" si="1"/>
        <v/>
      </c>
      <c r="H29" s="13">
        <v>15.25</v>
      </c>
      <c r="I29" s="18">
        <v>307529.65076492424</v>
      </c>
      <c r="J29" s="15"/>
      <c r="K29" s="13">
        <v>15.25</v>
      </c>
      <c r="L29" s="1">
        <f t="shared" si="2"/>
        <v>0</v>
      </c>
      <c r="M29" s="1">
        <f t="shared" si="3"/>
        <v>72.359917827041002</v>
      </c>
      <c r="N29" s="1">
        <f t="shared" si="4"/>
        <v>189.944784295983</v>
      </c>
      <c r="O29" s="1">
        <f t="shared" si="5"/>
        <v>45.224948641900603</v>
      </c>
      <c r="P29" s="16">
        <f t="shared" si="6"/>
        <v>307.52965076492501</v>
      </c>
      <c r="Q29" s="3"/>
      <c r="R29" s="17">
        <v>15.5</v>
      </c>
      <c r="S29" s="17"/>
      <c r="T29" s="7">
        <v>8</v>
      </c>
      <c r="U29" s="7">
        <v>21</v>
      </c>
      <c r="V29" s="7">
        <v>5</v>
      </c>
      <c r="W29" s="7">
        <f t="shared" si="8"/>
        <v>34</v>
      </c>
    </row>
    <row r="30" spans="1:23" ht="15">
      <c r="A30" s="17">
        <v>16</v>
      </c>
      <c r="B30" s="17"/>
      <c r="C30" s="7">
        <v>3</v>
      </c>
      <c r="D30" s="7">
        <v>19</v>
      </c>
      <c r="E30" s="7">
        <v>8</v>
      </c>
      <c r="F30" s="7">
        <f t="shared" si="7"/>
        <v>30</v>
      </c>
      <c r="G30" s="1" t="str">
        <f t="shared" si="1"/>
        <v/>
      </c>
      <c r="H30" s="13">
        <v>15.75</v>
      </c>
      <c r="I30" s="18">
        <v>353586.54478880472</v>
      </c>
      <c r="J30" s="15"/>
      <c r="K30" s="13">
        <v>15.75</v>
      </c>
      <c r="L30" s="1">
        <f t="shared" si="2"/>
        <v>0</v>
      </c>
      <c r="M30" s="1">
        <f t="shared" si="3"/>
        <v>35.358654478880503</v>
      </c>
      <c r="N30" s="1">
        <f t="shared" si="4"/>
        <v>223.93814503291</v>
      </c>
      <c r="O30" s="1">
        <f t="shared" si="5"/>
        <v>94.289745277014603</v>
      </c>
      <c r="P30" s="16">
        <f t="shared" si="6"/>
        <v>353.58654478880499</v>
      </c>
      <c r="Q30" s="3"/>
      <c r="R30" s="17">
        <v>16</v>
      </c>
      <c r="S30" s="17"/>
      <c r="T30" s="7">
        <v>3</v>
      </c>
      <c r="U30" s="7">
        <v>19</v>
      </c>
      <c r="V30" s="7">
        <v>8</v>
      </c>
      <c r="W30" s="7">
        <f t="shared" si="8"/>
        <v>30</v>
      </c>
    </row>
    <row r="31" spans="1:23" ht="15">
      <c r="A31" s="17">
        <v>16.5</v>
      </c>
      <c r="B31" s="17"/>
      <c r="C31" s="7">
        <v>1</v>
      </c>
      <c r="D31" s="7">
        <v>16</v>
      </c>
      <c r="E31" s="7">
        <v>7</v>
      </c>
      <c r="F31" s="7">
        <f t="shared" si="7"/>
        <v>24</v>
      </c>
      <c r="G31" s="1" t="str">
        <f t="shared" si="1"/>
        <v/>
      </c>
      <c r="H31" s="13">
        <v>16.25</v>
      </c>
      <c r="I31" s="18">
        <v>124147.48778862413</v>
      </c>
      <c r="J31" s="15"/>
      <c r="K31" s="13">
        <v>16.25</v>
      </c>
      <c r="L31" s="1">
        <f t="shared" si="2"/>
        <v>0</v>
      </c>
      <c r="M31" s="1">
        <f t="shared" si="3"/>
        <v>5.1728119911926704</v>
      </c>
      <c r="N31" s="1">
        <f t="shared" si="4"/>
        <v>82.764991859082798</v>
      </c>
      <c r="O31" s="1">
        <f t="shared" si="5"/>
        <v>36.209683938348697</v>
      </c>
      <c r="P31" s="16">
        <f t="shared" si="6"/>
        <v>124.14748778862401</v>
      </c>
      <c r="Q31" s="3"/>
      <c r="R31" s="17">
        <v>16.5</v>
      </c>
      <c r="S31" s="17"/>
      <c r="T31" s="7">
        <v>1</v>
      </c>
      <c r="U31" s="7">
        <v>16</v>
      </c>
      <c r="V31" s="7">
        <v>7</v>
      </c>
      <c r="W31" s="7">
        <f t="shared" si="8"/>
        <v>24</v>
      </c>
    </row>
    <row r="32" spans="1:23" ht="15">
      <c r="A32" s="17">
        <v>17</v>
      </c>
      <c r="B32" s="17"/>
      <c r="C32" s="7">
        <v>1</v>
      </c>
      <c r="D32" s="7">
        <v>13</v>
      </c>
      <c r="E32" s="7">
        <v>6</v>
      </c>
      <c r="F32" s="7">
        <f t="shared" si="7"/>
        <v>20</v>
      </c>
      <c r="G32" s="1" t="str">
        <f t="shared" si="1"/>
        <v/>
      </c>
      <c r="H32" s="13">
        <v>16.75</v>
      </c>
      <c r="I32" s="18">
        <v>176793.44663453411</v>
      </c>
      <c r="J32" s="20"/>
      <c r="K32" s="13">
        <v>16.75</v>
      </c>
      <c r="L32" s="1">
        <f t="shared" si="2"/>
        <v>0</v>
      </c>
      <c r="M32" s="1">
        <f t="shared" si="3"/>
        <v>8.8396723317266996</v>
      </c>
      <c r="N32" s="1">
        <f t="shared" si="4"/>
        <v>114.915740312447</v>
      </c>
      <c r="O32" s="1">
        <f t="shared" si="5"/>
        <v>53.038033990360198</v>
      </c>
      <c r="P32" s="16">
        <f t="shared" si="6"/>
        <v>176.79344663453401</v>
      </c>
      <c r="Q32" s="3"/>
      <c r="R32" s="17">
        <v>17</v>
      </c>
      <c r="S32" s="17"/>
      <c r="T32" s="7">
        <v>1</v>
      </c>
      <c r="U32" s="7">
        <v>13</v>
      </c>
      <c r="V32" s="7">
        <v>6</v>
      </c>
      <c r="W32" s="7">
        <f t="shared" si="8"/>
        <v>20</v>
      </c>
    </row>
    <row r="33" spans="1:23" ht="15">
      <c r="A33" s="17">
        <v>17.5</v>
      </c>
      <c r="B33" s="17"/>
      <c r="C33" s="7"/>
      <c r="D33" s="7">
        <v>6</v>
      </c>
      <c r="E33" s="7">
        <v>11</v>
      </c>
      <c r="F33" s="7">
        <f t="shared" si="7"/>
        <v>17</v>
      </c>
      <c r="G33" s="1" t="str">
        <f t="shared" si="1"/>
        <v/>
      </c>
      <c r="H33" s="13">
        <v>17.25</v>
      </c>
      <c r="I33" s="18">
        <v>88396.549077135322</v>
      </c>
      <c r="J33" s="20"/>
      <c r="K33" s="13">
        <v>17.25</v>
      </c>
      <c r="L33" s="1">
        <f t="shared" si="2"/>
        <v>0</v>
      </c>
      <c r="M33" s="1">
        <f t="shared" si="3"/>
        <v>0</v>
      </c>
      <c r="N33" s="1">
        <f t="shared" si="4"/>
        <v>31.198782027224201</v>
      </c>
      <c r="O33" s="1">
        <f t="shared" si="5"/>
        <v>57.1977670499111</v>
      </c>
      <c r="P33" s="16">
        <f t="shared" si="6"/>
        <v>88.396549077135305</v>
      </c>
      <c r="Q33" s="3"/>
      <c r="R33" s="17">
        <v>17.5</v>
      </c>
      <c r="S33" s="17"/>
      <c r="T33" s="7"/>
      <c r="U33" s="7">
        <v>6</v>
      </c>
      <c r="V33" s="7">
        <v>11</v>
      </c>
      <c r="W33" s="7">
        <f t="shared" si="8"/>
        <v>17</v>
      </c>
    </row>
    <row r="34" spans="1:23" ht="15">
      <c r="A34" s="17">
        <v>18</v>
      </c>
      <c r="B34" s="17"/>
      <c r="C34" s="7">
        <v>1</v>
      </c>
      <c r="D34" s="7">
        <v>2</v>
      </c>
      <c r="E34" s="7">
        <v>12</v>
      </c>
      <c r="F34" s="7">
        <f t="shared" si="7"/>
        <v>15</v>
      </c>
      <c r="G34" s="1" t="str">
        <f t="shared" si="1"/>
        <v/>
      </c>
      <c r="H34" s="13">
        <v>17.75</v>
      </c>
      <c r="J34" s="20"/>
      <c r="K34" s="13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6">
        <f t="shared" si="6"/>
        <v>0</v>
      </c>
      <c r="Q34" s="3"/>
      <c r="R34" s="17">
        <v>18</v>
      </c>
      <c r="S34" s="17"/>
      <c r="T34" s="7">
        <v>1</v>
      </c>
      <c r="U34" s="7">
        <v>2</v>
      </c>
      <c r="V34" s="7">
        <v>12</v>
      </c>
      <c r="W34" s="7">
        <f t="shared" si="8"/>
        <v>15</v>
      </c>
    </row>
    <row r="35" spans="1:23" ht="15">
      <c r="A35" s="17">
        <v>18.5</v>
      </c>
      <c r="B35" s="17"/>
      <c r="C35" s="7"/>
      <c r="D35" s="7"/>
      <c r="E35" s="7">
        <v>2</v>
      </c>
      <c r="F35" s="7">
        <f t="shared" si="7"/>
        <v>2</v>
      </c>
      <c r="G35" s="1" t="str">
        <f t="shared" si="1"/>
        <v/>
      </c>
      <c r="H35" s="13">
        <v>18.25</v>
      </c>
      <c r="J35" s="1"/>
      <c r="K35" s="13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6">
        <f t="shared" si="6"/>
        <v>0</v>
      </c>
      <c r="Q35" s="3"/>
      <c r="R35" s="17">
        <v>18.5</v>
      </c>
      <c r="S35" s="17"/>
      <c r="T35" s="7"/>
      <c r="U35" s="7"/>
      <c r="V35" s="7">
        <v>2</v>
      </c>
      <c r="W35" s="7">
        <f t="shared" si="8"/>
        <v>2</v>
      </c>
    </row>
    <row r="36" spans="1:23">
      <c r="A36" s="13">
        <v>18.75</v>
      </c>
      <c r="F36" s="14">
        <f t="shared" ref="F36:F39" si="9">SUM(B36:E36)</f>
        <v>0</v>
      </c>
      <c r="G36" s="1" t="str">
        <f t="shared" si="1"/>
        <v/>
      </c>
      <c r="H36" s="13">
        <v>18.75</v>
      </c>
      <c r="J36" s="1"/>
      <c r="K36" s="13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6">
        <f t="shared" si="6"/>
        <v>0</v>
      </c>
      <c r="Q36" s="3"/>
      <c r="R36" s="3"/>
      <c r="S36" s="3"/>
    </row>
    <row r="37" spans="1:23">
      <c r="A37" s="13">
        <v>19.25</v>
      </c>
      <c r="F37" s="14">
        <f t="shared" si="9"/>
        <v>0</v>
      </c>
      <c r="G37" s="1" t="str">
        <f t="shared" si="1"/>
        <v/>
      </c>
      <c r="H37" s="13">
        <v>19.25</v>
      </c>
      <c r="J37" s="1"/>
      <c r="K37" s="13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6">
        <f t="shared" si="6"/>
        <v>0</v>
      </c>
      <c r="Q37" s="3"/>
      <c r="R37" s="3"/>
      <c r="S37" s="3"/>
    </row>
    <row r="38" spans="1:23">
      <c r="A38" s="13">
        <v>19.75</v>
      </c>
      <c r="F38" s="14">
        <f t="shared" si="9"/>
        <v>0</v>
      </c>
      <c r="G38" s="1" t="str">
        <f t="shared" si="1"/>
        <v/>
      </c>
      <c r="H38" s="13">
        <v>19.75</v>
      </c>
      <c r="J38" s="1"/>
      <c r="K38" s="13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6">
        <f t="shared" si="6"/>
        <v>0</v>
      </c>
      <c r="Q38" s="3"/>
      <c r="R38" s="3"/>
      <c r="S38" s="3"/>
    </row>
    <row r="39" spans="1:23">
      <c r="A39" s="13">
        <v>20.25</v>
      </c>
      <c r="F39" s="14">
        <f t="shared" si="9"/>
        <v>0</v>
      </c>
      <c r="G39" s="1" t="str">
        <f t="shared" si="1"/>
        <v/>
      </c>
      <c r="H39" s="13">
        <v>20.25</v>
      </c>
      <c r="J39" s="1"/>
      <c r="K39" s="13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6">
        <f t="shared" si="6"/>
        <v>0</v>
      </c>
      <c r="Q39" s="3"/>
      <c r="R39" s="3"/>
      <c r="S39" s="3"/>
    </row>
    <row r="40" spans="1:23">
      <c r="A40" s="13">
        <v>20.75</v>
      </c>
      <c r="F40" s="1"/>
      <c r="G40" s="1"/>
      <c r="H40" s="13">
        <v>20.75</v>
      </c>
      <c r="J40" s="1"/>
      <c r="K40" s="13">
        <v>20.75</v>
      </c>
      <c r="L40" s="1">
        <f t="shared" ref="L40:L42" si="10">IF($F40&gt;0,($I40/1000)*(B40/$F40),0)</f>
        <v>0</v>
      </c>
      <c r="M40" s="1">
        <f t="shared" ref="M40:M42" si="11">IF($F40&gt;0,($I40/1000)*(C40/$F40),0)</f>
        <v>0</v>
      </c>
      <c r="N40" s="1">
        <f t="shared" ref="N40:N42" si="12">IF($F40&gt;0,($I40/1000)*(D40/$F40),0)</f>
        <v>0</v>
      </c>
      <c r="O40" s="1">
        <f t="shared" ref="O40:O42" si="13">IF($F40&gt;0,($I40/1000)*(E40/$F40),0)</f>
        <v>0</v>
      </c>
      <c r="P40" s="16">
        <f t="shared" ref="P40:P42" si="14">SUM(L40:O40)</f>
        <v>0</v>
      </c>
      <c r="Q40" s="3"/>
      <c r="R40" s="3"/>
      <c r="S40" s="3"/>
    </row>
    <row r="41" spans="1:23">
      <c r="A41" s="13">
        <v>21.25</v>
      </c>
      <c r="F41" s="1"/>
      <c r="G41" s="1"/>
      <c r="H41" s="13">
        <v>21.25</v>
      </c>
      <c r="J41" s="1"/>
      <c r="K41" s="13">
        <v>21.25</v>
      </c>
      <c r="L41" s="1">
        <f t="shared" si="10"/>
        <v>0</v>
      </c>
      <c r="M41" s="1">
        <f t="shared" si="11"/>
        <v>0</v>
      </c>
      <c r="N41" s="1">
        <f t="shared" si="12"/>
        <v>0</v>
      </c>
      <c r="O41" s="1">
        <f t="shared" si="13"/>
        <v>0</v>
      </c>
      <c r="P41" s="16">
        <f t="shared" si="14"/>
        <v>0</v>
      </c>
      <c r="Q41" s="3"/>
      <c r="R41" s="3"/>
      <c r="S41" s="3"/>
    </row>
    <row r="42" spans="1:23">
      <c r="A42" s="13">
        <v>21.75</v>
      </c>
      <c r="F42" s="1"/>
      <c r="G42" s="1"/>
      <c r="H42" s="13">
        <v>21.75</v>
      </c>
      <c r="J42" s="1"/>
      <c r="K42" s="13">
        <v>21.75</v>
      </c>
      <c r="L42" s="1">
        <f t="shared" si="10"/>
        <v>0</v>
      </c>
      <c r="M42" s="1">
        <f t="shared" si="11"/>
        <v>0</v>
      </c>
      <c r="N42" s="1">
        <f t="shared" si="12"/>
        <v>0</v>
      </c>
      <c r="O42" s="1">
        <f t="shared" si="13"/>
        <v>0</v>
      </c>
      <c r="P42" s="16">
        <f t="shared" si="14"/>
        <v>0</v>
      </c>
      <c r="Q42" s="3"/>
      <c r="R42" s="3"/>
      <c r="S42" s="3"/>
    </row>
    <row r="43" spans="1:23">
      <c r="A43" s="11" t="s">
        <v>12</v>
      </c>
      <c r="B43" s="21">
        <f>SUM(B6:B42)</f>
        <v>0</v>
      </c>
      <c r="C43" s="21">
        <f t="shared" ref="C43:F43" si="15">SUM(C6:C42)</f>
        <v>261</v>
      </c>
      <c r="D43" s="21">
        <f t="shared" si="15"/>
        <v>149</v>
      </c>
      <c r="E43" s="21">
        <f t="shared" si="15"/>
        <v>55</v>
      </c>
      <c r="F43" s="21">
        <f t="shared" si="15"/>
        <v>465</v>
      </c>
      <c r="G43" s="22"/>
      <c r="H43" s="11" t="s">
        <v>12</v>
      </c>
      <c r="I43" s="15">
        <f>SUM(I6:I42)</f>
        <v>96916894</v>
      </c>
      <c r="J43" s="1"/>
      <c r="K43" s="11" t="s">
        <v>12</v>
      </c>
      <c r="L43" s="21">
        <f>SUM(L6:L42)</f>
        <v>0</v>
      </c>
      <c r="M43" s="21">
        <f t="shared" ref="M43:P43" si="16">SUM(M6:M42)</f>
        <v>88981.648738375094</v>
      </c>
      <c r="N43" s="21">
        <f t="shared" si="16"/>
        <v>7513.7010854211803</v>
      </c>
      <c r="O43" s="21">
        <f t="shared" si="16"/>
        <v>421.54399499124997</v>
      </c>
      <c r="P43" s="21">
        <f t="shared" si="16"/>
        <v>96916.893818787605</v>
      </c>
      <c r="Q43" s="23"/>
      <c r="R43" s="3"/>
      <c r="S43" s="3"/>
    </row>
    <row r="44" spans="1:2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  <c r="S44" s="3"/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  <c r="S45" s="3"/>
    </row>
    <row r="46" spans="1:23">
      <c r="A46" s="24"/>
      <c r="B46" s="1"/>
      <c r="C46" s="1"/>
      <c r="D46" s="1"/>
      <c r="E46" s="1"/>
      <c r="F46" s="24"/>
      <c r="G46" s="1"/>
      <c r="H46" s="1"/>
      <c r="I46" s="1"/>
      <c r="J46" s="24"/>
      <c r="K46" s="1"/>
      <c r="L46" s="1"/>
      <c r="M46" s="1"/>
      <c r="N46" s="24"/>
      <c r="O46" s="1"/>
      <c r="P46" s="3"/>
      <c r="Q46" s="3"/>
      <c r="R46" s="3"/>
      <c r="S46" s="3"/>
    </row>
    <row r="47" spans="1:23">
      <c r="A47" s="1"/>
      <c r="B47" s="57" t="s">
        <v>17</v>
      </c>
      <c r="C47" s="57"/>
      <c r="D47" s="57"/>
      <c r="E47" s="1"/>
      <c r="F47" s="1"/>
      <c r="G47" s="15"/>
      <c r="H47" s="1"/>
      <c r="I47" s="57" t="s">
        <v>18</v>
      </c>
      <c r="J47" s="57"/>
      <c r="K47" s="57"/>
      <c r="L47" s="1"/>
      <c r="M47" s="1"/>
      <c r="N47" s="1"/>
      <c r="O47" s="1"/>
      <c r="P47" s="3"/>
      <c r="Q47" s="3"/>
      <c r="R47" s="3"/>
      <c r="S47" s="3"/>
    </row>
    <row r="48" spans="1: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  <c r="S48" s="3"/>
    </row>
    <row r="49" spans="1:19">
      <c r="A49" s="1"/>
      <c r="B49" s="1"/>
      <c r="C49" s="1"/>
      <c r="D49" s="1"/>
      <c r="E49" s="1"/>
      <c r="F49" s="1"/>
      <c r="G49" s="1"/>
      <c r="H49" s="25" t="s">
        <v>19</v>
      </c>
      <c r="I49" s="26">
        <v>3.3029999999999999E-3</v>
      </c>
      <c r="J49" s="25" t="s">
        <v>20</v>
      </c>
      <c r="K49" s="27">
        <v>3.2730630000000001</v>
      </c>
      <c r="L49" s="1"/>
      <c r="M49" s="1"/>
      <c r="N49" s="1"/>
      <c r="O49" s="1"/>
      <c r="P49" s="3"/>
      <c r="Q49" s="3"/>
      <c r="R49" s="3"/>
      <c r="S49" s="3"/>
    </row>
    <row r="50" spans="1:19">
      <c r="A50" s="2" t="s">
        <v>8</v>
      </c>
      <c r="B50" s="1"/>
      <c r="C50" s="1"/>
      <c r="D50" s="1"/>
      <c r="E50" s="1"/>
      <c r="F50" s="1"/>
      <c r="G50" s="1"/>
      <c r="H50" s="2" t="s">
        <v>8</v>
      </c>
      <c r="I50" s="1"/>
      <c r="J50" s="1"/>
      <c r="K50" s="1"/>
      <c r="L50" s="1"/>
      <c r="M50" s="1"/>
      <c r="N50" s="3"/>
      <c r="O50" s="3"/>
      <c r="P50" s="3"/>
    </row>
    <row r="51" spans="1:19">
      <c r="A51" s="2" t="s">
        <v>11</v>
      </c>
      <c r="B51" s="9">
        <v>0</v>
      </c>
      <c r="C51" s="10">
        <v>1</v>
      </c>
      <c r="D51" s="10">
        <v>2</v>
      </c>
      <c r="E51" s="10">
        <v>3</v>
      </c>
      <c r="F51" s="11" t="s">
        <v>12</v>
      </c>
      <c r="G51" s="1"/>
      <c r="H51" s="2" t="s">
        <v>11</v>
      </c>
      <c r="I51" s="9">
        <v>0</v>
      </c>
      <c r="J51" s="10">
        <v>1</v>
      </c>
      <c r="K51" s="10">
        <v>2</v>
      </c>
      <c r="L51" s="10">
        <v>3</v>
      </c>
      <c r="M51" s="28" t="s">
        <v>12</v>
      </c>
      <c r="N51" s="3"/>
      <c r="O51" s="3"/>
      <c r="P51" s="3"/>
    </row>
    <row r="52" spans="1:19">
      <c r="A52" s="13">
        <v>3.75</v>
      </c>
      <c r="B52" s="1">
        <f t="shared" ref="B52:B88" si="17">L6*($A52)</f>
        <v>0</v>
      </c>
      <c r="C52" s="1">
        <f t="shared" ref="C52:C88" si="18">M6*($A52)</f>
        <v>0</v>
      </c>
      <c r="D52" s="1">
        <f t="shared" ref="D52:D88" si="19">N6*($A52)</f>
        <v>0</v>
      </c>
      <c r="E52" s="1">
        <f t="shared" ref="E52:E88" si="20">O6*($A52)</f>
        <v>0</v>
      </c>
      <c r="F52" s="14">
        <f t="shared" ref="F52:F85" si="21">SUM(B52:E52)</f>
        <v>0</v>
      </c>
      <c r="G52" s="1"/>
      <c r="H52" s="13">
        <f t="shared" ref="H52:H85" si="22">$I$49*((A52)^$K$49)</f>
        <v>0.24989011501311401</v>
      </c>
      <c r="I52" s="1">
        <f t="shared" ref="I52:I88" si="23">L6*$H52</f>
        <v>0</v>
      </c>
      <c r="J52" s="1">
        <f t="shared" ref="J52:J88" si="24">M6*$H52</f>
        <v>0</v>
      </c>
      <c r="K52" s="1">
        <f t="shared" ref="K52:K88" si="25">N6*$H52</f>
        <v>0</v>
      </c>
      <c r="L52" s="1">
        <f t="shared" ref="L52:L88" si="26">O6*$H52</f>
        <v>0</v>
      </c>
      <c r="M52" s="29">
        <f t="shared" ref="M52:M85" si="27">SUM(I52:L52)</f>
        <v>0</v>
      </c>
      <c r="N52" s="3"/>
      <c r="O52" s="3"/>
      <c r="P52" s="3"/>
    </row>
    <row r="53" spans="1:19">
      <c r="A53" s="13">
        <v>4.25</v>
      </c>
      <c r="B53" s="1">
        <f t="shared" si="17"/>
        <v>0</v>
      </c>
      <c r="C53" s="1">
        <f t="shared" si="18"/>
        <v>0</v>
      </c>
      <c r="D53" s="1">
        <f t="shared" si="19"/>
        <v>0</v>
      </c>
      <c r="E53" s="1">
        <f t="shared" si="20"/>
        <v>0</v>
      </c>
      <c r="F53" s="14">
        <f t="shared" si="21"/>
        <v>0</v>
      </c>
      <c r="G53" s="1"/>
      <c r="H53" s="13">
        <f t="shared" si="22"/>
        <v>0.37641344741022897</v>
      </c>
      <c r="I53" s="1">
        <f t="shared" si="23"/>
        <v>0</v>
      </c>
      <c r="J53" s="1">
        <f t="shared" si="24"/>
        <v>0</v>
      </c>
      <c r="K53" s="1">
        <f t="shared" si="25"/>
        <v>0</v>
      </c>
      <c r="L53" s="1">
        <f t="shared" si="26"/>
        <v>0</v>
      </c>
      <c r="M53" s="29">
        <f t="shared" si="27"/>
        <v>0</v>
      </c>
      <c r="N53" s="3"/>
      <c r="O53" s="3"/>
      <c r="P53" s="3"/>
    </row>
    <row r="54" spans="1:19">
      <c r="A54" s="13">
        <v>4.75</v>
      </c>
      <c r="B54" s="1">
        <f t="shared" si="17"/>
        <v>0</v>
      </c>
      <c r="C54" s="1">
        <f t="shared" si="18"/>
        <v>0</v>
      </c>
      <c r="D54" s="1">
        <f t="shared" si="19"/>
        <v>0</v>
      </c>
      <c r="E54" s="1">
        <f t="shared" si="20"/>
        <v>0</v>
      </c>
      <c r="F54" s="14">
        <f t="shared" si="21"/>
        <v>0</v>
      </c>
      <c r="G54" s="1"/>
      <c r="H54" s="13">
        <f t="shared" si="22"/>
        <v>0.54171316440281603</v>
      </c>
      <c r="I54" s="1">
        <f t="shared" si="23"/>
        <v>0</v>
      </c>
      <c r="J54" s="1">
        <f t="shared" si="24"/>
        <v>0</v>
      </c>
      <c r="K54" s="1">
        <f t="shared" si="25"/>
        <v>0</v>
      </c>
      <c r="L54" s="1">
        <f t="shared" si="26"/>
        <v>0</v>
      </c>
      <c r="M54" s="29">
        <f t="shared" si="27"/>
        <v>0</v>
      </c>
      <c r="N54" s="3"/>
      <c r="O54" s="3"/>
      <c r="P54" s="3"/>
    </row>
    <row r="55" spans="1:19">
      <c r="A55" s="13">
        <v>5.25</v>
      </c>
      <c r="B55" s="1">
        <f t="shared" si="17"/>
        <v>0</v>
      </c>
      <c r="C55" s="1">
        <f t="shared" si="18"/>
        <v>0</v>
      </c>
      <c r="D55" s="1">
        <f t="shared" si="19"/>
        <v>0</v>
      </c>
      <c r="E55" s="1">
        <f t="shared" si="20"/>
        <v>0</v>
      </c>
      <c r="F55" s="14">
        <f t="shared" si="21"/>
        <v>0</v>
      </c>
      <c r="G55" s="1"/>
      <c r="H55" s="13">
        <f t="shared" si="22"/>
        <v>0.75168406511920205</v>
      </c>
      <c r="I55" s="1">
        <f t="shared" si="23"/>
        <v>0</v>
      </c>
      <c r="J55" s="1">
        <f t="shared" si="24"/>
        <v>0</v>
      </c>
      <c r="K55" s="1">
        <f t="shared" si="25"/>
        <v>0</v>
      </c>
      <c r="L55" s="1">
        <f t="shared" si="26"/>
        <v>0</v>
      </c>
      <c r="M55" s="29">
        <f t="shared" si="27"/>
        <v>0</v>
      </c>
      <c r="N55" s="3"/>
      <c r="O55" s="3"/>
      <c r="P55" s="3"/>
    </row>
    <row r="56" spans="1:19">
      <c r="A56" s="13">
        <v>5.75</v>
      </c>
      <c r="B56" s="1">
        <f t="shared" si="17"/>
        <v>0</v>
      </c>
      <c r="C56" s="1">
        <f t="shared" si="18"/>
        <v>0</v>
      </c>
      <c r="D56" s="1">
        <f t="shared" si="19"/>
        <v>0</v>
      </c>
      <c r="E56" s="1">
        <f t="shared" si="20"/>
        <v>0</v>
      </c>
      <c r="F56" s="14">
        <f t="shared" si="21"/>
        <v>0</v>
      </c>
      <c r="G56" s="1"/>
      <c r="H56" s="13">
        <f t="shared" si="22"/>
        <v>1.01239336082329</v>
      </c>
      <c r="I56" s="1">
        <f t="shared" si="23"/>
        <v>0</v>
      </c>
      <c r="J56" s="1">
        <f t="shared" si="24"/>
        <v>0</v>
      </c>
      <c r="K56" s="1">
        <f t="shared" si="25"/>
        <v>0</v>
      </c>
      <c r="L56" s="1">
        <f t="shared" si="26"/>
        <v>0</v>
      </c>
      <c r="M56" s="29">
        <f t="shared" si="27"/>
        <v>0</v>
      </c>
      <c r="N56" s="3"/>
      <c r="O56" s="3"/>
      <c r="P56" s="3"/>
    </row>
    <row r="57" spans="1:19">
      <c r="A57" s="13">
        <v>6.25</v>
      </c>
      <c r="B57" s="1">
        <f t="shared" si="17"/>
        <v>0</v>
      </c>
      <c r="C57" s="1">
        <f t="shared" si="18"/>
        <v>0</v>
      </c>
      <c r="D57" s="1">
        <f t="shared" si="19"/>
        <v>0</v>
      </c>
      <c r="E57" s="1">
        <f t="shared" si="20"/>
        <v>0</v>
      </c>
      <c r="F57" s="14">
        <f t="shared" si="21"/>
        <v>0</v>
      </c>
      <c r="G57" s="1"/>
      <c r="H57" s="13">
        <f t="shared" si="22"/>
        <v>1.33006850829985</v>
      </c>
      <c r="I57" s="1">
        <f t="shared" si="23"/>
        <v>0</v>
      </c>
      <c r="J57" s="1">
        <f t="shared" si="24"/>
        <v>0</v>
      </c>
      <c r="K57" s="1">
        <f t="shared" si="25"/>
        <v>0</v>
      </c>
      <c r="L57" s="1">
        <f t="shared" si="26"/>
        <v>0</v>
      </c>
      <c r="M57" s="29">
        <f t="shared" si="27"/>
        <v>0</v>
      </c>
      <c r="N57" s="3"/>
      <c r="O57" s="3"/>
      <c r="P57" s="3"/>
    </row>
    <row r="58" spans="1:19">
      <c r="A58" s="13">
        <v>6.75</v>
      </c>
      <c r="B58" s="1">
        <f t="shared" si="17"/>
        <v>0</v>
      </c>
      <c r="C58" s="1">
        <f t="shared" si="18"/>
        <v>0</v>
      </c>
      <c r="D58" s="1">
        <f t="shared" si="19"/>
        <v>0</v>
      </c>
      <c r="E58" s="1">
        <f t="shared" si="20"/>
        <v>0</v>
      </c>
      <c r="F58" s="14">
        <f t="shared" si="21"/>
        <v>0</v>
      </c>
      <c r="G58" s="1"/>
      <c r="H58" s="13">
        <f t="shared" si="22"/>
        <v>1.71108690762884</v>
      </c>
      <c r="I58" s="1">
        <f t="shared" si="23"/>
        <v>0</v>
      </c>
      <c r="J58" s="1">
        <f t="shared" si="24"/>
        <v>0</v>
      </c>
      <c r="K58" s="1">
        <f t="shared" si="25"/>
        <v>0</v>
      </c>
      <c r="L58" s="1">
        <f t="shared" si="26"/>
        <v>0</v>
      </c>
      <c r="M58" s="29">
        <f t="shared" si="27"/>
        <v>0</v>
      </c>
      <c r="N58" s="3"/>
      <c r="O58" s="3"/>
      <c r="P58" s="3"/>
    </row>
    <row r="59" spans="1:19">
      <c r="A59" s="13">
        <v>7.25</v>
      </c>
      <c r="B59" s="1">
        <f t="shared" si="17"/>
        <v>0</v>
      </c>
      <c r="C59" s="1">
        <f t="shared" si="18"/>
        <v>0</v>
      </c>
      <c r="D59" s="1">
        <f t="shared" si="19"/>
        <v>0</v>
      </c>
      <c r="E59" s="1">
        <f t="shared" si="20"/>
        <v>0</v>
      </c>
      <c r="F59" s="14">
        <f t="shared" si="21"/>
        <v>0</v>
      </c>
      <c r="G59" s="1"/>
      <c r="H59" s="13">
        <f t="shared" si="22"/>
        <v>2.1619670489980201</v>
      </c>
      <c r="I59" s="1">
        <f t="shared" si="23"/>
        <v>0</v>
      </c>
      <c r="J59" s="1">
        <f t="shared" si="24"/>
        <v>0</v>
      </c>
      <c r="K59" s="1">
        <f t="shared" si="25"/>
        <v>0</v>
      </c>
      <c r="L59" s="1">
        <f t="shared" si="26"/>
        <v>0</v>
      </c>
      <c r="M59" s="29">
        <f t="shared" si="27"/>
        <v>0</v>
      </c>
      <c r="N59" s="3"/>
      <c r="O59" s="3"/>
      <c r="P59" s="3"/>
    </row>
    <row r="60" spans="1:19">
      <c r="A60" s="13">
        <v>7.75</v>
      </c>
      <c r="B60" s="1">
        <f t="shared" si="17"/>
        <v>0</v>
      </c>
      <c r="C60" s="1">
        <f t="shared" si="18"/>
        <v>0</v>
      </c>
      <c r="D60" s="1">
        <f t="shared" si="19"/>
        <v>0</v>
      </c>
      <c r="E60" s="1">
        <f t="shared" si="20"/>
        <v>0</v>
      </c>
      <c r="F60" s="14">
        <f t="shared" si="21"/>
        <v>0</v>
      </c>
      <c r="G60" s="1"/>
      <c r="H60" s="13">
        <f t="shared" si="22"/>
        <v>2.68936081035545</v>
      </c>
      <c r="I60" s="1">
        <f t="shared" si="23"/>
        <v>0</v>
      </c>
      <c r="J60" s="1">
        <f t="shared" si="24"/>
        <v>0</v>
      </c>
      <c r="K60" s="1">
        <f t="shared" si="25"/>
        <v>0</v>
      </c>
      <c r="L60" s="1">
        <f t="shared" si="26"/>
        <v>0</v>
      </c>
      <c r="M60" s="29">
        <f t="shared" si="27"/>
        <v>0</v>
      </c>
      <c r="N60" s="3"/>
      <c r="O60" s="3"/>
      <c r="P60" s="3"/>
    </row>
    <row r="61" spans="1:19">
      <c r="A61" s="13">
        <v>8.25</v>
      </c>
      <c r="B61" s="1">
        <f t="shared" si="17"/>
        <v>0</v>
      </c>
      <c r="C61" s="1">
        <f t="shared" si="18"/>
        <v>151.78650292664099</v>
      </c>
      <c r="D61" s="1">
        <f t="shared" si="19"/>
        <v>0</v>
      </c>
      <c r="E61" s="1">
        <f t="shared" si="20"/>
        <v>0</v>
      </c>
      <c r="F61" s="14">
        <f t="shared" si="21"/>
        <v>151.78650292664099</v>
      </c>
      <c r="G61" s="1"/>
      <c r="H61" s="13">
        <f t="shared" si="22"/>
        <v>3.3000466858265298</v>
      </c>
      <c r="I61" s="1">
        <f t="shared" si="23"/>
        <v>0</v>
      </c>
      <c r="J61" s="1">
        <f t="shared" si="24"/>
        <v>60.715460113486103</v>
      </c>
      <c r="K61" s="1">
        <f t="shared" si="25"/>
        <v>0</v>
      </c>
      <c r="L61" s="1">
        <f t="shared" si="26"/>
        <v>0</v>
      </c>
      <c r="M61" s="29">
        <f t="shared" si="27"/>
        <v>60.715460113486103</v>
      </c>
      <c r="N61" s="3"/>
      <c r="O61" s="3"/>
      <c r="P61" s="3"/>
    </row>
    <row r="62" spans="1:19">
      <c r="A62" s="13">
        <v>8.75</v>
      </c>
      <c r="B62" s="1">
        <f t="shared" si="17"/>
        <v>0</v>
      </c>
      <c r="C62" s="1">
        <f t="shared" si="18"/>
        <v>3838.5840816640398</v>
      </c>
      <c r="D62" s="1">
        <f t="shared" si="19"/>
        <v>0</v>
      </c>
      <c r="E62" s="1">
        <f t="shared" si="20"/>
        <v>0</v>
      </c>
      <c r="F62" s="14">
        <f t="shared" si="21"/>
        <v>3838.5840816640398</v>
      </c>
      <c r="G62" s="1"/>
      <c r="H62" s="13">
        <f t="shared" si="22"/>
        <v>4.0009237786512397</v>
      </c>
      <c r="I62" s="1">
        <f t="shared" si="23"/>
        <v>0</v>
      </c>
      <c r="J62" s="1">
        <f t="shared" si="24"/>
        <v>1755.1865518493501</v>
      </c>
      <c r="K62" s="1">
        <f t="shared" si="25"/>
        <v>0</v>
      </c>
      <c r="L62" s="1">
        <f t="shared" si="26"/>
        <v>0</v>
      </c>
      <c r="M62" s="29">
        <f t="shared" si="27"/>
        <v>1755.1865518493501</v>
      </c>
      <c r="N62" s="3"/>
      <c r="O62" s="3"/>
      <c r="P62" s="3"/>
    </row>
    <row r="63" spans="1:19">
      <c r="A63" s="13">
        <v>9.25</v>
      </c>
      <c r="B63" s="1">
        <f t="shared" si="17"/>
        <v>0</v>
      </c>
      <c r="C63" s="1">
        <f t="shared" si="18"/>
        <v>20318.6097285793</v>
      </c>
      <c r="D63" s="1">
        <f t="shared" si="19"/>
        <v>0</v>
      </c>
      <c r="E63" s="1">
        <f t="shared" si="20"/>
        <v>0</v>
      </c>
      <c r="F63" s="14">
        <f t="shared" si="21"/>
        <v>20318.6097285793</v>
      </c>
      <c r="G63" s="1"/>
      <c r="H63" s="13">
        <f t="shared" si="22"/>
        <v>4.7990064305361697</v>
      </c>
      <c r="I63" s="1">
        <f t="shared" si="23"/>
        <v>0</v>
      </c>
      <c r="J63" s="1">
        <f t="shared" si="24"/>
        <v>10541.5285131899</v>
      </c>
      <c r="K63" s="1">
        <f t="shared" si="25"/>
        <v>0</v>
      </c>
      <c r="L63" s="1">
        <f t="shared" si="26"/>
        <v>0</v>
      </c>
      <c r="M63" s="29">
        <f t="shared" si="27"/>
        <v>10541.5285131899</v>
      </c>
      <c r="N63" s="3"/>
      <c r="O63" s="3"/>
      <c r="P63" s="3"/>
    </row>
    <row r="64" spans="1:19">
      <c r="A64" s="13">
        <v>9.75</v>
      </c>
      <c r="B64" s="1">
        <f t="shared" si="17"/>
        <v>0</v>
      </c>
      <c r="C64" s="1">
        <f t="shared" si="18"/>
        <v>24237.078370456398</v>
      </c>
      <c r="D64" s="1">
        <f t="shared" si="19"/>
        <v>0</v>
      </c>
      <c r="E64" s="1">
        <f t="shared" si="20"/>
        <v>0</v>
      </c>
      <c r="F64" s="14">
        <f t="shared" si="21"/>
        <v>24237.078370456398</v>
      </c>
      <c r="G64" s="1"/>
      <c r="H64" s="13">
        <f t="shared" si="22"/>
        <v>5.7014193869880003</v>
      </c>
      <c r="I64" s="1">
        <f t="shared" si="23"/>
        <v>0</v>
      </c>
      <c r="J64" s="1">
        <f t="shared" si="24"/>
        <v>14172.897282591501</v>
      </c>
      <c r="K64" s="1">
        <f t="shared" si="25"/>
        <v>0</v>
      </c>
      <c r="L64" s="1">
        <f t="shared" si="26"/>
        <v>0</v>
      </c>
      <c r="M64" s="29">
        <f t="shared" si="27"/>
        <v>14172.897282591501</v>
      </c>
      <c r="N64" s="3"/>
      <c r="O64" s="3"/>
      <c r="P64" s="3"/>
    </row>
    <row r="65" spans="1:16">
      <c r="A65" s="13">
        <v>10.25</v>
      </c>
      <c r="B65" s="1">
        <f t="shared" si="17"/>
        <v>0</v>
      </c>
      <c r="C65" s="1">
        <f t="shared" si="18"/>
        <v>91953.572615440906</v>
      </c>
      <c r="D65" s="1">
        <f t="shared" si="19"/>
        <v>0</v>
      </c>
      <c r="E65" s="1">
        <f t="shared" si="20"/>
        <v>0</v>
      </c>
      <c r="F65" s="14">
        <f t="shared" si="21"/>
        <v>91953.572615440906</v>
      </c>
      <c r="G65" s="1"/>
      <c r="H65" s="13">
        <f t="shared" si="22"/>
        <v>6.71539341869381</v>
      </c>
      <c r="I65" s="1">
        <f t="shared" si="23"/>
        <v>0</v>
      </c>
      <c r="J65" s="1">
        <f t="shared" si="24"/>
        <v>60244.333304108797</v>
      </c>
      <c r="K65" s="1">
        <f t="shared" si="25"/>
        <v>0</v>
      </c>
      <c r="L65" s="1">
        <f t="shared" si="26"/>
        <v>0</v>
      </c>
      <c r="M65" s="29">
        <f t="shared" si="27"/>
        <v>60244.333304108797</v>
      </c>
      <c r="N65" s="3"/>
      <c r="O65" s="3"/>
      <c r="P65" s="3"/>
    </row>
    <row r="66" spans="1:16">
      <c r="A66" s="13">
        <v>10.75</v>
      </c>
      <c r="B66" s="1">
        <f t="shared" si="17"/>
        <v>0</v>
      </c>
      <c r="C66" s="1">
        <f t="shared" si="18"/>
        <v>136064.26592278999</v>
      </c>
      <c r="D66" s="1">
        <f t="shared" si="19"/>
        <v>0</v>
      </c>
      <c r="E66" s="1">
        <f t="shared" si="20"/>
        <v>0</v>
      </c>
      <c r="F66" s="14">
        <f t="shared" si="21"/>
        <v>136064.26592278999</v>
      </c>
      <c r="G66" s="1"/>
      <c r="H66" s="13">
        <f t="shared" si="22"/>
        <v>7.8482613344762697</v>
      </c>
      <c r="I66" s="1">
        <f t="shared" si="23"/>
        <v>0</v>
      </c>
      <c r="J66" s="1">
        <f t="shared" si="24"/>
        <v>99336.550441463303</v>
      </c>
      <c r="K66" s="1">
        <f t="shared" si="25"/>
        <v>0</v>
      </c>
      <c r="L66" s="1">
        <f t="shared" si="26"/>
        <v>0</v>
      </c>
      <c r="M66" s="29">
        <f t="shared" si="27"/>
        <v>99336.550441463303</v>
      </c>
      <c r="N66" s="3"/>
      <c r="O66" s="3"/>
      <c r="P66" s="3"/>
    </row>
    <row r="67" spans="1:16">
      <c r="A67" s="13">
        <v>11.25</v>
      </c>
      <c r="B67" s="1">
        <f t="shared" si="17"/>
        <v>0</v>
      </c>
      <c r="C67" s="1">
        <f t="shared" si="18"/>
        <v>178811.54211381299</v>
      </c>
      <c r="D67" s="1">
        <f t="shared" si="19"/>
        <v>6386.1265040647404</v>
      </c>
      <c r="E67" s="1">
        <f t="shared" si="20"/>
        <v>0</v>
      </c>
      <c r="F67" s="14">
        <f t="shared" si="21"/>
        <v>185197.66861787799</v>
      </c>
      <c r="G67" s="1"/>
      <c r="H67" s="13">
        <f t="shared" si="22"/>
        <v>9.1074543332050606</v>
      </c>
      <c r="I67" s="1">
        <f t="shared" si="23"/>
        <v>0</v>
      </c>
      <c r="J67" s="1">
        <f t="shared" si="24"/>
        <v>144757.15147124699</v>
      </c>
      <c r="K67" s="1">
        <f t="shared" si="25"/>
        <v>5169.8982668302297</v>
      </c>
      <c r="L67" s="1">
        <f t="shared" si="26"/>
        <v>0</v>
      </c>
      <c r="M67" s="29">
        <f t="shared" si="27"/>
        <v>149927.04973807701</v>
      </c>
      <c r="N67" s="3"/>
      <c r="O67" s="3"/>
      <c r="P67" s="3"/>
    </row>
    <row r="68" spans="1:16">
      <c r="A68" s="13">
        <v>11.75</v>
      </c>
      <c r="B68" s="1">
        <f t="shared" si="17"/>
        <v>0</v>
      </c>
      <c r="C68" s="1">
        <f t="shared" si="18"/>
        <v>213386.377220361</v>
      </c>
      <c r="D68" s="1">
        <f t="shared" si="19"/>
        <v>14225.758481357299</v>
      </c>
      <c r="E68" s="1">
        <f t="shared" si="20"/>
        <v>0</v>
      </c>
      <c r="F68" s="14">
        <f t="shared" si="21"/>
        <v>227612.13570171801</v>
      </c>
      <c r="G68" s="1"/>
      <c r="H68" s="13">
        <f t="shared" si="22"/>
        <v>10.5004986512628</v>
      </c>
      <c r="I68" s="1">
        <f t="shared" si="23"/>
        <v>0</v>
      </c>
      <c r="J68" s="1">
        <f t="shared" si="24"/>
        <v>190694.754570235</v>
      </c>
      <c r="K68" s="1">
        <f t="shared" si="25"/>
        <v>12712.983638015599</v>
      </c>
      <c r="L68" s="1">
        <f t="shared" si="26"/>
        <v>0</v>
      </c>
      <c r="M68" s="29">
        <f t="shared" si="27"/>
        <v>203407.73820825099</v>
      </c>
      <c r="N68" s="3"/>
      <c r="O68" s="3"/>
      <c r="P68" s="3"/>
    </row>
    <row r="69" spans="1:16">
      <c r="A69" s="13">
        <v>12.25</v>
      </c>
      <c r="B69" s="1">
        <f t="shared" si="17"/>
        <v>0</v>
      </c>
      <c r="C69" s="1">
        <f t="shared" si="18"/>
        <v>184427.38354916</v>
      </c>
      <c r="D69" s="1">
        <f t="shared" si="19"/>
        <v>17564.512718967599</v>
      </c>
      <c r="E69" s="1">
        <f t="shared" si="20"/>
        <v>0</v>
      </c>
      <c r="F69" s="14">
        <f t="shared" si="21"/>
        <v>201991.89626812801</v>
      </c>
      <c r="G69" s="1"/>
      <c r="H69" s="13">
        <f t="shared" si="22"/>
        <v>12.0350124694241</v>
      </c>
      <c r="I69" s="1">
        <f t="shared" si="23"/>
        <v>0</v>
      </c>
      <c r="J69" s="1">
        <f t="shared" si="24"/>
        <v>181190.68250754301</v>
      </c>
      <c r="K69" s="1">
        <f t="shared" si="25"/>
        <v>17256.2554769089</v>
      </c>
      <c r="L69" s="1">
        <f t="shared" si="26"/>
        <v>0</v>
      </c>
      <c r="M69" s="29">
        <f t="shared" si="27"/>
        <v>198446.937984452</v>
      </c>
      <c r="N69" s="3"/>
      <c r="O69" s="3"/>
      <c r="P69" s="3"/>
    </row>
    <row r="70" spans="1:16">
      <c r="A70" s="13">
        <v>12.75</v>
      </c>
      <c r="B70" s="1">
        <f t="shared" si="17"/>
        <v>0</v>
      </c>
      <c r="C70" s="1">
        <f t="shared" si="18"/>
        <v>100783.54656207201</v>
      </c>
      <c r="D70" s="1">
        <f t="shared" si="19"/>
        <v>5039.1773281036203</v>
      </c>
      <c r="E70" s="1">
        <f t="shared" si="20"/>
        <v>0</v>
      </c>
      <c r="F70" s="14">
        <f t="shared" si="21"/>
        <v>105822.723890176</v>
      </c>
      <c r="G70" s="1"/>
      <c r="H70" s="13">
        <f t="shared" si="22"/>
        <v>13.718703048790299</v>
      </c>
      <c r="I70" s="1">
        <f t="shared" si="23"/>
        <v>0</v>
      </c>
      <c r="J70" s="1">
        <f t="shared" si="24"/>
        <v>108440.748822667</v>
      </c>
      <c r="K70" s="1">
        <f t="shared" si="25"/>
        <v>5422.0374411333396</v>
      </c>
      <c r="L70" s="1">
        <f t="shared" si="26"/>
        <v>0</v>
      </c>
      <c r="M70" s="29">
        <f t="shared" si="27"/>
        <v>113862.78626379999</v>
      </c>
      <c r="N70" s="3"/>
      <c r="O70" s="3"/>
      <c r="P70" s="3"/>
    </row>
    <row r="71" spans="1:16">
      <c r="A71" s="13">
        <v>13.25</v>
      </c>
      <c r="B71" s="1">
        <f t="shared" si="17"/>
        <v>0</v>
      </c>
      <c r="C71" s="1">
        <f t="shared" si="18"/>
        <v>34674.725288574402</v>
      </c>
      <c r="D71" s="1">
        <f t="shared" si="19"/>
        <v>6119.0691685719603</v>
      </c>
      <c r="E71" s="1">
        <f t="shared" si="20"/>
        <v>0</v>
      </c>
      <c r="F71" s="14">
        <f t="shared" si="21"/>
        <v>40793.794457146403</v>
      </c>
      <c r="G71" s="1"/>
      <c r="H71" s="13">
        <f t="shared" si="22"/>
        <v>15.559364070081299</v>
      </c>
      <c r="I71" s="1">
        <f t="shared" si="23"/>
        <v>0</v>
      </c>
      <c r="J71" s="1">
        <f t="shared" si="24"/>
        <v>40718.239607168602</v>
      </c>
      <c r="K71" s="1">
        <f t="shared" si="25"/>
        <v>7185.5716953827005</v>
      </c>
      <c r="L71" s="1">
        <f t="shared" si="26"/>
        <v>0</v>
      </c>
      <c r="M71" s="29">
        <f t="shared" si="27"/>
        <v>47903.811302551301</v>
      </c>
      <c r="N71" s="3"/>
      <c r="O71" s="3"/>
      <c r="P71" s="3"/>
    </row>
    <row r="72" spans="1:16">
      <c r="A72" s="13">
        <v>13.75</v>
      </c>
      <c r="B72" s="1">
        <f t="shared" si="17"/>
        <v>0</v>
      </c>
      <c r="C72" s="1">
        <f t="shared" si="18"/>
        <v>23486.232072483901</v>
      </c>
      <c r="D72" s="1">
        <f t="shared" si="19"/>
        <v>22181.441401790398</v>
      </c>
      <c r="E72" s="1">
        <f t="shared" si="20"/>
        <v>0</v>
      </c>
      <c r="F72" s="14">
        <f t="shared" si="21"/>
        <v>45667.673474274299</v>
      </c>
      <c r="G72" s="1"/>
      <c r="H72" s="13">
        <f t="shared" si="22"/>
        <v>17.564873154373501</v>
      </c>
      <c r="I72" s="1">
        <f t="shared" si="23"/>
        <v>0</v>
      </c>
      <c r="J72" s="1">
        <f t="shared" si="24"/>
        <v>30002.377252898899</v>
      </c>
      <c r="K72" s="1">
        <f t="shared" si="25"/>
        <v>28335.578516626701</v>
      </c>
      <c r="L72" s="1">
        <f t="shared" si="26"/>
        <v>0</v>
      </c>
      <c r="M72" s="29">
        <f t="shared" si="27"/>
        <v>58337.955769525601</v>
      </c>
      <c r="N72" s="3"/>
      <c r="O72" s="3"/>
      <c r="P72" s="3"/>
    </row>
    <row r="73" spans="1:16">
      <c r="A73" s="13">
        <v>14.25</v>
      </c>
      <c r="B73" s="1">
        <f t="shared" si="17"/>
        <v>0</v>
      </c>
      <c r="C73" s="1">
        <f t="shared" si="18"/>
        <v>7319.7506744393804</v>
      </c>
      <c r="D73" s="1">
        <f t="shared" si="19"/>
        <v>10135.0393953776</v>
      </c>
      <c r="E73" s="1">
        <f t="shared" si="20"/>
        <v>1689.17323256294</v>
      </c>
      <c r="F73" s="14">
        <f t="shared" si="21"/>
        <v>19143.9633023799</v>
      </c>
      <c r="G73" s="1"/>
      <c r="H73" s="13">
        <f t="shared" si="22"/>
        <v>19.743189546476302</v>
      </c>
      <c r="I73" s="1">
        <f t="shared" si="23"/>
        <v>0</v>
      </c>
      <c r="J73" s="1">
        <f t="shared" si="24"/>
        <v>10141.4192981336</v>
      </c>
      <c r="K73" s="1">
        <f t="shared" si="25"/>
        <v>14041.965182031199</v>
      </c>
      <c r="L73" s="1">
        <f t="shared" si="26"/>
        <v>2340.3275303385399</v>
      </c>
      <c r="M73" s="29">
        <f t="shared" si="27"/>
        <v>26523.712010503299</v>
      </c>
      <c r="N73" s="3"/>
      <c r="O73" s="3"/>
      <c r="P73" s="3"/>
    </row>
    <row r="74" spans="1:16">
      <c r="A74" s="13">
        <v>14.75</v>
      </c>
      <c r="B74" s="1">
        <f t="shared" si="17"/>
        <v>0</v>
      </c>
      <c r="C74" s="1">
        <f t="shared" si="18"/>
        <v>3519.8634602471602</v>
      </c>
      <c r="D74" s="1">
        <f t="shared" si="19"/>
        <v>7039.7269204943104</v>
      </c>
      <c r="E74" s="1">
        <f t="shared" si="20"/>
        <v>251.41881858908201</v>
      </c>
      <c r="F74" s="14">
        <f t="shared" si="21"/>
        <v>10811.0091993306</v>
      </c>
      <c r="G74" s="1"/>
      <c r="H74" s="13">
        <f t="shared" si="22"/>
        <v>22.102351944709898</v>
      </c>
      <c r="I74" s="1">
        <f t="shared" si="23"/>
        <v>0</v>
      </c>
      <c r="J74" s="1">
        <f t="shared" si="24"/>
        <v>5274.3905759801401</v>
      </c>
      <c r="K74" s="1">
        <f t="shared" si="25"/>
        <v>10548.7811519603</v>
      </c>
      <c r="L74" s="1">
        <f t="shared" si="26"/>
        <v>376.74218399858</v>
      </c>
      <c r="M74" s="29">
        <f t="shared" si="27"/>
        <v>16199.913911939</v>
      </c>
      <c r="N74" s="3"/>
      <c r="O74" s="3"/>
      <c r="P74" s="3"/>
    </row>
    <row r="75" spans="1:16">
      <c r="A75" s="13">
        <v>15.25</v>
      </c>
      <c r="B75" s="1">
        <f t="shared" si="17"/>
        <v>0</v>
      </c>
      <c r="C75" s="1">
        <f t="shared" si="18"/>
        <v>1103.4887468623799</v>
      </c>
      <c r="D75" s="1">
        <f t="shared" si="19"/>
        <v>2896.6579605137399</v>
      </c>
      <c r="E75" s="1">
        <f t="shared" si="20"/>
        <v>689.68046678898395</v>
      </c>
      <c r="F75" s="14">
        <f t="shared" si="21"/>
        <v>4689.8271741650997</v>
      </c>
      <c r="G75" s="1"/>
      <c r="H75" s="13">
        <f t="shared" si="22"/>
        <v>24.6504764629845</v>
      </c>
      <c r="I75" s="1">
        <f t="shared" si="23"/>
        <v>0</v>
      </c>
      <c r="J75" s="1">
        <f t="shared" si="24"/>
        <v>1783.70645125897</v>
      </c>
      <c r="K75" s="1">
        <f t="shared" si="25"/>
        <v>4682.2294345547998</v>
      </c>
      <c r="L75" s="1">
        <f t="shared" si="26"/>
        <v>1114.81653203685</v>
      </c>
      <c r="M75" s="29">
        <f t="shared" si="27"/>
        <v>7580.7524178506201</v>
      </c>
      <c r="N75" s="3"/>
      <c r="O75" s="3"/>
      <c r="P75" s="3"/>
    </row>
    <row r="76" spans="1:16">
      <c r="A76" s="13">
        <v>15.75</v>
      </c>
      <c r="B76" s="1">
        <f t="shared" si="17"/>
        <v>0</v>
      </c>
      <c r="C76" s="1">
        <f t="shared" si="18"/>
        <v>556.89880804236805</v>
      </c>
      <c r="D76" s="1">
        <f t="shared" si="19"/>
        <v>3527.02578426833</v>
      </c>
      <c r="E76" s="1">
        <f t="shared" si="20"/>
        <v>1485.0634881129799</v>
      </c>
      <c r="F76" s="14">
        <f t="shared" si="21"/>
        <v>5568.98808042368</v>
      </c>
      <c r="G76" s="1"/>
      <c r="H76" s="13">
        <f t="shared" si="22"/>
        <v>27.3957547128737</v>
      </c>
      <c r="I76" s="1">
        <f t="shared" si="23"/>
        <v>0</v>
      </c>
      <c r="J76" s="1">
        <f t="shared" si="24"/>
        <v>968.67702508066304</v>
      </c>
      <c r="K76" s="1">
        <f t="shared" si="25"/>
        <v>6134.9544921775396</v>
      </c>
      <c r="L76" s="1">
        <f t="shared" si="26"/>
        <v>2583.1387335484301</v>
      </c>
      <c r="M76" s="29">
        <f t="shared" si="27"/>
        <v>9686.7702508066304</v>
      </c>
      <c r="N76" s="3"/>
      <c r="O76" s="3"/>
      <c r="P76" s="3"/>
    </row>
    <row r="77" spans="1:16">
      <c r="A77" s="13">
        <v>16.25</v>
      </c>
      <c r="B77" s="1">
        <f t="shared" si="17"/>
        <v>0</v>
      </c>
      <c r="C77" s="1">
        <f t="shared" si="18"/>
        <v>84.058194856880903</v>
      </c>
      <c r="D77" s="1">
        <f t="shared" si="19"/>
        <v>1344.9311177100999</v>
      </c>
      <c r="E77" s="1">
        <f t="shared" si="20"/>
        <v>588.40736399816603</v>
      </c>
      <c r="F77" s="14">
        <f t="shared" si="21"/>
        <v>2017.3966765651501</v>
      </c>
      <c r="G77" s="1"/>
      <c r="H77" s="13">
        <f t="shared" si="22"/>
        <v>30.346451994889701</v>
      </c>
      <c r="I77" s="1">
        <f t="shared" si="23"/>
        <v>0</v>
      </c>
      <c r="J77" s="1">
        <f t="shared" si="24"/>
        <v>156.97649076931799</v>
      </c>
      <c r="K77" s="1">
        <f t="shared" si="25"/>
        <v>2511.6238523090901</v>
      </c>
      <c r="L77" s="1">
        <f t="shared" si="26"/>
        <v>1098.8354353852301</v>
      </c>
      <c r="M77" s="29">
        <f t="shared" si="27"/>
        <v>3767.43577846364</v>
      </c>
      <c r="N77" s="3"/>
      <c r="O77" s="3"/>
      <c r="P77" s="3"/>
    </row>
    <row r="78" spans="1:16">
      <c r="A78" s="13">
        <v>16.75</v>
      </c>
      <c r="B78" s="1">
        <f t="shared" si="17"/>
        <v>0</v>
      </c>
      <c r="C78" s="1">
        <f t="shared" si="18"/>
        <v>148.06451155642199</v>
      </c>
      <c r="D78" s="1">
        <f t="shared" si="19"/>
        <v>1924.8386502334899</v>
      </c>
      <c r="E78" s="1">
        <f t="shared" si="20"/>
        <v>888.38706933853302</v>
      </c>
      <c r="F78" s="14">
        <f t="shared" si="21"/>
        <v>2961.2902311284402</v>
      </c>
      <c r="G78" s="1"/>
      <c r="H78" s="13">
        <f t="shared" si="22"/>
        <v>33.510905589451902</v>
      </c>
      <c r="I78" s="1">
        <f t="shared" si="23"/>
        <v>0</v>
      </c>
      <c r="J78" s="1">
        <f t="shared" si="24"/>
        <v>296.22542495018399</v>
      </c>
      <c r="K78" s="1">
        <f t="shared" si="25"/>
        <v>3850.93052435238</v>
      </c>
      <c r="L78" s="1">
        <f t="shared" si="26"/>
        <v>1777.3525497011001</v>
      </c>
      <c r="M78" s="29">
        <f t="shared" si="27"/>
        <v>5924.5084990036603</v>
      </c>
      <c r="N78" s="3"/>
      <c r="O78" s="3"/>
      <c r="P78" s="3"/>
    </row>
    <row r="79" spans="1:16">
      <c r="A79" s="13">
        <v>17.25</v>
      </c>
      <c r="B79" s="1">
        <f t="shared" si="17"/>
        <v>0</v>
      </c>
      <c r="C79" s="1">
        <f t="shared" si="18"/>
        <v>0</v>
      </c>
      <c r="D79" s="1">
        <f t="shared" si="19"/>
        <v>538.17898996961696</v>
      </c>
      <c r="E79" s="1">
        <f t="shared" si="20"/>
        <v>986.66148161096601</v>
      </c>
      <c r="F79" s="14">
        <f t="shared" si="21"/>
        <v>1524.84047158058</v>
      </c>
      <c r="G79" s="1"/>
      <c r="H79" s="13">
        <f t="shared" si="22"/>
        <v>36.897523139137597</v>
      </c>
      <c r="I79" s="1">
        <f t="shared" si="23"/>
        <v>0</v>
      </c>
      <c r="J79" s="1">
        <f t="shared" si="24"/>
        <v>0</v>
      </c>
      <c r="K79" s="1">
        <f t="shared" si="25"/>
        <v>1151.15778176242</v>
      </c>
      <c r="L79" s="1">
        <f t="shared" si="26"/>
        <v>2110.4559332311001</v>
      </c>
      <c r="M79" s="29">
        <f t="shared" si="27"/>
        <v>3261.6137149935198</v>
      </c>
      <c r="N79" s="3"/>
      <c r="O79" s="3"/>
      <c r="P79" s="3"/>
    </row>
    <row r="80" spans="1:16">
      <c r="A80" s="13">
        <v>17.75</v>
      </c>
      <c r="B80" s="1">
        <f t="shared" si="17"/>
        <v>0</v>
      </c>
      <c r="C80" s="1">
        <f t="shared" si="18"/>
        <v>0</v>
      </c>
      <c r="D80" s="1">
        <f t="shared" si="19"/>
        <v>0</v>
      </c>
      <c r="E80" s="1">
        <f t="shared" si="20"/>
        <v>0</v>
      </c>
      <c r="F80" s="14">
        <f t="shared" si="21"/>
        <v>0</v>
      </c>
      <c r="G80" s="1"/>
      <c r="H80" s="13">
        <f t="shared" si="22"/>
        <v>40.5147811147447</v>
      </c>
      <c r="I80" s="1">
        <f t="shared" si="23"/>
        <v>0</v>
      </c>
      <c r="J80" s="1">
        <f t="shared" si="24"/>
        <v>0</v>
      </c>
      <c r="K80" s="1">
        <f t="shared" si="25"/>
        <v>0</v>
      </c>
      <c r="L80" s="1">
        <f t="shared" si="26"/>
        <v>0</v>
      </c>
      <c r="M80" s="29">
        <f t="shared" si="27"/>
        <v>0</v>
      </c>
      <c r="N80" s="3"/>
      <c r="O80" s="3"/>
      <c r="P80" s="3"/>
    </row>
    <row r="81" spans="1:16">
      <c r="A81" s="13">
        <v>18.25</v>
      </c>
      <c r="B81" s="1">
        <f t="shared" si="17"/>
        <v>0</v>
      </c>
      <c r="C81" s="1">
        <f t="shared" si="18"/>
        <v>0</v>
      </c>
      <c r="D81" s="1">
        <f t="shared" si="19"/>
        <v>0</v>
      </c>
      <c r="E81" s="1">
        <f t="shared" si="20"/>
        <v>0</v>
      </c>
      <c r="F81" s="14">
        <f t="shared" si="21"/>
        <v>0</v>
      </c>
      <c r="G81" s="1"/>
      <c r="H81" s="13">
        <f t="shared" si="22"/>
        <v>44.371223358508303</v>
      </c>
      <c r="I81" s="1">
        <f t="shared" si="23"/>
        <v>0</v>
      </c>
      <c r="J81" s="1">
        <f t="shared" si="24"/>
        <v>0</v>
      </c>
      <c r="K81" s="1">
        <f t="shared" si="25"/>
        <v>0</v>
      </c>
      <c r="L81" s="1">
        <f t="shared" si="26"/>
        <v>0</v>
      </c>
      <c r="M81" s="29">
        <f t="shared" si="27"/>
        <v>0</v>
      </c>
      <c r="N81" s="3"/>
      <c r="O81" s="3"/>
      <c r="P81" s="3"/>
    </row>
    <row r="82" spans="1:16">
      <c r="A82" s="13">
        <v>18.75</v>
      </c>
      <c r="B82" s="1">
        <f t="shared" si="17"/>
        <v>0</v>
      </c>
      <c r="C82" s="1">
        <f t="shared" si="18"/>
        <v>0</v>
      </c>
      <c r="D82" s="1">
        <f t="shared" si="19"/>
        <v>0</v>
      </c>
      <c r="E82" s="1">
        <f t="shared" si="20"/>
        <v>0</v>
      </c>
      <c r="F82" s="14">
        <f t="shared" si="21"/>
        <v>0</v>
      </c>
      <c r="G82" s="1"/>
      <c r="H82" s="13">
        <f t="shared" si="22"/>
        <v>48.475459698513099</v>
      </c>
      <c r="I82" s="1">
        <f t="shared" si="23"/>
        <v>0</v>
      </c>
      <c r="J82" s="1">
        <f t="shared" si="24"/>
        <v>0</v>
      </c>
      <c r="K82" s="1">
        <f t="shared" si="25"/>
        <v>0</v>
      </c>
      <c r="L82" s="1">
        <f t="shared" si="26"/>
        <v>0</v>
      </c>
      <c r="M82" s="29">
        <f t="shared" si="27"/>
        <v>0</v>
      </c>
      <c r="N82" s="3"/>
      <c r="O82" s="3"/>
      <c r="P82" s="3"/>
    </row>
    <row r="83" spans="1:16">
      <c r="A83" s="13">
        <v>19.25</v>
      </c>
      <c r="B83" s="1">
        <f t="shared" si="17"/>
        <v>0</v>
      </c>
      <c r="C83" s="1">
        <f t="shared" si="18"/>
        <v>0</v>
      </c>
      <c r="D83" s="1">
        <f t="shared" si="19"/>
        <v>0</v>
      </c>
      <c r="E83" s="1">
        <f t="shared" si="20"/>
        <v>0</v>
      </c>
      <c r="F83" s="14">
        <f t="shared" si="21"/>
        <v>0</v>
      </c>
      <c r="G83" s="1"/>
      <c r="H83" s="13">
        <f t="shared" si="22"/>
        <v>52.836164628959999</v>
      </c>
      <c r="I83" s="1">
        <f t="shared" si="23"/>
        <v>0</v>
      </c>
      <c r="J83" s="1">
        <f t="shared" si="24"/>
        <v>0</v>
      </c>
      <c r="K83" s="1">
        <f t="shared" si="25"/>
        <v>0</v>
      </c>
      <c r="L83" s="1">
        <f t="shared" si="26"/>
        <v>0</v>
      </c>
      <c r="M83" s="29">
        <f t="shared" si="27"/>
        <v>0</v>
      </c>
      <c r="N83" s="3"/>
      <c r="O83" s="3"/>
      <c r="P83" s="3"/>
    </row>
    <row r="84" spans="1:16">
      <c r="A84" s="13">
        <v>19.75</v>
      </c>
      <c r="B84" s="1">
        <f t="shared" si="17"/>
        <v>0</v>
      </c>
      <c r="C84" s="1">
        <f t="shared" si="18"/>
        <v>0</v>
      </c>
      <c r="D84" s="1">
        <f t="shared" si="19"/>
        <v>0</v>
      </c>
      <c r="E84" s="1">
        <f t="shared" si="20"/>
        <v>0</v>
      </c>
      <c r="F84" s="14">
        <f t="shared" si="21"/>
        <v>0</v>
      </c>
      <c r="G84" s="1"/>
      <c r="H84" s="13">
        <f t="shared" si="22"/>
        <v>57.462076051472302</v>
      </c>
      <c r="I84" s="1">
        <f t="shared" si="23"/>
        <v>0</v>
      </c>
      <c r="J84" s="1">
        <f t="shared" si="24"/>
        <v>0</v>
      </c>
      <c r="K84" s="1">
        <f t="shared" si="25"/>
        <v>0</v>
      </c>
      <c r="L84" s="1">
        <f t="shared" si="26"/>
        <v>0</v>
      </c>
      <c r="M84" s="29">
        <f t="shared" si="27"/>
        <v>0</v>
      </c>
      <c r="N84" s="3"/>
      <c r="O84" s="3"/>
      <c r="P84" s="3"/>
    </row>
    <row r="85" spans="1:16">
      <c r="A85" s="13">
        <v>20.25</v>
      </c>
      <c r="B85" s="1">
        <f t="shared" si="17"/>
        <v>0</v>
      </c>
      <c r="C85" s="1">
        <f t="shared" si="18"/>
        <v>0</v>
      </c>
      <c r="D85" s="1">
        <f t="shared" si="19"/>
        <v>0</v>
      </c>
      <c r="E85" s="1">
        <f t="shared" si="20"/>
        <v>0</v>
      </c>
      <c r="F85" s="14">
        <f t="shared" si="21"/>
        <v>0</v>
      </c>
      <c r="G85" s="1"/>
      <c r="H85" s="13">
        <f t="shared" si="22"/>
        <v>62.3619940731028</v>
      </c>
      <c r="I85" s="1">
        <f t="shared" si="23"/>
        <v>0</v>
      </c>
      <c r="J85" s="1">
        <f t="shared" si="24"/>
        <v>0</v>
      </c>
      <c r="K85" s="1">
        <f t="shared" si="25"/>
        <v>0</v>
      </c>
      <c r="L85" s="1">
        <f t="shared" si="26"/>
        <v>0</v>
      </c>
      <c r="M85" s="29">
        <f t="shared" si="27"/>
        <v>0</v>
      </c>
      <c r="N85" s="3"/>
      <c r="O85" s="3"/>
      <c r="P85" s="3"/>
    </row>
    <row r="86" spans="1:16">
      <c r="A86" s="13">
        <v>20.75</v>
      </c>
      <c r="B86" s="1">
        <f t="shared" si="17"/>
        <v>0</v>
      </c>
      <c r="C86" s="1">
        <f t="shared" si="18"/>
        <v>0</v>
      </c>
      <c r="D86" s="1">
        <f t="shared" si="19"/>
        <v>0</v>
      </c>
      <c r="E86" s="1">
        <f t="shared" si="20"/>
        <v>0</v>
      </c>
      <c r="F86" s="14">
        <f t="shared" ref="F86:F88" si="28">SUM(B86:E86)</f>
        <v>0</v>
      </c>
      <c r="G86" s="1"/>
      <c r="H86" s="13">
        <f t="shared" ref="H86:H88" si="29">$I$49*((A86)^$K$49)</f>
        <v>67.544779857105397</v>
      </c>
      <c r="I86" s="1">
        <f t="shared" si="23"/>
        <v>0</v>
      </c>
      <c r="J86" s="1">
        <f t="shared" si="24"/>
        <v>0</v>
      </c>
      <c r="K86" s="1">
        <f t="shared" si="25"/>
        <v>0</v>
      </c>
      <c r="L86" s="1">
        <f t="shared" si="26"/>
        <v>0</v>
      </c>
      <c r="M86" s="29">
        <f t="shared" ref="M86:M88" si="30">SUM(I86:L86)</f>
        <v>0</v>
      </c>
      <c r="N86" s="3"/>
      <c r="O86" s="3"/>
      <c r="P86" s="3"/>
    </row>
    <row r="87" spans="1:16">
      <c r="A87" s="13">
        <v>21.25</v>
      </c>
      <c r="B87" s="1">
        <f t="shared" si="17"/>
        <v>0</v>
      </c>
      <c r="C87" s="1">
        <f t="shared" si="18"/>
        <v>0</v>
      </c>
      <c r="D87" s="1">
        <f t="shared" si="19"/>
        <v>0</v>
      </c>
      <c r="E87" s="1">
        <f t="shared" si="20"/>
        <v>0</v>
      </c>
      <c r="F87" s="14">
        <f t="shared" si="28"/>
        <v>0</v>
      </c>
      <c r="G87" s="1"/>
      <c r="H87" s="13">
        <f t="shared" si="29"/>
        <v>73.019354522908699</v>
      </c>
      <c r="I87" s="1">
        <f t="shared" si="23"/>
        <v>0</v>
      </c>
      <c r="J87" s="1">
        <f t="shared" si="24"/>
        <v>0</v>
      </c>
      <c r="K87" s="1">
        <f t="shared" si="25"/>
        <v>0</v>
      </c>
      <c r="L87" s="1">
        <f t="shared" si="26"/>
        <v>0</v>
      </c>
      <c r="M87" s="29">
        <f t="shared" si="30"/>
        <v>0</v>
      </c>
      <c r="N87" s="3"/>
      <c r="O87" s="3"/>
      <c r="P87" s="3"/>
    </row>
    <row r="88" spans="1:16">
      <c r="A88" s="13">
        <v>21.75</v>
      </c>
      <c r="B88" s="1">
        <f t="shared" si="17"/>
        <v>0</v>
      </c>
      <c r="C88" s="1">
        <f t="shared" si="18"/>
        <v>0</v>
      </c>
      <c r="D88" s="1">
        <f t="shared" si="19"/>
        <v>0</v>
      </c>
      <c r="E88" s="1">
        <f t="shared" si="20"/>
        <v>0</v>
      </c>
      <c r="F88" s="14">
        <f t="shared" si="28"/>
        <v>0</v>
      </c>
      <c r="G88" s="1"/>
      <c r="H88" s="13">
        <f t="shared" si="29"/>
        <v>78.794698092040406</v>
      </c>
      <c r="I88" s="1">
        <f t="shared" si="23"/>
        <v>0</v>
      </c>
      <c r="J88" s="1">
        <f t="shared" si="24"/>
        <v>0</v>
      </c>
      <c r="K88" s="1">
        <f t="shared" si="25"/>
        <v>0</v>
      </c>
      <c r="L88" s="1">
        <f t="shared" si="26"/>
        <v>0</v>
      </c>
      <c r="M88" s="29">
        <f t="shared" si="30"/>
        <v>0</v>
      </c>
      <c r="N88" s="3"/>
      <c r="O88" s="3"/>
      <c r="P88" s="3"/>
    </row>
    <row r="89" spans="1:16">
      <c r="A89" s="11" t="s">
        <v>12</v>
      </c>
      <c r="B89" s="21">
        <f>SUM(B52:B88)</f>
        <v>0</v>
      </c>
      <c r="C89" s="21">
        <f t="shared" ref="C89:F89" si="31">SUM(C52:C88)</f>
        <v>1024865.82842433</v>
      </c>
      <c r="D89" s="21">
        <f t="shared" si="31"/>
        <v>98922.484421422807</v>
      </c>
      <c r="E89" s="21">
        <f>SUM(E52:E88)</f>
        <v>6578.7919210016498</v>
      </c>
      <c r="F89" s="21">
        <f t="shared" si="31"/>
        <v>1130367.10476675</v>
      </c>
      <c r="G89" s="14"/>
      <c r="H89" s="11" t="s">
        <v>12</v>
      </c>
      <c r="I89" s="21">
        <f>SUM(I52:I88)</f>
        <v>0</v>
      </c>
      <c r="J89" s="21">
        <f t="shared" ref="J89:M89" si="32">SUM(J52:J88)</f>
        <v>900536.56105124904</v>
      </c>
      <c r="K89" s="21">
        <f t="shared" si="32"/>
        <v>119003.96745404501</v>
      </c>
      <c r="L89" s="21">
        <f t="shared" si="32"/>
        <v>11401.668898239799</v>
      </c>
      <c r="M89" s="21">
        <f t="shared" si="32"/>
        <v>1030942.19740353</v>
      </c>
      <c r="N89" s="3"/>
      <c r="O89" s="3"/>
      <c r="P89" s="3"/>
    </row>
    <row r="90" spans="1:16">
      <c r="A90" s="9" t="s">
        <v>21</v>
      </c>
      <c r="B90" s="30">
        <f>IF(L43&gt;0,B89/L43,0)</f>
        <v>0</v>
      </c>
      <c r="C90" s="30">
        <f>IF(M43&gt;0,C89/M43,0)</f>
        <v>11.517721271243801</v>
      </c>
      <c r="D90" s="30">
        <f>IF(N43&gt;0,D89/N43,0)</f>
        <v>13.1656134968374</v>
      </c>
      <c r="E90" s="30">
        <f>IF(O43&gt;0,E89/O43,0)</f>
        <v>15.6064183078642</v>
      </c>
      <c r="F90" s="30">
        <f>IF(P43&gt;0,F89/P43,0)</f>
        <v>11.663261792936501</v>
      </c>
      <c r="G90" s="14"/>
      <c r="H90" s="9" t="s">
        <v>21</v>
      </c>
      <c r="I90" s="30">
        <f>IF(L43&gt;0,I89/L43,0)</f>
        <v>0</v>
      </c>
      <c r="J90" s="30">
        <f>IF(M43&gt;0,J89/M43,0)</f>
        <v>10.1204751071653</v>
      </c>
      <c r="K90" s="30">
        <f>IF(N43&gt;0,K89/N43,0)</f>
        <v>15.838262142867</v>
      </c>
      <c r="L90" s="30">
        <f>IF(O43&gt;0,L89/O43,0)</f>
        <v>27.047399639689999</v>
      </c>
      <c r="M90" s="30">
        <f>IF(P43&gt;0,M89/P43,0)</f>
        <v>10.637383811857999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60" t="s">
        <v>22</v>
      </c>
      <c r="B95" s="60"/>
      <c r="C95" s="60"/>
      <c r="D95" s="60"/>
      <c r="E95" s="60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60"/>
      <c r="B96" s="60"/>
      <c r="C96" s="60"/>
      <c r="D96" s="60"/>
      <c r="E96" s="60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9">
      <c r="A97" s="31"/>
      <c r="B97" s="3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9">
      <c r="A99" s="61" t="s">
        <v>23</v>
      </c>
      <c r="B99" s="59" t="s">
        <v>24</v>
      </c>
      <c r="C99" s="59" t="s">
        <v>25</v>
      </c>
      <c r="D99" s="59" t="s">
        <v>26</v>
      </c>
      <c r="E99" s="59" t="s">
        <v>27</v>
      </c>
      <c r="F99" s="1"/>
      <c r="G99" s="59" t="s">
        <v>24</v>
      </c>
      <c r="H99" s="59" t="s">
        <v>26</v>
      </c>
      <c r="I99" s="59" t="s">
        <v>25</v>
      </c>
      <c r="J99" s="1"/>
      <c r="K99" s="1"/>
      <c r="L99" s="1"/>
      <c r="M99" s="1"/>
      <c r="N99" s="3"/>
      <c r="O99" s="3"/>
      <c r="P99" s="3"/>
    </row>
    <row r="100" spans="1:19">
      <c r="A100" s="61"/>
      <c r="B100" s="61"/>
      <c r="C100" s="61"/>
      <c r="D100" s="61"/>
      <c r="E100" s="59"/>
      <c r="F100" s="1"/>
      <c r="G100" s="59"/>
      <c r="H100" s="59"/>
      <c r="I100" s="59"/>
      <c r="J100" s="1"/>
      <c r="K100" s="1"/>
      <c r="L100" s="1"/>
      <c r="M100" s="1"/>
      <c r="N100" s="3"/>
      <c r="O100" s="3"/>
      <c r="P100" s="3"/>
    </row>
    <row r="101" spans="1:19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9">
      <c r="A102" s="32">
        <v>0</v>
      </c>
      <c r="B102" s="33">
        <f>L$43</f>
        <v>0</v>
      </c>
      <c r="C102" s="33">
        <f>$B$90</f>
        <v>0</v>
      </c>
      <c r="D102" s="33">
        <f>$I$90</f>
        <v>0</v>
      </c>
      <c r="E102" s="33">
        <f t="shared" ref="E102:E105" si="33">B102*D102</f>
        <v>0</v>
      </c>
      <c r="F102" s="1"/>
      <c r="G102" s="34">
        <f t="shared" ref="G102:G105" si="34">B102</f>
        <v>0</v>
      </c>
      <c r="H102" s="1">
        <f t="shared" ref="H102:H105" si="35">D102/1000</f>
        <v>0</v>
      </c>
      <c r="I102" s="34">
        <f t="shared" ref="I102:I105" si="36">C102</f>
        <v>0</v>
      </c>
      <c r="J102" s="1"/>
      <c r="K102" s="1"/>
      <c r="L102" s="1"/>
      <c r="M102" s="1"/>
      <c r="N102" s="3"/>
      <c r="O102" s="3"/>
      <c r="P102" s="3"/>
    </row>
    <row r="103" spans="1:19">
      <c r="A103" s="32">
        <v>1</v>
      </c>
      <c r="B103" s="33">
        <f>M$43</f>
        <v>88981.648700000005</v>
      </c>
      <c r="C103" s="33">
        <f>$C$90</f>
        <v>11.5177</v>
      </c>
      <c r="D103" s="33">
        <f>$J$90</f>
        <v>10.1205</v>
      </c>
      <c r="E103" s="33">
        <f t="shared" si="33"/>
        <v>900538.7757</v>
      </c>
      <c r="F103" s="1"/>
      <c r="G103" s="34">
        <f t="shared" si="34"/>
        <v>88981.648700000005</v>
      </c>
      <c r="H103" s="1">
        <f t="shared" si="35"/>
        <v>1.0120499999999999E-2</v>
      </c>
      <c r="I103" s="34">
        <f t="shared" si="36"/>
        <v>11.5177</v>
      </c>
      <c r="J103" s="1"/>
      <c r="K103" s="1"/>
      <c r="L103" s="1"/>
      <c r="M103" s="1"/>
      <c r="N103" s="1"/>
      <c r="O103" s="1"/>
      <c r="P103" s="3"/>
      <c r="Q103" s="3"/>
      <c r="R103" s="3"/>
      <c r="S103" s="3"/>
    </row>
    <row r="104" spans="1:19">
      <c r="A104" s="32">
        <v>2</v>
      </c>
      <c r="B104" s="33">
        <f>N$43</f>
        <v>7513.7011000000002</v>
      </c>
      <c r="C104" s="33">
        <f>$D$90</f>
        <v>13.1656</v>
      </c>
      <c r="D104" s="33">
        <f>$K$90</f>
        <v>15.8383</v>
      </c>
      <c r="E104" s="33">
        <f t="shared" si="33"/>
        <v>119004.2521</v>
      </c>
      <c r="F104" s="1"/>
      <c r="G104" s="34">
        <f t="shared" si="34"/>
        <v>7513.7011000000002</v>
      </c>
      <c r="H104" s="1">
        <f t="shared" si="35"/>
        <v>1.58383E-2</v>
      </c>
      <c r="I104" s="34">
        <f t="shared" si="36"/>
        <v>13.1656</v>
      </c>
      <c r="J104" s="1"/>
      <c r="K104" s="1"/>
      <c r="L104" s="1"/>
      <c r="M104" s="1"/>
      <c r="N104" s="1"/>
      <c r="O104" s="1"/>
      <c r="P104" s="3"/>
      <c r="Q104" s="3"/>
      <c r="R104" s="3"/>
      <c r="S104" s="3"/>
    </row>
    <row r="105" spans="1:19">
      <c r="A105" s="32">
        <v>3</v>
      </c>
      <c r="B105" s="33">
        <f>O$43</f>
        <v>421.54399999999998</v>
      </c>
      <c r="C105" s="33">
        <f>$E$90</f>
        <v>15.606400000000001</v>
      </c>
      <c r="D105" s="33">
        <f>$L$90</f>
        <v>27.0474</v>
      </c>
      <c r="E105" s="33">
        <f t="shared" si="33"/>
        <v>11401.6692</v>
      </c>
      <c r="F105" s="1"/>
      <c r="G105" s="34">
        <f t="shared" si="34"/>
        <v>421.54399999999998</v>
      </c>
      <c r="H105" s="1">
        <f t="shared" si="35"/>
        <v>2.7047399999999999E-2</v>
      </c>
      <c r="I105" s="34">
        <f t="shared" si="36"/>
        <v>15.606400000000001</v>
      </c>
      <c r="J105" s="1"/>
      <c r="K105" s="1"/>
      <c r="L105" s="1"/>
      <c r="M105" s="1"/>
      <c r="N105" s="1"/>
      <c r="O105" s="1"/>
      <c r="P105" s="3"/>
      <c r="Q105" s="3"/>
      <c r="R105" s="3"/>
      <c r="S105" s="3"/>
    </row>
    <row r="106" spans="1:19">
      <c r="A106" s="32" t="s">
        <v>12</v>
      </c>
      <c r="B106" s="33">
        <f>SUM(B102:B105)</f>
        <v>96916.893800000005</v>
      </c>
      <c r="C106" s="33">
        <f>$F$90</f>
        <v>11.6633</v>
      </c>
      <c r="D106" s="33">
        <f>$M$90</f>
        <v>10.6374</v>
      </c>
      <c r="E106" s="33">
        <f>SUM(E102:E105)</f>
        <v>1030944.697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  <c r="S106" s="3"/>
    </row>
    <row r="107" spans="1:19">
      <c r="A107" s="32" t="s">
        <v>7</v>
      </c>
      <c r="B107" s="35">
        <f>$I$2</f>
        <v>1284888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  <c r="S107" s="3"/>
    </row>
    <row r="108" spans="1:19" ht="24">
      <c r="A108" s="36" t="s">
        <v>28</v>
      </c>
      <c r="B108" s="37">
        <f>IF(E106&gt;0,$I$2/E106,"")</f>
        <v>1.2463200000000001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  <c r="S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8"/>
  <sheetViews>
    <sheetView topLeftCell="A58" zoomScale="90" zoomScaleNormal="90" workbookViewId="0">
      <selection activeCell="I90" sqref="I90"/>
    </sheetView>
  </sheetViews>
  <sheetFormatPr baseColWidth="10" defaultColWidth="11.5" defaultRowHeight="13"/>
  <cols>
    <col min="1" max="1" width="8.83203125" customWidth="1"/>
    <col min="2" max="2" width="12" customWidth="1"/>
    <col min="3" max="3" width="11.33203125" customWidth="1"/>
    <col min="4" max="4" width="9.6640625" customWidth="1"/>
    <col min="5" max="5" width="12" customWidth="1"/>
    <col min="6" max="6" width="11.33203125" customWidth="1"/>
    <col min="8" max="8" width="8.5" customWidth="1"/>
    <col min="9" max="9" width="13.1640625" customWidth="1"/>
    <col min="10" max="10" width="11.33203125" customWidth="1"/>
    <col min="11" max="12" width="9.6640625" customWidth="1"/>
    <col min="13" max="13" width="10.5" customWidth="1"/>
    <col min="14" max="14" width="8.6640625" customWidth="1"/>
    <col min="15" max="15" width="11.33203125" customWidth="1"/>
    <col min="16" max="16" width="10.83203125" customWidth="1"/>
  </cols>
  <sheetData>
    <row r="1" spans="1:18" ht="21">
      <c r="A1" s="56" t="s">
        <v>29</v>
      </c>
      <c r="B1" s="56"/>
      <c r="C1" s="56"/>
      <c r="D1" s="56"/>
      <c r="E1" s="56"/>
      <c r="F1" s="56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4" t="s">
        <v>2</v>
      </c>
      <c r="B2" s="5" t="s">
        <v>30</v>
      </c>
      <c r="C2" s="4" t="s">
        <v>4</v>
      </c>
      <c r="D2" s="5" t="s">
        <v>5</v>
      </c>
      <c r="E2" s="5" t="s">
        <v>6</v>
      </c>
      <c r="F2" s="5" t="s">
        <v>5</v>
      </c>
      <c r="G2" s="1"/>
      <c r="H2" s="1" t="s">
        <v>7</v>
      </c>
      <c r="I2" s="38">
        <v>2247320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8</v>
      </c>
      <c r="B4" s="58" t="s">
        <v>9</v>
      </c>
      <c r="C4" s="58"/>
      <c r="D4" s="58"/>
      <c r="E4" s="58"/>
      <c r="F4" s="58"/>
      <c r="G4" s="1"/>
      <c r="H4" s="2" t="s">
        <v>8</v>
      </c>
      <c r="I4" s="1"/>
      <c r="J4" s="1"/>
      <c r="K4" s="2" t="s">
        <v>8</v>
      </c>
      <c r="L4" s="57" t="s">
        <v>10</v>
      </c>
      <c r="M4" s="57"/>
      <c r="N4" s="57"/>
      <c r="O4" s="57"/>
      <c r="P4" s="57"/>
      <c r="Q4" s="3"/>
      <c r="R4" s="3"/>
    </row>
    <row r="5" spans="1:18">
      <c r="A5" s="2" t="s">
        <v>11</v>
      </c>
      <c r="B5" s="9">
        <v>0</v>
      </c>
      <c r="C5" s="10">
        <v>1</v>
      </c>
      <c r="D5" s="10">
        <v>2</v>
      </c>
      <c r="E5" s="10">
        <v>3</v>
      </c>
      <c r="F5" s="11" t="s">
        <v>12</v>
      </c>
      <c r="G5" s="1"/>
      <c r="H5" s="2" t="s">
        <v>11</v>
      </c>
      <c r="I5" s="2" t="s">
        <v>13</v>
      </c>
      <c r="J5" s="1"/>
      <c r="K5" s="2" t="s">
        <v>11</v>
      </c>
      <c r="L5" s="9">
        <v>0</v>
      </c>
      <c r="M5" s="10">
        <v>1</v>
      </c>
      <c r="N5" s="10">
        <v>2</v>
      </c>
      <c r="O5" s="10">
        <v>3</v>
      </c>
      <c r="P5" s="12" t="s">
        <v>12</v>
      </c>
      <c r="Q5" s="3"/>
      <c r="R5" s="3"/>
    </row>
    <row r="6" spans="1:18">
      <c r="A6" s="13">
        <v>3.75</v>
      </c>
      <c r="F6" s="14">
        <f t="shared" ref="F6:F10" si="0">SUM(B6:E6)</f>
        <v>0</v>
      </c>
      <c r="G6" s="1" t="str">
        <f t="shared" ref="G6:G39" si="1">IF(AND(F6=0,I6&gt;0),"COMPLETAR","")</f>
        <v/>
      </c>
      <c r="H6" s="13">
        <v>3.75</v>
      </c>
      <c r="I6" s="15"/>
      <c r="J6" s="1"/>
      <c r="K6" s="13">
        <v>3.75</v>
      </c>
      <c r="L6" s="1">
        <f t="shared" ref="L6:L39" si="2">IF($F6&gt;0,($I6/1000)*(B6/$F6),0)</f>
        <v>0</v>
      </c>
      <c r="M6" s="1">
        <f t="shared" ref="M6:M39" si="3">IF($F6&gt;0,($I6/1000)*(C6/$F6),0)</f>
        <v>0</v>
      </c>
      <c r="N6" s="1">
        <f t="shared" ref="N6:N39" si="4">IF($F6&gt;0,($I6/1000)*(D6/$F6),0)</f>
        <v>0</v>
      </c>
      <c r="O6" s="1">
        <f t="shared" ref="O6:O39" si="5">IF($F6&gt;0,($I6/1000)*(E6/$F6),0)</f>
        <v>0</v>
      </c>
      <c r="P6" s="16">
        <f t="shared" ref="P6:P39" si="6">SUM(L6:O6)</f>
        <v>0</v>
      </c>
      <c r="Q6" s="3"/>
      <c r="R6" s="3"/>
    </row>
    <row r="7" spans="1:18">
      <c r="A7" s="13">
        <v>4.25</v>
      </c>
      <c r="F7" s="14">
        <f t="shared" si="0"/>
        <v>0</v>
      </c>
      <c r="G7" s="1" t="str">
        <f t="shared" si="1"/>
        <v/>
      </c>
      <c r="H7" s="13">
        <v>4.25</v>
      </c>
      <c r="I7" s="15"/>
      <c r="J7" s="1"/>
      <c r="K7" s="13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6">
        <f t="shared" si="6"/>
        <v>0</v>
      </c>
      <c r="Q7" s="3"/>
      <c r="R7" s="3"/>
    </row>
    <row r="8" spans="1:18">
      <c r="A8" s="13">
        <v>4.75</v>
      </c>
      <c r="F8" s="14">
        <f t="shared" si="0"/>
        <v>0</v>
      </c>
      <c r="G8" s="1" t="str">
        <f t="shared" si="1"/>
        <v/>
      </c>
      <c r="H8" s="13">
        <v>4.75</v>
      </c>
      <c r="I8" s="15"/>
      <c r="J8" s="1"/>
      <c r="K8" s="13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6">
        <f t="shared" si="6"/>
        <v>0</v>
      </c>
      <c r="Q8" s="3"/>
      <c r="R8" s="3"/>
    </row>
    <row r="9" spans="1:18">
      <c r="A9" s="13">
        <v>5.25</v>
      </c>
      <c r="F9" s="14">
        <f t="shared" si="0"/>
        <v>0</v>
      </c>
      <c r="G9" s="1" t="str">
        <f t="shared" si="1"/>
        <v/>
      </c>
      <c r="H9" s="13">
        <v>5.25</v>
      </c>
      <c r="I9" s="15"/>
      <c r="J9" s="1"/>
      <c r="K9" s="13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6">
        <f t="shared" si="6"/>
        <v>0</v>
      </c>
      <c r="Q9" s="3"/>
      <c r="R9" s="3"/>
    </row>
    <row r="10" spans="1:18">
      <c r="A10" s="13">
        <v>5.75</v>
      </c>
      <c r="F10" s="14">
        <f t="shared" si="0"/>
        <v>0</v>
      </c>
      <c r="G10" s="1" t="str">
        <f t="shared" si="1"/>
        <v/>
      </c>
      <c r="H10" s="13">
        <v>5.75</v>
      </c>
      <c r="J10" s="1"/>
      <c r="K10" s="13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6">
        <f t="shared" si="6"/>
        <v>0</v>
      </c>
      <c r="Q10" s="3"/>
      <c r="R10" s="3"/>
    </row>
    <row r="11" spans="1:18" ht="15">
      <c r="A11" s="17">
        <v>6</v>
      </c>
      <c r="B11" s="17"/>
      <c r="C11" s="17"/>
      <c r="D11" s="17"/>
      <c r="E11" s="17"/>
      <c r="F11" s="17"/>
      <c r="G11" s="1" t="str">
        <f t="shared" si="1"/>
        <v/>
      </c>
      <c r="H11" s="13">
        <v>6.25</v>
      </c>
      <c r="J11" s="1"/>
      <c r="K11" s="13">
        <v>6.25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6">
        <f t="shared" si="6"/>
        <v>0</v>
      </c>
      <c r="Q11" s="3"/>
      <c r="R11" s="3"/>
    </row>
    <row r="12" spans="1:18" ht="15">
      <c r="A12" s="17">
        <v>6.5</v>
      </c>
      <c r="B12" s="17"/>
      <c r="C12" s="17"/>
      <c r="D12" s="17"/>
      <c r="E12" s="17"/>
      <c r="F12" s="17"/>
      <c r="G12" s="1" t="str">
        <f t="shared" si="1"/>
        <v/>
      </c>
      <c r="H12" s="13">
        <v>6.75</v>
      </c>
      <c r="J12" s="1"/>
      <c r="K12" s="13">
        <v>6.75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6">
        <f t="shared" si="6"/>
        <v>0</v>
      </c>
      <c r="Q12" s="3"/>
      <c r="R12" s="3"/>
    </row>
    <row r="13" spans="1:18" ht="15">
      <c r="A13" s="17">
        <v>7.5</v>
      </c>
      <c r="B13" s="17"/>
      <c r="C13" s="7">
        <v>10</v>
      </c>
      <c r="D13" s="7"/>
      <c r="E13" s="7"/>
      <c r="F13" s="7">
        <f t="shared" ref="F13:F35" si="7">+SUM(C13:E13)</f>
        <v>10</v>
      </c>
      <c r="G13" s="1" t="str">
        <f t="shared" si="1"/>
        <v/>
      </c>
      <c r="H13" s="13">
        <v>7.25</v>
      </c>
      <c r="J13" s="1"/>
      <c r="K13" s="13">
        <v>7.25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6">
        <f t="shared" si="6"/>
        <v>0</v>
      </c>
      <c r="Q13" s="3"/>
      <c r="R13" s="3"/>
    </row>
    <row r="14" spans="1:18" ht="15">
      <c r="A14" s="17">
        <v>8</v>
      </c>
      <c r="B14" s="17"/>
      <c r="C14" s="7">
        <v>7</v>
      </c>
      <c r="D14" s="7"/>
      <c r="E14" s="7"/>
      <c r="F14" s="7">
        <f t="shared" si="7"/>
        <v>7</v>
      </c>
      <c r="G14" s="1" t="str">
        <f t="shared" si="1"/>
        <v/>
      </c>
      <c r="H14" s="13">
        <v>7.75</v>
      </c>
      <c r="J14" s="15"/>
      <c r="K14" s="13">
        <v>7.75</v>
      </c>
      <c r="L14" s="1">
        <f t="shared" si="2"/>
        <v>0</v>
      </c>
      <c r="M14" s="1">
        <f t="shared" si="3"/>
        <v>0</v>
      </c>
      <c r="N14" s="1">
        <f t="shared" si="4"/>
        <v>0</v>
      </c>
      <c r="O14" s="1">
        <f t="shared" si="5"/>
        <v>0</v>
      </c>
      <c r="P14" s="16">
        <f t="shared" si="6"/>
        <v>0</v>
      </c>
      <c r="Q14" s="3"/>
      <c r="R14" s="3"/>
    </row>
    <row r="15" spans="1:18" ht="15">
      <c r="A15" s="17">
        <v>8.5</v>
      </c>
      <c r="B15" s="17"/>
      <c r="C15" s="7">
        <v>4</v>
      </c>
      <c r="D15" s="7"/>
      <c r="E15" s="7"/>
      <c r="F15" s="7">
        <f t="shared" si="7"/>
        <v>4</v>
      </c>
      <c r="G15" s="1" t="str">
        <f t="shared" si="1"/>
        <v/>
      </c>
      <c r="H15" s="13">
        <v>8.25</v>
      </c>
      <c r="I15" s="18">
        <v>47547.657800672889</v>
      </c>
      <c r="J15" s="15"/>
      <c r="K15" s="13">
        <v>8.25</v>
      </c>
      <c r="L15" s="1">
        <f t="shared" si="2"/>
        <v>0</v>
      </c>
      <c r="M15" s="1">
        <f t="shared" si="3"/>
        <v>47.547657800672901</v>
      </c>
      <c r="N15" s="1">
        <f t="shared" si="4"/>
        <v>0</v>
      </c>
      <c r="O15" s="1">
        <f t="shared" si="5"/>
        <v>0</v>
      </c>
      <c r="P15" s="16">
        <f t="shared" si="6"/>
        <v>47.547657800672901</v>
      </c>
      <c r="Q15" s="3"/>
      <c r="R15" s="3"/>
    </row>
    <row r="16" spans="1:18" ht="15">
      <c r="A16" s="17">
        <v>9</v>
      </c>
      <c r="B16" s="17"/>
      <c r="C16" s="7">
        <v>10</v>
      </c>
      <c r="D16" s="7"/>
      <c r="E16" s="7"/>
      <c r="F16" s="7">
        <f t="shared" si="7"/>
        <v>10</v>
      </c>
      <c r="G16" s="1" t="str">
        <f t="shared" si="1"/>
        <v/>
      </c>
      <c r="H16" s="13">
        <v>8.75</v>
      </c>
      <c r="I16" s="18">
        <v>841453.42495546339</v>
      </c>
      <c r="J16" s="15"/>
      <c r="K16" s="13">
        <v>8.75</v>
      </c>
      <c r="L16" s="1">
        <f t="shared" si="2"/>
        <v>0</v>
      </c>
      <c r="M16" s="1">
        <f t="shared" si="3"/>
        <v>841.45342495546299</v>
      </c>
      <c r="N16" s="1">
        <f t="shared" si="4"/>
        <v>0</v>
      </c>
      <c r="O16" s="1">
        <f t="shared" si="5"/>
        <v>0</v>
      </c>
      <c r="P16" s="16">
        <f t="shared" si="6"/>
        <v>841.45342495546299</v>
      </c>
      <c r="Q16" s="3"/>
      <c r="R16" s="3"/>
    </row>
    <row r="17" spans="1:18" ht="15">
      <c r="A17" s="17">
        <v>9.5</v>
      </c>
      <c r="B17" s="17"/>
      <c r="C17" s="7">
        <v>10</v>
      </c>
      <c r="D17" s="7"/>
      <c r="E17" s="7"/>
      <c r="F17" s="7">
        <f t="shared" si="7"/>
        <v>10</v>
      </c>
      <c r="G17" s="1" t="str">
        <f t="shared" si="1"/>
        <v/>
      </c>
      <c r="H17" s="13">
        <v>9.25</v>
      </c>
      <c r="I17" s="19">
        <v>3204432.3747296925</v>
      </c>
      <c r="J17" s="15"/>
      <c r="K17" s="13">
        <v>9.25</v>
      </c>
      <c r="L17" s="1">
        <f t="shared" si="2"/>
        <v>0</v>
      </c>
      <c r="M17" s="1">
        <f t="shared" si="3"/>
        <v>3204.4323747296899</v>
      </c>
      <c r="N17" s="1">
        <f t="shared" si="4"/>
        <v>0</v>
      </c>
      <c r="O17" s="1">
        <f t="shared" si="5"/>
        <v>0</v>
      </c>
      <c r="P17" s="16">
        <f t="shared" si="6"/>
        <v>3204.4323747296899</v>
      </c>
      <c r="Q17" s="3"/>
      <c r="R17" s="3"/>
    </row>
    <row r="18" spans="1:18" ht="15">
      <c r="A18" s="17">
        <v>10</v>
      </c>
      <c r="B18" s="17"/>
      <c r="C18" s="7">
        <v>10</v>
      </c>
      <c r="D18" s="7"/>
      <c r="E18" s="7"/>
      <c r="F18" s="7">
        <f t="shared" si="7"/>
        <v>10</v>
      </c>
      <c r="G18" s="1" t="str">
        <f t="shared" si="1"/>
        <v/>
      </c>
      <c r="H18" s="13">
        <v>9.75</v>
      </c>
      <c r="I18" s="19">
        <v>6186277.7612531558</v>
      </c>
      <c r="J18" s="15"/>
      <c r="K18" s="13">
        <v>9.75</v>
      </c>
      <c r="L18" s="1">
        <f t="shared" si="2"/>
        <v>0</v>
      </c>
      <c r="M18" s="1">
        <f t="shared" si="3"/>
        <v>6186.27776125316</v>
      </c>
      <c r="N18" s="1">
        <f t="shared" si="4"/>
        <v>0</v>
      </c>
      <c r="O18" s="1">
        <f t="shared" si="5"/>
        <v>0</v>
      </c>
      <c r="P18" s="16">
        <f t="shared" si="6"/>
        <v>6186.27776125316</v>
      </c>
      <c r="Q18" s="3"/>
      <c r="R18" s="3"/>
    </row>
    <row r="19" spans="1:18" ht="15">
      <c r="A19" s="17">
        <v>10.5</v>
      </c>
      <c r="B19" s="17"/>
      <c r="C19" s="7">
        <v>13</v>
      </c>
      <c r="D19" s="7"/>
      <c r="E19" s="7"/>
      <c r="F19" s="7">
        <f t="shared" si="7"/>
        <v>13</v>
      </c>
      <c r="G19" s="1" t="str">
        <f t="shared" si="1"/>
        <v/>
      </c>
      <c r="H19" s="13">
        <v>10.25</v>
      </c>
      <c r="I19" s="19">
        <v>11004334.615789492</v>
      </c>
      <c r="J19" s="15"/>
      <c r="K19" s="13">
        <v>10.25</v>
      </c>
      <c r="L19" s="1">
        <f t="shared" si="2"/>
        <v>0</v>
      </c>
      <c r="M19" s="1">
        <f t="shared" si="3"/>
        <v>11004.334615789499</v>
      </c>
      <c r="N19" s="1">
        <f t="shared" si="4"/>
        <v>0</v>
      </c>
      <c r="O19" s="1">
        <f t="shared" si="5"/>
        <v>0</v>
      </c>
      <c r="P19" s="16">
        <f t="shared" si="6"/>
        <v>11004.334615789499</v>
      </c>
      <c r="Q19" s="3"/>
      <c r="R19" s="3"/>
    </row>
    <row r="20" spans="1:18" ht="15">
      <c r="A20" s="17">
        <v>11</v>
      </c>
      <c r="B20" s="17"/>
      <c r="C20" s="7">
        <v>22</v>
      </c>
      <c r="D20" s="7"/>
      <c r="E20" s="7"/>
      <c r="F20" s="7">
        <f t="shared" si="7"/>
        <v>22</v>
      </c>
      <c r="G20" s="1" t="str">
        <f t="shared" si="1"/>
        <v/>
      </c>
      <c r="H20" s="13">
        <v>10.75</v>
      </c>
      <c r="I20" s="19">
        <v>18459112.13318615</v>
      </c>
      <c r="J20" s="15"/>
      <c r="K20" s="13">
        <v>10.75</v>
      </c>
      <c r="L20" s="1">
        <f t="shared" si="2"/>
        <v>0</v>
      </c>
      <c r="M20" s="1">
        <f t="shared" si="3"/>
        <v>18459.112133186201</v>
      </c>
      <c r="N20" s="1">
        <f t="shared" si="4"/>
        <v>0</v>
      </c>
      <c r="O20" s="1">
        <f t="shared" si="5"/>
        <v>0</v>
      </c>
      <c r="P20" s="16">
        <f t="shared" si="6"/>
        <v>18459.112133186201</v>
      </c>
      <c r="Q20" s="3"/>
      <c r="R20" s="3"/>
    </row>
    <row r="21" spans="1:18" ht="15">
      <c r="A21" s="17">
        <v>11.5</v>
      </c>
      <c r="B21" s="17"/>
      <c r="C21" s="7">
        <v>28</v>
      </c>
      <c r="D21" s="7">
        <v>1</v>
      </c>
      <c r="E21" s="7"/>
      <c r="F21" s="7">
        <f t="shared" si="7"/>
        <v>29</v>
      </c>
      <c r="G21" s="1" t="str">
        <f t="shared" si="1"/>
        <v/>
      </c>
      <c r="H21" s="13">
        <v>11.25</v>
      </c>
      <c r="I21" s="19">
        <v>28644387.421170287</v>
      </c>
      <c r="J21" s="15"/>
      <c r="K21" s="13">
        <v>11.25</v>
      </c>
      <c r="L21" s="1">
        <f t="shared" si="2"/>
        <v>0</v>
      </c>
      <c r="M21" s="1">
        <f t="shared" si="3"/>
        <v>27656.649923888599</v>
      </c>
      <c r="N21" s="1">
        <f t="shared" si="4"/>
        <v>987.73749728173402</v>
      </c>
      <c r="O21" s="1">
        <f t="shared" si="5"/>
        <v>0</v>
      </c>
      <c r="P21" s="16">
        <f t="shared" si="6"/>
        <v>28644.387421170301</v>
      </c>
      <c r="Q21" s="3"/>
      <c r="R21" s="3"/>
    </row>
    <row r="22" spans="1:18" ht="15">
      <c r="A22" s="17">
        <v>12</v>
      </c>
      <c r="B22" s="17"/>
      <c r="C22" s="7">
        <v>30</v>
      </c>
      <c r="D22" s="7">
        <v>2</v>
      </c>
      <c r="E22" s="7"/>
      <c r="F22" s="7">
        <f t="shared" si="7"/>
        <v>32</v>
      </c>
      <c r="G22" s="1" t="str">
        <f t="shared" si="1"/>
        <v/>
      </c>
      <c r="H22" s="13">
        <v>11.75</v>
      </c>
      <c r="I22" s="19">
        <v>32714734.249350637</v>
      </c>
      <c r="J22" s="15"/>
      <c r="K22" s="13">
        <v>11.75</v>
      </c>
      <c r="L22" s="1">
        <f t="shared" si="2"/>
        <v>0</v>
      </c>
      <c r="M22" s="1">
        <f t="shared" si="3"/>
        <v>30670.063358766201</v>
      </c>
      <c r="N22" s="1">
        <f t="shared" si="4"/>
        <v>2044.67089058441</v>
      </c>
      <c r="O22" s="1">
        <f t="shared" si="5"/>
        <v>0</v>
      </c>
      <c r="P22" s="16">
        <f t="shared" si="6"/>
        <v>32714.7342493506</v>
      </c>
      <c r="Q22" s="3"/>
      <c r="R22" s="3"/>
    </row>
    <row r="23" spans="1:18" ht="15">
      <c r="A23" s="17">
        <v>12.5</v>
      </c>
      <c r="B23" s="17"/>
      <c r="C23" s="7">
        <v>21</v>
      </c>
      <c r="D23" s="7">
        <v>2</v>
      </c>
      <c r="E23" s="7"/>
      <c r="F23" s="7">
        <f t="shared" si="7"/>
        <v>23</v>
      </c>
      <c r="G23" s="1" t="str">
        <f t="shared" si="1"/>
        <v/>
      </c>
      <c r="H23" s="13">
        <v>12.25</v>
      </c>
      <c r="I23" s="19">
        <v>33257657.954186391</v>
      </c>
      <c r="J23" s="15"/>
      <c r="K23" s="13">
        <v>12.25</v>
      </c>
      <c r="L23" s="1">
        <f t="shared" si="2"/>
        <v>0</v>
      </c>
      <c r="M23" s="1">
        <f t="shared" si="3"/>
        <v>30365.6876973006</v>
      </c>
      <c r="N23" s="1">
        <f t="shared" si="4"/>
        <v>2891.9702568857701</v>
      </c>
      <c r="O23" s="1">
        <f t="shared" si="5"/>
        <v>0</v>
      </c>
      <c r="P23" s="16">
        <f t="shared" si="6"/>
        <v>33257.657954186398</v>
      </c>
      <c r="Q23" s="3"/>
      <c r="R23" s="3"/>
    </row>
    <row r="24" spans="1:18" ht="15">
      <c r="A24" s="17">
        <v>13</v>
      </c>
      <c r="B24" s="17"/>
      <c r="C24" s="7">
        <v>20</v>
      </c>
      <c r="D24" s="7">
        <v>1</v>
      </c>
      <c r="E24" s="7"/>
      <c r="F24" s="7">
        <f t="shared" si="7"/>
        <v>21</v>
      </c>
      <c r="G24" s="1" t="str">
        <f t="shared" si="1"/>
        <v/>
      </c>
      <c r="H24" s="13">
        <v>12.75</v>
      </c>
      <c r="I24" s="19">
        <v>25010100.183098681</v>
      </c>
      <c r="J24" s="15"/>
      <c r="K24" s="13">
        <v>12.75</v>
      </c>
      <c r="L24" s="1">
        <f t="shared" si="2"/>
        <v>0</v>
      </c>
      <c r="M24" s="1">
        <f t="shared" si="3"/>
        <v>23819.143031522599</v>
      </c>
      <c r="N24" s="1">
        <f t="shared" si="4"/>
        <v>1190.9571515761299</v>
      </c>
      <c r="O24" s="1">
        <f t="shared" si="5"/>
        <v>0</v>
      </c>
      <c r="P24" s="16">
        <f t="shared" si="6"/>
        <v>25010.100183098701</v>
      </c>
      <c r="Q24" s="3"/>
      <c r="R24" s="3"/>
    </row>
    <row r="25" spans="1:18" ht="15">
      <c r="A25" s="17">
        <v>13.5</v>
      </c>
      <c r="B25" s="17"/>
      <c r="C25" s="7">
        <v>17</v>
      </c>
      <c r="D25" s="7">
        <v>3</v>
      </c>
      <c r="E25" s="7"/>
      <c r="F25" s="7">
        <f t="shared" si="7"/>
        <v>20</v>
      </c>
      <c r="G25" s="1" t="str">
        <f t="shared" si="1"/>
        <v/>
      </c>
      <c r="H25" s="13">
        <v>13.25</v>
      </c>
      <c r="I25" s="19">
        <v>12920644.027520213</v>
      </c>
      <c r="J25" s="15"/>
      <c r="K25" s="13">
        <v>13.25</v>
      </c>
      <c r="L25" s="1">
        <f t="shared" si="2"/>
        <v>0</v>
      </c>
      <c r="M25" s="1">
        <f t="shared" si="3"/>
        <v>10982.5474233922</v>
      </c>
      <c r="N25" s="1">
        <f t="shared" si="4"/>
        <v>1938.0966041280301</v>
      </c>
      <c r="O25" s="1">
        <f t="shared" si="5"/>
        <v>0</v>
      </c>
      <c r="P25" s="16">
        <f t="shared" si="6"/>
        <v>12920.6440275202</v>
      </c>
      <c r="Q25" s="3"/>
      <c r="R25" s="3"/>
    </row>
    <row r="26" spans="1:18" ht="15">
      <c r="A26" s="17">
        <v>14</v>
      </c>
      <c r="B26" s="17"/>
      <c r="C26" s="7">
        <v>18</v>
      </c>
      <c r="D26" s="7">
        <v>17</v>
      </c>
      <c r="E26" s="7"/>
      <c r="F26" s="7">
        <f t="shared" si="7"/>
        <v>35</v>
      </c>
      <c r="G26" s="1" t="str">
        <f t="shared" si="1"/>
        <v/>
      </c>
      <c r="H26" s="13">
        <v>13.75</v>
      </c>
      <c r="I26" s="19">
        <v>7849745.1190544283</v>
      </c>
      <c r="J26" s="15"/>
      <c r="K26" s="13">
        <v>13.75</v>
      </c>
      <c r="L26" s="1">
        <f t="shared" si="2"/>
        <v>0</v>
      </c>
      <c r="M26" s="1">
        <f t="shared" si="3"/>
        <v>4037.0117755137098</v>
      </c>
      <c r="N26" s="1">
        <f t="shared" si="4"/>
        <v>3812.7333435407199</v>
      </c>
      <c r="O26" s="1">
        <f t="shared" si="5"/>
        <v>0</v>
      </c>
      <c r="P26" s="16">
        <f t="shared" si="6"/>
        <v>7849.7451190544298</v>
      </c>
      <c r="Q26" s="3"/>
      <c r="R26" s="3"/>
    </row>
    <row r="27" spans="1:18" ht="15">
      <c r="A27" s="17">
        <v>14.5</v>
      </c>
      <c r="B27" s="17"/>
      <c r="C27" s="7">
        <v>13</v>
      </c>
      <c r="D27" s="7">
        <v>18</v>
      </c>
      <c r="E27" s="7">
        <v>3</v>
      </c>
      <c r="F27" s="7">
        <f t="shared" si="7"/>
        <v>34</v>
      </c>
      <c r="G27" s="1" t="str">
        <f t="shared" si="1"/>
        <v/>
      </c>
      <c r="H27" s="13">
        <v>14.25</v>
      </c>
      <c r="I27" s="19">
        <v>4505672.1211246382</v>
      </c>
      <c r="J27" s="15"/>
      <c r="K27" s="13">
        <v>14.25</v>
      </c>
      <c r="L27" s="1">
        <f t="shared" si="2"/>
        <v>0</v>
      </c>
      <c r="M27" s="1">
        <f t="shared" si="3"/>
        <v>1722.75698748883</v>
      </c>
      <c r="N27" s="1">
        <f t="shared" si="4"/>
        <v>2385.3558288306899</v>
      </c>
      <c r="O27" s="1">
        <f t="shared" si="5"/>
        <v>397.559304805115</v>
      </c>
      <c r="P27" s="16">
        <f t="shared" si="6"/>
        <v>4505.6721211246304</v>
      </c>
      <c r="Q27" s="3"/>
      <c r="R27" s="3"/>
    </row>
    <row r="28" spans="1:18" ht="15">
      <c r="A28" s="17">
        <v>15</v>
      </c>
      <c r="B28" s="17"/>
      <c r="C28" s="7">
        <v>14</v>
      </c>
      <c r="D28" s="7">
        <v>28</v>
      </c>
      <c r="E28" s="7">
        <v>1</v>
      </c>
      <c r="F28" s="7">
        <f t="shared" si="7"/>
        <v>43</v>
      </c>
      <c r="G28" s="1" t="str">
        <f t="shared" si="1"/>
        <v/>
      </c>
      <c r="H28" s="13">
        <v>14.75</v>
      </c>
      <c r="I28" s="19">
        <v>2186568.9719282975</v>
      </c>
      <c r="J28" s="15"/>
      <c r="K28" s="13">
        <v>14.75</v>
      </c>
      <c r="L28" s="1">
        <f t="shared" si="2"/>
        <v>0</v>
      </c>
      <c r="M28" s="1">
        <f t="shared" si="3"/>
        <v>711.90617690688805</v>
      </c>
      <c r="N28" s="1">
        <f t="shared" si="4"/>
        <v>1423.81235381378</v>
      </c>
      <c r="O28" s="1">
        <f t="shared" si="5"/>
        <v>50.850441207634802</v>
      </c>
      <c r="P28" s="16">
        <f t="shared" si="6"/>
        <v>2186.5689719283</v>
      </c>
      <c r="Q28" s="3"/>
      <c r="R28" s="3"/>
    </row>
    <row r="29" spans="1:18" ht="15">
      <c r="A29" s="17">
        <v>15.5</v>
      </c>
      <c r="B29" s="17"/>
      <c r="C29" s="7">
        <v>8</v>
      </c>
      <c r="D29" s="7">
        <v>21</v>
      </c>
      <c r="E29" s="7">
        <v>5</v>
      </c>
      <c r="F29" s="7">
        <f t="shared" si="7"/>
        <v>34</v>
      </c>
      <c r="G29" s="1" t="str">
        <f t="shared" si="1"/>
        <v/>
      </c>
      <c r="H29" s="13">
        <v>15.25</v>
      </c>
      <c r="I29" s="19">
        <v>600425.85845626018</v>
      </c>
      <c r="J29" s="15"/>
      <c r="K29" s="13">
        <v>15.25</v>
      </c>
      <c r="L29" s="1">
        <f t="shared" si="2"/>
        <v>0</v>
      </c>
      <c r="M29" s="1">
        <f t="shared" si="3"/>
        <v>141.276672577944</v>
      </c>
      <c r="N29" s="1">
        <f t="shared" si="4"/>
        <v>370.85126551710198</v>
      </c>
      <c r="O29" s="1">
        <f t="shared" si="5"/>
        <v>88.297920361214693</v>
      </c>
      <c r="P29" s="16">
        <f t="shared" si="6"/>
        <v>600.42585845626104</v>
      </c>
      <c r="Q29" s="3"/>
      <c r="R29" s="3"/>
    </row>
    <row r="30" spans="1:18" ht="15">
      <c r="A30" s="17">
        <v>16</v>
      </c>
      <c r="B30" s="17"/>
      <c r="C30" s="7">
        <v>3</v>
      </c>
      <c r="D30" s="7">
        <v>19</v>
      </c>
      <c r="E30" s="7">
        <v>8</v>
      </c>
      <c r="F30" s="7">
        <f t="shared" si="7"/>
        <v>30</v>
      </c>
      <c r="G30" s="1" t="str">
        <f t="shared" si="1"/>
        <v/>
      </c>
      <c r="H30" s="13">
        <v>15.75</v>
      </c>
      <c r="I30" s="18">
        <v>611517.28509794059</v>
      </c>
      <c r="J30" s="15"/>
      <c r="K30" s="13">
        <v>15.75</v>
      </c>
      <c r="L30" s="1">
        <f t="shared" si="2"/>
        <v>0</v>
      </c>
      <c r="M30" s="1">
        <f t="shared" si="3"/>
        <v>61.151728509794097</v>
      </c>
      <c r="N30" s="1">
        <f t="shared" si="4"/>
        <v>387.29428056202897</v>
      </c>
      <c r="O30" s="1">
        <f t="shared" si="5"/>
        <v>163.071276026117</v>
      </c>
      <c r="P30" s="16">
        <f t="shared" si="6"/>
        <v>611.51728509793998</v>
      </c>
      <c r="Q30" s="3"/>
      <c r="R30" s="3"/>
    </row>
    <row r="31" spans="1:18" ht="15">
      <c r="A31" s="17">
        <v>16.5</v>
      </c>
      <c r="B31" s="17"/>
      <c r="C31" s="7">
        <v>1</v>
      </c>
      <c r="D31" s="7">
        <v>16</v>
      </c>
      <c r="E31" s="7">
        <v>7</v>
      </c>
      <c r="F31" s="7">
        <f t="shared" si="7"/>
        <v>24</v>
      </c>
      <c r="G31" s="1" t="str">
        <f t="shared" si="1"/>
        <v/>
      </c>
      <c r="H31" s="13">
        <v>16.25</v>
      </c>
      <c r="I31" s="19">
        <v>200150.19282773987</v>
      </c>
      <c r="J31" s="15"/>
      <c r="K31" s="13">
        <v>16.25</v>
      </c>
      <c r="L31" s="1">
        <f t="shared" si="2"/>
        <v>0</v>
      </c>
      <c r="M31" s="1">
        <f t="shared" si="3"/>
        <v>8.3395913678224893</v>
      </c>
      <c r="N31" s="1">
        <f t="shared" si="4"/>
        <v>133.43346188516</v>
      </c>
      <c r="O31" s="1">
        <f t="shared" si="5"/>
        <v>58.3771395747575</v>
      </c>
      <c r="P31" s="16">
        <f t="shared" si="6"/>
        <v>200.15019282774</v>
      </c>
      <c r="Q31" s="3"/>
      <c r="R31" s="3"/>
    </row>
    <row r="32" spans="1:18" ht="15">
      <c r="A32" s="17">
        <v>17</v>
      </c>
      <c r="B32" s="17"/>
      <c r="C32" s="7">
        <v>1</v>
      </c>
      <c r="D32" s="7">
        <v>13</v>
      </c>
      <c r="E32" s="7">
        <v>6</v>
      </c>
      <c r="F32" s="7">
        <f t="shared" si="7"/>
        <v>20</v>
      </c>
      <c r="G32" s="1" t="str">
        <f t="shared" si="1"/>
        <v/>
      </c>
      <c r="H32" s="13">
        <v>16.75</v>
      </c>
      <c r="I32" s="18">
        <v>285025.84357430029</v>
      </c>
      <c r="J32" s="20"/>
      <c r="K32" s="13">
        <v>16.75</v>
      </c>
      <c r="L32" s="1">
        <f t="shared" si="2"/>
        <v>0</v>
      </c>
      <c r="M32" s="1">
        <f t="shared" si="3"/>
        <v>14.251292178715</v>
      </c>
      <c r="N32" s="1">
        <f t="shared" si="4"/>
        <v>185.26679832329501</v>
      </c>
      <c r="O32" s="1">
        <f t="shared" si="5"/>
        <v>85.5077530722901</v>
      </c>
      <c r="P32" s="16">
        <f t="shared" si="6"/>
        <v>285.02584357429998</v>
      </c>
      <c r="Q32" s="3"/>
      <c r="R32" s="3"/>
    </row>
    <row r="33" spans="1:18" ht="15">
      <c r="A33" s="17">
        <v>17.5</v>
      </c>
      <c r="B33" s="17"/>
      <c r="C33" s="7"/>
      <c r="D33" s="7">
        <v>6</v>
      </c>
      <c r="E33" s="7">
        <v>11</v>
      </c>
      <c r="F33" s="7">
        <f t="shared" si="7"/>
        <v>17</v>
      </c>
      <c r="G33" s="1" t="str">
        <f t="shared" si="1"/>
        <v/>
      </c>
      <c r="H33" s="13">
        <v>17.25</v>
      </c>
      <c r="I33" s="18">
        <v>142512.64087775288</v>
      </c>
      <c r="J33" s="20"/>
      <c r="K33" s="13">
        <v>17.25</v>
      </c>
      <c r="L33" s="1">
        <f t="shared" si="2"/>
        <v>0</v>
      </c>
      <c r="M33" s="1">
        <f t="shared" si="3"/>
        <v>0</v>
      </c>
      <c r="N33" s="1">
        <f t="shared" si="4"/>
        <v>50.298579133324601</v>
      </c>
      <c r="O33" s="1">
        <f t="shared" si="5"/>
        <v>92.214061744428307</v>
      </c>
      <c r="P33" s="16">
        <f t="shared" si="6"/>
        <v>142.512640877753</v>
      </c>
      <c r="Q33" s="3"/>
      <c r="R33" s="3"/>
    </row>
    <row r="34" spans="1:18" ht="15">
      <c r="A34" s="17">
        <v>18</v>
      </c>
      <c r="B34" s="17"/>
      <c r="C34" s="7">
        <v>1</v>
      </c>
      <c r="D34" s="7">
        <v>2</v>
      </c>
      <c r="E34" s="7">
        <v>12</v>
      </c>
      <c r="F34" s="7">
        <f t="shared" si="7"/>
        <v>15</v>
      </c>
      <c r="G34" s="1" t="str">
        <f t="shared" si="1"/>
        <v/>
      </c>
      <c r="H34" s="13">
        <v>17.75</v>
      </c>
      <c r="J34" s="20"/>
      <c r="K34" s="13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6">
        <f t="shared" si="6"/>
        <v>0</v>
      </c>
      <c r="Q34" s="3"/>
      <c r="R34" s="3"/>
    </row>
    <row r="35" spans="1:18" ht="15">
      <c r="A35" s="17">
        <v>18.5</v>
      </c>
      <c r="B35" s="17"/>
      <c r="C35" s="7"/>
      <c r="D35" s="7"/>
      <c r="E35" s="7">
        <v>2</v>
      </c>
      <c r="F35" s="7">
        <f t="shared" si="7"/>
        <v>2</v>
      </c>
      <c r="G35" s="1" t="str">
        <f t="shared" si="1"/>
        <v/>
      </c>
      <c r="H35" s="13">
        <v>18.25</v>
      </c>
      <c r="J35" s="1"/>
      <c r="K35" s="13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6">
        <f t="shared" si="6"/>
        <v>0</v>
      </c>
      <c r="Q35" s="3"/>
      <c r="R35" s="3"/>
    </row>
    <row r="36" spans="1:18">
      <c r="A36" s="13">
        <v>18.75</v>
      </c>
      <c r="F36" s="14">
        <f t="shared" ref="F36:F39" si="8">SUM(B36:E36)</f>
        <v>0</v>
      </c>
      <c r="G36" s="1" t="str">
        <f t="shared" si="1"/>
        <v/>
      </c>
      <c r="H36" s="13">
        <v>18.75</v>
      </c>
      <c r="J36" s="1"/>
      <c r="K36" s="13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6">
        <f t="shared" si="6"/>
        <v>0</v>
      </c>
      <c r="Q36" s="3"/>
      <c r="R36" s="3"/>
    </row>
    <row r="37" spans="1:18">
      <c r="A37" s="13">
        <v>19.25</v>
      </c>
      <c r="F37" s="14">
        <f t="shared" si="8"/>
        <v>0</v>
      </c>
      <c r="G37" s="1" t="str">
        <f t="shared" si="1"/>
        <v/>
      </c>
      <c r="H37" s="13">
        <v>19.25</v>
      </c>
      <c r="J37" s="1"/>
      <c r="K37" s="13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6">
        <f t="shared" si="6"/>
        <v>0</v>
      </c>
      <c r="Q37" s="3"/>
      <c r="R37" s="3"/>
    </row>
    <row r="38" spans="1:18">
      <c r="A38" s="13">
        <v>19.75</v>
      </c>
      <c r="F38" s="14">
        <f t="shared" si="8"/>
        <v>0</v>
      </c>
      <c r="G38" s="1" t="str">
        <f t="shared" si="1"/>
        <v/>
      </c>
      <c r="H38" s="13">
        <v>19.75</v>
      </c>
      <c r="J38" s="1"/>
      <c r="K38" s="13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6">
        <f t="shared" si="6"/>
        <v>0</v>
      </c>
      <c r="Q38" s="3"/>
      <c r="R38" s="3"/>
    </row>
    <row r="39" spans="1:18">
      <c r="A39" s="13">
        <v>20.25</v>
      </c>
      <c r="F39" s="14">
        <f t="shared" si="8"/>
        <v>0</v>
      </c>
      <c r="G39" s="1" t="str">
        <f t="shared" si="1"/>
        <v/>
      </c>
      <c r="H39" s="13">
        <v>20.25</v>
      </c>
      <c r="J39" s="1"/>
      <c r="K39" s="13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6">
        <f t="shared" si="6"/>
        <v>0</v>
      </c>
      <c r="Q39" s="3"/>
      <c r="R39" s="3"/>
    </row>
    <row r="40" spans="1:18">
      <c r="A40" s="13">
        <v>20.75</v>
      </c>
      <c r="F40" s="1"/>
      <c r="G40" s="1"/>
      <c r="H40" s="13">
        <v>20.75</v>
      </c>
      <c r="J40" s="1"/>
      <c r="K40" s="13">
        <v>20.75</v>
      </c>
      <c r="L40" s="1">
        <f t="shared" ref="L40:L42" si="9">IF($F40&gt;0,($I40/1000)*(B40/$F40),0)</f>
        <v>0</v>
      </c>
      <c r="M40" s="1">
        <f t="shared" ref="M40:M42" si="10">IF($F40&gt;0,($I40/1000)*(C40/$F40),0)</f>
        <v>0</v>
      </c>
      <c r="N40" s="1">
        <f t="shared" ref="N40:N42" si="11">IF($F40&gt;0,($I40/1000)*(D40/$F40),0)</f>
        <v>0</v>
      </c>
      <c r="O40" s="1">
        <f t="shared" ref="O40:O42" si="12">IF($F40&gt;0,($I40/1000)*(E40/$F40),0)</f>
        <v>0</v>
      </c>
      <c r="P40" s="16">
        <f t="shared" ref="P40:P42" si="13">SUM(L40:O40)</f>
        <v>0</v>
      </c>
      <c r="Q40" s="3"/>
      <c r="R40" s="3"/>
    </row>
    <row r="41" spans="1:18">
      <c r="A41" s="13">
        <v>21.25</v>
      </c>
      <c r="F41" s="1"/>
      <c r="G41" s="1"/>
      <c r="H41" s="13">
        <v>21.25</v>
      </c>
      <c r="J41" s="1"/>
      <c r="K41" s="13">
        <v>21.25</v>
      </c>
      <c r="L41" s="1">
        <f t="shared" si="9"/>
        <v>0</v>
      </c>
      <c r="M41" s="1">
        <f t="shared" si="10"/>
        <v>0</v>
      </c>
      <c r="N41" s="1">
        <f t="shared" si="11"/>
        <v>0</v>
      </c>
      <c r="O41" s="1">
        <f t="shared" si="12"/>
        <v>0</v>
      </c>
      <c r="P41" s="16">
        <f t="shared" si="13"/>
        <v>0</v>
      </c>
      <c r="Q41" s="3"/>
      <c r="R41" s="3"/>
    </row>
    <row r="42" spans="1:18">
      <c r="A42" s="13">
        <v>21.75</v>
      </c>
      <c r="F42" s="1"/>
      <c r="G42" s="1"/>
      <c r="H42" s="13">
        <v>21.75</v>
      </c>
      <c r="J42" s="1"/>
      <c r="K42" s="13">
        <v>21.75</v>
      </c>
      <c r="L42" s="1">
        <f t="shared" si="9"/>
        <v>0</v>
      </c>
      <c r="M42" s="1">
        <f t="shared" si="10"/>
        <v>0</v>
      </c>
      <c r="N42" s="1">
        <f t="shared" si="11"/>
        <v>0</v>
      </c>
      <c r="O42" s="1">
        <f t="shared" si="12"/>
        <v>0</v>
      </c>
      <c r="P42" s="16">
        <f t="shared" si="13"/>
        <v>0</v>
      </c>
      <c r="Q42" s="3"/>
      <c r="R42" s="3"/>
    </row>
    <row r="43" spans="1:18">
      <c r="A43" s="11" t="s">
        <v>12</v>
      </c>
      <c r="B43" s="21">
        <f>SUM(B6:B42)</f>
        <v>0</v>
      </c>
      <c r="C43" s="21">
        <f t="shared" ref="C43:F43" si="14">SUM(C6:C42)</f>
        <v>261</v>
      </c>
      <c r="D43" s="21">
        <f t="shared" si="14"/>
        <v>149</v>
      </c>
      <c r="E43" s="21">
        <f t="shared" si="14"/>
        <v>55</v>
      </c>
      <c r="F43" s="21">
        <f t="shared" si="14"/>
        <v>465</v>
      </c>
      <c r="G43" s="22"/>
      <c r="H43" s="11" t="s">
        <v>12</v>
      </c>
      <c r="I43" s="15">
        <f>SUM(I6:I42)</f>
        <v>188672300</v>
      </c>
      <c r="J43" s="1"/>
      <c r="K43" s="11" t="s">
        <v>12</v>
      </c>
      <c r="L43" s="21">
        <f>SUM(L6:L42)</f>
        <v>0</v>
      </c>
      <c r="M43" s="21">
        <f t="shared" ref="M43:P43" si="15">SUM(M6:M42)</f>
        <v>169933.94362712899</v>
      </c>
      <c r="N43" s="21">
        <f t="shared" si="15"/>
        <v>17802.478312062201</v>
      </c>
      <c r="O43" s="21">
        <f t="shared" si="15"/>
        <v>935.87789679155696</v>
      </c>
      <c r="P43" s="21">
        <f t="shared" si="15"/>
        <v>188672.299835982</v>
      </c>
      <c r="Q43" s="23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4"/>
      <c r="B46" s="1"/>
      <c r="C46" s="1"/>
      <c r="D46" s="1"/>
      <c r="E46" s="1"/>
      <c r="F46" s="24"/>
      <c r="G46" s="1"/>
      <c r="H46" s="1"/>
      <c r="I46" s="1"/>
      <c r="J46" s="24"/>
      <c r="K46" s="1"/>
      <c r="L46" s="1"/>
      <c r="M46" s="1"/>
      <c r="N46" s="24"/>
      <c r="O46" s="1"/>
      <c r="P46" s="3"/>
      <c r="Q46" s="3"/>
      <c r="R46" s="3"/>
    </row>
    <row r="47" spans="1:18">
      <c r="A47" s="1"/>
      <c r="B47" s="57" t="s">
        <v>17</v>
      </c>
      <c r="C47" s="57"/>
      <c r="D47" s="57"/>
      <c r="E47" s="1"/>
      <c r="F47" s="1"/>
      <c r="G47" s="15"/>
      <c r="H47" s="1"/>
      <c r="I47" s="57" t="s">
        <v>18</v>
      </c>
      <c r="J47" s="57"/>
      <c r="K47" s="57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5" t="s">
        <v>19</v>
      </c>
      <c r="I49" s="27">
        <v>3.329921E-3</v>
      </c>
      <c r="J49" s="25" t="s">
        <v>20</v>
      </c>
      <c r="K49" s="27">
        <v>3.2890250000000001</v>
      </c>
      <c r="L49" s="1"/>
      <c r="M49" s="1"/>
      <c r="N49" s="1"/>
      <c r="O49" s="1"/>
      <c r="P49" s="3"/>
      <c r="Q49" s="3"/>
      <c r="R49" s="3"/>
    </row>
    <row r="50" spans="1:18">
      <c r="A50" s="2" t="s">
        <v>8</v>
      </c>
      <c r="B50" s="1"/>
      <c r="C50" s="1"/>
      <c r="D50" s="1"/>
      <c r="E50" s="1"/>
      <c r="F50" s="1"/>
      <c r="G50" s="1"/>
      <c r="H50" s="2" t="s">
        <v>8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11</v>
      </c>
      <c r="B51" s="9">
        <v>0</v>
      </c>
      <c r="C51" s="10">
        <v>1</v>
      </c>
      <c r="D51" s="10">
        <v>2</v>
      </c>
      <c r="E51" s="10">
        <v>3</v>
      </c>
      <c r="F51" s="11" t="s">
        <v>12</v>
      </c>
      <c r="G51" s="1"/>
      <c r="H51" s="2" t="s">
        <v>11</v>
      </c>
      <c r="I51" s="9">
        <v>0</v>
      </c>
      <c r="J51" s="10">
        <v>1</v>
      </c>
      <c r="K51" s="10">
        <v>2</v>
      </c>
      <c r="L51" s="10">
        <v>3</v>
      </c>
      <c r="M51" s="28" t="s">
        <v>12</v>
      </c>
      <c r="N51" s="3"/>
      <c r="O51" s="3"/>
      <c r="P51" s="3"/>
    </row>
    <row r="52" spans="1:18">
      <c r="A52" s="13">
        <v>3.75</v>
      </c>
      <c r="B52" s="1">
        <f t="shared" ref="B52:B88" si="16">L6*($A52)</f>
        <v>0</v>
      </c>
      <c r="C52" s="1">
        <f t="shared" ref="C52:C88" si="17">M6*($A52)</f>
        <v>0</v>
      </c>
      <c r="D52" s="1">
        <f t="shared" ref="D52:D88" si="18">N6*($A52)</f>
        <v>0</v>
      </c>
      <c r="E52" s="1">
        <f t="shared" ref="E52:E88" si="19">O6*($A52)</f>
        <v>0</v>
      </c>
      <c r="F52" s="14">
        <f t="shared" ref="F52:F85" si="20">SUM(B52:E52)</f>
        <v>0</v>
      </c>
      <c r="G52" s="1"/>
      <c r="H52" s="13">
        <f t="shared" ref="H52:H85" si="21">$I$49*((A52)^$K$49)</f>
        <v>0.25729842077395898</v>
      </c>
      <c r="I52" s="1">
        <f t="shared" ref="I52:I88" si="22">L6*$H52</f>
        <v>0</v>
      </c>
      <c r="J52" s="1">
        <f t="shared" ref="J52:J88" si="23">M6*$H52</f>
        <v>0</v>
      </c>
      <c r="K52" s="1">
        <f t="shared" ref="K52:K88" si="24">N6*$H52</f>
        <v>0</v>
      </c>
      <c r="L52" s="1">
        <f t="shared" ref="L52:L88" si="25">O6*$H52</f>
        <v>0</v>
      </c>
      <c r="M52" s="29">
        <f t="shared" ref="M52:M85" si="26">SUM(I52:L52)</f>
        <v>0</v>
      </c>
      <c r="N52" s="3"/>
      <c r="O52" s="3"/>
      <c r="P52" s="3"/>
    </row>
    <row r="53" spans="1:18">
      <c r="A53" s="13">
        <v>4.25</v>
      </c>
      <c r="B53" s="1">
        <f t="shared" si="16"/>
        <v>0</v>
      </c>
      <c r="C53" s="1">
        <f t="shared" si="17"/>
        <v>0</v>
      </c>
      <c r="D53" s="1">
        <f t="shared" si="18"/>
        <v>0</v>
      </c>
      <c r="E53" s="1">
        <f t="shared" si="19"/>
        <v>0</v>
      </c>
      <c r="F53" s="14">
        <f t="shared" si="20"/>
        <v>0</v>
      </c>
      <c r="G53" s="1"/>
      <c r="H53" s="13">
        <f t="shared" si="21"/>
        <v>0.38834778368266398</v>
      </c>
      <c r="I53" s="1">
        <f t="shared" si="22"/>
        <v>0</v>
      </c>
      <c r="J53" s="1">
        <f t="shared" si="23"/>
        <v>0</v>
      </c>
      <c r="K53" s="1">
        <f t="shared" si="24"/>
        <v>0</v>
      </c>
      <c r="L53" s="1">
        <f t="shared" si="25"/>
        <v>0</v>
      </c>
      <c r="M53" s="29">
        <f t="shared" si="26"/>
        <v>0</v>
      </c>
      <c r="N53" s="3"/>
      <c r="O53" s="3"/>
      <c r="P53" s="3"/>
    </row>
    <row r="54" spans="1:18">
      <c r="A54" s="13">
        <v>4.75</v>
      </c>
      <c r="B54" s="1">
        <f t="shared" si="16"/>
        <v>0</v>
      </c>
      <c r="C54" s="1">
        <f t="shared" si="17"/>
        <v>0</v>
      </c>
      <c r="D54" s="1">
        <f t="shared" si="18"/>
        <v>0</v>
      </c>
      <c r="E54" s="1">
        <f t="shared" si="19"/>
        <v>0</v>
      </c>
      <c r="F54" s="14">
        <f t="shared" si="20"/>
        <v>0</v>
      </c>
      <c r="G54" s="1"/>
      <c r="H54" s="13">
        <f t="shared" si="21"/>
        <v>0.55988151576815803</v>
      </c>
      <c r="I54" s="1">
        <f t="shared" si="22"/>
        <v>0</v>
      </c>
      <c r="J54" s="1">
        <f t="shared" si="23"/>
        <v>0</v>
      </c>
      <c r="K54" s="1">
        <f t="shared" si="24"/>
        <v>0</v>
      </c>
      <c r="L54" s="1">
        <f t="shared" si="25"/>
        <v>0</v>
      </c>
      <c r="M54" s="29">
        <f t="shared" si="26"/>
        <v>0</v>
      </c>
      <c r="N54" s="3"/>
      <c r="O54" s="3"/>
      <c r="P54" s="3"/>
    </row>
    <row r="55" spans="1:18">
      <c r="A55" s="13">
        <v>5.25</v>
      </c>
      <c r="B55" s="1">
        <f t="shared" si="16"/>
        <v>0</v>
      </c>
      <c r="C55" s="1">
        <f t="shared" si="17"/>
        <v>0</v>
      </c>
      <c r="D55" s="1">
        <f t="shared" si="18"/>
        <v>0</v>
      </c>
      <c r="E55" s="1">
        <f t="shared" si="19"/>
        <v>0</v>
      </c>
      <c r="F55" s="14">
        <f t="shared" si="20"/>
        <v>0</v>
      </c>
      <c r="G55" s="1"/>
      <c r="H55" s="13">
        <f t="shared" si="21"/>
        <v>0.77813667195092795</v>
      </c>
      <c r="I55" s="1">
        <f t="shared" si="22"/>
        <v>0</v>
      </c>
      <c r="J55" s="1">
        <f t="shared" si="23"/>
        <v>0</v>
      </c>
      <c r="K55" s="1">
        <f t="shared" si="24"/>
        <v>0</v>
      </c>
      <c r="L55" s="1">
        <f t="shared" si="25"/>
        <v>0</v>
      </c>
      <c r="M55" s="29">
        <f t="shared" si="26"/>
        <v>0</v>
      </c>
      <c r="N55" s="3"/>
      <c r="O55" s="3"/>
      <c r="P55" s="3"/>
    </row>
    <row r="56" spans="1:18">
      <c r="A56" s="13">
        <v>5.75</v>
      </c>
      <c r="B56" s="1">
        <f t="shared" si="16"/>
        <v>0</v>
      </c>
      <c r="C56" s="1">
        <f t="shared" si="17"/>
        <v>0</v>
      </c>
      <c r="D56" s="1">
        <f t="shared" si="18"/>
        <v>0</v>
      </c>
      <c r="E56" s="1">
        <f t="shared" si="19"/>
        <v>0</v>
      </c>
      <c r="F56" s="14">
        <f t="shared" si="20"/>
        <v>0</v>
      </c>
      <c r="G56" s="1"/>
      <c r="H56" s="13">
        <f t="shared" si="21"/>
        <v>1.0495435480069499</v>
      </c>
      <c r="I56" s="1">
        <f t="shared" si="22"/>
        <v>0</v>
      </c>
      <c r="J56" s="1">
        <f t="shared" si="23"/>
        <v>0</v>
      </c>
      <c r="K56" s="1">
        <f t="shared" si="24"/>
        <v>0</v>
      </c>
      <c r="L56" s="1">
        <f t="shared" si="25"/>
        <v>0</v>
      </c>
      <c r="M56" s="29">
        <f t="shared" si="26"/>
        <v>0</v>
      </c>
      <c r="N56" s="3"/>
      <c r="O56" s="3"/>
      <c r="P56" s="3"/>
    </row>
    <row r="57" spans="1:18">
      <c r="A57" s="13">
        <v>6.25</v>
      </c>
      <c r="B57" s="1">
        <f t="shared" si="16"/>
        <v>0</v>
      </c>
      <c r="C57" s="1">
        <f t="shared" si="17"/>
        <v>0</v>
      </c>
      <c r="D57" s="1">
        <f t="shared" si="18"/>
        <v>0</v>
      </c>
      <c r="E57" s="1">
        <f t="shared" si="19"/>
        <v>0</v>
      </c>
      <c r="F57" s="14">
        <f t="shared" si="20"/>
        <v>0</v>
      </c>
      <c r="G57" s="1"/>
      <c r="H57" s="13">
        <f t="shared" si="21"/>
        <v>1.3807123336685501</v>
      </c>
      <c r="I57" s="1">
        <f t="shared" si="22"/>
        <v>0</v>
      </c>
      <c r="J57" s="1">
        <f t="shared" si="23"/>
        <v>0</v>
      </c>
      <c r="K57" s="1">
        <f t="shared" si="24"/>
        <v>0</v>
      </c>
      <c r="L57" s="1">
        <f t="shared" si="25"/>
        <v>0</v>
      </c>
      <c r="M57" s="29">
        <f t="shared" si="26"/>
        <v>0</v>
      </c>
      <c r="N57" s="3"/>
      <c r="O57" s="3"/>
      <c r="P57" s="3"/>
    </row>
    <row r="58" spans="1:18">
      <c r="A58" s="13">
        <v>6.75</v>
      </c>
      <c r="B58" s="1">
        <f t="shared" si="16"/>
        <v>0</v>
      </c>
      <c r="C58" s="1">
        <f t="shared" si="17"/>
        <v>0</v>
      </c>
      <c r="D58" s="1">
        <f t="shared" si="18"/>
        <v>0</v>
      </c>
      <c r="E58" s="1">
        <f t="shared" si="19"/>
        <v>0</v>
      </c>
      <c r="F58" s="14">
        <f t="shared" si="20"/>
        <v>0</v>
      </c>
      <c r="G58" s="1"/>
      <c r="H58" s="13">
        <f t="shared" si="21"/>
        <v>1.7784217934736799</v>
      </c>
      <c r="I58" s="1">
        <f t="shared" si="22"/>
        <v>0</v>
      </c>
      <c r="J58" s="1">
        <f t="shared" si="23"/>
        <v>0</v>
      </c>
      <c r="K58" s="1">
        <f t="shared" si="24"/>
        <v>0</v>
      </c>
      <c r="L58" s="1">
        <f t="shared" si="25"/>
        <v>0</v>
      </c>
      <c r="M58" s="29">
        <f t="shared" si="26"/>
        <v>0</v>
      </c>
      <c r="N58" s="3"/>
      <c r="O58" s="3"/>
      <c r="P58" s="3"/>
    </row>
    <row r="59" spans="1:18">
      <c r="A59" s="13">
        <v>7.25</v>
      </c>
      <c r="B59" s="1">
        <f t="shared" si="16"/>
        <v>0</v>
      </c>
      <c r="C59" s="1">
        <f t="shared" si="17"/>
        <v>0</v>
      </c>
      <c r="D59" s="1">
        <f t="shared" si="18"/>
        <v>0</v>
      </c>
      <c r="E59" s="1">
        <f t="shared" si="19"/>
        <v>0</v>
      </c>
      <c r="F59" s="14">
        <f t="shared" si="20"/>
        <v>0</v>
      </c>
      <c r="G59" s="1"/>
      <c r="H59" s="13">
        <f t="shared" si="21"/>
        <v>2.2496095259733799</v>
      </c>
      <c r="I59" s="1">
        <f t="shared" si="22"/>
        <v>0</v>
      </c>
      <c r="J59" s="1">
        <f t="shared" si="23"/>
        <v>0</v>
      </c>
      <c r="K59" s="1">
        <f t="shared" si="24"/>
        <v>0</v>
      </c>
      <c r="L59" s="1">
        <f t="shared" si="25"/>
        <v>0</v>
      </c>
      <c r="M59" s="29">
        <f t="shared" si="26"/>
        <v>0</v>
      </c>
      <c r="N59" s="3"/>
      <c r="O59" s="3"/>
      <c r="P59" s="3"/>
    </row>
    <row r="60" spans="1:18">
      <c r="A60" s="13">
        <v>7.75</v>
      </c>
      <c r="B60" s="1">
        <f t="shared" si="16"/>
        <v>0</v>
      </c>
      <c r="C60" s="1">
        <f t="shared" si="17"/>
        <v>0</v>
      </c>
      <c r="D60" s="1">
        <f t="shared" si="18"/>
        <v>0</v>
      </c>
      <c r="E60" s="1">
        <f t="shared" si="19"/>
        <v>0</v>
      </c>
      <c r="F60" s="14">
        <f t="shared" si="20"/>
        <v>0</v>
      </c>
      <c r="G60" s="1"/>
      <c r="H60" s="13">
        <f t="shared" si="21"/>
        <v>2.80136347819488</v>
      </c>
      <c r="I60" s="1">
        <f t="shared" si="22"/>
        <v>0</v>
      </c>
      <c r="J60" s="1">
        <f t="shared" si="23"/>
        <v>0</v>
      </c>
      <c r="K60" s="1">
        <f t="shared" si="24"/>
        <v>0</v>
      </c>
      <c r="L60" s="1">
        <f t="shared" si="25"/>
        <v>0</v>
      </c>
      <c r="M60" s="29">
        <f t="shared" si="26"/>
        <v>0</v>
      </c>
      <c r="N60" s="3"/>
      <c r="O60" s="3"/>
      <c r="P60" s="3"/>
    </row>
    <row r="61" spans="1:18">
      <c r="A61" s="13">
        <v>8.25</v>
      </c>
      <c r="B61" s="1">
        <f t="shared" si="16"/>
        <v>0</v>
      </c>
      <c r="C61" s="1">
        <f t="shared" si="17"/>
        <v>392.26817685555102</v>
      </c>
      <c r="D61" s="1">
        <f t="shared" si="18"/>
        <v>0</v>
      </c>
      <c r="E61" s="1">
        <f t="shared" si="19"/>
        <v>0</v>
      </c>
      <c r="F61" s="14">
        <f t="shared" si="20"/>
        <v>392.26817685555102</v>
      </c>
      <c r="G61" s="1"/>
      <c r="H61" s="13">
        <f t="shared" si="21"/>
        <v>3.4409144765895801</v>
      </c>
      <c r="I61" s="1">
        <f t="shared" si="22"/>
        <v>0</v>
      </c>
      <c r="J61" s="1">
        <f t="shared" si="23"/>
        <v>163.60742405426299</v>
      </c>
      <c r="K61" s="1">
        <f t="shared" si="24"/>
        <v>0</v>
      </c>
      <c r="L61" s="1">
        <f t="shared" si="25"/>
        <v>0</v>
      </c>
      <c r="M61" s="29">
        <f t="shared" si="26"/>
        <v>163.60742405426299</v>
      </c>
      <c r="N61" s="3"/>
      <c r="O61" s="3"/>
      <c r="P61" s="3"/>
    </row>
    <row r="62" spans="1:18">
      <c r="A62" s="13">
        <v>8.75</v>
      </c>
      <c r="B62" s="1">
        <f t="shared" si="16"/>
        <v>0</v>
      </c>
      <c r="C62" s="1">
        <f t="shared" si="17"/>
        <v>7362.7174683602998</v>
      </c>
      <c r="D62" s="1">
        <f t="shared" si="18"/>
        <v>0</v>
      </c>
      <c r="E62" s="1">
        <f t="shared" si="19"/>
        <v>0</v>
      </c>
      <c r="F62" s="14">
        <f t="shared" si="20"/>
        <v>7362.7174683602998</v>
      </c>
      <c r="G62" s="1"/>
      <c r="H62" s="13">
        <f t="shared" si="21"/>
        <v>4.1756295938804504</v>
      </c>
      <c r="I62" s="1">
        <f t="shared" si="22"/>
        <v>0</v>
      </c>
      <c r="J62" s="1">
        <f t="shared" si="23"/>
        <v>3513.5978231160898</v>
      </c>
      <c r="K62" s="1">
        <f t="shared" si="24"/>
        <v>0</v>
      </c>
      <c r="L62" s="1">
        <f t="shared" si="25"/>
        <v>0</v>
      </c>
      <c r="M62" s="29">
        <f t="shared" si="26"/>
        <v>3513.5978231160898</v>
      </c>
      <c r="N62" s="3"/>
      <c r="O62" s="3"/>
      <c r="P62" s="3"/>
    </row>
    <row r="63" spans="1:18">
      <c r="A63" s="13">
        <v>9.25</v>
      </c>
      <c r="B63" s="1">
        <f t="shared" si="16"/>
        <v>0</v>
      </c>
      <c r="C63" s="1">
        <f t="shared" si="17"/>
        <v>29640.999466249599</v>
      </c>
      <c r="D63" s="1">
        <f t="shared" si="18"/>
        <v>0</v>
      </c>
      <c r="E63" s="1">
        <f t="shared" si="19"/>
        <v>0</v>
      </c>
      <c r="F63" s="14">
        <f t="shared" si="20"/>
        <v>29640.999466249599</v>
      </c>
      <c r="G63" s="1"/>
      <c r="H63" s="13">
        <f t="shared" si="21"/>
        <v>5.01300621249462</v>
      </c>
      <c r="I63" s="1">
        <f t="shared" si="22"/>
        <v>0</v>
      </c>
      <c r="J63" s="1">
        <f t="shared" si="23"/>
        <v>16063.8394020388</v>
      </c>
      <c r="K63" s="1">
        <f t="shared" si="24"/>
        <v>0</v>
      </c>
      <c r="L63" s="1">
        <f t="shared" si="25"/>
        <v>0</v>
      </c>
      <c r="M63" s="29">
        <f t="shared" si="26"/>
        <v>16063.8394020388</v>
      </c>
      <c r="N63" s="3"/>
      <c r="O63" s="3"/>
      <c r="P63" s="3"/>
    </row>
    <row r="64" spans="1:18">
      <c r="A64" s="13">
        <v>9.75</v>
      </c>
      <c r="B64" s="1">
        <f t="shared" si="16"/>
        <v>0</v>
      </c>
      <c r="C64" s="1">
        <f t="shared" si="17"/>
        <v>60316.208172218299</v>
      </c>
      <c r="D64" s="1">
        <f t="shared" si="18"/>
        <v>0</v>
      </c>
      <c r="E64" s="1">
        <f t="shared" si="19"/>
        <v>0</v>
      </c>
      <c r="F64" s="14">
        <f t="shared" si="20"/>
        <v>60316.208172218299</v>
      </c>
      <c r="G64" s="1"/>
      <c r="H64" s="13">
        <f t="shared" si="21"/>
        <v>5.9606666752457098</v>
      </c>
      <c r="I64" s="1">
        <f t="shared" si="22"/>
        <v>0</v>
      </c>
      <c r="J64" s="1">
        <f t="shared" si="23"/>
        <v>36874.339695315299</v>
      </c>
      <c r="K64" s="1">
        <f t="shared" si="24"/>
        <v>0</v>
      </c>
      <c r="L64" s="1">
        <f t="shared" si="25"/>
        <v>0</v>
      </c>
      <c r="M64" s="29">
        <f t="shared" si="26"/>
        <v>36874.339695315299</v>
      </c>
      <c r="N64" s="3"/>
      <c r="O64" s="3"/>
      <c r="P64" s="3"/>
    </row>
    <row r="65" spans="1:16">
      <c r="A65" s="13">
        <v>10.25</v>
      </c>
      <c r="B65" s="1">
        <f t="shared" si="16"/>
        <v>0</v>
      </c>
      <c r="C65" s="1">
        <f t="shared" si="17"/>
        <v>112794.429811842</v>
      </c>
      <c r="D65" s="1">
        <f t="shared" si="18"/>
        <v>0</v>
      </c>
      <c r="E65" s="1">
        <f t="shared" si="19"/>
        <v>0</v>
      </c>
      <c r="F65" s="14">
        <f t="shared" si="20"/>
        <v>112794.429811842</v>
      </c>
      <c r="G65" s="1"/>
      <c r="H65" s="13">
        <f t="shared" si="21"/>
        <v>7.0263534361600097</v>
      </c>
      <c r="I65" s="1">
        <f t="shared" si="22"/>
        <v>0</v>
      </c>
      <c r="J65" s="1">
        <f t="shared" si="23"/>
        <v>77320.3443403071</v>
      </c>
      <c r="K65" s="1">
        <f t="shared" si="24"/>
        <v>0</v>
      </c>
      <c r="L65" s="1">
        <f t="shared" si="25"/>
        <v>0</v>
      </c>
      <c r="M65" s="29">
        <f t="shared" si="26"/>
        <v>77320.3443403071</v>
      </c>
      <c r="N65" s="3"/>
      <c r="O65" s="3"/>
      <c r="P65" s="3"/>
    </row>
    <row r="66" spans="1:16">
      <c r="A66" s="13">
        <v>10.75</v>
      </c>
      <c r="B66" s="1">
        <f t="shared" si="16"/>
        <v>0</v>
      </c>
      <c r="C66" s="1">
        <f t="shared" si="17"/>
        <v>198435.45543175199</v>
      </c>
      <c r="D66" s="1">
        <f t="shared" si="18"/>
        <v>0</v>
      </c>
      <c r="E66" s="1">
        <f t="shared" si="19"/>
        <v>0</v>
      </c>
      <c r="F66" s="14">
        <f t="shared" si="20"/>
        <v>198435.45543175199</v>
      </c>
      <c r="G66" s="1"/>
      <c r="H66" s="13">
        <f t="shared" si="21"/>
        <v>8.2179246411255402</v>
      </c>
      <c r="I66" s="1">
        <f t="shared" si="22"/>
        <v>0</v>
      </c>
      <c r="J66" s="1">
        <f t="shared" si="23"/>
        <v>151695.59245261</v>
      </c>
      <c r="K66" s="1">
        <f t="shared" si="24"/>
        <v>0</v>
      </c>
      <c r="L66" s="1">
        <f t="shared" si="25"/>
        <v>0</v>
      </c>
      <c r="M66" s="29">
        <f t="shared" si="26"/>
        <v>151695.59245261</v>
      </c>
      <c r="N66" s="3"/>
      <c r="O66" s="3"/>
      <c r="P66" s="3"/>
    </row>
    <row r="67" spans="1:16">
      <c r="A67" s="13">
        <v>11.25</v>
      </c>
      <c r="B67" s="1">
        <f t="shared" si="16"/>
        <v>0</v>
      </c>
      <c r="C67" s="1">
        <f t="shared" si="17"/>
        <v>311137.31164374697</v>
      </c>
      <c r="D67" s="1">
        <f t="shared" si="18"/>
        <v>11112.046844419499</v>
      </c>
      <c r="E67" s="1">
        <f t="shared" si="19"/>
        <v>0</v>
      </c>
      <c r="F67" s="14">
        <f t="shared" si="20"/>
        <v>322249.35848816601</v>
      </c>
      <c r="G67" s="1"/>
      <c r="H67" s="13">
        <f t="shared" si="21"/>
        <v>9.5433500809212095</v>
      </c>
      <c r="I67" s="1">
        <f t="shared" si="22"/>
        <v>0</v>
      </c>
      <c r="J67" s="1">
        <f t="shared" si="23"/>
        <v>263937.09228915197</v>
      </c>
      <c r="K67" s="1">
        <f t="shared" si="24"/>
        <v>9426.3247246125502</v>
      </c>
      <c r="L67" s="1">
        <f t="shared" si="25"/>
        <v>0</v>
      </c>
      <c r="M67" s="29">
        <f t="shared" si="26"/>
        <v>273363.41701376397</v>
      </c>
      <c r="N67" s="3"/>
      <c r="O67" s="3"/>
      <c r="P67" s="3"/>
    </row>
    <row r="68" spans="1:16">
      <c r="A68" s="13">
        <v>11.75</v>
      </c>
      <c r="B68" s="1">
        <f t="shared" si="16"/>
        <v>0</v>
      </c>
      <c r="C68" s="1">
        <f t="shared" si="17"/>
        <v>360373.24446550303</v>
      </c>
      <c r="D68" s="1">
        <f t="shared" si="18"/>
        <v>24024.8829643668</v>
      </c>
      <c r="E68" s="1">
        <f t="shared" si="19"/>
        <v>0</v>
      </c>
      <c r="F68" s="14">
        <f t="shared" si="20"/>
        <v>384398.12742987002</v>
      </c>
      <c r="G68" s="1"/>
      <c r="H68" s="13">
        <f t="shared" si="21"/>
        <v>11.010707469206199</v>
      </c>
      <c r="I68" s="1">
        <f t="shared" si="22"/>
        <v>0</v>
      </c>
      <c r="J68" s="1">
        <f t="shared" si="23"/>
        <v>337699.09570539399</v>
      </c>
      <c r="K68" s="1">
        <f t="shared" si="24"/>
        <v>22513.273047026301</v>
      </c>
      <c r="L68" s="1">
        <f t="shared" si="25"/>
        <v>0</v>
      </c>
      <c r="M68" s="29">
        <f t="shared" si="26"/>
        <v>360212.36875242001</v>
      </c>
      <c r="N68" s="3"/>
      <c r="O68" s="3"/>
      <c r="P68" s="3"/>
    </row>
    <row r="69" spans="1:16">
      <c r="A69" s="13">
        <v>12.25</v>
      </c>
      <c r="B69" s="1">
        <f t="shared" si="16"/>
        <v>0</v>
      </c>
      <c r="C69" s="1">
        <f t="shared" si="17"/>
        <v>371979.67429193202</v>
      </c>
      <c r="D69" s="1">
        <f t="shared" si="18"/>
        <v>35426.6356468507</v>
      </c>
      <c r="E69" s="1">
        <f t="shared" si="19"/>
        <v>0</v>
      </c>
      <c r="F69" s="14">
        <f t="shared" si="20"/>
        <v>407406.309938783</v>
      </c>
      <c r="G69" s="1"/>
      <c r="H69" s="13">
        <f t="shared" si="21"/>
        <v>12.6281790059505</v>
      </c>
      <c r="I69" s="1">
        <f t="shared" si="22"/>
        <v>0</v>
      </c>
      <c r="J69" s="1">
        <f t="shared" si="23"/>
        <v>383463.33988030098</v>
      </c>
      <c r="K69" s="1">
        <f t="shared" si="24"/>
        <v>36520.318083838203</v>
      </c>
      <c r="L69" s="1">
        <f t="shared" si="25"/>
        <v>0</v>
      </c>
      <c r="M69" s="29">
        <f t="shared" si="26"/>
        <v>419983.65796413901</v>
      </c>
      <c r="N69" s="3"/>
      <c r="O69" s="3"/>
      <c r="P69" s="3"/>
    </row>
    <row r="70" spans="1:16">
      <c r="A70" s="13">
        <v>12.75</v>
      </c>
      <c r="B70" s="1">
        <f t="shared" si="16"/>
        <v>0</v>
      </c>
      <c r="C70" s="1">
        <f t="shared" si="17"/>
        <v>303694.07365191297</v>
      </c>
      <c r="D70" s="1">
        <f t="shared" si="18"/>
        <v>15184.7036825957</v>
      </c>
      <c r="E70" s="1">
        <f t="shared" si="19"/>
        <v>0</v>
      </c>
      <c r="F70" s="14">
        <f t="shared" si="20"/>
        <v>318878.77733450901</v>
      </c>
      <c r="G70" s="1"/>
      <c r="H70" s="13">
        <f t="shared" si="21"/>
        <v>14.404048193087901</v>
      </c>
      <c r="I70" s="1">
        <f t="shared" si="22"/>
        <v>0</v>
      </c>
      <c r="J70" s="1">
        <f t="shared" si="23"/>
        <v>343092.08414410503</v>
      </c>
      <c r="K70" s="1">
        <f t="shared" si="24"/>
        <v>17154.604207205299</v>
      </c>
      <c r="L70" s="1">
        <f t="shared" si="25"/>
        <v>0</v>
      </c>
      <c r="M70" s="29">
        <f t="shared" si="26"/>
        <v>360246.68835130997</v>
      </c>
      <c r="N70" s="3"/>
      <c r="O70" s="3"/>
      <c r="P70" s="3"/>
    </row>
    <row r="71" spans="1:16">
      <c r="A71" s="13">
        <v>13.25</v>
      </c>
      <c r="B71" s="1">
        <f t="shared" si="16"/>
        <v>0</v>
      </c>
      <c r="C71" s="1">
        <f t="shared" si="17"/>
        <v>145518.753359947</v>
      </c>
      <c r="D71" s="1">
        <f t="shared" si="18"/>
        <v>25679.7800046964</v>
      </c>
      <c r="E71" s="1">
        <f t="shared" si="19"/>
        <v>0</v>
      </c>
      <c r="F71" s="14">
        <f t="shared" si="20"/>
        <v>171198.53336464299</v>
      </c>
      <c r="G71" s="1"/>
      <c r="H71" s="13">
        <f t="shared" si="21"/>
        <v>16.34669687425</v>
      </c>
      <c r="I71" s="1">
        <f t="shared" si="22"/>
        <v>0</v>
      </c>
      <c r="J71" s="1">
        <f t="shared" si="23"/>
        <v>179528.373637268</v>
      </c>
      <c r="K71" s="1">
        <f t="shared" si="24"/>
        <v>31681.477700694199</v>
      </c>
      <c r="L71" s="1">
        <f t="shared" si="25"/>
        <v>0</v>
      </c>
      <c r="M71" s="29">
        <f t="shared" si="26"/>
        <v>211209.851337962</v>
      </c>
      <c r="N71" s="3"/>
      <c r="O71" s="3"/>
      <c r="P71" s="3"/>
    </row>
    <row r="72" spans="1:16">
      <c r="A72" s="13">
        <v>13.75</v>
      </c>
      <c r="B72" s="1">
        <f t="shared" si="16"/>
        <v>0</v>
      </c>
      <c r="C72" s="1">
        <f t="shared" si="17"/>
        <v>55508.911913313503</v>
      </c>
      <c r="D72" s="1">
        <f t="shared" si="18"/>
        <v>52425.083473684899</v>
      </c>
      <c r="E72" s="1">
        <f t="shared" si="19"/>
        <v>0</v>
      </c>
      <c r="F72" s="14">
        <f t="shared" si="20"/>
        <v>107933.99538699799</v>
      </c>
      <c r="G72" s="1"/>
      <c r="H72" s="13">
        <f t="shared" si="21"/>
        <v>18.464602474570501</v>
      </c>
      <c r="I72" s="1">
        <f t="shared" si="22"/>
        <v>0</v>
      </c>
      <c r="J72" s="1">
        <f t="shared" si="23"/>
        <v>74541.817620020694</v>
      </c>
      <c r="K72" s="1">
        <f t="shared" si="24"/>
        <v>70400.605530019398</v>
      </c>
      <c r="L72" s="1">
        <f t="shared" si="25"/>
        <v>0</v>
      </c>
      <c r="M72" s="29">
        <f t="shared" si="26"/>
        <v>144942.42315004001</v>
      </c>
      <c r="N72" s="3"/>
      <c r="O72" s="3"/>
      <c r="P72" s="3"/>
    </row>
    <row r="73" spans="1:16">
      <c r="A73" s="13">
        <v>14.25</v>
      </c>
      <c r="B73" s="1">
        <f t="shared" si="16"/>
        <v>0</v>
      </c>
      <c r="C73" s="1">
        <f t="shared" si="17"/>
        <v>24549.2870717158</v>
      </c>
      <c r="D73" s="1">
        <f t="shared" si="18"/>
        <v>33991.320560837303</v>
      </c>
      <c r="E73" s="1">
        <f t="shared" si="19"/>
        <v>5665.2200934728899</v>
      </c>
      <c r="F73" s="14">
        <f t="shared" si="20"/>
        <v>64205.827726026</v>
      </c>
      <c r="G73" s="1"/>
      <c r="H73" s="13">
        <f t="shared" si="21"/>
        <v>20.7663354199378</v>
      </c>
      <c r="I73" s="1">
        <f t="shared" si="22"/>
        <v>0</v>
      </c>
      <c r="J73" s="1">
        <f t="shared" si="23"/>
        <v>35775.3494492346</v>
      </c>
      <c r="K73" s="1">
        <f t="shared" si="24"/>
        <v>49535.099237401802</v>
      </c>
      <c r="L73" s="1">
        <f t="shared" si="25"/>
        <v>8255.8498729003095</v>
      </c>
      <c r="M73" s="29">
        <f t="shared" si="26"/>
        <v>93566.298559536706</v>
      </c>
      <c r="N73" s="3"/>
      <c r="O73" s="3"/>
      <c r="P73" s="3"/>
    </row>
    <row r="74" spans="1:16">
      <c r="A74" s="13">
        <v>14.75</v>
      </c>
      <c r="B74" s="1">
        <f t="shared" si="16"/>
        <v>0</v>
      </c>
      <c r="C74" s="1">
        <f t="shared" si="17"/>
        <v>10500.6161093766</v>
      </c>
      <c r="D74" s="1">
        <f t="shared" si="18"/>
        <v>21001.232218753299</v>
      </c>
      <c r="E74" s="1">
        <f t="shared" si="19"/>
        <v>750.04400781261302</v>
      </c>
      <c r="F74" s="14">
        <f t="shared" si="20"/>
        <v>32251.892335942499</v>
      </c>
      <c r="G74" s="1"/>
      <c r="H74" s="13">
        <f t="shared" si="21"/>
        <v>23.2605567178807</v>
      </c>
      <c r="I74" s="1">
        <f t="shared" si="22"/>
        <v>0</v>
      </c>
      <c r="J74" s="1">
        <f t="shared" si="23"/>
        <v>16559.334005752298</v>
      </c>
      <c r="K74" s="1">
        <f t="shared" si="24"/>
        <v>33118.668011504698</v>
      </c>
      <c r="L74" s="1">
        <f t="shared" si="25"/>
        <v>1182.80957183945</v>
      </c>
      <c r="M74" s="29">
        <f t="shared" si="26"/>
        <v>50860.811589096404</v>
      </c>
      <c r="N74" s="3"/>
      <c r="O74" s="3"/>
      <c r="P74" s="3"/>
    </row>
    <row r="75" spans="1:16">
      <c r="A75" s="13">
        <v>15.25</v>
      </c>
      <c r="B75" s="1">
        <f t="shared" si="16"/>
        <v>0</v>
      </c>
      <c r="C75" s="1">
        <f t="shared" si="17"/>
        <v>2154.4692568136502</v>
      </c>
      <c r="D75" s="1">
        <f t="shared" si="18"/>
        <v>5655.4817991358004</v>
      </c>
      <c r="E75" s="1">
        <f t="shared" si="19"/>
        <v>1346.5432855085201</v>
      </c>
      <c r="F75" s="14">
        <f t="shared" si="20"/>
        <v>9156.4943414579702</v>
      </c>
      <c r="G75" s="1"/>
      <c r="H75" s="13">
        <f t="shared" si="21"/>
        <v>25.956015684603901</v>
      </c>
      <c r="I75" s="1">
        <f t="shared" si="22"/>
        <v>0</v>
      </c>
      <c r="J75" s="1">
        <f t="shared" si="23"/>
        <v>3666.9795293017601</v>
      </c>
      <c r="K75" s="1">
        <f t="shared" si="24"/>
        <v>9625.8212644171108</v>
      </c>
      <c r="L75" s="1">
        <f t="shared" si="25"/>
        <v>2291.8622058135902</v>
      </c>
      <c r="M75" s="29">
        <f t="shared" si="26"/>
        <v>15584.6629995325</v>
      </c>
      <c r="N75" s="3"/>
      <c r="O75" s="3"/>
      <c r="P75" s="3"/>
    </row>
    <row r="76" spans="1:16">
      <c r="A76" s="13">
        <v>15.75</v>
      </c>
      <c r="B76" s="1">
        <f t="shared" si="16"/>
        <v>0</v>
      </c>
      <c r="C76" s="1">
        <f t="shared" si="17"/>
        <v>963.13972402925697</v>
      </c>
      <c r="D76" s="1">
        <f t="shared" si="18"/>
        <v>6099.8849188519598</v>
      </c>
      <c r="E76" s="1">
        <f t="shared" si="19"/>
        <v>2568.3725974113399</v>
      </c>
      <c r="F76" s="14">
        <f t="shared" si="20"/>
        <v>9631.3972402925592</v>
      </c>
      <c r="G76" s="1"/>
      <c r="H76" s="13">
        <f t="shared" si="21"/>
        <v>28.861547804658102</v>
      </c>
      <c r="I76" s="1">
        <f t="shared" si="22"/>
        <v>0</v>
      </c>
      <c r="J76" s="1">
        <f t="shared" si="23"/>
        <v>1764.9335357228999</v>
      </c>
      <c r="K76" s="1">
        <f t="shared" si="24"/>
        <v>11177.912392911699</v>
      </c>
      <c r="L76" s="1">
        <f t="shared" si="25"/>
        <v>4706.4894285943701</v>
      </c>
      <c r="M76" s="29">
        <f t="shared" si="26"/>
        <v>17649.335357229</v>
      </c>
      <c r="N76" s="3"/>
      <c r="O76" s="3"/>
      <c r="P76" s="3"/>
    </row>
    <row r="77" spans="1:16">
      <c r="A77" s="13">
        <v>16.25</v>
      </c>
      <c r="B77" s="1">
        <f t="shared" si="16"/>
        <v>0</v>
      </c>
      <c r="C77" s="1">
        <f t="shared" si="17"/>
        <v>135.51835972711501</v>
      </c>
      <c r="D77" s="1">
        <f t="shared" si="18"/>
        <v>2168.2937556338502</v>
      </c>
      <c r="E77" s="1">
        <f t="shared" si="19"/>
        <v>948.62851808980895</v>
      </c>
      <c r="F77" s="14">
        <f t="shared" si="20"/>
        <v>3252.4406334507698</v>
      </c>
      <c r="G77" s="1"/>
      <c r="H77" s="13">
        <f t="shared" si="21"/>
        <v>31.986072711379101</v>
      </c>
      <c r="I77" s="1">
        <f t="shared" si="22"/>
        <v>0</v>
      </c>
      <c r="J77" s="1">
        <f t="shared" si="23"/>
        <v>266.75077587435999</v>
      </c>
      <c r="K77" s="1">
        <f t="shared" si="24"/>
        <v>4268.0124139897598</v>
      </c>
      <c r="L77" s="1">
        <f t="shared" si="25"/>
        <v>1867.2554311205199</v>
      </c>
      <c r="M77" s="29">
        <f t="shared" si="26"/>
        <v>6402.0186209846397</v>
      </c>
      <c r="N77" s="3"/>
      <c r="O77" s="3"/>
      <c r="P77" s="3"/>
    </row>
    <row r="78" spans="1:16">
      <c r="A78" s="13">
        <v>16.75</v>
      </c>
      <c r="B78" s="1">
        <f t="shared" si="16"/>
        <v>0</v>
      </c>
      <c r="C78" s="1">
        <f t="shared" si="17"/>
        <v>238.709143993476</v>
      </c>
      <c r="D78" s="1">
        <f t="shared" si="18"/>
        <v>3103.21887191519</v>
      </c>
      <c r="E78" s="1">
        <f t="shared" si="19"/>
        <v>1432.2548639608599</v>
      </c>
      <c r="F78" s="14">
        <f t="shared" si="20"/>
        <v>4774.1828798695296</v>
      </c>
      <c r="G78" s="1"/>
      <c r="H78" s="13">
        <f t="shared" si="21"/>
        <v>35.338592277640501</v>
      </c>
      <c r="I78" s="1">
        <f t="shared" si="22"/>
        <v>0</v>
      </c>
      <c r="J78" s="1">
        <f t="shared" si="23"/>
        <v>503.62060373313602</v>
      </c>
      <c r="K78" s="1">
        <f t="shared" si="24"/>
        <v>6547.0678485307699</v>
      </c>
      <c r="L78" s="1">
        <f t="shared" si="25"/>
        <v>3021.7236223988202</v>
      </c>
      <c r="M78" s="29">
        <f t="shared" si="26"/>
        <v>10072.4120746627</v>
      </c>
      <c r="N78" s="3"/>
      <c r="O78" s="3"/>
      <c r="P78" s="3"/>
    </row>
    <row r="79" spans="1:16">
      <c r="A79" s="13">
        <v>17.25</v>
      </c>
      <c r="B79" s="1">
        <f t="shared" si="16"/>
        <v>0</v>
      </c>
      <c r="C79" s="1">
        <f t="shared" si="17"/>
        <v>0</v>
      </c>
      <c r="D79" s="1">
        <f t="shared" si="18"/>
        <v>867.65049004984905</v>
      </c>
      <c r="E79" s="1">
        <f t="shared" si="19"/>
        <v>1590.69256509139</v>
      </c>
      <c r="F79" s="14">
        <f t="shared" si="20"/>
        <v>2458.3430551412398</v>
      </c>
      <c r="G79" s="1"/>
      <c r="H79" s="13">
        <f t="shared" si="21"/>
        <v>38.9281888076641</v>
      </c>
      <c r="I79" s="1">
        <f t="shared" si="22"/>
        <v>0</v>
      </c>
      <c r="J79" s="1">
        <f t="shared" si="23"/>
        <v>0</v>
      </c>
      <c r="K79" s="1">
        <f t="shared" si="24"/>
        <v>1958.03258525929</v>
      </c>
      <c r="L79" s="1">
        <f t="shared" si="25"/>
        <v>3589.7264063087</v>
      </c>
      <c r="M79" s="29">
        <f t="shared" si="26"/>
        <v>5547.7589915679901</v>
      </c>
      <c r="N79" s="3"/>
      <c r="O79" s="3"/>
      <c r="P79" s="3"/>
    </row>
    <row r="80" spans="1:16">
      <c r="A80" s="13">
        <v>17.75</v>
      </c>
      <c r="B80" s="1">
        <f t="shared" si="16"/>
        <v>0</v>
      </c>
      <c r="C80" s="1">
        <f t="shared" si="17"/>
        <v>0</v>
      </c>
      <c r="D80" s="1">
        <f t="shared" si="18"/>
        <v>0</v>
      </c>
      <c r="E80" s="1">
        <f t="shared" si="19"/>
        <v>0</v>
      </c>
      <c r="F80" s="14">
        <f t="shared" si="20"/>
        <v>0</v>
      </c>
      <c r="G80" s="1"/>
      <c r="H80" s="13">
        <f t="shared" si="21"/>
        <v>42.764023321665498</v>
      </c>
      <c r="I80" s="1">
        <f t="shared" si="22"/>
        <v>0</v>
      </c>
      <c r="J80" s="1">
        <f t="shared" si="23"/>
        <v>0</v>
      </c>
      <c r="K80" s="1">
        <f t="shared" si="24"/>
        <v>0</v>
      </c>
      <c r="L80" s="1">
        <f t="shared" si="25"/>
        <v>0</v>
      </c>
      <c r="M80" s="29">
        <f t="shared" si="26"/>
        <v>0</v>
      </c>
      <c r="N80" s="3"/>
      <c r="O80" s="3"/>
      <c r="P80" s="3"/>
    </row>
    <row r="81" spans="1:16">
      <c r="A81" s="13">
        <v>18.25</v>
      </c>
      <c r="B81" s="1">
        <f t="shared" si="16"/>
        <v>0</v>
      </c>
      <c r="C81" s="1">
        <f t="shared" si="17"/>
        <v>0</v>
      </c>
      <c r="D81" s="1">
        <f t="shared" si="18"/>
        <v>0</v>
      </c>
      <c r="E81" s="1">
        <f t="shared" si="19"/>
        <v>0</v>
      </c>
      <c r="F81" s="14">
        <f t="shared" si="20"/>
        <v>0</v>
      </c>
      <c r="G81" s="1"/>
      <c r="H81" s="13">
        <f t="shared" si="21"/>
        <v>46.855333925999702</v>
      </c>
      <c r="I81" s="1">
        <f t="shared" si="22"/>
        <v>0</v>
      </c>
      <c r="J81" s="1">
        <f t="shared" si="23"/>
        <v>0</v>
      </c>
      <c r="K81" s="1">
        <f t="shared" si="24"/>
        <v>0</v>
      </c>
      <c r="L81" s="1">
        <f t="shared" si="25"/>
        <v>0</v>
      </c>
      <c r="M81" s="29">
        <f t="shared" si="26"/>
        <v>0</v>
      </c>
      <c r="N81" s="3"/>
      <c r="O81" s="3"/>
      <c r="P81" s="3"/>
    </row>
    <row r="82" spans="1:16">
      <c r="A82" s="13">
        <v>18.75</v>
      </c>
      <c r="B82" s="1">
        <f t="shared" si="16"/>
        <v>0</v>
      </c>
      <c r="C82" s="1">
        <f t="shared" si="17"/>
        <v>0</v>
      </c>
      <c r="D82" s="1">
        <f t="shared" si="18"/>
        <v>0</v>
      </c>
      <c r="E82" s="1">
        <f t="shared" si="19"/>
        <v>0</v>
      </c>
      <c r="F82" s="14">
        <f t="shared" si="20"/>
        <v>0</v>
      </c>
      <c r="G82" s="1"/>
      <c r="H82" s="13">
        <f t="shared" si="21"/>
        <v>51.2114342622436</v>
      </c>
      <c r="I82" s="1">
        <f t="shared" si="22"/>
        <v>0</v>
      </c>
      <c r="J82" s="1">
        <f t="shared" si="23"/>
        <v>0</v>
      </c>
      <c r="K82" s="1">
        <f t="shared" si="24"/>
        <v>0</v>
      </c>
      <c r="L82" s="1">
        <f t="shared" si="25"/>
        <v>0</v>
      </c>
      <c r="M82" s="29">
        <f t="shared" si="26"/>
        <v>0</v>
      </c>
      <c r="N82" s="3"/>
      <c r="O82" s="3"/>
      <c r="P82" s="3"/>
    </row>
    <row r="83" spans="1:16">
      <c r="A83" s="13">
        <v>19.25</v>
      </c>
      <c r="B83" s="1">
        <f t="shared" si="16"/>
        <v>0</v>
      </c>
      <c r="C83" s="1">
        <f t="shared" si="17"/>
        <v>0</v>
      </c>
      <c r="D83" s="1">
        <f t="shared" si="18"/>
        <v>0</v>
      </c>
      <c r="E83" s="1">
        <f t="shared" si="19"/>
        <v>0</v>
      </c>
      <c r="F83" s="14">
        <f t="shared" si="20"/>
        <v>0</v>
      </c>
      <c r="G83" s="1"/>
      <c r="H83" s="13">
        <f t="shared" si="21"/>
        <v>55.841712029323503</v>
      </c>
      <c r="I83" s="1">
        <f t="shared" si="22"/>
        <v>0</v>
      </c>
      <c r="J83" s="1">
        <f t="shared" si="23"/>
        <v>0</v>
      </c>
      <c r="K83" s="1">
        <f t="shared" si="24"/>
        <v>0</v>
      </c>
      <c r="L83" s="1">
        <f t="shared" si="25"/>
        <v>0</v>
      </c>
      <c r="M83" s="29">
        <f t="shared" si="26"/>
        <v>0</v>
      </c>
      <c r="N83" s="3"/>
      <c r="O83" s="3"/>
      <c r="P83" s="3"/>
    </row>
    <row r="84" spans="1:16">
      <c r="A84" s="13">
        <v>19.75</v>
      </c>
      <c r="B84" s="1">
        <f t="shared" si="16"/>
        <v>0</v>
      </c>
      <c r="C84" s="1">
        <f t="shared" si="17"/>
        <v>0</v>
      </c>
      <c r="D84" s="1">
        <f t="shared" si="18"/>
        <v>0</v>
      </c>
      <c r="E84" s="1">
        <f t="shared" si="19"/>
        <v>0</v>
      </c>
      <c r="F84" s="14">
        <f t="shared" si="20"/>
        <v>0</v>
      </c>
      <c r="G84" s="1"/>
      <c r="H84" s="13">
        <f t="shared" si="21"/>
        <v>60.755627573380899</v>
      </c>
      <c r="I84" s="1">
        <f t="shared" si="22"/>
        <v>0</v>
      </c>
      <c r="J84" s="1">
        <f t="shared" si="23"/>
        <v>0</v>
      </c>
      <c r="K84" s="1">
        <f t="shared" si="24"/>
        <v>0</v>
      </c>
      <c r="L84" s="1">
        <f t="shared" si="25"/>
        <v>0</v>
      </c>
      <c r="M84" s="29">
        <f t="shared" si="26"/>
        <v>0</v>
      </c>
      <c r="N84" s="3"/>
      <c r="O84" s="3"/>
      <c r="P84" s="3"/>
    </row>
    <row r="85" spans="1:16">
      <c r="A85" s="13">
        <v>20.25</v>
      </c>
      <c r="B85" s="1">
        <f t="shared" si="16"/>
        <v>0</v>
      </c>
      <c r="C85" s="1">
        <f t="shared" si="17"/>
        <v>0</v>
      </c>
      <c r="D85" s="1">
        <f t="shared" si="18"/>
        <v>0</v>
      </c>
      <c r="E85" s="1">
        <f t="shared" si="19"/>
        <v>0</v>
      </c>
      <c r="F85" s="14">
        <f t="shared" si="20"/>
        <v>0</v>
      </c>
      <c r="G85" s="1"/>
      <c r="H85" s="13">
        <f t="shared" si="21"/>
        <v>65.962712540584903</v>
      </c>
      <c r="I85" s="1">
        <f t="shared" si="22"/>
        <v>0</v>
      </c>
      <c r="J85" s="1">
        <f t="shared" si="23"/>
        <v>0</v>
      </c>
      <c r="K85" s="1">
        <f t="shared" si="24"/>
        <v>0</v>
      </c>
      <c r="L85" s="1">
        <f t="shared" si="25"/>
        <v>0</v>
      </c>
      <c r="M85" s="29">
        <f t="shared" si="26"/>
        <v>0</v>
      </c>
      <c r="N85" s="3"/>
      <c r="O85" s="3"/>
      <c r="P85" s="3"/>
    </row>
    <row r="86" spans="1:16">
      <c r="A86" s="13">
        <v>20.75</v>
      </c>
      <c r="B86" s="1">
        <f t="shared" si="16"/>
        <v>0</v>
      </c>
      <c r="C86" s="1">
        <f t="shared" si="17"/>
        <v>0</v>
      </c>
      <c r="D86" s="1">
        <f t="shared" si="18"/>
        <v>0</v>
      </c>
      <c r="E86" s="1">
        <f t="shared" si="19"/>
        <v>0</v>
      </c>
      <c r="F86" s="14">
        <f t="shared" ref="F86:F88" si="27">SUM(B86:E86)</f>
        <v>0</v>
      </c>
      <c r="G86" s="1"/>
      <c r="H86" s="13">
        <f t="shared" ref="H86:H88" si="28">$I$49*((A86)^$K$49)</f>
        <v>71.472568588550203</v>
      </c>
      <c r="I86" s="1">
        <f t="shared" si="22"/>
        <v>0</v>
      </c>
      <c r="J86" s="1">
        <f t="shared" si="23"/>
        <v>0</v>
      </c>
      <c r="K86" s="1">
        <f t="shared" si="24"/>
        <v>0</v>
      </c>
      <c r="L86" s="1">
        <f t="shared" si="25"/>
        <v>0</v>
      </c>
      <c r="M86" s="29">
        <f t="shared" ref="M86:M88" si="29">SUM(I86:L86)</f>
        <v>0</v>
      </c>
      <c r="N86" s="3"/>
      <c r="O86" s="3"/>
      <c r="P86" s="3"/>
    </row>
    <row r="87" spans="1:16">
      <c r="A87" s="13">
        <v>21.25</v>
      </c>
      <c r="B87" s="1">
        <f t="shared" si="16"/>
        <v>0</v>
      </c>
      <c r="C87" s="1">
        <f t="shared" si="17"/>
        <v>0</v>
      </c>
      <c r="D87" s="1">
        <f t="shared" si="18"/>
        <v>0</v>
      </c>
      <c r="E87" s="1">
        <f t="shared" si="19"/>
        <v>0</v>
      </c>
      <c r="F87" s="14">
        <f t="shared" si="27"/>
        <v>0</v>
      </c>
      <c r="G87" s="1"/>
      <c r="H87" s="13">
        <f t="shared" si="28"/>
        <v>77.294866152422202</v>
      </c>
      <c r="I87" s="1">
        <f t="shared" si="22"/>
        <v>0</v>
      </c>
      <c r="J87" s="1">
        <f t="shared" si="23"/>
        <v>0</v>
      </c>
      <c r="K87" s="1">
        <f t="shared" si="24"/>
        <v>0</v>
      </c>
      <c r="L87" s="1">
        <f t="shared" si="25"/>
        <v>0</v>
      </c>
      <c r="M87" s="29">
        <f t="shared" si="29"/>
        <v>0</v>
      </c>
      <c r="N87" s="3"/>
      <c r="O87" s="3"/>
      <c r="P87" s="3"/>
    </row>
    <row r="88" spans="1:16">
      <c r="A88" s="13">
        <v>21.75</v>
      </c>
      <c r="B88" s="1">
        <f t="shared" si="16"/>
        <v>0</v>
      </c>
      <c r="C88" s="1">
        <f t="shared" si="17"/>
        <v>0</v>
      </c>
      <c r="D88" s="1">
        <f t="shared" si="18"/>
        <v>0</v>
      </c>
      <c r="E88" s="1">
        <f t="shared" si="19"/>
        <v>0</v>
      </c>
      <c r="F88" s="14">
        <f t="shared" si="27"/>
        <v>0</v>
      </c>
      <c r="G88" s="1"/>
      <c r="H88" s="13">
        <f t="shared" si="28"/>
        <v>83.439343262040197</v>
      </c>
      <c r="I88" s="1">
        <f t="shared" si="22"/>
        <v>0</v>
      </c>
      <c r="J88" s="1">
        <f t="shared" si="23"/>
        <v>0</v>
      </c>
      <c r="K88" s="1">
        <f t="shared" si="24"/>
        <v>0</v>
      </c>
      <c r="L88" s="1">
        <f t="shared" si="25"/>
        <v>0</v>
      </c>
      <c r="M88" s="29">
        <f t="shared" si="29"/>
        <v>0</v>
      </c>
      <c r="N88" s="3"/>
      <c r="O88" s="3"/>
      <c r="P88" s="3"/>
    </row>
    <row r="89" spans="1:16">
      <c r="A89" s="11" t="s">
        <v>12</v>
      </c>
      <c r="B89" s="21">
        <f>SUM(B52:B88)</f>
        <v>0</v>
      </c>
      <c r="C89" s="21">
        <f t="shared" ref="C89:F89" si="30">SUM(C52:C88)</f>
        <v>1995695.7875192901</v>
      </c>
      <c r="D89" s="21">
        <f t="shared" si="30"/>
        <v>236740.21523179099</v>
      </c>
      <c r="E89" s="21">
        <f t="shared" si="30"/>
        <v>14301.755931347399</v>
      </c>
      <c r="F89" s="21">
        <f t="shared" si="30"/>
        <v>2246737.7586824298</v>
      </c>
      <c r="G89" s="14"/>
      <c r="H89" s="11" t="s">
        <v>12</v>
      </c>
      <c r="I89" s="21">
        <f>SUM(I52:I88)</f>
        <v>0</v>
      </c>
      <c r="J89" s="21">
        <f t="shared" ref="J89:M89" si="31">SUM(J52:J88)</f>
        <v>1926430.0923132999</v>
      </c>
      <c r="K89" s="21">
        <f t="shared" si="31"/>
        <v>303927.21704741102</v>
      </c>
      <c r="L89" s="21">
        <f t="shared" si="31"/>
        <v>24915.716538975801</v>
      </c>
      <c r="M89" s="21">
        <f t="shared" si="31"/>
        <v>2255273.0258996901</v>
      </c>
      <c r="N89" s="3"/>
      <c r="O89" s="3"/>
      <c r="P89" s="3"/>
    </row>
    <row r="90" spans="1:16">
      <c r="A90" s="9" t="s">
        <v>21</v>
      </c>
      <c r="B90" s="30">
        <f>IF(L43&gt;0,B89/L43,0)</f>
        <v>0</v>
      </c>
      <c r="C90" s="30">
        <f>IF(M43&gt;0,C89/M43,0)</f>
        <v>11.7439502957589</v>
      </c>
      <c r="D90" s="30">
        <f>IF(N43&gt;0,D89/N43,0)</f>
        <v>13.298160575282701</v>
      </c>
      <c r="E90" s="30">
        <f>IF(O43&gt;0,E89/O43,0)</f>
        <v>15.281647296487799</v>
      </c>
      <c r="F90" s="30">
        <f>IF(P43&gt;0,F89/P43,0)</f>
        <v>11.908148470313799</v>
      </c>
      <c r="G90" s="14"/>
      <c r="H90" s="9" t="s">
        <v>21</v>
      </c>
      <c r="I90" s="30">
        <f>IF(L43&gt;0,I89/L43,0)</f>
        <v>0</v>
      </c>
      <c r="J90" s="30">
        <f>IF(M43&gt;0,J89/M43,0)</f>
        <v>11.336346648556001</v>
      </c>
      <c r="K90" s="30">
        <f>IF(N43&gt;0,K89/N43,0)</f>
        <v>17.072185777723</v>
      </c>
      <c r="L90" s="30">
        <f>IF(O43&gt;0,L89/O43,0)</f>
        <v>26.6228282817594</v>
      </c>
      <c r="M90" s="30">
        <f>IF(P43&gt;0,M89/P43,0)</f>
        <v>11.953387051836801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60" t="s">
        <v>22</v>
      </c>
      <c r="B95" s="60"/>
      <c r="C95" s="60"/>
      <c r="D95" s="60"/>
      <c r="E95" s="60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60"/>
      <c r="B96" s="60"/>
      <c r="C96" s="60"/>
      <c r="D96" s="60"/>
      <c r="E96" s="60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31"/>
      <c r="B97" s="3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61" t="s">
        <v>23</v>
      </c>
      <c r="B99" s="59" t="s">
        <v>24</v>
      </c>
      <c r="C99" s="59" t="s">
        <v>25</v>
      </c>
      <c r="D99" s="59" t="s">
        <v>26</v>
      </c>
      <c r="E99" s="59" t="s">
        <v>27</v>
      </c>
      <c r="F99" s="1"/>
      <c r="G99" s="59" t="s">
        <v>24</v>
      </c>
      <c r="H99" s="59" t="s">
        <v>26</v>
      </c>
      <c r="I99" s="59" t="s">
        <v>25</v>
      </c>
      <c r="J99" s="1"/>
      <c r="K99" s="1"/>
      <c r="L99" s="1"/>
      <c r="M99" s="1"/>
      <c r="N99" s="3"/>
      <c r="O99" s="3"/>
      <c r="P99" s="3"/>
    </row>
    <row r="100" spans="1:18">
      <c r="A100" s="61"/>
      <c r="B100" s="61"/>
      <c r="C100" s="61"/>
      <c r="D100" s="61"/>
      <c r="E100" s="59"/>
      <c r="F100" s="1"/>
      <c r="G100" s="59"/>
      <c r="H100" s="59"/>
      <c r="I100" s="59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32">
        <v>0</v>
      </c>
      <c r="B102" s="33">
        <f>L$43</f>
        <v>0</v>
      </c>
      <c r="C102" s="33">
        <f>$B$90</f>
        <v>0</v>
      </c>
      <c r="D102" s="33">
        <f>$I$90</f>
        <v>0</v>
      </c>
      <c r="E102" s="33">
        <f t="shared" ref="E102:E105" si="32">B102*D102</f>
        <v>0</v>
      </c>
      <c r="F102" s="1"/>
      <c r="G102" s="1">
        <f t="shared" ref="G102:G105" si="33">B102</f>
        <v>0</v>
      </c>
      <c r="H102" s="1">
        <f t="shared" ref="H102:H105" si="34">D102/1000</f>
        <v>0</v>
      </c>
      <c r="I102" s="1">
        <f t="shared" ref="I102:I105" si="35">C102</f>
        <v>0</v>
      </c>
      <c r="J102" s="1"/>
      <c r="K102" s="1"/>
      <c r="L102" s="1"/>
      <c r="M102" s="1"/>
      <c r="N102" s="3"/>
      <c r="O102" s="3"/>
      <c r="P102" s="3"/>
    </row>
    <row r="103" spans="1:18">
      <c r="A103" s="32">
        <v>1</v>
      </c>
      <c r="B103" s="33">
        <f>M$43</f>
        <v>169933.9436</v>
      </c>
      <c r="C103" s="33">
        <f>$C$90</f>
        <v>11.744</v>
      </c>
      <c r="D103" s="33">
        <f>$J$90</f>
        <v>11.3363</v>
      </c>
      <c r="E103" s="33">
        <f t="shared" si="32"/>
        <v>1926422.1647999999</v>
      </c>
      <c r="F103" s="1"/>
      <c r="G103" s="1">
        <f t="shared" si="33"/>
        <v>169933.9436</v>
      </c>
      <c r="H103" s="1">
        <f t="shared" si="34"/>
        <v>1.1336300000000001E-2</v>
      </c>
      <c r="I103" s="1">
        <f t="shared" si="35"/>
        <v>11.744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32">
        <v>2</v>
      </c>
      <c r="B104" s="33">
        <f>N$43</f>
        <v>17802.478299999999</v>
      </c>
      <c r="C104" s="33">
        <f>$D$90</f>
        <v>13.2982</v>
      </c>
      <c r="D104" s="33">
        <f>$K$90</f>
        <v>17.072199999999999</v>
      </c>
      <c r="E104" s="33">
        <f t="shared" si="32"/>
        <v>303927.46999999997</v>
      </c>
      <c r="F104" s="1"/>
      <c r="G104" s="1">
        <f t="shared" si="33"/>
        <v>17802.478299999999</v>
      </c>
      <c r="H104" s="1">
        <f t="shared" si="34"/>
        <v>1.7072199999999999E-2</v>
      </c>
      <c r="I104" s="1">
        <f t="shared" si="35"/>
        <v>13.2982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32">
        <v>3</v>
      </c>
      <c r="B105" s="33">
        <f>O$43</f>
        <v>935.87789999999995</v>
      </c>
      <c r="C105" s="33">
        <f>$E$90</f>
        <v>15.281599999999999</v>
      </c>
      <c r="D105" s="33">
        <f>$L$90</f>
        <v>26.622800000000002</v>
      </c>
      <c r="E105" s="33">
        <f t="shared" si="32"/>
        <v>24915.690200000001</v>
      </c>
      <c r="F105" s="1"/>
      <c r="G105" s="1">
        <f t="shared" si="33"/>
        <v>935.87789999999995</v>
      </c>
      <c r="H105" s="1">
        <f t="shared" si="34"/>
        <v>2.6622799999999999E-2</v>
      </c>
      <c r="I105" s="1">
        <f t="shared" si="35"/>
        <v>15.281599999999999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32" t="s">
        <v>12</v>
      </c>
      <c r="B106" s="33">
        <f>SUM(B102:B105)</f>
        <v>188672.29980000001</v>
      </c>
      <c r="C106" s="33">
        <f>$F$90</f>
        <v>11.908099999999999</v>
      </c>
      <c r="D106" s="33">
        <f>$M$90</f>
        <v>11.9534</v>
      </c>
      <c r="E106" s="33">
        <f>SUM(E102:E105)</f>
        <v>2255265.3250000002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32" t="s">
        <v>7</v>
      </c>
      <c r="B107" s="35">
        <f>$I$2</f>
        <v>2247320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6" t="s">
        <v>28</v>
      </c>
      <c r="B108" s="37">
        <f>IF(E106&gt;0,$I$2/E106,"")</f>
        <v>0.99648000000000003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topLeftCell="A56" zoomScale="80" zoomScaleNormal="80" workbookViewId="0">
      <selection activeCell="I90" sqref="I90"/>
    </sheetView>
  </sheetViews>
  <sheetFormatPr baseColWidth="10" defaultColWidth="11.5" defaultRowHeight="13"/>
  <cols>
    <col min="1" max="1" width="8.83203125" customWidth="1"/>
    <col min="2" max="2" width="12" customWidth="1"/>
    <col min="3" max="3" width="11.33203125" customWidth="1"/>
    <col min="4" max="4" width="9.6640625" customWidth="1"/>
    <col min="5" max="5" width="12" customWidth="1"/>
    <col min="6" max="6" width="11.33203125" customWidth="1"/>
    <col min="8" max="8" width="8.5" customWidth="1"/>
    <col min="9" max="9" width="10.5" customWidth="1"/>
    <col min="10" max="10" width="11.33203125" customWidth="1"/>
    <col min="11" max="12" width="9.6640625" customWidth="1"/>
    <col min="13" max="13" width="10.5" customWidth="1"/>
    <col min="14" max="14" width="8.6640625" customWidth="1"/>
    <col min="15" max="15" width="11.33203125" customWidth="1"/>
    <col min="16" max="16" width="10.83203125" customWidth="1"/>
  </cols>
  <sheetData>
    <row r="1" spans="1:18" ht="21">
      <c r="A1" s="62" t="s">
        <v>31</v>
      </c>
      <c r="B1" s="62"/>
      <c r="C1" s="62"/>
      <c r="D1" s="62"/>
      <c r="E1" s="62"/>
      <c r="F1" s="62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7</v>
      </c>
      <c r="I2">
        <v>2529799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8</v>
      </c>
      <c r="B4" s="58" t="s">
        <v>9</v>
      </c>
      <c r="C4" s="58"/>
      <c r="D4" s="58"/>
      <c r="E4" s="58"/>
      <c r="F4" s="58"/>
      <c r="G4" s="1"/>
      <c r="H4" s="2" t="s">
        <v>8</v>
      </c>
      <c r="I4" s="1"/>
      <c r="J4" s="1"/>
      <c r="K4" s="2" t="s">
        <v>8</v>
      </c>
      <c r="L4" s="57" t="s">
        <v>10</v>
      </c>
      <c r="M4" s="57"/>
      <c r="N4" s="57"/>
      <c r="O4" s="57"/>
      <c r="P4" s="57"/>
      <c r="Q4" s="3"/>
      <c r="R4" s="3"/>
    </row>
    <row r="5" spans="1:18">
      <c r="A5" s="2" t="s">
        <v>11</v>
      </c>
      <c r="B5" s="9">
        <v>0</v>
      </c>
      <c r="C5" s="10">
        <v>1</v>
      </c>
      <c r="D5" s="10">
        <v>2</v>
      </c>
      <c r="E5" s="10">
        <v>3</v>
      </c>
      <c r="F5" s="11" t="s">
        <v>12</v>
      </c>
      <c r="G5" s="1"/>
      <c r="H5" s="2" t="s">
        <v>11</v>
      </c>
      <c r="I5" s="2" t="s">
        <v>13</v>
      </c>
      <c r="J5" s="1"/>
      <c r="K5" s="2" t="s">
        <v>11</v>
      </c>
      <c r="L5" s="9">
        <v>0</v>
      </c>
      <c r="M5" s="10">
        <v>1</v>
      </c>
      <c r="N5" s="10">
        <v>2</v>
      </c>
      <c r="O5" s="10">
        <v>3</v>
      </c>
      <c r="P5" s="12" t="s">
        <v>12</v>
      </c>
      <c r="Q5" s="3"/>
      <c r="R5" s="3"/>
    </row>
    <row r="6" spans="1:18">
      <c r="A6" s="13">
        <v>3.75</v>
      </c>
      <c r="F6" s="14">
        <f t="shared" ref="F6:F39" si="0">SUM(B6:E6)</f>
        <v>0</v>
      </c>
      <c r="G6" s="1" t="str">
        <f t="shared" ref="G6:G39" si="1">IF(AND(F6=0,I6&gt;0),"COMPLETAR","")</f>
        <v/>
      </c>
      <c r="H6" s="13">
        <v>3.75</v>
      </c>
      <c r="I6" s="15"/>
      <c r="J6" s="1"/>
      <c r="K6" s="13">
        <v>3.75</v>
      </c>
      <c r="L6" s="1">
        <f t="shared" ref="L6:L39" si="2">IF($F6&gt;0,($I6/1000)*(B6/$F6),0)</f>
        <v>0</v>
      </c>
      <c r="M6" s="1">
        <f t="shared" ref="M6:M39" si="3">IF($F6&gt;0,($I6/1000)*(C6/$F6),0)</f>
        <v>0</v>
      </c>
      <c r="N6" s="1">
        <f t="shared" ref="N6:N39" si="4">IF($F6&gt;0,($I6/1000)*(D6/$F6),0)</f>
        <v>0</v>
      </c>
      <c r="O6" s="1">
        <f t="shared" ref="O6:O39" si="5">IF($F6&gt;0,($I6/1000)*(E6/$F6),0)</f>
        <v>0</v>
      </c>
      <c r="P6" s="16">
        <f t="shared" ref="P6:P39" si="6">SUM(L6:O6)</f>
        <v>0</v>
      </c>
      <c r="Q6" s="3"/>
      <c r="R6" s="3"/>
    </row>
    <row r="7" spans="1:18">
      <c r="A7" s="13">
        <v>4.25</v>
      </c>
      <c r="F7" s="14">
        <f t="shared" si="0"/>
        <v>0</v>
      </c>
      <c r="G7" s="1" t="str">
        <f t="shared" si="1"/>
        <v/>
      </c>
      <c r="H7" s="13">
        <v>4.25</v>
      </c>
      <c r="I7" s="15"/>
      <c r="J7" s="1"/>
      <c r="K7" s="13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6">
        <f t="shared" si="6"/>
        <v>0</v>
      </c>
      <c r="Q7" s="3"/>
      <c r="R7" s="3"/>
    </row>
    <row r="8" spans="1:18">
      <c r="A8" s="13">
        <v>4.75</v>
      </c>
      <c r="F8" s="14">
        <f t="shared" si="0"/>
        <v>0</v>
      </c>
      <c r="G8" s="1" t="str">
        <f t="shared" si="1"/>
        <v/>
      </c>
      <c r="H8" s="13">
        <v>4.75</v>
      </c>
      <c r="I8" s="15"/>
      <c r="J8" s="1"/>
      <c r="K8" s="13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6">
        <f t="shared" si="6"/>
        <v>0</v>
      </c>
      <c r="Q8" s="3"/>
      <c r="R8" s="3"/>
    </row>
    <row r="9" spans="1:18">
      <c r="A9" s="13">
        <v>5.25</v>
      </c>
      <c r="F9" s="14">
        <f t="shared" si="0"/>
        <v>0</v>
      </c>
      <c r="G9" s="1" t="str">
        <f t="shared" si="1"/>
        <v/>
      </c>
      <c r="H9" s="13">
        <v>5.25</v>
      </c>
      <c r="I9" s="15"/>
      <c r="J9" s="1"/>
      <c r="K9" s="13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6">
        <f t="shared" si="6"/>
        <v>0</v>
      </c>
      <c r="Q9" s="3"/>
      <c r="R9" s="3"/>
    </row>
    <row r="10" spans="1:18">
      <c r="A10" s="13">
        <v>5.75</v>
      </c>
      <c r="F10" s="14">
        <f t="shared" si="0"/>
        <v>0</v>
      </c>
      <c r="G10" s="1" t="str">
        <f t="shared" si="1"/>
        <v/>
      </c>
      <c r="H10" s="13">
        <v>5.75</v>
      </c>
      <c r="J10" s="1"/>
      <c r="K10" s="13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6">
        <f t="shared" si="6"/>
        <v>0</v>
      </c>
      <c r="Q10" s="3"/>
      <c r="R10" s="3"/>
    </row>
    <row r="11" spans="1:18">
      <c r="A11" s="13">
        <v>6.25</v>
      </c>
      <c r="B11" s="27">
        <v>1</v>
      </c>
      <c r="F11" s="14">
        <f t="shared" si="0"/>
        <v>1</v>
      </c>
      <c r="G11" s="1" t="str">
        <f t="shared" si="1"/>
        <v/>
      </c>
      <c r="H11" s="13">
        <v>6.25</v>
      </c>
      <c r="J11" s="1"/>
      <c r="K11" s="13">
        <v>6.25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6">
        <f t="shared" si="6"/>
        <v>0</v>
      </c>
      <c r="Q11" s="3"/>
      <c r="R11" s="3"/>
    </row>
    <row r="12" spans="1:18">
      <c r="A12" s="13">
        <v>6.75</v>
      </c>
      <c r="B12" s="27">
        <v>1</v>
      </c>
      <c r="F12" s="14">
        <f t="shared" si="0"/>
        <v>1</v>
      </c>
      <c r="G12" s="1" t="str">
        <f t="shared" si="1"/>
        <v/>
      </c>
      <c r="H12" s="13">
        <v>6.75</v>
      </c>
      <c r="I12" s="18"/>
      <c r="J12" s="1"/>
      <c r="K12" s="13">
        <v>6.75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6">
        <f t="shared" si="6"/>
        <v>0</v>
      </c>
      <c r="Q12" s="3"/>
      <c r="R12" s="3"/>
    </row>
    <row r="13" spans="1:18">
      <c r="A13" s="13">
        <v>7.25</v>
      </c>
      <c r="B13">
        <v>1</v>
      </c>
      <c r="F13" s="14">
        <f t="shared" si="0"/>
        <v>1</v>
      </c>
      <c r="G13" s="1" t="str">
        <f t="shared" si="1"/>
        <v/>
      </c>
      <c r="H13" s="13">
        <v>7.25</v>
      </c>
      <c r="I13" s="18"/>
      <c r="J13" s="1"/>
      <c r="K13" s="13">
        <v>7.25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6">
        <f t="shared" si="6"/>
        <v>0</v>
      </c>
      <c r="Q13" s="3"/>
      <c r="R13" s="3"/>
    </row>
    <row r="14" spans="1:18">
      <c r="A14" s="13">
        <v>7.75</v>
      </c>
      <c r="B14">
        <v>10</v>
      </c>
      <c r="F14" s="14">
        <f t="shared" si="0"/>
        <v>10</v>
      </c>
      <c r="G14" s="1" t="str">
        <f t="shared" si="1"/>
        <v/>
      </c>
      <c r="H14" s="13">
        <v>7.75</v>
      </c>
      <c r="I14" s="18">
        <v>295599</v>
      </c>
      <c r="J14" s="15"/>
      <c r="K14" s="13">
        <v>7.75</v>
      </c>
      <c r="L14" s="1">
        <f t="shared" si="2"/>
        <v>295.59899999999999</v>
      </c>
      <c r="M14" s="1">
        <f t="shared" si="3"/>
        <v>0</v>
      </c>
      <c r="N14" s="1">
        <f t="shared" si="4"/>
        <v>0</v>
      </c>
      <c r="O14" s="1">
        <f t="shared" si="5"/>
        <v>0</v>
      </c>
      <c r="P14" s="16">
        <f t="shared" si="6"/>
        <v>295.59899999999999</v>
      </c>
      <c r="Q14" s="3"/>
      <c r="R14" s="3"/>
    </row>
    <row r="15" spans="1:18">
      <c r="A15" s="13">
        <v>8.25</v>
      </c>
      <c r="B15">
        <v>12</v>
      </c>
      <c r="F15" s="14">
        <f t="shared" si="0"/>
        <v>12</v>
      </c>
      <c r="G15" s="1" t="str">
        <f t="shared" si="1"/>
        <v/>
      </c>
      <c r="H15" s="13">
        <v>8.25</v>
      </c>
      <c r="I15" s="18">
        <v>243850</v>
      </c>
      <c r="J15" s="15"/>
      <c r="K15" s="13">
        <v>8.25</v>
      </c>
      <c r="L15" s="1">
        <f t="shared" si="2"/>
        <v>243.85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6">
        <f t="shared" si="6"/>
        <v>243.85</v>
      </c>
      <c r="Q15" s="3"/>
      <c r="R15" s="3"/>
    </row>
    <row r="16" spans="1:18">
      <c r="A16" s="13">
        <v>8.75</v>
      </c>
      <c r="B16">
        <v>13</v>
      </c>
      <c r="F16" s="14">
        <f t="shared" si="0"/>
        <v>13</v>
      </c>
      <c r="G16" s="1" t="str">
        <f t="shared" si="1"/>
        <v/>
      </c>
      <c r="H16" s="13">
        <v>8.75</v>
      </c>
      <c r="I16" s="18">
        <v>2608296.0310289594</v>
      </c>
      <c r="J16" s="15"/>
      <c r="K16" s="13">
        <v>8.75</v>
      </c>
      <c r="L16" s="1">
        <f t="shared" si="2"/>
        <v>2608.29603102896</v>
      </c>
      <c r="M16" s="1">
        <f t="shared" si="3"/>
        <v>0</v>
      </c>
      <c r="N16" s="1">
        <f t="shared" si="4"/>
        <v>0</v>
      </c>
      <c r="O16" s="1">
        <f t="shared" si="5"/>
        <v>0</v>
      </c>
      <c r="P16" s="16">
        <f t="shared" si="6"/>
        <v>2608.29603102896</v>
      </c>
      <c r="Q16" s="3"/>
      <c r="R16" s="3"/>
    </row>
    <row r="17" spans="1:18">
      <c r="A17" s="13">
        <v>9.25</v>
      </c>
      <c r="B17">
        <v>33</v>
      </c>
      <c r="F17" s="14">
        <f t="shared" si="0"/>
        <v>33</v>
      </c>
      <c r="G17" s="1" t="str">
        <f t="shared" si="1"/>
        <v/>
      </c>
      <c r="H17" s="13">
        <v>9.25</v>
      </c>
      <c r="I17" s="18">
        <v>2427909.9597244523</v>
      </c>
      <c r="J17" s="15"/>
      <c r="K17" s="13">
        <v>9.25</v>
      </c>
      <c r="L17" s="1">
        <f t="shared" si="2"/>
        <v>2427.9099597244499</v>
      </c>
      <c r="M17" s="1">
        <f t="shared" si="3"/>
        <v>0</v>
      </c>
      <c r="N17" s="1">
        <f t="shared" si="4"/>
        <v>0</v>
      </c>
      <c r="O17" s="1">
        <f t="shared" si="5"/>
        <v>0</v>
      </c>
      <c r="P17" s="16">
        <f t="shared" si="6"/>
        <v>2427.9099597244499</v>
      </c>
      <c r="Q17" s="3"/>
      <c r="R17" s="3"/>
    </row>
    <row r="18" spans="1:18">
      <c r="A18" s="13">
        <v>9.75</v>
      </c>
      <c r="B18">
        <v>22</v>
      </c>
      <c r="F18" s="14">
        <f t="shared" si="0"/>
        <v>22</v>
      </c>
      <c r="G18" s="1" t="str">
        <f t="shared" si="1"/>
        <v/>
      </c>
      <c r="H18" s="13">
        <v>9.75</v>
      </c>
      <c r="I18" s="18">
        <v>6215920.4570807628</v>
      </c>
      <c r="J18" s="15"/>
      <c r="K18" s="13">
        <v>9.75</v>
      </c>
      <c r="L18" s="1">
        <f t="shared" si="2"/>
        <v>6215.9204570807597</v>
      </c>
      <c r="M18" s="1">
        <f t="shared" si="3"/>
        <v>0</v>
      </c>
      <c r="N18" s="1">
        <f t="shared" si="4"/>
        <v>0</v>
      </c>
      <c r="O18" s="1">
        <f t="shared" si="5"/>
        <v>0</v>
      </c>
      <c r="P18" s="16">
        <f t="shared" si="6"/>
        <v>6215.9204570807597</v>
      </c>
      <c r="Q18" s="3"/>
      <c r="R18" s="3"/>
    </row>
    <row r="19" spans="1:18">
      <c r="A19" s="13">
        <v>10.25</v>
      </c>
      <c r="B19">
        <v>57</v>
      </c>
      <c r="C19">
        <v>2</v>
      </c>
      <c r="F19" s="14">
        <f t="shared" si="0"/>
        <v>59</v>
      </c>
      <c r="G19" s="1" t="str">
        <f t="shared" si="1"/>
        <v/>
      </c>
      <c r="H19" s="13">
        <v>10.25</v>
      </c>
      <c r="I19" s="18">
        <v>6640267.6248202426</v>
      </c>
      <c r="J19" s="15"/>
      <c r="K19" s="13">
        <v>10.25</v>
      </c>
      <c r="L19" s="1">
        <f t="shared" si="2"/>
        <v>6415.1738070297297</v>
      </c>
      <c r="M19" s="1">
        <f t="shared" si="3"/>
        <v>225.09381779051699</v>
      </c>
      <c r="N19" s="1">
        <f t="shared" si="4"/>
        <v>0</v>
      </c>
      <c r="O19" s="1">
        <f t="shared" si="5"/>
        <v>0</v>
      </c>
      <c r="P19" s="16">
        <f t="shared" si="6"/>
        <v>6640.2676248202497</v>
      </c>
      <c r="Q19" s="3"/>
      <c r="R19" s="3"/>
    </row>
    <row r="20" spans="1:18">
      <c r="A20" s="13">
        <v>10.75</v>
      </c>
      <c r="B20">
        <v>73</v>
      </c>
      <c r="C20">
        <v>8</v>
      </c>
      <c r="F20" s="14">
        <f t="shared" si="0"/>
        <v>81</v>
      </c>
      <c r="G20" s="1" t="str">
        <f t="shared" si="1"/>
        <v/>
      </c>
      <c r="H20" s="13">
        <v>10.75</v>
      </c>
      <c r="I20" s="19">
        <v>12565653.967056263</v>
      </c>
      <c r="J20" s="15"/>
      <c r="K20" s="13">
        <v>10.75</v>
      </c>
      <c r="L20" s="1">
        <f t="shared" si="2"/>
        <v>11324.601723396399</v>
      </c>
      <c r="M20" s="1">
        <f t="shared" si="3"/>
        <v>1241.0522436598801</v>
      </c>
      <c r="N20" s="1">
        <f t="shared" si="4"/>
        <v>0</v>
      </c>
      <c r="O20" s="1">
        <f t="shared" si="5"/>
        <v>0</v>
      </c>
      <c r="P20" s="16">
        <f t="shared" si="6"/>
        <v>12565.6539670563</v>
      </c>
      <c r="Q20" s="3"/>
      <c r="R20" s="3"/>
    </row>
    <row r="21" spans="1:18">
      <c r="A21" s="13">
        <v>11.25</v>
      </c>
      <c r="B21">
        <v>100</v>
      </c>
      <c r="C21">
        <v>23</v>
      </c>
      <c r="F21" s="14">
        <f t="shared" si="0"/>
        <v>123</v>
      </c>
      <c r="G21" s="1" t="str">
        <f t="shared" si="1"/>
        <v/>
      </c>
      <c r="H21" s="13">
        <v>11.25</v>
      </c>
      <c r="I21" s="19">
        <v>23860265.431684271</v>
      </c>
      <c r="J21" s="15"/>
      <c r="K21" s="13">
        <v>11.25</v>
      </c>
      <c r="L21" s="1">
        <f t="shared" si="2"/>
        <v>19398.589781857099</v>
      </c>
      <c r="M21" s="1">
        <f t="shared" si="3"/>
        <v>4461.6756498271398</v>
      </c>
      <c r="N21" s="1">
        <f t="shared" si="4"/>
        <v>0</v>
      </c>
      <c r="O21" s="1">
        <f t="shared" si="5"/>
        <v>0</v>
      </c>
      <c r="P21" s="16">
        <f t="shared" si="6"/>
        <v>23860.265431684202</v>
      </c>
      <c r="Q21" s="3"/>
      <c r="R21" s="3"/>
    </row>
    <row r="22" spans="1:18">
      <c r="A22" s="13">
        <v>11.75</v>
      </c>
      <c r="B22">
        <v>171</v>
      </c>
      <c r="C22">
        <v>60</v>
      </c>
      <c r="F22" s="14">
        <f t="shared" si="0"/>
        <v>231</v>
      </c>
      <c r="G22" s="1" t="str">
        <f t="shared" si="1"/>
        <v/>
      </c>
      <c r="H22" s="13">
        <v>11.75</v>
      </c>
      <c r="I22" s="19">
        <v>35719510.119505197</v>
      </c>
      <c r="J22" s="15"/>
      <c r="K22" s="13">
        <v>11.75</v>
      </c>
      <c r="L22" s="1">
        <f t="shared" si="2"/>
        <v>26441.715283270099</v>
      </c>
      <c r="M22" s="1">
        <f t="shared" si="3"/>
        <v>9277.7948362351199</v>
      </c>
      <c r="N22" s="1">
        <f t="shared" si="4"/>
        <v>0</v>
      </c>
      <c r="O22" s="1">
        <f t="shared" si="5"/>
        <v>0</v>
      </c>
      <c r="P22" s="16">
        <f t="shared" si="6"/>
        <v>35719.510119505198</v>
      </c>
      <c r="Q22" s="3"/>
      <c r="R22" s="3"/>
    </row>
    <row r="23" spans="1:18">
      <c r="A23" s="13">
        <v>12.25</v>
      </c>
      <c r="B23">
        <v>123</v>
      </c>
      <c r="C23">
        <v>104</v>
      </c>
      <c r="F23" s="14">
        <f t="shared" si="0"/>
        <v>227</v>
      </c>
      <c r="G23" s="1" t="str">
        <f t="shared" si="1"/>
        <v/>
      </c>
      <c r="H23" s="13">
        <v>12.25</v>
      </c>
      <c r="I23" s="19">
        <v>44308755.51473359</v>
      </c>
      <c r="J23" s="15"/>
      <c r="K23" s="13">
        <v>12.25</v>
      </c>
      <c r="L23" s="1">
        <f t="shared" si="2"/>
        <v>24008.708935296199</v>
      </c>
      <c r="M23" s="1">
        <f t="shared" si="3"/>
        <v>20300.046579437399</v>
      </c>
      <c r="N23" s="1">
        <f t="shared" si="4"/>
        <v>0</v>
      </c>
      <c r="O23" s="1">
        <f t="shared" si="5"/>
        <v>0</v>
      </c>
      <c r="P23" s="16">
        <f t="shared" si="6"/>
        <v>44308.755514733602</v>
      </c>
      <c r="Q23" s="3"/>
      <c r="R23" s="3"/>
    </row>
    <row r="24" spans="1:18">
      <c r="A24" s="13">
        <v>12.75</v>
      </c>
      <c r="B24">
        <v>104</v>
      </c>
      <c r="C24">
        <v>130</v>
      </c>
      <c r="F24" s="14">
        <f t="shared" si="0"/>
        <v>234</v>
      </c>
      <c r="G24" s="1" t="str">
        <f t="shared" si="1"/>
        <v/>
      </c>
      <c r="H24" s="13">
        <v>12.75</v>
      </c>
      <c r="I24" s="19">
        <v>25382252.033307798</v>
      </c>
      <c r="J24" s="15"/>
      <c r="K24" s="13">
        <v>12.75</v>
      </c>
      <c r="L24" s="1">
        <f t="shared" si="2"/>
        <v>11281.0009036924</v>
      </c>
      <c r="M24" s="1">
        <f t="shared" si="3"/>
        <v>14101.251129615401</v>
      </c>
      <c r="N24" s="1">
        <f t="shared" si="4"/>
        <v>0</v>
      </c>
      <c r="O24" s="1">
        <f t="shared" si="5"/>
        <v>0</v>
      </c>
      <c r="P24" s="16">
        <f t="shared" si="6"/>
        <v>25382.252033307799</v>
      </c>
      <c r="Q24" s="3"/>
      <c r="R24" s="3"/>
    </row>
    <row r="25" spans="1:18">
      <c r="A25" s="13">
        <v>13.25</v>
      </c>
      <c r="B25">
        <v>46</v>
      </c>
      <c r="C25">
        <v>142</v>
      </c>
      <c r="D25">
        <v>1</v>
      </c>
      <c r="F25" s="14">
        <f t="shared" si="0"/>
        <v>189</v>
      </c>
      <c r="G25" s="1" t="str">
        <f t="shared" si="1"/>
        <v/>
      </c>
      <c r="H25" s="13">
        <v>13.25</v>
      </c>
      <c r="I25" s="19">
        <v>21305921.421981912</v>
      </c>
      <c r="J25" s="15"/>
      <c r="K25" s="13">
        <v>13.25</v>
      </c>
      <c r="L25" s="1">
        <f t="shared" si="2"/>
        <v>5185.56817677867</v>
      </c>
      <c r="M25" s="1">
        <f t="shared" si="3"/>
        <v>16007.623502229801</v>
      </c>
      <c r="N25" s="1">
        <f t="shared" si="4"/>
        <v>112.72974297344901</v>
      </c>
      <c r="O25" s="1">
        <f t="shared" si="5"/>
        <v>0</v>
      </c>
      <c r="P25" s="16">
        <f t="shared" si="6"/>
        <v>21305.9214219819</v>
      </c>
      <c r="Q25" s="3"/>
      <c r="R25" s="3"/>
    </row>
    <row r="26" spans="1:18">
      <c r="A26" s="13">
        <v>13.75</v>
      </c>
      <c r="B26">
        <v>15</v>
      </c>
      <c r="C26">
        <v>108</v>
      </c>
      <c r="D26">
        <v>0</v>
      </c>
      <c r="F26" s="14">
        <f t="shared" si="0"/>
        <v>123</v>
      </c>
      <c r="G26" s="1" t="str">
        <f t="shared" si="1"/>
        <v/>
      </c>
      <c r="H26" s="13">
        <v>13.75</v>
      </c>
      <c r="I26" s="19">
        <v>13725362.425475473</v>
      </c>
      <c r="J26" s="15"/>
      <c r="K26" s="13">
        <v>13.75</v>
      </c>
      <c r="L26" s="1">
        <f t="shared" si="2"/>
        <v>1673.8246860335901</v>
      </c>
      <c r="M26" s="1">
        <f t="shared" si="3"/>
        <v>12051.537739441899</v>
      </c>
      <c r="N26" s="1">
        <f t="shared" si="4"/>
        <v>0</v>
      </c>
      <c r="O26" s="1">
        <f t="shared" si="5"/>
        <v>0</v>
      </c>
      <c r="P26" s="16">
        <f t="shared" si="6"/>
        <v>13725.3624254755</v>
      </c>
      <c r="Q26" s="3"/>
      <c r="R26" s="3"/>
    </row>
    <row r="27" spans="1:18">
      <c r="A27" s="13">
        <v>14.25</v>
      </c>
      <c r="B27">
        <v>8</v>
      </c>
      <c r="C27">
        <v>85</v>
      </c>
      <c r="D27">
        <v>3</v>
      </c>
      <c r="F27" s="14">
        <f t="shared" si="0"/>
        <v>96</v>
      </c>
      <c r="G27" s="1" t="str">
        <f t="shared" si="1"/>
        <v/>
      </c>
      <c r="H27" s="13">
        <v>14.25</v>
      </c>
      <c r="I27" s="19">
        <v>12916524.105751131</v>
      </c>
      <c r="J27" s="15"/>
      <c r="K27" s="13">
        <v>14.25</v>
      </c>
      <c r="L27" s="1">
        <f t="shared" si="2"/>
        <v>1076.37700881259</v>
      </c>
      <c r="M27" s="1">
        <f t="shared" si="3"/>
        <v>11436.5057186338</v>
      </c>
      <c r="N27" s="1">
        <f t="shared" si="4"/>
        <v>403.64137830472299</v>
      </c>
      <c r="O27" s="1">
        <f t="shared" si="5"/>
        <v>0</v>
      </c>
      <c r="P27" s="16">
        <f t="shared" si="6"/>
        <v>12916.524105751099</v>
      </c>
      <c r="Q27" s="3"/>
      <c r="R27" s="3"/>
    </row>
    <row r="28" spans="1:18">
      <c r="A28" s="13">
        <v>14.75</v>
      </c>
      <c r="B28">
        <v>3</v>
      </c>
      <c r="C28">
        <v>45</v>
      </c>
      <c r="D28">
        <v>9</v>
      </c>
      <c r="F28" s="14">
        <f t="shared" si="0"/>
        <v>57</v>
      </c>
      <c r="G28" s="1" t="str">
        <f t="shared" si="1"/>
        <v/>
      </c>
      <c r="H28" s="13">
        <v>14.75</v>
      </c>
      <c r="I28" s="19">
        <v>3977248.5721599115</v>
      </c>
      <c r="J28" s="15"/>
      <c r="K28" s="13">
        <v>14.75</v>
      </c>
      <c r="L28" s="1">
        <f t="shared" si="2"/>
        <v>209.32887221894299</v>
      </c>
      <c r="M28" s="1">
        <f t="shared" si="3"/>
        <v>3139.9330832841401</v>
      </c>
      <c r="N28" s="1">
        <f t="shared" si="4"/>
        <v>627.98661665682801</v>
      </c>
      <c r="O28" s="1">
        <f t="shared" si="5"/>
        <v>0</v>
      </c>
      <c r="P28" s="16">
        <f t="shared" si="6"/>
        <v>3977.2485721599101</v>
      </c>
      <c r="Q28" s="3"/>
      <c r="R28" s="3"/>
    </row>
    <row r="29" spans="1:18">
      <c r="A29" s="13">
        <v>15.25</v>
      </c>
      <c r="B29">
        <v>0</v>
      </c>
      <c r="C29">
        <v>60</v>
      </c>
      <c r="D29">
        <v>7</v>
      </c>
      <c r="F29" s="14">
        <f t="shared" si="0"/>
        <v>67</v>
      </c>
      <c r="G29" s="1" t="str">
        <f t="shared" si="1"/>
        <v/>
      </c>
      <c r="H29" s="13">
        <v>15.25</v>
      </c>
      <c r="I29" s="18">
        <v>2977835.1771034682</v>
      </c>
      <c r="J29" s="15"/>
      <c r="K29" s="13">
        <v>15.25</v>
      </c>
      <c r="L29" s="1">
        <f t="shared" si="2"/>
        <v>0</v>
      </c>
      <c r="M29" s="1">
        <f t="shared" si="3"/>
        <v>2666.7180690478799</v>
      </c>
      <c r="N29" s="1">
        <f t="shared" si="4"/>
        <v>311.11710805558602</v>
      </c>
      <c r="O29" s="1">
        <f t="shared" si="5"/>
        <v>0</v>
      </c>
      <c r="P29" s="16">
        <f t="shared" si="6"/>
        <v>2977.83517710347</v>
      </c>
      <c r="Q29" s="3"/>
      <c r="R29" s="3"/>
    </row>
    <row r="30" spans="1:18">
      <c r="A30" s="13">
        <v>15.75</v>
      </c>
      <c r="B30">
        <v>2</v>
      </c>
      <c r="C30">
        <v>45</v>
      </c>
      <c r="D30">
        <v>7</v>
      </c>
      <c r="F30" s="14">
        <f t="shared" si="0"/>
        <v>54</v>
      </c>
      <c r="G30" s="1" t="str">
        <f t="shared" si="1"/>
        <v/>
      </c>
      <c r="H30" s="13">
        <v>15.75</v>
      </c>
      <c r="I30" s="18">
        <v>1203520</v>
      </c>
      <c r="J30" s="15"/>
      <c r="K30" s="13">
        <v>15.75</v>
      </c>
      <c r="L30" s="1">
        <f t="shared" si="2"/>
        <v>44.5748148148148</v>
      </c>
      <c r="M30" s="1">
        <f t="shared" si="3"/>
        <v>1002.93333333333</v>
      </c>
      <c r="N30" s="1">
        <f t="shared" si="4"/>
        <v>156.01185185185199</v>
      </c>
      <c r="O30" s="1">
        <f t="shared" si="5"/>
        <v>0</v>
      </c>
      <c r="P30" s="16">
        <f t="shared" si="6"/>
        <v>1203.52</v>
      </c>
      <c r="Q30" s="3"/>
      <c r="R30" s="3"/>
    </row>
    <row r="31" spans="1:18">
      <c r="A31" s="13">
        <v>16.25</v>
      </c>
      <c r="C31">
        <v>44</v>
      </c>
      <c r="D31">
        <v>9</v>
      </c>
      <c r="F31" s="14">
        <f t="shared" si="0"/>
        <v>53</v>
      </c>
      <c r="G31" s="1" t="str">
        <f t="shared" si="1"/>
        <v/>
      </c>
      <c r="H31" s="13">
        <v>16.25</v>
      </c>
      <c r="I31" s="18">
        <v>58872</v>
      </c>
      <c r="J31" s="15"/>
      <c r="K31" s="13">
        <v>16.25</v>
      </c>
      <c r="L31" s="1">
        <f t="shared" si="2"/>
        <v>0</v>
      </c>
      <c r="M31" s="1">
        <f t="shared" si="3"/>
        <v>48.874867924528303</v>
      </c>
      <c r="N31" s="1">
        <f t="shared" si="4"/>
        <v>9.9971320754717006</v>
      </c>
      <c r="O31" s="1">
        <f t="shared" si="5"/>
        <v>0</v>
      </c>
      <c r="P31" s="16">
        <f t="shared" si="6"/>
        <v>58.872</v>
      </c>
      <c r="Q31" s="3"/>
      <c r="R31" s="3"/>
    </row>
    <row r="32" spans="1:18">
      <c r="A32" s="13">
        <v>16.75</v>
      </c>
      <c r="C32">
        <v>25</v>
      </c>
      <c r="D32">
        <v>17</v>
      </c>
      <c r="F32" s="14">
        <f t="shared" si="0"/>
        <v>42</v>
      </c>
      <c r="G32" s="1" t="str">
        <f t="shared" si="1"/>
        <v/>
      </c>
      <c r="H32" s="13">
        <v>16.75</v>
      </c>
      <c r="J32" s="20"/>
      <c r="K32" s="13">
        <v>16.75</v>
      </c>
      <c r="L32" s="1">
        <f t="shared" si="2"/>
        <v>0</v>
      </c>
      <c r="M32" s="1">
        <f t="shared" si="3"/>
        <v>0</v>
      </c>
      <c r="N32" s="1">
        <f t="shared" si="4"/>
        <v>0</v>
      </c>
      <c r="O32" s="1">
        <f t="shared" si="5"/>
        <v>0</v>
      </c>
      <c r="P32" s="16">
        <f t="shared" si="6"/>
        <v>0</v>
      </c>
      <c r="Q32" s="3"/>
      <c r="R32" s="3"/>
    </row>
    <row r="33" spans="1:18">
      <c r="A33" s="13">
        <v>17.25</v>
      </c>
      <c r="C33">
        <v>16</v>
      </c>
      <c r="D33">
        <v>7</v>
      </c>
      <c r="F33" s="14">
        <f t="shared" si="0"/>
        <v>23</v>
      </c>
      <c r="G33" s="1" t="str">
        <f t="shared" si="1"/>
        <v/>
      </c>
      <c r="H33" s="13">
        <v>17.25</v>
      </c>
      <c r="J33" s="20"/>
      <c r="K33" s="13">
        <v>17.25</v>
      </c>
      <c r="L33" s="1">
        <f t="shared" si="2"/>
        <v>0</v>
      </c>
      <c r="M33" s="1">
        <f t="shared" si="3"/>
        <v>0</v>
      </c>
      <c r="N33" s="1">
        <f t="shared" si="4"/>
        <v>0</v>
      </c>
      <c r="O33" s="1">
        <f t="shared" si="5"/>
        <v>0</v>
      </c>
      <c r="P33" s="16">
        <f t="shared" si="6"/>
        <v>0</v>
      </c>
      <c r="Q33" s="3"/>
      <c r="R33" s="3"/>
    </row>
    <row r="34" spans="1:18">
      <c r="A34" s="13">
        <v>17.75</v>
      </c>
      <c r="C34">
        <v>5</v>
      </c>
      <c r="D34">
        <v>5</v>
      </c>
      <c r="F34" s="14">
        <f t="shared" si="0"/>
        <v>10</v>
      </c>
      <c r="G34" s="1" t="str">
        <f t="shared" si="1"/>
        <v/>
      </c>
      <c r="H34" s="13">
        <v>17.75</v>
      </c>
      <c r="J34" s="20"/>
      <c r="K34" s="13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6">
        <f t="shared" si="6"/>
        <v>0</v>
      </c>
      <c r="Q34" s="3"/>
      <c r="R34" s="3"/>
    </row>
    <row r="35" spans="1:18">
      <c r="A35" s="13">
        <v>18.25</v>
      </c>
      <c r="D35">
        <v>2</v>
      </c>
      <c r="F35" s="14">
        <f t="shared" si="0"/>
        <v>2</v>
      </c>
      <c r="G35" s="1" t="str">
        <f t="shared" si="1"/>
        <v/>
      </c>
      <c r="H35" s="13">
        <v>18.25</v>
      </c>
      <c r="J35" s="1"/>
      <c r="K35" s="13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6">
        <f t="shared" si="6"/>
        <v>0</v>
      </c>
      <c r="Q35" s="3"/>
      <c r="R35" s="3"/>
    </row>
    <row r="36" spans="1:18">
      <c r="A36" s="13">
        <v>18.75</v>
      </c>
      <c r="E36">
        <v>1</v>
      </c>
      <c r="F36" s="14">
        <f t="shared" si="0"/>
        <v>1</v>
      </c>
      <c r="G36" s="1" t="str">
        <f t="shared" si="1"/>
        <v/>
      </c>
      <c r="H36" s="13">
        <v>18.75</v>
      </c>
      <c r="J36" s="1"/>
      <c r="K36" s="13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6">
        <f t="shared" si="6"/>
        <v>0</v>
      </c>
      <c r="Q36" s="3"/>
      <c r="R36" s="3"/>
    </row>
    <row r="37" spans="1:18">
      <c r="A37" s="13">
        <v>19.25</v>
      </c>
      <c r="F37" s="14">
        <f t="shared" si="0"/>
        <v>0</v>
      </c>
      <c r="G37" s="1" t="str">
        <f t="shared" si="1"/>
        <v/>
      </c>
      <c r="H37" s="13">
        <v>19.25</v>
      </c>
      <c r="J37" s="1"/>
      <c r="K37" s="13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6">
        <f t="shared" si="6"/>
        <v>0</v>
      </c>
      <c r="Q37" s="3"/>
      <c r="R37" s="3"/>
    </row>
    <row r="38" spans="1:18">
      <c r="A38" s="13">
        <v>19.75</v>
      </c>
      <c r="F38" s="14">
        <f t="shared" si="0"/>
        <v>0</v>
      </c>
      <c r="G38" s="1" t="str">
        <f t="shared" si="1"/>
        <v/>
      </c>
      <c r="H38" s="13">
        <v>19.75</v>
      </c>
      <c r="J38" s="1"/>
      <c r="K38" s="13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6">
        <f t="shared" si="6"/>
        <v>0</v>
      </c>
      <c r="Q38" s="3"/>
      <c r="R38" s="3"/>
    </row>
    <row r="39" spans="1:18">
      <c r="A39" s="13">
        <v>20.25</v>
      </c>
      <c r="F39" s="14">
        <f t="shared" si="0"/>
        <v>0</v>
      </c>
      <c r="G39" s="1" t="str">
        <f t="shared" si="1"/>
        <v/>
      </c>
      <c r="H39" s="13">
        <v>20.25</v>
      </c>
      <c r="J39" s="1"/>
      <c r="K39" s="13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6">
        <f t="shared" si="6"/>
        <v>0</v>
      </c>
      <c r="Q39" s="3"/>
      <c r="R39" s="3"/>
    </row>
    <row r="40" spans="1:18">
      <c r="A40" s="13">
        <v>20.75</v>
      </c>
      <c r="F40" s="1"/>
      <c r="G40" s="1"/>
      <c r="H40" s="13">
        <v>20.75</v>
      </c>
      <c r="J40" s="1"/>
      <c r="K40" s="13">
        <v>20.75</v>
      </c>
      <c r="L40" s="1">
        <f t="shared" ref="L40:L42" si="7">IF($F40&gt;0,($I40/1000)*(B40/$F40),0)</f>
        <v>0</v>
      </c>
      <c r="M40" s="1">
        <f t="shared" ref="M40:M42" si="8">IF($F40&gt;0,($I40/1000)*(C40/$F40),0)</f>
        <v>0</v>
      </c>
      <c r="N40" s="1">
        <f t="shared" ref="N40:N42" si="9">IF($F40&gt;0,($I40/1000)*(D40/$F40),0)</f>
        <v>0</v>
      </c>
      <c r="O40" s="1">
        <f t="shared" ref="O40:O42" si="10">IF($F40&gt;0,($I40/1000)*(E40/$F40),0)</f>
        <v>0</v>
      </c>
      <c r="P40" s="16">
        <f t="shared" ref="P40:P42" si="11">SUM(L40:O40)</f>
        <v>0</v>
      </c>
      <c r="Q40" s="3"/>
      <c r="R40" s="3"/>
    </row>
    <row r="41" spans="1:18">
      <c r="A41" s="13">
        <v>21.25</v>
      </c>
      <c r="F41" s="1"/>
      <c r="G41" s="1"/>
      <c r="H41" s="13">
        <v>21.25</v>
      </c>
      <c r="J41" s="1"/>
      <c r="K41" s="13">
        <v>21.25</v>
      </c>
      <c r="L41" s="1">
        <f t="shared" si="7"/>
        <v>0</v>
      </c>
      <c r="M41" s="1">
        <f t="shared" si="8"/>
        <v>0</v>
      </c>
      <c r="N41" s="1">
        <f t="shared" si="9"/>
        <v>0</v>
      </c>
      <c r="O41" s="1">
        <f t="shared" si="10"/>
        <v>0</v>
      </c>
      <c r="P41" s="16">
        <f t="shared" si="11"/>
        <v>0</v>
      </c>
      <c r="Q41" s="3"/>
      <c r="R41" s="3"/>
    </row>
    <row r="42" spans="1:18">
      <c r="A42" s="13">
        <v>21.75</v>
      </c>
      <c r="F42" s="1"/>
      <c r="G42" s="1"/>
      <c r="H42" s="13">
        <v>21.75</v>
      </c>
      <c r="J42" s="1"/>
      <c r="K42" s="13">
        <v>21.75</v>
      </c>
      <c r="L42" s="1">
        <f t="shared" si="7"/>
        <v>0</v>
      </c>
      <c r="M42" s="1">
        <f t="shared" si="8"/>
        <v>0</v>
      </c>
      <c r="N42" s="1">
        <f t="shared" si="9"/>
        <v>0</v>
      </c>
      <c r="O42" s="1">
        <f t="shared" si="10"/>
        <v>0</v>
      </c>
      <c r="P42" s="16">
        <f t="shared" si="11"/>
        <v>0</v>
      </c>
      <c r="Q42" s="3"/>
      <c r="R42" s="3"/>
    </row>
    <row r="43" spans="1:18">
      <c r="A43" s="11" t="s">
        <v>12</v>
      </c>
      <c r="B43" s="21">
        <f>SUM(B6:B42)</f>
        <v>795</v>
      </c>
      <c r="C43" s="21">
        <f t="shared" ref="C43:F43" si="12">SUM(C6:C42)</f>
        <v>902</v>
      </c>
      <c r="D43" s="21">
        <f t="shared" si="12"/>
        <v>67</v>
      </c>
      <c r="E43" s="21">
        <f t="shared" si="12"/>
        <v>1</v>
      </c>
      <c r="F43" s="21">
        <f t="shared" si="12"/>
        <v>1765</v>
      </c>
      <c r="G43" s="22"/>
      <c r="H43" s="11" t="s">
        <v>12</v>
      </c>
      <c r="I43" s="15">
        <f>SUM(I6:I42)</f>
        <v>216433564</v>
      </c>
      <c r="J43" s="1"/>
      <c r="K43" s="11" t="s">
        <v>12</v>
      </c>
      <c r="L43" s="21">
        <f>SUM(L6:L42)</f>
        <v>118851.039441035</v>
      </c>
      <c r="M43" s="21">
        <f t="shared" ref="M43:P43" si="13">SUM(M6:M42)</f>
        <v>95961.0405704609</v>
      </c>
      <c r="N43" s="21">
        <f t="shared" si="13"/>
        <v>1621.48382991791</v>
      </c>
      <c r="O43" s="21">
        <f t="shared" si="13"/>
        <v>0</v>
      </c>
      <c r="P43" s="21">
        <f t="shared" si="13"/>
        <v>216433.56384141301</v>
      </c>
      <c r="Q43" s="23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4"/>
      <c r="B46" s="1"/>
      <c r="C46" s="1"/>
      <c r="D46" s="1"/>
      <c r="E46" s="1"/>
      <c r="F46" s="24"/>
      <c r="G46" s="1"/>
      <c r="H46" s="1"/>
      <c r="I46" s="1"/>
      <c r="J46" s="24"/>
      <c r="K46" s="1"/>
      <c r="L46" s="1"/>
      <c r="M46" s="1"/>
      <c r="N46" s="24"/>
      <c r="O46" s="1"/>
      <c r="P46" s="3"/>
      <c r="Q46" s="3"/>
      <c r="R46" s="3"/>
    </row>
    <row r="47" spans="1:18">
      <c r="A47" s="1"/>
      <c r="B47" s="57" t="s">
        <v>17</v>
      </c>
      <c r="C47" s="57"/>
      <c r="D47" s="57"/>
      <c r="E47" s="1"/>
      <c r="F47" s="1"/>
      <c r="G47" s="15"/>
      <c r="H47" s="1"/>
      <c r="I47" s="57" t="s">
        <v>18</v>
      </c>
      <c r="J47" s="57"/>
      <c r="K47" s="57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5" t="s">
        <v>19</v>
      </c>
      <c r="I49">
        <v>2.1366420000000002E-3</v>
      </c>
      <c r="J49" s="25" t="s">
        <v>20</v>
      </c>
      <c r="K49">
        <v>3.4192499999999999</v>
      </c>
      <c r="L49" s="1"/>
      <c r="M49" s="1"/>
      <c r="N49" s="1"/>
      <c r="O49" s="1"/>
      <c r="P49" s="3"/>
      <c r="Q49" s="3"/>
      <c r="R49" s="3"/>
    </row>
    <row r="50" spans="1:18">
      <c r="A50" s="2" t="s">
        <v>8</v>
      </c>
      <c r="B50" s="1"/>
      <c r="C50" s="1"/>
      <c r="D50" s="1"/>
      <c r="E50" s="1"/>
      <c r="F50" s="1"/>
      <c r="G50" s="1"/>
      <c r="H50" s="2" t="s">
        <v>8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11</v>
      </c>
      <c r="B51" s="9">
        <v>0</v>
      </c>
      <c r="C51" s="10">
        <v>1</v>
      </c>
      <c r="D51" s="10">
        <v>2</v>
      </c>
      <c r="E51" s="10">
        <v>3</v>
      </c>
      <c r="F51" s="11" t="s">
        <v>12</v>
      </c>
      <c r="G51" s="1"/>
      <c r="H51" s="2" t="s">
        <v>11</v>
      </c>
      <c r="I51" s="9">
        <v>0</v>
      </c>
      <c r="J51" s="10">
        <v>1</v>
      </c>
      <c r="K51" s="10">
        <v>2</v>
      </c>
      <c r="L51" s="10">
        <v>3</v>
      </c>
      <c r="M51" s="28" t="s">
        <v>12</v>
      </c>
      <c r="N51" s="3"/>
      <c r="O51" s="3"/>
      <c r="P51" s="3"/>
    </row>
    <row r="52" spans="1:18">
      <c r="A52" s="13">
        <v>3.75</v>
      </c>
      <c r="B52" s="1">
        <f t="shared" ref="B52:B88" si="14">L6*($A52)</f>
        <v>0</v>
      </c>
      <c r="C52" s="1">
        <f t="shared" ref="C52:C88" si="15">M6*($A52)</f>
        <v>0</v>
      </c>
      <c r="D52" s="1">
        <f t="shared" ref="D52:D88" si="16">N6*($A52)</f>
        <v>0</v>
      </c>
      <c r="E52" s="1">
        <f t="shared" ref="E52:E88" si="17">O6*($A52)</f>
        <v>0</v>
      </c>
      <c r="F52" s="14">
        <f t="shared" ref="F52:F85" si="18">SUM(B52:E52)</f>
        <v>0</v>
      </c>
      <c r="G52" s="1"/>
      <c r="H52" s="13">
        <f t="shared" ref="H52:H85" si="19">$I$49*((A52)^$K$49)</f>
        <v>0.196104777131312</v>
      </c>
      <c r="I52" s="1">
        <f t="shared" ref="I52:I88" si="20">L6*$H52</f>
        <v>0</v>
      </c>
      <c r="J52" s="1">
        <f t="shared" ref="J52:J88" si="21">M6*$H52</f>
        <v>0</v>
      </c>
      <c r="K52" s="1">
        <f t="shared" ref="K52:K88" si="22">N6*$H52</f>
        <v>0</v>
      </c>
      <c r="L52" s="1">
        <f t="shared" ref="L52:L88" si="23">O6*$H52</f>
        <v>0</v>
      </c>
      <c r="M52" s="29">
        <f t="shared" ref="M52:M85" si="24">SUM(I52:L52)</f>
        <v>0</v>
      </c>
      <c r="N52" s="3"/>
      <c r="O52" s="3"/>
      <c r="P52" s="3"/>
    </row>
    <row r="53" spans="1:18">
      <c r="A53" s="13">
        <v>4.25</v>
      </c>
      <c r="B53" s="1">
        <f t="shared" si="14"/>
        <v>0</v>
      </c>
      <c r="C53" s="1">
        <f t="shared" si="15"/>
        <v>0</v>
      </c>
      <c r="D53" s="1">
        <f t="shared" si="16"/>
        <v>0</v>
      </c>
      <c r="E53" s="1">
        <f t="shared" si="17"/>
        <v>0</v>
      </c>
      <c r="F53" s="14">
        <f t="shared" si="18"/>
        <v>0</v>
      </c>
      <c r="G53" s="1"/>
      <c r="H53" s="13">
        <f t="shared" si="19"/>
        <v>0.30085041170590199</v>
      </c>
      <c r="I53" s="1">
        <f t="shared" si="20"/>
        <v>0</v>
      </c>
      <c r="J53" s="1">
        <f t="shared" si="21"/>
        <v>0</v>
      </c>
      <c r="K53" s="1">
        <f t="shared" si="22"/>
        <v>0</v>
      </c>
      <c r="L53" s="1">
        <f t="shared" si="23"/>
        <v>0</v>
      </c>
      <c r="M53" s="29">
        <f t="shared" si="24"/>
        <v>0</v>
      </c>
      <c r="N53" s="3"/>
      <c r="O53" s="3"/>
      <c r="P53" s="3"/>
    </row>
    <row r="54" spans="1:18">
      <c r="A54" s="13">
        <v>4.75</v>
      </c>
      <c r="B54" s="1">
        <f t="shared" si="14"/>
        <v>0</v>
      </c>
      <c r="C54" s="1">
        <f t="shared" si="15"/>
        <v>0</v>
      </c>
      <c r="D54" s="1">
        <f t="shared" si="16"/>
        <v>0</v>
      </c>
      <c r="E54" s="1">
        <f t="shared" si="17"/>
        <v>0</v>
      </c>
      <c r="F54" s="14">
        <f t="shared" si="18"/>
        <v>0</v>
      </c>
      <c r="G54" s="1"/>
      <c r="H54" s="13">
        <f t="shared" si="19"/>
        <v>0.44006455100951503</v>
      </c>
      <c r="I54" s="1">
        <f t="shared" si="20"/>
        <v>0</v>
      </c>
      <c r="J54" s="1">
        <f t="shared" si="21"/>
        <v>0</v>
      </c>
      <c r="K54" s="1">
        <f t="shared" si="22"/>
        <v>0</v>
      </c>
      <c r="L54" s="1">
        <f t="shared" si="23"/>
        <v>0</v>
      </c>
      <c r="M54" s="29">
        <f t="shared" si="24"/>
        <v>0</v>
      </c>
      <c r="N54" s="3"/>
      <c r="O54" s="3"/>
      <c r="P54" s="3"/>
    </row>
    <row r="55" spans="1:18">
      <c r="A55" s="13">
        <v>5.25</v>
      </c>
      <c r="B55" s="1">
        <f t="shared" si="14"/>
        <v>0</v>
      </c>
      <c r="C55" s="1">
        <f t="shared" si="15"/>
        <v>0</v>
      </c>
      <c r="D55" s="1">
        <f t="shared" si="16"/>
        <v>0</v>
      </c>
      <c r="E55" s="1">
        <f t="shared" si="17"/>
        <v>0</v>
      </c>
      <c r="F55" s="14">
        <f t="shared" si="18"/>
        <v>0</v>
      </c>
      <c r="G55" s="1"/>
      <c r="H55" s="13">
        <f t="shared" si="19"/>
        <v>0.61963573963305496</v>
      </c>
      <c r="I55" s="1">
        <f t="shared" si="20"/>
        <v>0</v>
      </c>
      <c r="J55" s="1">
        <f t="shared" si="21"/>
        <v>0</v>
      </c>
      <c r="K55" s="1">
        <f t="shared" si="22"/>
        <v>0</v>
      </c>
      <c r="L55" s="1">
        <f t="shared" si="23"/>
        <v>0</v>
      </c>
      <c r="M55" s="29">
        <f t="shared" si="24"/>
        <v>0</v>
      </c>
      <c r="N55" s="3"/>
      <c r="O55" s="3"/>
      <c r="P55" s="3"/>
    </row>
    <row r="56" spans="1:18">
      <c r="A56" s="13">
        <v>5.75</v>
      </c>
      <c r="B56" s="1">
        <f t="shared" si="14"/>
        <v>0</v>
      </c>
      <c r="C56" s="1">
        <f t="shared" si="15"/>
        <v>0</v>
      </c>
      <c r="D56" s="1">
        <f t="shared" si="16"/>
        <v>0</v>
      </c>
      <c r="E56" s="1">
        <f t="shared" si="17"/>
        <v>0</v>
      </c>
      <c r="F56" s="14">
        <f t="shared" si="18"/>
        <v>0</v>
      </c>
      <c r="G56" s="1"/>
      <c r="H56" s="13">
        <f t="shared" si="19"/>
        <v>0.84571890541571004</v>
      </c>
      <c r="I56" s="1">
        <f t="shared" si="20"/>
        <v>0</v>
      </c>
      <c r="J56" s="1">
        <f t="shared" si="21"/>
        <v>0</v>
      </c>
      <c r="K56" s="1">
        <f t="shared" si="22"/>
        <v>0</v>
      </c>
      <c r="L56" s="1">
        <f t="shared" si="23"/>
        <v>0</v>
      </c>
      <c r="M56" s="29">
        <f t="shared" si="24"/>
        <v>0</v>
      </c>
      <c r="N56" s="3"/>
      <c r="O56" s="3"/>
      <c r="P56" s="3"/>
    </row>
    <row r="57" spans="1:18">
      <c r="A57" s="13">
        <v>6.25</v>
      </c>
      <c r="B57" s="1">
        <f t="shared" si="14"/>
        <v>0</v>
      </c>
      <c r="C57" s="1">
        <f t="shared" si="15"/>
        <v>0</v>
      </c>
      <c r="D57" s="1">
        <f t="shared" si="16"/>
        <v>0</v>
      </c>
      <c r="E57" s="1">
        <f t="shared" si="17"/>
        <v>0</v>
      </c>
      <c r="F57" s="14">
        <f t="shared" si="18"/>
        <v>0</v>
      </c>
      <c r="G57" s="1"/>
      <c r="H57" s="13">
        <f t="shared" si="19"/>
        <v>1.12472023943695</v>
      </c>
      <c r="I57" s="1">
        <f t="shared" si="20"/>
        <v>0</v>
      </c>
      <c r="J57" s="1">
        <f t="shared" si="21"/>
        <v>0</v>
      </c>
      <c r="K57" s="1">
        <f t="shared" si="22"/>
        <v>0</v>
      </c>
      <c r="L57" s="1">
        <f t="shared" si="23"/>
        <v>0</v>
      </c>
      <c r="M57" s="29">
        <f t="shared" si="24"/>
        <v>0</v>
      </c>
      <c r="N57" s="3"/>
      <c r="O57" s="3"/>
      <c r="P57" s="3"/>
    </row>
    <row r="58" spans="1:18">
      <c r="A58" s="13">
        <v>6.75</v>
      </c>
      <c r="B58" s="1">
        <f t="shared" si="14"/>
        <v>0</v>
      </c>
      <c r="C58" s="1">
        <f t="shared" si="15"/>
        <v>0</v>
      </c>
      <c r="D58" s="1">
        <f t="shared" si="16"/>
        <v>0</v>
      </c>
      <c r="E58" s="1">
        <f t="shared" si="17"/>
        <v>0</v>
      </c>
      <c r="F58" s="14">
        <f t="shared" si="18"/>
        <v>0</v>
      </c>
      <c r="G58" s="1"/>
      <c r="H58" s="13">
        <f t="shared" si="19"/>
        <v>1.4632842102935499</v>
      </c>
      <c r="I58" s="1">
        <f t="shared" si="20"/>
        <v>0</v>
      </c>
      <c r="J58" s="1">
        <f t="shared" si="21"/>
        <v>0</v>
      </c>
      <c r="K58" s="1">
        <f t="shared" si="22"/>
        <v>0</v>
      </c>
      <c r="L58" s="1">
        <f t="shared" si="23"/>
        <v>0</v>
      </c>
      <c r="M58" s="29">
        <f t="shared" si="24"/>
        <v>0</v>
      </c>
      <c r="N58" s="3"/>
      <c r="O58" s="3"/>
      <c r="P58" s="3"/>
    </row>
    <row r="59" spans="1:18">
      <c r="A59" s="13">
        <v>7.25</v>
      </c>
      <c r="B59" s="1">
        <f t="shared" si="14"/>
        <v>0</v>
      </c>
      <c r="C59" s="1">
        <f t="shared" si="15"/>
        <v>0</v>
      </c>
      <c r="D59" s="1">
        <f t="shared" si="16"/>
        <v>0</v>
      </c>
      <c r="E59" s="1">
        <f t="shared" si="17"/>
        <v>0</v>
      </c>
      <c r="F59" s="14">
        <f t="shared" si="18"/>
        <v>0</v>
      </c>
      <c r="G59" s="1"/>
      <c r="H59" s="13">
        <f t="shared" si="19"/>
        <v>1.8682822600008999</v>
      </c>
      <c r="I59" s="1">
        <f t="shared" si="20"/>
        <v>0</v>
      </c>
      <c r="J59" s="1">
        <f t="shared" si="21"/>
        <v>0</v>
      </c>
      <c r="K59" s="1">
        <f t="shared" si="22"/>
        <v>0</v>
      </c>
      <c r="L59" s="1">
        <f t="shared" si="23"/>
        <v>0</v>
      </c>
      <c r="M59" s="29">
        <f t="shared" si="24"/>
        <v>0</v>
      </c>
      <c r="N59" s="3"/>
      <c r="O59" s="3"/>
      <c r="P59" s="3"/>
    </row>
    <row r="60" spans="1:18">
      <c r="A60" s="13">
        <v>7.75</v>
      </c>
      <c r="B60" s="1">
        <f t="shared" si="14"/>
        <v>2290.8922499999999</v>
      </c>
      <c r="C60" s="1">
        <f t="shared" si="15"/>
        <v>0</v>
      </c>
      <c r="D60" s="1">
        <f t="shared" si="16"/>
        <v>0</v>
      </c>
      <c r="E60" s="1">
        <f t="shared" si="17"/>
        <v>0</v>
      </c>
      <c r="F60" s="14">
        <f t="shared" si="18"/>
        <v>2290.8922499999999</v>
      </c>
      <c r="G60" s="1"/>
      <c r="H60" s="13">
        <f t="shared" si="19"/>
        <v>2.3468028522109199</v>
      </c>
      <c r="I60" s="1">
        <f t="shared" si="20"/>
        <v>693.71257631069602</v>
      </c>
      <c r="J60" s="1">
        <f t="shared" si="21"/>
        <v>0</v>
      </c>
      <c r="K60" s="1">
        <f t="shared" si="22"/>
        <v>0</v>
      </c>
      <c r="L60" s="1">
        <f t="shared" si="23"/>
        <v>0</v>
      </c>
      <c r="M60" s="29">
        <f t="shared" si="24"/>
        <v>693.71257631069602</v>
      </c>
      <c r="N60" s="3"/>
      <c r="O60" s="3"/>
      <c r="P60" s="3"/>
    </row>
    <row r="61" spans="1:18">
      <c r="A61" s="13">
        <v>8.25</v>
      </c>
      <c r="B61" s="1">
        <f t="shared" si="14"/>
        <v>2011.7625</v>
      </c>
      <c r="C61" s="1">
        <f t="shared" si="15"/>
        <v>0</v>
      </c>
      <c r="D61" s="1">
        <f t="shared" si="16"/>
        <v>0</v>
      </c>
      <c r="E61" s="1">
        <f t="shared" si="17"/>
        <v>0</v>
      </c>
      <c r="F61" s="14">
        <f t="shared" si="18"/>
        <v>2011.7625</v>
      </c>
      <c r="G61" s="1"/>
      <c r="H61" s="13">
        <f t="shared" si="19"/>
        <v>2.9061426267569099</v>
      </c>
      <c r="I61" s="1">
        <f t="shared" si="20"/>
        <v>708.66287953467202</v>
      </c>
      <c r="J61" s="1">
        <f t="shared" si="21"/>
        <v>0</v>
      </c>
      <c r="K61" s="1">
        <f t="shared" si="22"/>
        <v>0</v>
      </c>
      <c r="L61" s="1">
        <f t="shared" si="23"/>
        <v>0</v>
      </c>
      <c r="M61" s="29">
        <f t="shared" si="24"/>
        <v>708.66287953467202</v>
      </c>
      <c r="N61" s="3"/>
      <c r="O61" s="3"/>
      <c r="P61" s="3"/>
    </row>
    <row r="62" spans="1:18">
      <c r="A62" s="13">
        <v>8.75</v>
      </c>
      <c r="B62" s="1">
        <f t="shared" si="14"/>
        <v>22822.590271503399</v>
      </c>
      <c r="C62" s="1">
        <f t="shared" si="15"/>
        <v>0</v>
      </c>
      <c r="D62" s="1">
        <f t="shared" si="16"/>
        <v>0</v>
      </c>
      <c r="E62" s="1">
        <f t="shared" si="17"/>
        <v>0</v>
      </c>
      <c r="F62" s="14">
        <f t="shared" si="18"/>
        <v>22822.590271503399</v>
      </c>
      <c r="G62" s="1"/>
      <c r="H62" s="13">
        <f t="shared" si="19"/>
        <v>3.55379847262531</v>
      </c>
      <c r="I62" s="1">
        <f t="shared" si="20"/>
        <v>9269.3584512253801</v>
      </c>
      <c r="J62" s="1">
        <f t="shared" si="21"/>
        <v>0</v>
      </c>
      <c r="K62" s="1">
        <f t="shared" si="22"/>
        <v>0</v>
      </c>
      <c r="L62" s="1">
        <f t="shared" si="23"/>
        <v>0</v>
      </c>
      <c r="M62" s="29">
        <f t="shared" si="24"/>
        <v>9269.3584512253801</v>
      </c>
      <c r="N62" s="3"/>
      <c r="O62" s="3"/>
      <c r="P62" s="3"/>
    </row>
    <row r="63" spans="1:18">
      <c r="A63" s="13">
        <v>9.25</v>
      </c>
      <c r="B63" s="1">
        <f t="shared" si="14"/>
        <v>22458.167127451201</v>
      </c>
      <c r="C63" s="1">
        <f t="shared" si="15"/>
        <v>0</v>
      </c>
      <c r="D63" s="1">
        <f t="shared" si="16"/>
        <v>0</v>
      </c>
      <c r="E63" s="1">
        <f t="shared" si="17"/>
        <v>0</v>
      </c>
      <c r="F63" s="14">
        <f t="shared" si="18"/>
        <v>22458.167127451201</v>
      </c>
      <c r="G63" s="1"/>
      <c r="H63" s="13">
        <f t="shared" si="19"/>
        <v>4.2974603730582297</v>
      </c>
      <c r="I63" s="1">
        <f t="shared" si="20"/>
        <v>10433.8468412692</v>
      </c>
      <c r="J63" s="1">
        <f t="shared" si="21"/>
        <v>0</v>
      </c>
      <c r="K63" s="1">
        <f t="shared" si="22"/>
        <v>0</v>
      </c>
      <c r="L63" s="1">
        <f t="shared" si="23"/>
        <v>0</v>
      </c>
      <c r="M63" s="29">
        <f t="shared" si="24"/>
        <v>10433.8468412692</v>
      </c>
      <c r="N63" s="3"/>
      <c r="O63" s="3"/>
      <c r="P63" s="3"/>
    </row>
    <row r="64" spans="1:18">
      <c r="A64" s="13">
        <v>9.75</v>
      </c>
      <c r="B64" s="1">
        <f t="shared" si="14"/>
        <v>60605.224456537399</v>
      </c>
      <c r="C64" s="1">
        <f t="shared" si="15"/>
        <v>0</v>
      </c>
      <c r="D64" s="1">
        <f t="shared" si="16"/>
        <v>0</v>
      </c>
      <c r="E64" s="1">
        <f t="shared" si="17"/>
        <v>0</v>
      </c>
      <c r="F64" s="14">
        <f t="shared" si="18"/>
        <v>60605.224456537399</v>
      </c>
      <c r="G64" s="1"/>
      <c r="H64" s="13">
        <f t="shared" si="19"/>
        <v>5.1450049069818302</v>
      </c>
      <c r="I64" s="1">
        <f t="shared" si="20"/>
        <v>31980.9412530892</v>
      </c>
      <c r="J64" s="1">
        <f t="shared" si="21"/>
        <v>0</v>
      </c>
      <c r="K64" s="1">
        <f t="shared" si="22"/>
        <v>0</v>
      </c>
      <c r="L64" s="1">
        <f t="shared" si="23"/>
        <v>0</v>
      </c>
      <c r="M64" s="29">
        <f t="shared" si="24"/>
        <v>31980.9412530892</v>
      </c>
      <c r="N64" s="3"/>
      <c r="O64" s="3"/>
      <c r="P64" s="3"/>
    </row>
    <row r="65" spans="1:16">
      <c r="A65" s="13">
        <v>10.25</v>
      </c>
      <c r="B65" s="1">
        <f t="shared" si="14"/>
        <v>65755.531522054705</v>
      </c>
      <c r="C65" s="1">
        <f t="shared" si="15"/>
        <v>2307.2116323527998</v>
      </c>
      <c r="D65" s="1">
        <f t="shared" si="16"/>
        <v>0</v>
      </c>
      <c r="E65" s="1">
        <f t="shared" si="17"/>
        <v>0</v>
      </c>
      <c r="F65" s="14">
        <f t="shared" si="18"/>
        <v>68062.743154407493</v>
      </c>
      <c r="G65" s="1"/>
      <c r="H65" s="13">
        <f t="shared" si="19"/>
        <v>6.1044893137564999</v>
      </c>
      <c r="I65" s="1">
        <f t="shared" si="20"/>
        <v>39161.359950903599</v>
      </c>
      <c r="J65" s="1">
        <f t="shared" si="21"/>
        <v>1374.08280529486</v>
      </c>
      <c r="K65" s="1">
        <f t="shared" si="22"/>
        <v>0</v>
      </c>
      <c r="L65" s="1">
        <f t="shared" si="23"/>
        <v>0</v>
      </c>
      <c r="M65" s="29">
        <f t="shared" si="24"/>
        <v>40535.442756198499</v>
      </c>
      <c r="N65" s="3"/>
      <c r="O65" s="3"/>
      <c r="P65" s="3"/>
    </row>
    <row r="66" spans="1:16">
      <c r="A66" s="13">
        <v>10.75</v>
      </c>
      <c r="B66" s="1">
        <f t="shared" si="14"/>
        <v>121739.468526511</v>
      </c>
      <c r="C66" s="1">
        <f t="shared" si="15"/>
        <v>13341.3116193437</v>
      </c>
      <c r="D66" s="1">
        <f t="shared" si="16"/>
        <v>0</v>
      </c>
      <c r="E66" s="1">
        <f t="shared" si="17"/>
        <v>0</v>
      </c>
      <c r="F66" s="14">
        <f t="shared" si="18"/>
        <v>135080.78014585501</v>
      </c>
      <c r="G66" s="1"/>
      <c r="H66" s="13">
        <f t="shared" si="19"/>
        <v>7.1841460455955097</v>
      </c>
      <c r="I66" s="1">
        <f t="shared" si="20"/>
        <v>81357.592689082303</v>
      </c>
      <c r="J66" s="1">
        <f t="shared" si="21"/>
        <v>8915.9005686665605</v>
      </c>
      <c r="K66" s="1">
        <f t="shared" si="22"/>
        <v>0</v>
      </c>
      <c r="L66" s="1">
        <f t="shared" si="23"/>
        <v>0</v>
      </c>
      <c r="M66" s="29">
        <f t="shared" si="24"/>
        <v>90273.493257748894</v>
      </c>
      <c r="N66" s="3"/>
      <c r="O66" s="3"/>
      <c r="P66" s="3"/>
    </row>
    <row r="67" spans="1:16">
      <c r="A67" s="13">
        <v>11.25</v>
      </c>
      <c r="B67" s="1">
        <f t="shared" si="14"/>
        <v>218234.13504589201</v>
      </c>
      <c r="C67" s="1">
        <f t="shared" si="15"/>
        <v>50193.851060555302</v>
      </c>
      <c r="D67" s="1">
        <f t="shared" si="16"/>
        <v>0</v>
      </c>
      <c r="E67" s="1">
        <f t="shared" si="17"/>
        <v>0</v>
      </c>
      <c r="F67" s="14">
        <f t="shared" si="18"/>
        <v>268427.986106447</v>
      </c>
      <c r="G67" s="1"/>
      <c r="H67" s="13">
        <f t="shared" si="19"/>
        <v>8.3923777454113697</v>
      </c>
      <c r="I67" s="1">
        <f t="shared" si="20"/>
        <v>162800.29317762199</v>
      </c>
      <c r="J67" s="1">
        <f t="shared" si="21"/>
        <v>37444.067430853102</v>
      </c>
      <c r="K67" s="1">
        <f t="shared" si="22"/>
        <v>0</v>
      </c>
      <c r="L67" s="1">
        <f t="shared" si="23"/>
        <v>0</v>
      </c>
      <c r="M67" s="29">
        <f t="shared" si="24"/>
        <v>200244.36060847499</v>
      </c>
      <c r="N67" s="3"/>
      <c r="O67" s="3"/>
      <c r="P67" s="3"/>
    </row>
    <row r="68" spans="1:16">
      <c r="A68" s="13">
        <v>11.75</v>
      </c>
      <c r="B68" s="1">
        <f t="shared" si="14"/>
        <v>310690.154578424</v>
      </c>
      <c r="C68" s="1">
        <f t="shared" si="15"/>
        <v>109014.08932576299</v>
      </c>
      <c r="D68" s="1">
        <f t="shared" si="16"/>
        <v>0</v>
      </c>
      <c r="E68" s="1">
        <f t="shared" si="17"/>
        <v>0</v>
      </c>
      <c r="F68" s="14">
        <f t="shared" si="18"/>
        <v>419704.24390418699</v>
      </c>
      <c r="G68" s="1"/>
      <c r="H68" s="13">
        <f t="shared" si="19"/>
        <v>9.7377525983592506</v>
      </c>
      <c r="I68" s="1">
        <f t="shared" si="20"/>
        <v>257482.881704739</v>
      </c>
      <c r="J68" s="1">
        <f t="shared" si="21"/>
        <v>90344.8707735926</v>
      </c>
      <c r="K68" s="1">
        <f t="shared" si="22"/>
        <v>0</v>
      </c>
      <c r="L68" s="1">
        <f t="shared" si="23"/>
        <v>0</v>
      </c>
      <c r="M68" s="29">
        <f t="shared" si="24"/>
        <v>347827.75247833203</v>
      </c>
      <c r="N68" s="3"/>
      <c r="O68" s="3"/>
      <c r="P68" s="3"/>
    </row>
    <row r="69" spans="1:16">
      <c r="A69" s="13">
        <v>12.25</v>
      </c>
      <c r="B69" s="1">
        <f t="shared" si="14"/>
        <v>294106.684457378</v>
      </c>
      <c r="C69" s="1">
        <f t="shared" si="15"/>
        <v>248675.570598108</v>
      </c>
      <c r="D69" s="1">
        <f t="shared" si="16"/>
        <v>0</v>
      </c>
      <c r="E69" s="1">
        <f t="shared" si="17"/>
        <v>0</v>
      </c>
      <c r="F69" s="14">
        <f t="shared" si="18"/>
        <v>542782.25505548599</v>
      </c>
      <c r="G69" s="1"/>
      <c r="H69" s="13">
        <f t="shared" si="19"/>
        <v>11.229000013689101</v>
      </c>
      <c r="I69" s="1">
        <f t="shared" si="20"/>
        <v>269593.79296309903</v>
      </c>
      <c r="J69" s="1">
        <f t="shared" si="21"/>
        <v>227949.223318392</v>
      </c>
      <c r="K69" s="1">
        <f t="shared" si="22"/>
        <v>0</v>
      </c>
      <c r="L69" s="1">
        <f t="shared" si="23"/>
        <v>0</v>
      </c>
      <c r="M69" s="29">
        <f t="shared" si="24"/>
        <v>497543.01628149103</v>
      </c>
      <c r="N69" s="3"/>
      <c r="O69" s="3"/>
      <c r="P69" s="3"/>
    </row>
    <row r="70" spans="1:16">
      <c r="A70" s="13">
        <v>12.75</v>
      </c>
      <c r="B70" s="1">
        <f t="shared" si="14"/>
        <v>143832.76152207801</v>
      </c>
      <c r="C70" s="1">
        <f t="shared" si="15"/>
        <v>179790.95190259599</v>
      </c>
      <c r="D70" s="1">
        <f t="shared" si="16"/>
        <v>0</v>
      </c>
      <c r="E70" s="1">
        <f t="shared" si="17"/>
        <v>0</v>
      </c>
      <c r="F70" s="14">
        <f t="shared" si="18"/>
        <v>323623.713424674</v>
      </c>
      <c r="G70" s="1"/>
      <c r="H70" s="13">
        <f t="shared" si="19"/>
        <v>12.875006600210501</v>
      </c>
      <c r="I70" s="1">
        <f t="shared" si="20"/>
        <v>145242.96109202001</v>
      </c>
      <c r="J70" s="1">
        <f t="shared" si="21"/>
        <v>181553.701365024</v>
      </c>
      <c r="K70" s="1">
        <f t="shared" si="22"/>
        <v>0</v>
      </c>
      <c r="L70" s="1">
        <f t="shared" si="23"/>
        <v>0</v>
      </c>
      <c r="M70" s="29">
        <f t="shared" si="24"/>
        <v>326796.662457044</v>
      </c>
      <c r="N70" s="3"/>
      <c r="O70" s="3"/>
      <c r="P70" s="3"/>
    </row>
    <row r="71" spans="1:16">
      <c r="A71" s="13">
        <v>13.25</v>
      </c>
      <c r="B71" s="1">
        <f t="shared" si="14"/>
        <v>68708.778342317397</v>
      </c>
      <c r="C71" s="1">
        <f t="shared" si="15"/>
        <v>212101.01140454499</v>
      </c>
      <c r="D71" s="1">
        <f t="shared" si="16"/>
        <v>1493.6690943982001</v>
      </c>
      <c r="E71" s="1">
        <f t="shared" si="17"/>
        <v>0</v>
      </c>
      <c r="F71" s="14">
        <f t="shared" si="18"/>
        <v>282303.45884126099</v>
      </c>
      <c r="G71" s="1"/>
      <c r="H71" s="13">
        <f t="shared" si="19"/>
        <v>14.6848124041008</v>
      </c>
      <c r="I71" s="1">
        <f t="shared" si="20"/>
        <v>76149.095884669805</v>
      </c>
      <c r="J71" s="1">
        <f t="shared" si="21"/>
        <v>235068.94816572001</v>
      </c>
      <c r="K71" s="1">
        <f t="shared" si="22"/>
        <v>1655.4151279276</v>
      </c>
      <c r="L71" s="1">
        <f t="shared" si="23"/>
        <v>0</v>
      </c>
      <c r="M71" s="29">
        <f t="shared" si="24"/>
        <v>312873.45917831699</v>
      </c>
      <c r="N71" s="3"/>
      <c r="O71" s="3"/>
      <c r="P71" s="3"/>
    </row>
    <row r="72" spans="1:16">
      <c r="A72" s="13">
        <v>13.75</v>
      </c>
      <c r="B72" s="1">
        <f t="shared" si="14"/>
        <v>23015.0894329619</v>
      </c>
      <c r="C72" s="1">
        <f t="shared" si="15"/>
        <v>165708.643917326</v>
      </c>
      <c r="D72" s="1">
        <f t="shared" si="16"/>
        <v>0</v>
      </c>
      <c r="E72" s="1">
        <f t="shared" si="17"/>
        <v>0</v>
      </c>
      <c r="F72" s="14">
        <f t="shared" si="18"/>
        <v>188723.73335028801</v>
      </c>
      <c r="G72" s="1"/>
      <c r="H72" s="13">
        <f t="shared" si="19"/>
        <v>16.6676073822277</v>
      </c>
      <c r="I72" s="1">
        <f t="shared" si="20"/>
        <v>27898.652693488399</v>
      </c>
      <c r="J72" s="1">
        <f t="shared" si="21"/>
        <v>200870.29939311801</v>
      </c>
      <c r="K72" s="1">
        <f t="shared" si="22"/>
        <v>0</v>
      </c>
      <c r="L72" s="1">
        <f t="shared" si="23"/>
        <v>0</v>
      </c>
      <c r="M72" s="29">
        <f t="shared" si="24"/>
        <v>228768.952086606</v>
      </c>
      <c r="N72" s="3"/>
      <c r="O72" s="3"/>
      <c r="P72" s="3"/>
    </row>
    <row r="73" spans="1:16">
      <c r="A73" s="13">
        <v>14.25</v>
      </c>
      <c r="B73" s="1">
        <f t="shared" si="14"/>
        <v>15338.3723755794</v>
      </c>
      <c r="C73" s="1">
        <f t="shared" si="15"/>
        <v>162970.206490532</v>
      </c>
      <c r="D73" s="1">
        <f t="shared" si="16"/>
        <v>5751.8896408422997</v>
      </c>
      <c r="E73" s="1">
        <f t="shared" si="17"/>
        <v>0</v>
      </c>
      <c r="F73" s="14">
        <f t="shared" si="18"/>
        <v>184060.468506954</v>
      </c>
      <c r="G73" s="1"/>
      <c r="H73" s="13">
        <f t="shared" si="19"/>
        <v>18.832728087820801</v>
      </c>
      <c r="I73" s="1">
        <f t="shared" si="20"/>
        <v>20271.115526949401</v>
      </c>
      <c r="J73" s="1">
        <f t="shared" si="21"/>
        <v>215380.60247383799</v>
      </c>
      <c r="K73" s="1">
        <f t="shared" si="22"/>
        <v>7601.6683226060604</v>
      </c>
      <c r="L73" s="1">
        <f t="shared" si="23"/>
        <v>0</v>
      </c>
      <c r="M73" s="29">
        <f t="shared" si="24"/>
        <v>243253.386323393</v>
      </c>
      <c r="N73" s="3"/>
      <c r="O73" s="3"/>
      <c r="P73" s="3"/>
    </row>
    <row r="74" spans="1:16">
      <c r="A74" s="13">
        <v>14.75</v>
      </c>
      <c r="B74" s="1">
        <f t="shared" si="14"/>
        <v>3087.6008652294099</v>
      </c>
      <c r="C74" s="1">
        <f t="shared" si="15"/>
        <v>46314.012978441096</v>
      </c>
      <c r="D74" s="1">
        <f t="shared" si="16"/>
        <v>9262.8025956882102</v>
      </c>
      <c r="E74" s="1">
        <f t="shared" si="17"/>
        <v>0</v>
      </c>
      <c r="F74" s="14">
        <f t="shared" si="18"/>
        <v>58664.416439358698</v>
      </c>
      <c r="G74" s="1"/>
      <c r="H74" s="13">
        <f t="shared" si="19"/>
        <v>21.189654548373099</v>
      </c>
      <c r="I74" s="1">
        <f t="shared" si="20"/>
        <v>4435.60648931994</v>
      </c>
      <c r="J74" s="1">
        <f t="shared" si="21"/>
        <v>66534.0973397989</v>
      </c>
      <c r="K74" s="1">
        <f t="shared" si="22"/>
        <v>13306.8194679598</v>
      </c>
      <c r="L74" s="1">
        <f t="shared" si="23"/>
        <v>0</v>
      </c>
      <c r="M74" s="29">
        <f t="shared" si="24"/>
        <v>84276.523297078602</v>
      </c>
      <c r="N74" s="3"/>
      <c r="O74" s="3"/>
      <c r="P74" s="3"/>
    </row>
    <row r="75" spans="1:16">
      <c r="A75" s="13">
        <v>15.25</v>
      </c>
      <c r="B75" s="1">
        <f t="shared" si="14"/>
        <v>0</v>
      </c>
      <c r="C75" s="1">
        <f t="shared" si="15"/>
        <v>40667.450552980197</v>
      </c>
      <c r="D75" s="1">
        <f t="shared" si="16"/>
        <v>4744.5358978476897</v>
      </c>
      <c r="E75" s="1">
        <f t="shared" si="17"/>
        <v>0</v>
      </c>
      <c r="F75" s="14">
        <f t="shared" si="18"/>
        <v>45411.986450827899</v>
      </c>
      <c r="G75" s="1"/>
      <c r="H75" s="13">
        <f t="shared" si="19"/>
        <v>23.748007318206</v>
      </c>
      <c r="I75" s="1">
        <f t="shared" si="20"/>
        <v>0</v>
      </c>
      <c r="J75" s="1">
        <f t="shared" si="21"/>
        <v>63329.240219341198</v>
      </c>
      <c r="K75" s="1">
        <f t="shared" si="22"/>
        <v>7388.4113589231401</v>
      </c>
      <c r="L75" s="1">
        <f t="shared" si="23"/>
        <v>0</v>
      </c>
      <c r="M75" s="29">
        <f t="shared" si="24"/>
        <v>70717.651578264296</v>
      </c>
      <c r="N75" s="3"/>
      <c r="O75" s="3"/>
      <c r="P75" s="3"/>
    </row>
    <row r="76" spans="1:16">
      <c r="A76" s="13">
        <v>15.75</v>
      </c>
      <c r="B76" s="1">
        <f t="shared" si="14"/>
        <v>702.05333333333294</v>
      </c>
      <c r="C76" s="1">
        <f t="shared" si="15"/>
        <v>15796.199999999901</v>
      </c>
      <c r="D76" s="1">
        <f t="shared" si="16"/>
        <v>2457.1866666666701</v>
      </c>
      <c r="E76" s="1">
        <f t="shared" si="17"/>
        <v>0</v>
      </c>
      <c r="F76" s="14">
        <f t="shared" si="18"/>
        <v>18955.4399999999</v>
      </c>
      <c r="G76" s="1"/>
      <c r="H76" s="13">
        <f t="shared" si="19"/>
        <v>26.517544690285099</v>
      </c>
      <c r="I76" s="1">
        <f t="shared" si="20"/>
        <v>1182.0146439130301</v>
      </c>
      <c r="J76" s="1">
        <f t="shared" si="21"/>
        <v>26595.3294880432</v>
      </c>
      <c r="K76" s="1">
        <f t="shared" si="22"/>
        <v>4137.0512536956203</v>
      </c>
      <c r="L76" s="1">
        <f t="shared" si="23"/>
        <v>0</v>
      </c>
      <c r="M76" s="29">
        <f t="shared" si="24"/>
        <v>31914.395385651798</v>
      </c>
      <c r="N76" s="3"/>
      <c r="O76" s="3"/>
      <c r="P76" s="3"/>
    </row>
    <row r="77" spans="1:16">
      <c r="A77" s="13">
        <v>16.25</v>
      </c>
      <c r="B77" s="1">
        <f t="shared" si="14"/>
        <v>0</v>
      </c>
      <c r="C77" s="1">
        <f t="shared" si="15"/>
        <v>794.21660377358501</v>
      </c>
      <c r="D77" s="1">
        <f t="shared" si="16"/>
        <v>162.45339622641501</v>
      </c>
      <c r="E77" s="1">
        <f t="shared" si="17"/>
        <v>0</v>
      </c>
      <c r="F77" s="14">
        <f t="shared" si="18"/>
        <v>956.67</v>
      </c>
      <c r="G77" s="1"/>
      <c r="H77" s="13">
        <f t="shared" si="19"/>
        <v>29.508160053694901</v>
      </c>
      <c r="I77" s="1">
        <f t="shared" si="20"/>
        <v>0</v>
      </c>
      <c r="J77" s="1">
        <f t="shared" si="21"/>
        <v>1442.2074253201799</v>
      </c>
      <c r="K77" s="1">
        <f t="shared" si="22"/>
        <v>294.99697336094601</v>
      </c>
      <c r="L77" s="1">
        <f t="shared" si="23"/>
        <v>0</v>
      </c>
      <c r="M77" s="29">
        <f t="shared" si="24"/>
        <v>1737.20439868113</v>
      </c>
      <c r="N77" s="3"/>
      <c r="O77" s="3"/>
      <c r="P77" s="3"/>
    </row>
    <row r="78" spans="1:16">
      <c r="A78" s="13">
        <v>16.75</v>
      </c>
      <c r="B78" s="1">
        <f t="shared" si="14"/>
        <v>0</v>
      </c>
      <c r="C78" s="1">
        <f t="shared" si="15"/>
        <v>0</v>
      </c>
      <c r="D78" s="1">
        <f t="shared" si="16"/>
        <v>0</v>
      </c>
      <c r="E78" s="1">
        <f t="shared" si="17"/>
        <v>0</v>
      </c>
      <c r="F78" s="14">
        <f t="shared" si="18"/>
        <v>0</v>
      </c>
      <c r="G78" s="1"/>
      <c r="H78" s="13">
        <f t="shared" si="19"/>
        <v>32.729879384745601</v>
      </c>
      <c r="I78" s="1">
        <f t="shared" si="20"/>
        <v>0</v>
      </c>
      <c r="J78" s="1">
        <f t="shared" si="21"/>
        <v>0</v>
      </c>
      <c r="K78" s="1">
        <f t="shared" si="22"/>
        <v>0</v>
      </c>
      <c r="L78" s="1">
        <f t="shared" si="23"/>
        <v>0</v>
      </c>
      <c r="M78" s="29">
        <f t="shared" si="24"/>
        <v>0</v>
      </c>
      <c r="N78" s="3"/>
      <c r="O78" s="3"/>
      <c r="P78" s="3"/>
    </row>
    <row r="79" spans="1:16">
      <c r="A79" s="13">
        <v>17.25</v>
      </c>
      <c r="B79" s="1">
        <f t="shared" si="14"/>
        <v>0</v>
      </c>
      <c r="C79" s="1">
        <f t="shared" si="15"/>
        <v>0</v>
      </c>
      <c r="D79" s="1">
        <f t="shared" si="16"/>
        <v>0</v>
      </c>
      <c r="E79" s="1">
        <f t="shared" si="17"/>
        <v>0</v>
      </c>
      <c r="F79" s="14">
        <f t="shared" si="18"/>
        <v>0</v>
      </c>
      <c r="G79" s="1"/>
      <c r="H79" s="13">
        <f t="shared" si="19"/>
        <v>36.192858861015502</v>
      </c>
      <c r="I79" s="1">
        <f t="shared" si="20"/>
        <v>0</v>
      </c>
      <c r="J79" s="1">
        <f t="shared" si="21"/>
        <v>0</v>
      </c>
      <c r="K79" s="1">
        <f t="shared" si="22"/>
        <v>0</v>
      </c>
      <c r="L79" s="1">
        <f t="shared" si="23"/>
        <v>0</v>
      </c>
      <c r="M79" s="29">
        <f t="shared" si="24"/>
        <v>0</v>
      </c>
      <c r="N79" s="3"/>
      <c r="O79" s="3"/>
      <c r="P79" s="3"/>
    </row>
    <row r="80" spans="1:16">
      <c r="A80" s="13">
        <v>17.75</v>
      </c>
      <c r="B80" s="1">
        <f t="shared" si="14"/>
        <v>0</v>
      </c>
      <c r="C80" s="1">
        <f t="shared" si="15"/>
        <v>0</v>
      </c>
      <c r="D80" s="1">
        <f t="shared" si="16"/>
        <v>0</v>
      </c>
      <c r="E80" s="1">
        <f t="shared" si="17"/>
        <v>0</v>
      </c>
      <c r="F80" s="14">
        <f t="shared" si="18"/>
        <v>0</v>
      </c>
      <c r="G80" s="1"/>
      <c r="H80" s="13">
        <f t="shared" si="19"/>
        <v>39.9073825887859</v>
      </c>
      <c r="I80" s="1">
        <f t="shared" si="20"/>
        <v>0</v>
      </c>
      <c r="J80" s="1">
        <f t="shared" si="21"/>
        <v>0</v>
      </c>
      <c r="K80" s="1">
        <f t="shared" si="22"/>
        <v>0</v>
      </c>
      <c r="L80" s="1">
        <f t="shared" si="23"/>
        <v>0</v>
      </c>
      <c r="M80" s="29">
        <f t="shared" si="24"/>
        <v>0</v>
      </c>
      <c r="N80" s="3"/>
      <c r="O80" s="3"/>
      <c r="P80" s="3"/>
    </row>
    <row r="81" spans="1:16">
      <c r="A81" s="13">
        <v>18.25</v>
      </c>
      <c r="B81" s="1">
        <f t="shared" si="14"/>
        <v>0</v>
      </c>
      <c r="C81" s="1">
        <f t="shared" si="15"/>
        <v>0</v>
      </c>
      <c r="D81" s="1">
        <f t="shared" si="16"/>
        <v>0</v>
      </c>
      <c r="E81" s="1">
        <f t="shared" si="17"/>
        <v>0</v>
      </c>
      <c r="F81" s="14">
        <f t="shared" si="18"/>
        <v>0</v>
      </c>
      <c r="G81" s="1"/>
      <c r="H81" s="13">
        <f t="shared" si="19"/>
        <v>43.883860435327698</v>
      </c>
      <c r="I81" s="1">
        <f t="shared" si="20"/>
        <v>0</v>
      </c>
      <c r="J81" s="1">
        <f t="shared" si="21"/>
        <v>0</v>
      </c>
      <c r="K81" s="1">
        <f t="shared" si="22"/>
        <v>0</v>
      </c>
      <c r="L81" s="1">
        <f t="shared" si="23"/>
        <v>0</v>
      </c>
      <c r="M81" s="29">
        <f t="shared" si="24"/>
        <v>0</v>
      </c>
      <c r="N81" s="3"/>
      <c r="O81" s="3"/>
      <c r="P81" s="3"/>
    </row>
    <row r="82" spans="1:16">
      <c r="A82" s="13">
        <v>18.75</v>
      </c>
      <c r="B82" s="1">
        <f t="shared" si="14"/>
        <v>0</v>
      </c>
      <c r="C82" s="1">
        <f t="shared" si="15"/>
        <v>0</v>
      </c>
      <c r="D82" s="1">
        <f t="shared" si="16"/>
        <v>0</v>
      </c>
      <c r="E82" s="1">
        <f t="shared" si="17"/>
        <v>0</v>
      </c>
      <c r="F82" s="14">
        <f t="shared" si="18"/>
        <v>0</v>
      </c>
      <c r="G82" s="1"/>
      <c r="H82" s="13">
        <f t="shared" si="19"/>
        <v>48.132825958360101</v>
      </c>
      <c r="I82" s="1">
        <f t="shared" si="20"/>
        <v>0</v>
      </c>
      <c r="J82" s="1">
        <f t="shared" si="21"/>
        <v>0</v>
      </c>
      <c r="K82" s="1">
        <f t="shared" si="22"/>
        <v>0</v>
      </c>
      <c r="L82" s="1">
        <f t="shared" si="23"/>
        <v>0</v>
      </c>
      <c r="M82" s="29">
        <f t="shared" si="24"/>
        <v>0</v>
      </c>
      <c r="N82" s="3"/>
      <c r="O82" s="3"/>
      <c r="P82" s="3"/>
    </row>
    <row r="83" spans="1:16">
      <c r="A83" s="13">
        <v>19.25</v>
      </c>
      <c r="B83" s="1">
        <f t="shared" si="14"/>
        <v>0</v>
      </c>
      <c r="C83" s="1">
        <f t="shared" si="15"/>
        <v>0</v>
      </c>
      <c r="D83" s="1">
        <f t="shared" si="16"/>
        <v>0</v>
      </c>
      <c r="E83" s="1">
        <f t="shared" si="17"/>
        <v>0</v>
      </c>
      <c r="F83" s="14">
        <f t="shared" si="18"/>
        <v>0</v>
      </c>
      <c r="G83" s="1"/>
      <c r="H83" s="13">
        <f t="shared" si="19"/>
        <v>52.664934425766099</v>
      </c>
      <c r="I83" s="1">
        <f t="shared" si="20"/>
        <v>0</v>
      </c>
      <c r="J83" s="1">
        <f t="shared" si="21"/>
        <v>0</v>
      </c>
      <c r="K83" s="1">
        <f t="shared" si="22"/>
        <v>0</v>
      </c>
      <c r="L83" s="1">
        <f t="shared" si="23"/>
        <v>0</v>
      </c>
      <c r="M83" s="29">
        <f t="shared" si="24"/>
        <v>0</v>
      </c>
      <c r="N83" s="3"/>
      <c r="O83" s="3"/>
      <c r="P83" s="3"/>
    </row>
    <row r="84" spans="1:16">
      <c r="A84" s="13">
        <v>19.75</v>
      </c>
      <c r="B84" s="1">
        <f t="shared" si="14"/>
        <v>0</v>
      </c>
      <c r="C84" s="1">
        <f t="shared" si="15"/>
        <v>0</v>
      </c>
      <c r="D84" s="1">
        <f t="shared" si="16"/>
        <v>0</v>
      </c>
      <c r="E84" s="1">
        <f t="shared" si="17"/>
        <v>0</v>
      </c>
      <c r="F84" s="14">
        <f t="shared" si="18"/>
        <v>0</v>
      </c>
      <c r="G84" s="1"/>
      <c r="H84" s="13">
        <f t="shared" si="19"/>
        <v>57.490960919311597</v>
      </c>
      <c r="I84" s="1">
        <f t="shared" si="20"/>
        <v>0</v>
      </c>
      <c r="J84" s="1">
        <f t="shared" si="21"/>
        <v>0</v>
      </c>
      <c r="K84" s="1">
        <f t="shared" si="22"/>
        <v>0</v>
      </c>
      <c r="L84" s="1">
        <f t="shared" si="23"/>
        <v>0</v>
      </c>
      <c r="M84" s="29">
        <f t="shared" si="24"/>
        <v>0</v>
      </c>
      <c r="N84" s="3"/>
      <c r="O84" s="3"/>
      <c r="P84" s="3"/>
    </row>
    <row r="85" spans="1:16">
      <c r="A85" s="13">
        <v>20.25</v>
      </c>
      <c r="B85" s="1">
        <f t="shared" si="14"/>
        <v>0</v>
      </c>
      <c r="C85" s="1">
        <f t="shared" si="15"/>
        <v>0</v>
      </c>
      <c r="D85" s="1">
        <f t="shared" si="16"/>
        <v>0</v>
      </c>
      <c r="E85" s="1">
        <f t="shared" si="17"/>
        <v>0</v>
      </c>
      <c r="F85" s="14">
        <f t="shared" si="18"/>
        <v>0</v>
      </c>
      <c r="G85" s="1"/>
      <c r="H85" s="13">
        <f t="shared" si="19"/>
        <v>62.621798516700402</v>
      </c>
      <c r="I85" s="1">
        <f t="shared" si="20"/>
        <v>0</v>
      </c>
      <c r="J85" s="1">
        <f t="shared" si="21"/>
        <v>0</v>
      </c>
      <c r="K85" s="1">
        <f t="shared" si="22"/>
        <v>0</v>
      </c>
      <c r="L85" s="1">
        <f t="shared" si="23"/>
        <v>0</v>
      </c>
      <c r="M85" s="29">
        <f t="shared" si="24"/>
        <v>0</v>
      </c>
      <c r="N85" s="3"/>
      <c r="O85" s="3"/>
      <c r="P85" s="3"/>
    </row>
    <row r="86" spans="1:16">
      <c r="A86" s="13">
        <v>20.75</v>
      </c>
      <c r="B86" s="1">
        <f t="shared" si="14"/>
        <v>0</v>
      </c>
      <c r="C86" s="1">
        <f t="shared" si="15"/>
        <v>0</v>
      </c>
      <c r="D86" s="1">
        <f t="shared" si="16"/>
        <v>0</v>
      </c>
      <c r="E86" s="1">
        <f t="shared" si="17"/>
        <v>0</v>
      </c>
      <c r="F86" s="14">
        <f t="shared" ref="F86:F88" si="25">SUM(B86:E86)</f>
        <v>0</v>
      </c>
      <c r="G86" s="1"/>
      <c r="H86" s="13">
        <f t="shared" ref="H86:H88" si="26">$I$49*((A86)^$K$49)</f>
        <v>68.068456546816094</v>
      </c>
      <c r="I86" s="1">
        <f t="shared" si="20"/>
        <v>0</v>
      </c>
      <c r="J86" s="1">
        <f t="shared" si="21"/>
        <v>0</v>
      </c>
      <c r="K86" s="1">
        <f t="shared" si="22"/>
        <v>0</v>
      </c>
      <c r="L86" s="1">
        <f t="shared" si="23"/>
        <v>0</v>
      </c>
      <c r="M86" s="29">
        <f t="shared" ref="M86:M88" si="27">SUM(I86:L86)</f>
        <v>0</v>
      </c>
      <c r="N86" s="3"/>
      <c r="O86" s="3"/>
      <c r="P86" s="3"/>
    </row>
    <row r="87" spans="1:16">
      <c r="A87" s="13">
        <v>21.25</v>
      </c>
      <c r="B87" s="1">
        <f t="shared" si="14"/>
        <v>0</v>
      </c>
      <c r="C87" s="1">
        <f t="shared" si="15"/>
        <v>0</v>
      </c>
      <c r="D87" s="1">
        <f t="shared" si="16"/>
        <v>0</v>
      </c>
      <c r="E87" s="1">
        <f t="shared" si="17"/>
        <v>0</v>
      </c>
      <c r="F87" s="14">
        <f t="shared" si="25"/>
        <v>0</v>
      </c>
      <c r="G87" s="1"/>
      <c r="H87" s="13">
        <f t="shared" si="26"/>
        <v>73.842058913459496</v>
      </c>
      <c r="I87" s="1">
        <f t="shared" si="20"/>
        <v>0</v>
      </c>
      <c r="J87" s="1">
        <f t="shared" si="21"/>
        <v>0</v>
      </c>
      <c r="K87" s="1">
        <f t="shared" si="22"/>
        <v>0</v>
      </c>
      <c r="L87" s="1">
        <f t="shared" si="23"/>
        <v>0</v>
      </c>
      <c r="M87" s="29">
        <f t="shared" si="27"/>
        <v>0</v>
      </c>
      <c r="N87" s="3"/>
      <c r="O87" s="3"/>
      <c r="P87" s="3"/>
    </row>
    <row r="88" spans="1:16">
      <c r="A88" s="13">
        <v>21.75</v>
      </c>
      <c r="B88" s="1">
        <f t="shared" si="14"/>
        <v>0</v>
      </c>
      <c r="C88" s="1">
        <f t="shared" si="15"/>
        <v>0</v>
      </c>
      <c r="D88" s="1">
        <f t="shared" si="16"/>
        <v>0</v>
      </c>
      <c r="E88" s="1">
        <f t="shared" si="17"/>
        <v>0</v>
      </c>
      <c r="F88" s="14">
        <f t="shared" si="25"/>
        <v>0</v>
      </c>
      <c r="G88" s="1"/>
      <c r="H88" s="13">
        <f t="shared" si="26"/>
        <v>79.953842483293897</v>
      </c>
      <c r="I88" s="1">
        <f t="shared" si="20"/>
        <v>0</v>
      </c>
      <c r="J88" s="1">
        <f t="shared" si="21"/>
        <v>0</v>
      </c>
      <c r="K88" s="1">
        <f t="shared" si="22"/>
        <v>0</v>
      </c>
      <c r="L88" s="1">
        <f t="shared" si="23"/>
        <v>0</v>
      </c>
      <c r="M88" s="29">
        <f t="shared" si="27"/>
        <v>0</v>
      </c>
      <c r="N88" s="3"/>
      <c r="O88" s="3"/>
      <c r="P88" s="3"/>
    </row>
    <row r="89" spans="1:16">
      <c r="A89" s="11" t="s">
        <v>12</v>
      </c>
      <c r="B89" s="21">
        <f>SUM(B52:B88)</f>
        <v>1375399.2666072501</v>
      </c>
      <c r="C89" s="21">
        <f t="shared" ref="C89:F89" si="28">SUM(C52:C88)</f>
        <v>1247674.72808632</v>
      </c>
      <c r="D89" s="21">
        <f t="shared" si="28"/>
        <v>23872.537291669501</v>
      </c>
      <c r="E89" s="21">
        <f t="shared" si="28"/>
        <v>0</v>
      </c>
      <c r="F89" s="21">
        <f t="shared" si="28"/>
        <v>2646946.5319852401</v>
      </c>
      <c r="G89" s="14"/>
      <c r="H89" s="11" t="s">
        <v>12</v>
      </c>
      <c r="I89" s="21">
        <f>SUM(I52:I88)</f>
        <v>1138661.88881724</v>
      </c>
      <c r="J89" s="21">
        <f t="shared" ref="J89:M89" si="29">SUM(J52:J88)</f>
        <v>1356802.5707670001</v>
      </c>
      <c r="K89" s="21">
        <f t="shared" si="29"/>
        <v>34384.362504473203</v>
      </c>
      <c r="L89" s="21">
        <f t="shared" si="29"/>
        <v>0</v>
      </c>
      <c r="M89" s="21">
        <f t="shared" si="29"/>
        <v>2529848.82208871</v>
      </c>
      <c r="N89" s="3"/>
      <c r="O89" s="3"/>
      <c r="P89" s="3"/>
    </row>
    <row r="90" spans="1:16">
      <c r="A90" s="9" t="s">
        <v>21</v>
      </c>
      <c r="B90" s="30">
        <f>IF(L43&gt;0,B89/L43,0)</f>
        <v>11.5724630855216</v>
      </c>
      <c r="C90" s="30">
        <f>IF(M43&gt;0,C89/M43,0)</f>
        <v>13.0018882732956</v>
      </c>
      <c r="D90" s="30">
        <f>IF(N43&gt;0,D89/N43,0)</f>
        <v>14.7226490028446</v>
      </c>
      <c r="E90" s="30">
        <f>IF(O43&gt;0,E89/O43,0)</f>
        <v>0</v>
      </c>
      <c r="F90" s="30">
        <f>IF(P43&gt;0,F89/P43,0)</f>
        <v>12.2298338806856</v>
      </c>
      <c r="G90" s="14"/>
      <c r="H90" s="9" t="s">
        <v>21</v>
      </c>
      <c r="I90" s="30">
        <f>IF(L43&gt;0,I89/L43,0)</f>
        <v>9.5805799778651402</v>
      </c>
      <c r="J90" s="30">
        <f>IF(M43&gt;0,J89/M43,0)</f>
        <v>14.1390981454682</v>
      </c>
      <c r="K90" s="30">
        <f>IF(N43&gt;0,K89/N43,0)</f>
        <v>21.205492074635099</v>
      </c>
      <c r="L90" s="30">
        <f>IF(O43&gt;0,L89/O43,0)</f>
        <v>0</v>
      </c>
      <c r="M90" s="30">
        <f>IF(P43&gt;0,M89/P43,0)</f>
        <v>11.688800836557901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60" t="s">
        <v>22</v>
      </c>
      <c r="B95" s="60"/>
      <c r="C95" s="60"/>
      <c r="D95" s="60"/>
      <c r="E95" s="60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60"/>
      <c r="B96" s="60"/>
      <c r="C96" s="60"/>
      <c r="D96" s="60"/>
      <c r="E96" s="60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31"/>
      <c r="B97" s="3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61" t="s">
        <v>23</v>
      </c>
      <c r="B99" s="59" t="s">
        <v>24</v>
      </c>
      <c r="C99" s="59" t="s">
        <v>25</v>
      </c>
      <c r="D99" s="59" t="s">
        <v>26</v>
      </c>
      <c r="E99" s="59" t="s">
        <v>27</v>
      </c>
      <c r="F99" s="1"/>
      <c r="G99" s="59" t="s">
        <v>24</v>
      </c>
      <c r="H99" s="59" t="s">
        <v>26</v>
      </c>
      <c r="I99" s="59" t="s">
        <v>25</v>
      </c>
      <c r="J99" s="1"/>
      <c r="K99" s="1"/>
      <c r="L99" s="1"/>
      <c r="M99" s="1"/>
      <c r="N99" s="3"/>
      <c r="O99" s="3"/>
      <c r="P99" s="3"/>
    </row>
    <row r="100" spans="1:18">
      <c r="A100" s="61"/>
      <c r="B100" s="61"/>
      <c r="C100" s="61"/>
      <c r="D100" s="61"/>
      <c r="E100" s="59"/>
      <c r="F100" s="1"/>
      <c r="G100" s="59"/>
      <c r="H100" s="59"/>
      <c r="I100" s="59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32">
        <v>0</v>
      </c>
      <c r="B102" s="33">
        <f>L$43</f>
        <v>118851.03939999999</v>
      </c>
      <c r="C102" s="33">
        <f>$B$90</f>
        <v>11.5725</v>
      </c>
      <c r="D102" s="33">
        <f>$I$90</f>
        <v>9.5806000000000004</v>
      </c>
      <c r="E102" s="33">
        <f t="shared" ref="E102:E105" si="30">B102*D102</f>
        <v>1138664.2681</v>
      </c>
      <c r="F102" s="1"/>
      <c r="G102" s="1">
        <f t="shared" ref="G102:G105" si="31">B102</f>
        <v>118851.03939999999</v>
      </c>
      <c r="H102" s="1">
        <f t="shared" ref="H102:H105" si="32">D102/1000</f>
        <v>9.5805999999999999E-3</v>
      </c>
      <c r="I102" s="1">
        <f t="shared" ref="I102:I105" si="33">C102</f>
        <v>11.5725</v>
      </c>
      <c r="J102" s="1"/>
      <c r="K102" s="1"/>
      <c r="L102" s="1"/>
      <c r="M102" s="1"/>
      <c r="N102" s="3"/>
      <c r="O102" s="3"/>
      <c r="P102" s="3"/>
    </row>
    <row r="103" spans="1:18">
      <c r="A103" s="32">
        <v>1</v>
      </c>
      <c r="B103" s="33">
        <f>M$43</f>
        <v>95961.040599999993</v>
      </c>
      <c r="C103" s="33">
        <f>$C$90</f>
        <v>13.001899999999999</v>
      </c>
      <c r="D103" s="33">
        <f>$J$90</f>
        <v>14.139099999999999</v>
      </c>
      <c r="E103" s="33">
        <f t="shared" si="30"/>
        <v>1356802.7490999999</v>
      </c>
      <c r="F103" s="1"/>
      <c r="G103" s="1">
        <f t="shared" si="31"/>
        <v>95961.040599999993</v>
      </c>
      <c r="H103" s="1">
        <f t="shared" si="32"/>
        <v>1.41391E-2</v>
      </c>
      <c r="I103" s="1">
        <f t="shared" si="33"/>
        <v>13.001899999999999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32">
        <v>2</v>
      </c>
      <c r="B104" s="33">
        <f>N$43</f>
        <v>1621.4838</v>
      </c>
      <c r="C104" s="33">
        <f>$D$90</f>
        <v>14.7226</v>
      </c>
      <c r="D104" s="33">
        <f>$K$90</f>
        <v>21.205500000000001</v>
      </c>
      <c r="E104" s="33">
        <f t="shared" si="30"/>
        <v>34384.3747</v>
      </c>
      <c r="F104" s="1"/>
      <c r="G104" s="1">
        <f t="shared" si="31"/>
        <v>1621.4838</v>
      </c>
      <c r="H104" s="1">
        <f t="shared" si="32"/>
        <v>2.1205499999999999E-2</v>
      </c>
      <c r="I104" s="1">
        <f t="shared" si="33"/>
        <v>14.7226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32">
        <v>3</v>
      </c>
      <c r="B105" s="33">
        <f>O$43</f>
        <v>0</v>
      </c>
      <c r="C105" s="33">
        <f>$E$90</f>
        <v>0</v>
      </c>
      <c r="D105" s="33">
        <f>$L$90</f>
        <v>0</v>
      </c>
      <c r="E105" s="33">
        <f t="shared" si="30"/>
        <v>0</v>
      </c>
      <c r="F105" s="1"/>
      <c r="G105" s="1">
        <f t="shared" si="31"/>
        <v>0</v>
      </c>
      <c r="H105" s="1">
        <f t="shared" si="32"/>
        <v>0</v>
      </c>
      <c r="I105" s="1">
        <f t="shared" si="33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32" t="s">
        <v>12</v>
      </c>
      <c r="B106" s="33">
        <f>SUM(B102:B105)</f>
        <v>216433.5638</v>
      </c>
      <c r="C106" s="33">
        <f>$F$90</f>
        <v>12.229799999999999</v>
      </c>
      <c r="D106" s="33">
        <f>$M$90</f>
        <v>11.688800000000001</v>
      </c>
      <c r="E106" s="33">
        <f>SUM(E102:E105)</f>
        <v>2529851.3919000002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32" t="s">
        <v>7</v>
      </c>
      <c r="B107" s="35">
        <f>$I$2</f>
        <v>2529799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6" t="s">
        <v>28</v>
      </c>
      <c r="B108" s="37">
        <f>IF(E106&gt;0,$I$2/E106,"")</f>
        <v>0.99997999999999998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8"/>
  <sheetViews>
    <sheetView tabSelected="1" topLeftCell="A61" zoomScale="80" zoomScaleNormal="80" workbookViewId="0">
      <selection activeCell="I90" sqref="I90"/>
    </sheetView>
  </sheetViews>
  <sheetFormatPr baseColWidth="10" defaultColWidth="11.5" defaultRowHeight="13"/>
  <cols>
    <col min="1" max="1" width="8.83203125" customWidth="1"/>
    <col min="2" max="2" width="12" customWidth="1"/>
    <col min="3" max="3" width="11.33203125" customWidth="1"/>
    <col min="4" max="4" width="9.6640625" customWidth="1"/>
    <col min="5" max="5" width="12" customWidth="1"/>
    <col min="6" max="6" width="11.33203125" customWidth="1"/>
    <col min="8" max="8" width="8.5" customWidth="1"/>
    <col min="9" max="9" width="10.5" customWidth="1"/>
    <col min="10" max="10" width="11.33203125" customWidth="1"/>
    <col min="11" max="12" width="9.6640625" customWidth="1"/>
    <col min="13" max="13" width="10.5" customWidth="1"/>
    <col min="14" max="14" width="8.6640625" customWidth="1"/>
    <col min="15" max="15" width="11.33203125" customWidth="1"/>
    <col min="16" max="16" width="10.83203125" customWidth="1"/>
  </cols>
  <sheetData>
    <row r="1" spans="1:18" ht="21">
      <c r="A1" s="62" t="s">
        <v>32</v>
      </c>
      <c r="B1" s="62"/>
      <c r="C1" s="62"/>
      <c r="D1" s="62"/>
      <c r="E1" s="62"/>
      <c r="F1" s="62"/>
      <c r="G1" s="1"/>
      <c r="H1" s="57" t="s">
        <v>1</v>
      </c>
      <c r="I1" s="5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7</v>
      </c>
      <c r="I2">
        <v>1100798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8</v>
      </c>
      <c r="B4" s="58" t="s">
        <v>9</v>
      </c>
      <c r="C4" s="58"/>
      <c r="D4" s="58"/>
      <c r="E4" s="58"/>
      <c r="F4" s="58"/>
      <c r="G4" s="1"/>
      <c r="H4" s="2" t="s">
        <v>8</v>
      </c>
      <c r="I4" s="1"/>
      <c r="J4" s="1"/>
      <c r="K4" s="2" t="s">
        <v>8</v>
      </c>
      <c r="L4" s="57" t="s">
        <v>10</v>
      </c>
      <c r="M4" s="57"/>
      <c r="N4" s="57"/>
      <c r="O4" s="57"/>
      <c r="P4" s="57"/>
      <c r="Q4" s="3"/>
      <c r="R4" s="3"/>
    </row>
    <row r="5" spans="1:18">
      <c r="A5" s="2" t="s">
        <v>11</v>
      </c>
      <c r="B5" s="9">
        <v>0</v>
      </c>
      <c r="C5" s="10">
        <v>1</v>
      </c>
      <c r="D5" s="10">
        <v>2</v>
      </c>
      <c r="E5" s="10">
        <v>3</v>
      </c>
      <c r="F5" s="11" t="s">
        <v>12</v>
      </c>
      <c r="G5" s="1"/>
      <c r="H5" s="2" t="s">
        <v>11</v>
      </c>
      <c r="I5" s="2" t="s">
        <v>13</v>
      </c>
      <c r="J5" s="1"/>
      <c r="K5" s="2" t="s">
        <v>11</v>
      </c>
      <c r="L5" s="9">
        <v>0</v>
      </c>
      <c r="M5" s="10">
        <v>1</v>
      </c>
      <c r="N5" s="10">
        <v>2</v>
      </c>
      <c r="O5" s="10">
        <v>3</v>
      </c>
      <c r="P5" s="12" t="s">
        <v>12</v>
      </c>
      <c r="Q5" s="3"/>
      <c r="R5" s="3"/>
    </row>
    <row r="6" spans="1:18">
      <c r="A6" s="13">
        <v>3.75</v>
      </c>
      <c r="F6" s="14">
        <f t="shared" ref="F6:F39" si="0">SUM(B6:E6)</f>
        <v>0</v>
      </c>
      <c r="G6" s="1" t="str">
        <f t="shared" ref="G6:G39" si="1">IF(AND(F6=0,I6&gt;0),"COMPLETAR","")</f>
        <v/>
      </c>
      <c r="H6" s="13">
        <v>3.75</v>
      </c>
      <c r="I6" s="15"/>
      <c r="J6" s="1"/>
      <c r="K6" s="13">
        <v>3.75</v>
      </c>
      <c r="L6" s="1">
        <f t="shared" ref="L6:L39" si="2">IF($F6&gt;0,($I6/1000)*(B6/$F6),0)</f>
        <v>0</v>
      </c>
      <c r="M6" s="1">
        <f t="shared" ref="M6:M39" si="3">IF($F6&gt;0,($I6/1000)*(C6/$F6),0)</f>
        <v>0</v>
      </c>
      <c r="N6" s="1">
        <f t="shared" ref="N6:N39" si="4">IF($F6&gt;0,($I6/1000)*(D6/$F6),0)</f>
        <v>0</v>
      </c>
      <c r="O6" s="1">
        <f t="shared" ref="O6:O39" si="5">IF($F6&gt;0,($I6/1000)*(E6/$F6),0)</f>
        <v>0</v>
      </c>
      <c r="P6" s="16">
        <f t="shared" ref="P6:P39" si="6">SUM(L6:O6)</f>
        <v>0</v>
      </c>
      <c r="Q6" s="3"/>
      <c r="R6" s="3"/>
    </row>
    <row r="7" spans="1:18">
      <c r="A7" s="13">
        <v>4.25</v>
      </c>
      <c r="F7" s="14">
        <f t="shared" si="0"/>
        <v>0</v>
      </c>
      <c r="G7" s="1" t="str">
        <f t="shared" si="1"/>
        <v/>
      </c>
      <c r="H7" s="13">
        <v>4.25</v>
      </c>
      <c r="I7" s="15"/>
      <c r="J7" s="1"/>
      <c r="K7" s="13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6">
        <f t="shared" si="6"/>
        <v>0</v>
      </c>
      <c r="Q7" s="3"/>
      <c r="R7" s="3"/>
    </row>
    <row r="8" spans="1:18">
      <c r="A8" s="13">
        <v>4.75</v>
      </c>
      <c r="F8" s="14">
        <f t="shared" si="0"/>
        <v>0</v>
      </c>
      <c r="G8" s="1" t="str">
        <f t="shared" si="1"/>
        <v/>
      </c>
      <c r="H8" s="13">
        <v>4.75</v>
      </c>
      <c r="I8" s="15"/>
      <c r="J8" s="1"/>
      <c r="K8" s="13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6">
        <f t="shared" si="6"/>
        <v>0</v>
      </c>
      <c r="Q8" s="3"/>
      <c r="R8" s="3"/>
    </row>
    <row r="9" spans="1:18">
      <c r="A9" s="13">
        <v>5.25</v>
      </c>
      <c r="F9" s="14">
        <f t="shared" si="0"/>
        <v>0</v>
      </c>
      <c r="G9" s="1" t="str">
        <f t="shared" si="1"/>
        <v/>
      </c>
      <c r="H9" s="13">
        <v>5.25</v>
      </c>
      <c r="I9" s="15"/>
      <c r="J9" s="1"/>
      <c r="K9" s="13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6">
        <f t="shared" si="6"/>
        <v>0</v>
      </c>
      <c r="Q9" s="3"/>
      <c r="R9" s="3"/>
    </row>
    <row r="10" spans="1:18">
      <c r="A10" s="13">
        <v>5.75</v>
      </c>
      <c r="F10" s="14">
        <f t="shared" si="0"/>
        <v>0</v>
      </c>
      <c r="G10" s="1" t="str">
        <f t="shared" si="1"/>
        <v/>
      </c>
      <c r="H10" s="13">
        <v>5.75</v>
      </c>
      <c r="J10" s="1"/>
      <c r="K10" s="13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6">
        <f t="shared" si="6"/>
        <v>0</v>
      </c>
      <c r="Q10" s="3"/>
      <c r="R10" s="3"/>
    </row>
    <row r="11" spans="1:18">
      <c r="A11" s="13">
        <v>6.25</v>
      </c>
      <c r="F11" s="14">
        <f t="shared" si="0"/>
        <v>0</v>
      </c>
      <c r="G11" s="1" t="str">
        <f t="shared" si="1"/>
        <v/>
      </c>
      <c r="H11" s="13">
        <v>6.25</v>
      </c>
      <c r="J11" s="1"/>
      <c r="K11" s="13">
        <v>6.25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6">
        <f t="shared" si="6"/>
        <v>0</v>
      </c>
      <c r="Q11" s="3"/>
      <c r="R11" s="3"/>
    </row>
    <row r="12" spans="1:18">
      <c r="A12" s="13">
        <v>6.75</v>
      </c>
      <c r="B12" s="27">
        <v>1</v>
      </c>
      <c r="F12" s="14">
        <f t="shared" si="0"/>
        <v>1</v>
      </c>
      <c r="G12" s="1" t="str">
        <f t="shared" si="1"/>
        <v/>
      </c>
      <c r="H12" s="13">
        <v>6.75</v>
      </c>
      <c r="I12">
        <v>1389</v>
      </c>
      <c r="J12" s="1"/>
      <c r="K12" s="13">
        <v>6.75</v>
      </c>
      <c r="L12" s="1">
        <f t="shared" si="2"/>
        <v>1.389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6">
        <f t="shared" si="6"/>
        <v>1.389</v>
      </c>
      <c r="Q12" s="3"/>
      <c r="R12" s="3"/>
    </row>
    <row r="13" spans="1:18">
      <c r="A13" s="13">
        <v>7.25</v>
      </c>
      <c r="B13" s="27">
        <v>1</v>
      </c>
      <c r="F13" s="14">
        <f t="shared" si="0"/>
        <v>1</v>
      </c>
      <c r="G13" s="1" t="str">
        <f t="shared" si="1"/>
        <v/>
      </c>
      <c r="H13" s="13">
        <v>7.25</v>
      </c>
      <c r="I13">
        <v>0</v>
      </c>
      <c r="J13" s="1"/>
      <c r="K13" s="13">
        <v>7.25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6">
        <f t="shared" si="6"/>
        <v>0</v>
      </c>
      <c r="Q13" s="3"/>
      <c r="R13" s="3"/>
    </row>
    <row r="14" spans="1:18">
      <c r="A14" s="13">
        <v>7.75</v>
      </c>
      <c r="B14" s="27">
        <v>1</v>
      </c>
      <c r="F14" s="14">
        <f t="shared" si="0"/>
        <v>1</v>
      </c>
      <c r="G14" s="1" t="str">
        <f t="shared" si="1"/>
        <v/>
      </c>
      <c r="H14" s="13">
        <v>7.75</v>
      </c>
      <c r="I14">
        <v>47985</v>
      </c>
      <c r="J14" s="15"/>
      <c r="K14" s="13">
        <v>7.75</v>
      </c>
      <c r="L14" s="1">
        <f t="shared" si="2"/>
        <v>47.984999999999999</v>
      </c>
      <c r="M14" s="1">
        <f t="shared" si="3"/>
        <v>0</v>
      </c>
      <c r="N14" s="1">
        <f t="shared" si="4"/>
        <v>0</v>
      </c>
      <c r="O14" s="1">
        <f t="shared" si="5"/>
        <v>0</v>
      </c>
      <c r="P14" s="16">
        <f t="shared" si="6"/>
        <v>47.984999999999999</v>
      </c>
      <c r="Q14" s="3"/>
      <c r="R14" s="3"/>
    </row>
    <row r="15" spans="1:18">
      <c r="A15" s="13">
        <v>8.25</v>
      </c>
      <c r="B15">
        <v>3</v>
      </c>
      <c r="F15" s="14">
        <f t="shared" si="0"/>
        <v>3</v>
      </c>
      <c r="G15" s="1" t="str">
        <f t="shared" si="1"/>
        <v/>
      </c>
      <c r="H15" s="13">
        <v>8.25</v>
      </c>
      <c r="I15">
        <v>162195</v>
      </c>
      <c r="J15" s="15"/>
      <c r="K15" s="13">
        <v>8.25</v>
      </c>
      <c r="L15" s="1">
        <f t="shared" si="2"/>
        <v>162.19499999999999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6">
        <f t="shared" si="6"/>
        <v>162.19499999999999</v>
      </c>
      <c r="Q15" s="3"/>
      <c r="R15" s="3"/>
    </row>
    <row r="16" spans="1:18">
      <c r="A16" s="13">
        <v>8.75</v>
      </c>
      <c r="B16">
        <v>15</v>
      </c>
      <c r="F16" s="14">
        <f t="shared" si="0"/>
        <v>15</v>
      </c>
      <c r="G16" s="1" t="str">
        <f t="shared" si="1"/>
        <v/>
      </c>
      <c r="H16" s="13">
        <v>8.75</v>
      </c>
      <c r="I16">
        <v>493358</v>
      </c>
      <c r="J16" s="15"/>
      <c r="K16" s="13">
        <v>8.75</v>
      </c>
      <c r="L16" s="1">
        <f t="shared" si="2"/>
        <v>493.358</v>
      </c>
      <c r="M16" s="1">
        <f t="shared" si="3"/>
        <v>0</v>
      </c>
      <c r="N16" s="1">
        <f t="shared" si="4"/>
        <v>0</v>
      </c>
      <c r="O16" s="1">
        <f t="shared" si="5"/>
        <v>0</v>
      </c>
      <c r="P16" s="16">
        <f t="shared" si="6"/>
        <v>493.358</v>
      </c>
      <c r="Q16" s="3"/>
      <c r="R16" s="3"/>
    </row>
    <row r="17" spans="1:18">
      <c r="A17" s="13">
        <v>9.25</v>
      </c>
      <c r="B17">
        <v>37</v>
      </c>
      <c r="F17" s="14">
        <f t="shared" si="0"/>
        <v>37</v>
      </c>
      <c r="G17" s="1" t="str">
        <f t="shared" si="1"/>
        <v/>
      </c>
      <c r="H17" s="13">
        <v>9.25</v>
      </c>
      <c r="I17" s="39">
        <v>1688393</v>
      </c>
      <c r="J17" s="15"/>
      <c r="K17" s="13">
        <v>9.25</v>
      </c>
      <c r="L17" s="1">
        <f t="shared" si="2"/>
        <v>1688.393</v>
      </c>
      <c r="M17" s="1">
        <f t="shared" si="3"/>
        <v>0</v>
      </c>
      <c r="N17" s="1">
        <f t="shared" si="4"/>
        <v>0</v>
      </c>
      <c r="O17" s="1">
        <f t="shared" si="5"/>
        <v>0</v>
      </c>
      <c r="P17" s="16">
        <f t="shared" si="6"/>
        <v>1688.393</v>
      </c>
      <c r="Q17" s="3"/>
      <c r="R17" s="3"/>
    </row>
    <row r="18" spans="1:18">
      <c r="A18" s="13">
        <v>9.75</v>
      </c>
      <c r="B18">
        <v>43</v>
      </c>
      <c r="F18" s="14">
        <f t="shared" si="0"/>
        <v>43</v>
      </c>
      <c r="G18" s="1" t="str">
        <f t="shared" si="1"/>
        <v/>
      </c>
      <c r="H18" s="13">
        <v>9.75</v>
      </c>
      <c r="I18" s="39">
        <v>3714787</v>
      </c>
      <c r="J18" s="15"/>
      <c r="K18" s="13">
        <v>9.75</v>
      </c>
      <c r="L18" s="1">
        <f t="shared" si="2"/>
        <v>3714.7869999999998</v>
      </c>
      <c r="M18" s="1">
        <f t="shared" si="3"/>
        <v>0</v>
      </c>
      <c r="N18" s="1">
        <f t="shared" si="4"/>
        <v>0</v>
      </c>
      <c r="O18" s="1">
        <f t="shared" si="5"/>
        <v>0</v>
      </c>
      <c r="P18" s="16">
        <f t="shared" si="6"/>
        <v>3714.7869999999998</v>
      </c>
      <c r="Q18" s="3"/>
      <c r="R18" s="3"/>
    </row>
    <row r="19" spans="1:18">
      <c r="A19" s="13">
        <v>10.25</v>
      </c>
      <c r="B19">
        <v>32</v>
      </c>
      <c r="F19" s="14">
        <f t="shared" si="0"/>
        <v>32</v>
      </c>
      <c r="G19" s="1" t="str">
        <f t="shared" si="1"/>
        <v/>
      </c>
      <c r="H19" s="13">
        <v>10.25</v>
      </c>
      <c r="I19" s="39">
        <v>5862541</v>
      </c>
      <c r="J19" s="15"/>
      <c r="K19" s="13">
        <v>10.25</v>
      </c>
      <c r="L19" s="1">
        <f t="shared" si="2"/>
        <v>5862.5410000000002</v>
      </c>
      <c r="M19" s="1">
        <f t="shared" si="3"/>
        <v>0</v>
      </c>
      <c r="N19" s="1">
        <f t="shared" si="4"/>
        <v>0</v>
      </c>
      <c r="O19" s="1">
        <f t="shared" si="5"/>
        <v>0</v>
      </c>
      <c r="P19" s="16">
        <f t="shared" si="6"/>
        <v>5862.5410000000002</v>
      </c>
      <c r="Q19" s="3"/>
      <c r="R19" s="3"/>
    </row>
    <row r="20" spans="1:18">
      <c r="A20" s="13">
        <v>10.75</v>
      </c>
      <c r="B20">
        <v>43</v>
      </c>
      <c r="F20" s="14">
        <f t="shared" si="0"/>
        <v>43</v>
      </c>
      <c r="G20" s="1" t="str">
        <f t="shared" si="1"/>
        <v/>
      </c>
      <c r="H20" s="13">
        <v>10.75</v>
      </c>
      <c r="I20" s="39">
        <v>10559195</v>
      </c>
      <c r="J20" s="15"/>
      <c r="K20" s="13">
        <v>10.75</v>
      </c>
      <c r="L20" s="1">
        <f t="shared" si="2"/>
        <v>10559.195</v>
      </c>
      <c r="M20" s="1">
        <f t="shared" si="3"/>
        <v>0</v>
      </c>
      <c r="N20" s="1">
        <f t="shared" si="4"/>
        <v>0</v>
      </c>
      <c r="O20" s="1">
        <f t="shared" si="5"/>
        <v>0</v>
      </c>
      <c r="P20" s="16">
        <f t="shared" si="6"/>
        <v>10559.195</v>
      </c>
      <c r="Q20" s="3"/>
      <c r="R20" s="3"/>
    </row>
    <row r="21" spans="1:18">
      <c r="A21" s="13">
        <v>11.25</v>
      </c>
      <c r="B21">
        <v>23</v>
      </c>
      <c r="C21">
        <v>1</v>
      </c>
      <c r="F21" s="14">
        <f t="shared" si="0"/>
        <v>24</v>
      </c>
      <c r="G21" s="1" t="str">
        <f t="shared" si="1"/>
        <v/>
      </c>
      <c r="H21" s="13">
        <v>11.25</v>
      </c>
      <c r="I21" s="39">
        <v>11759548</v>
      </c>
      <c r="J21" s="15"/>
      <c r="K21" s="13">
        <v>11.25</v>
      </c>
      <c r="L21" s="1">
        <f t="shared" si="2"/>
        <v>11269.5668333333</v>
      </c>
      <c r="M21" s="1">
        <f t="shared" si="3"/>
        <v>489.98116666666698</v>
      </c>
      <c r="N21" s="1">
        <f t="shared" si="4"/>
        <v>0</v>
      </c>
      <c r="O21" s="1">
        <f t="shared" si="5"/>
        <v>0</v>
      </c>
      <c r="P21" s="16">
        <f t="shared" si="6"/>
        <v>11759.548000000001</v>
      </c>
      <c r="Q21" s="3"/>
      <c r="R21" s="3"/>
    </row>
    <row r="22" spans="1:18">
      <c r="A22" s="13">
        <v>11.75</v>
      </c>
      <c r="B22">
        <v>20</v>
      </c>
      <c r="C22">
        <v>2</v>
      </c>
      <c r="D22">
        <v>1</v>
      </c>
      <c r="F22" s="14">
        <f t="shared" si="0"/>
        <v>23</v>
      </c>
      <c r="G22" s="1" t="str">
        <f t="shared" si="1"/>
        <v/>
      </c>
      <c r="H22" s="13">
        <v>11.75</v>
      </c>
      <c r="I22" s="39">
        <v>18169696</v>
      </c>
      <c r="J22" s="15"/>
      <c r="K22" s="13">
        <v>11.75</v>
      </c>
      <c r="L22" s="1">
        <f t="shared" si="2"/>
        <v>15799.7356521739</v>
      </c>
      <c r="M22" s="1">
        <f t="shared" si="3"/>
        <v>1579.9735652173899</v>
      </c>
      <c r="N22" s="1">
        <f t="shared" si="4"/>
        <v>789.98678260869599</v>
      </c>
      <c r="O22" s="1">
        <f t="shared" si="5"/>
        <v>0</v>
      </c>
      <c r="P22" s="16">
        <f t="shared" si="6"/>
        <v>18169.696</v>
      </c>
      <c r="Q22" s="3"/>
      <c r="R22" s="3"/>
    </row>
    <row r="23" spans="1:18">
      <c r="A23" s="13">
        <v>12.25</v>
      </c>
      <c r="B23">
        <v>28</v>
      </c>
      <c r="C23">
        <v>2</v>
      </c>
      <c r="D23">
        <v>0</v>
      </c>
      <c r="F23" s="14">
        <f t="shared" si="0"/>
        <v>30</v>
      </c>
      <c r="G23" s="1" t="str">
        <f t="shared" si="1"/>
        <v/>
      </c>
      <c r="H23" s="13">
        <v>12.25</v>
      </c>
      <c r="I23">
        <v>12705889</v>
      </c>
      <c r="J23" s="15"/>
      <c r="K23" s="13">
        <v>12.25</v>
      </c>
      <c r="L23" s="1">
        <f t="shared" si="2"/>
        <v>11858.829733333299</v>
      </c>
      <c r="M23" s="1">
        <f t="shared" si="3"/>
        <v>847.05926666666699</v>
      </c>
      <c r="N23" s="1">
        <f t="shared" si="4"/>
        <v>0</v>
      </c>
      <c r="O23" s="1">
        <f t="shared" si="5"/>
        <v>0</v>
      </c>
      <c r="P23" s="16">
        <f t="shared" si="6"/>
        <v>12705.888999999999</v>
      </c>
      <c r="Q23" s="3"/>
      <c r="R23" s="3"/>
    </row>
    <row r="24" spans="1:18">
      <c r="A24" s="13">
        <v>12.75</v>
      </c>
      <c r="B24">
        <v>24</v>
      </c>
      <c r="C24">
        <v>9</v>
      </c>
      <c r="D24">
        <v>0</v>
      </c>
      <c r="F24" s="14">
        <f t="shared" si="0"/>
        <v>33</v>
      </c>
      <c r="G24" s="1" t="str">
        <f t="shared" si="1"/>
        <v/>
      </c>
      <c r="H24" s="13">
        <v>12.75</v>
      </c>
      <c r="I24">
        <v>12715770</v>
      </c>
      <c r="J24" s="15"/>
      <c r="K24" s="13">
        <v>12.75</v>
      </c>
      <c r="L24" s="1">
        <f t="shared" si="2"/>
        <v>9247.8327272727292</v>
      </c>
      <c r="M24" s="1">
        <f t="shared" si="3"/>
        <v>3467.9372727272698</v>
      </c>
      <c r="N24" s="1">
        <f t="shared" si="4"/>
        <v>0</v>
      </c>
      <c r="O24" s="1">
        <f t="shared" si="5"/>
        <v>0</v>
      </c>
      <c r="P24" s="16">
        <f t="shared" si="6"/>
        <v>12715.77</v>
      </c>
      <c r="Q24" s="3"/>
      <c r="R24" s="3"/>
    </row>
    <row r="25" spans="1:18">
      <c r="A25" s="13">
        <v>13.25</v>
      </c>
      <c r="B25">
        <v>38</v>
      </c>
      <c r="C25">
        <v>25</v>
      </c>
      <c r="D25">
        <v>0</v>
      </c>
      <c r="F25" s="14">
        <f t="shared" si="0"/>
        <v>63</v>
      </c>
      <c r="G25" s="1" t="str">
        <f t="shared" si="1"/>
        <v/>
      </c>
      <c r="H25" s="13">
        <v>13.25</v>
      </c>
      <c r="I25">
        <v>7233621</v>
      </c>
      <c r="J25" s="15"/>
      <c r="K25" s="13">
        <v>13.25</v>
      </c>
      <c r="L25" s="1">
        <f t="shared" si="2"/>
        <v>4363.1364761904797</v>
      </c>
      <c r="M25" s="1">
        <f t="shared" si="3"/>
        <v>2870.4845238095199</v>
      </c>
      <c r="N25" s="1">
        <f t="shared" si="4"/>
        <v>0</v>
      </c>
      <c r="O25" s="1">
        <f t="shared" si="5"/>
        <v>0</v>
      </c>
      <c r="P25" s="16">
        <f t="shared" si="6"/>
        <v>7233.6210000000001</v>
      </c>
      <c r="Q25" s="3"/>
      <c r="R25" s="3"/>
    </row>
    <row r="26" spans="1:18">
      <c r="A26" s="13">
        <v>13.75</v>
      </c>
      <c r="B26">
        <v>29</v>
      </c>
      <c r="C26">
        <v>61</v>
      </c>
      <c r="D26">
        <v>2</v>
      </c>
      <c r="F26" s="14">
        <f t="shared" si="0"/>
        <v>92</v>
      </c>
      <c r="G26" s="1" t="str">
        <f t="shared" si="1"/>
        <v/>
      </c>
      <c r="H26" s="13">
        <v>13.75</v>
      </c>
      <c r="I26">
        <v>3193174</v>
      </c>
      <c r="J26" s="15"/>
      <c r="K26" s="13">
        <v>13.75</v>
      </c>
      <c r="L26" s="1">
        <f t="shared" si="2"/>
        <v>1006.5439782608699</v>
      </c>
      <c r="M26" s="1">
        <f t="shared" si="3"/>
        <v>2117.2131956521698</v>
      </c>
      <c r="N26" s="1">
        <f t="shared" si="4"/>
        <v>69.416826086956505</v>
      </c>
      <c r="O26" s="1">
        <f t="shared" si="5"/>
        <v>0</v>
      </c>
      <c r="P26" s="16">
        <f t="shared" si="6"/>
        <v>3193.174</v>
      </c>
      <c r="Q26" s="3"/>
      <c r="R26" s="3"/>
    </row>
    <row r="27" spans="1:18">
      <c r="A27" s="13">
        <v>14.25</v>
      </c>
      <c r="B27">
        <v>28</v>
      </c>
      <c r="C27">
        <v>66</v>
      </c>
      <c r="D27">
        <v>2</v>
      </c>
      <c r="F27" s="14">
        <f t="shared" si="0"/>
        <v>96</v>
      </c>
      <c r="G27" s="1" t="str">
        <f t="shared" si="1"/>
        <v/>
      </c>
      <c r="H27" s="13">
        <v>14.25</v>
      </c>
      <c r="I27">
        <v>2942837</v>
      </c>
      <c r="J27" s="15"/>
      <c r="K27" s="13">
        <v>14.25</v>
      </c>
      <c r="L27" s="1">
        <f t="shared" si="2"/>
        <v>858.32745833333297</v>
      </c>
      <c r="M27" s="1">
        <f t="shared" si="3"/>
        <v>2023.2004374999999</v>
      </c>
      <c r="N27" s="1">
        <f t="shared" si="4"/>
        <v>61.3091041666667</v>
      </c>
      <c r="O27" s="1">
        <f t="shared" si="5"/>
        <v>0</v>
      </c>
      <c r="P27" s="16">
        <f t="shared" si="6"/>
        <v>2942.837</v>
      </c>
      <c r="Q27" s="3"/>
      <c r="R27" s="3"/>
    </row>
    <row r="28" spans="1:18">
      <c r="A28" s="13">
        <v>14.75</v>
      </c>
      <c r="B28">
        <v>10</v>
      </c>
      <c r="C28">
        <v>64</v>
      </c>
      <c r="D28">
        <v>2</v>
      </c>
      <c r="F28" s="14">
        <f t="shared" si="0"/>
        <v>76</v>
      </c>
      <c r="G28" s="1" t="str">
        <f t="shared" si="1"/>
        <v/>
      </c>
      <c r="H28" s="13">
        <v>14.75</v>
      </c>
      <c r="I28">
        <v>2250026</v>
      </c>
      <c r="J28" s="15"/>
      <c r="K28" s="13">
        <v>14.75</v>
      </c>
      <c r="L28" s="1">
        <f t="shared" si="2"/>
        <v>296.05605263157901</v>
      </c>
      <c r="M28" s="1">
        <f t="shared" si="3"/>
        <v>1894.75873684211</v>
      </c>
      <c r="N28" s="1">
        <f t="shared" si="4"/>
        <v>59.211210526315803</v>
      </c>
      <c r="O28" s="1">
        <f t="shared" si="5"/>
        <v>0</v>
      </c>
      <c r="P28" s="16">
        <f t="shared" si="6"/>
        <v>2250.0259999999998</v>
      </c>
      <c r="Q28" s="3"/>
      <c r="R28" s="3"/>
    </row>
    <row r="29" spans="1:18">
      <c r="A29" s="13">
        <v>15.25</v>
      </c>
      <c r="B29">
        <v>5</v>
      </c>
      <c r="C29">
        <v>45</v>
      </c>
      <c r="D29">
        <v>2</v>
      </c>
      <c r="F29" s="14">
        <f t="shared" si="0"/>
        <v>52</v>
      </c>
      <c r="G29" s="1" t="str">
        <f t="shared" si="1"/>
        <v/>
      </c>
      <c r="H29" s="13">
        <v>15.25</v>
      </c>
      <c r="I29">
        <v>1154083</v>
      </c>
      <c r="J29" s="15"/>
      <c r="K29" s="13">
        <v>15.25</v>
      </c>
      <c r="L29" s="1">
        <f t="shared" si="2"/>
        <v>110.969519230769</v>
      </c>
      <c r="M29" s="1">
        <f t="shared" si="3"/>
        <v>998.72567307692304</v>
      </c>
      <c r="N29" s="1">
        <f t="shared" si="4"/>
        <v>44.387807692307703</v>
      </c>
      <c r="O29" s="1">
        <f t="shared" si="5"/>
        <v>0</v>
      </c>
      <c r="P29" s="16">
        <f t="shared" si="6"/>
        <v>1154.0830000000001</v>
      </c>
      <c r="Q29" s="3"/>
      <c r="R29" s="3"/>
    </row>
    <row r="30" spans="1:18">
      <c r="A30" s="13">
        <v>15.75</v>
      </c>
      <c r="B30">
        <v>0</v>
      </c>
      <c r="C30">
        <v>26</v>
      </c>
      <c r="D30">
        <v>4</v>
      </c>
      <c r="F30" s="14">
        <f t="shared" si="0"/>
        <v>30</v>
      </c>
      <c r="G30" s="1" t="str">
        <f t="shared" si="1"/>
        <v/>
      </c>
      <c r="H30" s="13">
        <v>15.75</v>
      </c>
      <c r="I30">
        <v>1443890</v>
      </c>
      <c r="J30" s="15"/>
      <c r="K30" s="13">
        <v>15.75</v>
      </c>
      <c r="L30" s="1">
        <f t="shared" si="2"/>
        <v>0</v>
      </c>
      <c r="M30" s="1">
        <f t="shared" si="3"/>
        <v>1251.3713333333301</v>
      </c>
      <c r="N30" s="1">
        <f t="shared" si="4"/>
        <v>192.518666666667</v>
      </c>
      <c r="O30" s="1">
        <f t="shared" si="5"/>
        <v>0</v>
      </c>
      <c r="P30" s="16">
        <f t="shared" si="6"/>
        <v>1443.89</v>
      </c>
      <c r="Q30" s="3"/>
      <c r="R30" s="3"/>
    </row>
    <row r="31" spans="1:18">
      <c r="A31" s="13">
        <v>16.25</v>
      </c>
      <c r="B31">
        <v>1</v>
      </c>
      <c r="C31">
        <v>21</v>
      </c>
      <c r="D31">
        <v>1</v>
      </c>
      <c r="F31" s="14">
        <f t="shared" si="0"/>
        <v>23</v>
      </c>
      <c r="G31" s="1" t="str">
        <f t="shared" si="1"/>
        <v/>
      </c>
      <c r="H31" s="13">
        <v>16.25</v>
      </c>
      <c r="I31">
        <v>758910</v>
      </c>
      <c r="J31" s="15"/>
      <c r="K31" s="13">
        <v>16.25</v>
      </c>
      <c r="L31" s="1">
        <f t="shared" si="2"/>
        <v>32.996086956521701</v>
      </c>
      <c r="M31" s="1">
        <f t="shared" si="3"/>
        <v>692.91782608695598</v>
      </c>
      <c r="N31" s="1">
        <f t="shared" si="4"/>
        <v>32.996086956521701</v>
      </c>
      <c r="O31" s="1">
        <f t="shared" si="5"/>
        <v>0</v>
      </c>
      <c r="P31" s="16">
        <f t="shared" si="6"/>
        <v>758.90999999999894</v>
      </c>
      <c r="Q31" s="3"/>
      <c r="R31" s="3"/>
    </row>
    <row r="32" spans="1:18">
      <c r="A32" s="13">
        <v>16.75</v>
      </c>
      <c r="C32">
        <v>21</v>
      </c>
      <c r="D32">
        <v>2</v>
      </c>
      <c r="F32" s="14">
        <f t="shared" si="0"/>
        <v>23</v>
      </c>
      <c r="G32" s="1" t="str">
        <f t="shared" si="1"/>
        <v/>
      </c>
      <c r="H32" s="13">
        <v>16.75</v>
      </c>
      <c r="I32">
        <v>443630</v>
      </c>
      <c r="J32" s="20"/>
      <c r="K32" s="13">
        <v>16.75</v>
      </c>
      <c r="L32" s="1">
        <f t="shared" si="2"/>
        <v>0</v>
      </c>
      <c r="M32" s="1">
        <f t="shared" si="3"/>
        <v>405.05347826087001</v>
      </c>
      <c r="N32" s="1">
        <f t="shared" si="4"/>
        <v>38.576521739130399</v>
      </c>
      <c r="O32" s="1">
        <f t="shared" si="5"/>
        <v>0</v>
      </c>
      <c r="P32" s="16">
        <f t="shared" si="6"/>
        <v>443.63</v>
      </c>
      <c r="Q32" s="3"/>
      <c r="R32" s="3"/>
    </row>
    <row r="33" spans="1:18">
      <c r="A33" s="13">
        <v>17.25</v>
      </c>
      <c r="C33">
        <v>21</v>
      </c>
      <c r="D33">
        <v>4</v>
      </c>
      <c r="F33" s="14">
        <f t="shared" si="0"/>
        <v>25</v>
      </c>
      <c r="G33" s="1" t="str">
        <f t="shared" si="1"/>
        <v/>
      </c>
      <c r="H33" s="13">
        <v>17.25</v>
      </c>
      <c r="I33">
        <v>68975</v>
      </c>
      <c r="J33" s="20"/>
      <c r="K33" s="13">
        <v>17.25</v>
      </c>
      <c r="L33" s="1">
        <f t="shared" si="2"/>
        <v>0</v>
      </c>
      <c r="M33" s="1">
        <f t="shared" si="3"/>
        <v>57.939</v>
      </c>
      <c r="N33" s="1">
        <f t="shared" si="4"/>
        <v>11.036</v>
      </c>
      <c r="O33" s="1">
        <f t="shared" si="5"/>
        <v>0</v>
      </c>
      <c r="P33" s="16">
        <f t="shared" si="6"/>
        <v>68.974999999999994</v>
      </c>
      <c r="Q33" s="3"/>
      <c r="R33" s="3"/>
    </row>
    <row r="34" spans="1:18">
      <c r="A34" s="13">
        <v>17.75</v>
      </c>
      <c r="C34">
        <v>8</v>
      </c>
      <c r="D34">
        <v>4</v>
      </c>
      <c r="E34">
        <v>1</v>
      </c>
      <c r="F34" s="14">
        <f t="shared" si="0"/>
        <v>13</v>
      </c>
      <c r="G34" s="1" t="str">
        <f t="shared" si="1"/>
        <v/>
      </c>
      <c r="H34" s="13">
        <v>17.75</v>
      </c>
      <c r="J34" s="20"/>
      <c r="K34" s="13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6">
        <f t="shared" si="6"/>
        <v>0</v>
      </c>
      <c r="Q34" s="3"/>
      <c r="R34" s="3"/>
    </row>
    <row r="35" spans="1:18">
      <c r="A35" s="13">
        <v>18.25</v>
      </c>
      <c r="C35">
        <v>2</v>
      </c>
      <c r="D35">
        <v>1</v>
      </c>
      <c r="F35" s="14">
        <f t="shared" si="0"/>
        <v>3</v>
      </c>
      <c r="G35" s="1" t="str">
        <f t="shared" si="1"/>
        <v/>
      </c>
      <c r="H35" s="13">
        <v>18.25</v>
      </c>
      <c r="J35" s="1"/>
      <c r="K35" s="13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6">
        <f t="shared" si="6"/>
        <v>0</v>
      </c>
      <c r="Q35" s="3"/>
      <c r="R35" s="3"/>
    </row>
    <row r="36" spans="1:18">
      <c r="A36" s="13">
        <v>18.75</v>
      </c>
      <c r="F36" s="14">
        <f t="shared" si="0"/>
        <v>0</v>
      </c>
      <c r="G36" s="1" t="str">
        <f t="shared" si="1"/>
        <v/>
      </c>
      <c r="H36" s="13">
        <v>18.75</v>
      </c>
      <c r="J36" s="1"/>
      <c r="K36" s="13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6">
        <f t="shared" si="6"/>
        <v>0</v>
      </c>
      <c r="Q36" s="3"/>
      <c r="R36" s="3"/>
    </row>
    <row r="37" spans="1:18">
      <c r="A37" s="13">
        <v>19.25</v>
      </c>
      <c r="F37" s="14">
        <f t="shared" si="0"/>
        <v>0</v>
      </c>
      <c r="G37" s="1" t="str">
        <f t="shared" si="1"/>
        <v/>
      </c>
      <c r="H37" s="13">
        <v>19.25</v>
      </c>
      <c r="J37" s="1"/>
      <c r="K37" s="13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6">
        <f t="shared" si="6"/>
        <v>0</v>
      </c>
      <c r="Q37" s="3"/>
      <c r="R37" s="3"/>
    </row>
    <row r="38" spans="1:18">
      <c r="A38" s="13">
        <v>19.75</v>
      </c>
      <c r="F38" s="14">
        <f t="shared" si="0"/>
        <v>0</v>
      </c>
      <c r="G38" s="1" t="str">
        <f t="shared" si="1"/>
        <v/>
      </c>
      <c r="H38" s="13">
        <v>19.75</v>
      </c>
      <c r="J38" s="1"/>
      <c r="K38" s="13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6">
        <f t="shared" si="6"/>
        <v>0</v>
      </c>
      <c r="Q38" s="3"/>
      <c r="R38" s="3"/>
    </row>
    <row r="39" spans="1:18">
      <c r="A39" s="13">
        <v>20.25</v>
      </c>
      <c r="F39" s="14">
        <f t="shared" si="0"/>
        <v>0</v>
      </c>
      <c r="G39" s="1" t="str">
        <f t="shared" si="1"/>
        <v/>
      </c>
      <c r="H39" s="13">
        <v>20.25</v>
      </c>
      <c r="J39" s="1"/>
      <c r="K39" s="13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6">
        <f t="shared" si="6"/>
        <v>0</v>
      </c>
      <c r="Q39" s="3"/>
      <c r="R39" s="3"/>
    </row>
    <row r="40" spans="1:18">
      <c r="A40" s="13">
        <v>20.75</v>
      </c>
      <c r="F40" s="1"/>
      <c r="G40" s="1"/>
      <c r="H40" s="13">
        <v>20.75</v>
      </c>
      <c r="J40" s="1"/>
      <c r="K40" s="13">
        <v>20.75</v>
      </c>
      <c r="L40" s="1">
        <f t="shared" ref="L40:L42" si="7">IF($F40&gt;0,($I40/1000)*(B40/$F40),0)</f>
        <v>0</v>
      </c>
      <c r="M40" s="1">
        <f t="shared" ref="M40:M42" si="8">IF($F40&gt;0,($I40/1000)*(C40/$F40),0)</f>
        <v>0</v>
      </c>
      <c r="N40" s="1">
        <f t="shared" ref="N40:N42" si="9">IF($F40&gt;0,($I40/1000)*(D40/$F40),0)</f>
        <v>0</v>
      </c>
      <c r="O40" s="1">
        <f t="shared" ref="O40:O42" si="10">IF($F40&gt;0,($I40/1000)*(E40/$F40),0)</f>
        <v>0</v>
      </c>
      <c r="P40" s="16">
        <f t="shared" ref="P40:P42" si="11">SUM(L40:O40)</f>
        <v>0</v>
      </c>
      <c r="Q40" s="3"/>
      <c r="R40" s="3"/>
    </row>
    <row r="41" spans="1:18">
      <c r="A41" s="13">
        <v>21.25</v>
      </c>
      <c r="F41" s="1"/>
      <c r="G41" s="1"/>
      <c r="H41" s="13">
        <v>21.25</v>
      </c>
      <c r="J41" s="1"/>
      <c r="K41" s="13">
        <v>21.25</v>
      </c>
      <c r="L41" s="1">
        <f t="shared" si="7"/>
        <v>0</v>
      </c>
      <c r="M41" s="1">
        <f t="shared" si="8"/>
        <v>0</v>
      </c>
      <c r="N41" s="1">
        <f t="shared" si="9"/>
        <v>0</v>
      </c>
      <c r="O41" s="1">
        <f t="shared" si="10"/>
        <v>0</v>
      </c>
      <c r="P41" s="16">
        <f t="shared" si="11"/>
        <v>0</v>
      </c>
      <c r="Q41" s="3"/>
      <c r="R41" s="3"/>
    </row>
    <row r="42" spans="1:18">
      <c r="A42" s="13">
        <v>21.75</v>
      </c>
      <c r="F42" s="1"/>
      <c r="G42" s="1"/>
      <c r="H42" s="13">
        <v>21.75</v>
      </c>
      <c r="J42" s="1"/>
      <c r="K42" s="13">
        <v>21.75</v>
      </c>
      <c r="L42" s="1">
        <f t="shared" si="7"/>
        <v>0</v>
      </c>
      <c r="M42" s="1">
        <f t="shared" si="8"/>
        <v>0</v>
      </c>
      <c r="N42" s="1">
        <f t="shared" si="9"/>
        <v>0</v>
      </c>
      <c r="O42" s="1">
        <f t="shared" si="10"/>
        <v>0</v>
      </c>
      <c r="P42" s="16">
        <f t="shared" si="11"/>
        <v>0</v>
      </c>
      <c r="Q42" s="3"/>
      <c r="R42" s="3"/>
    </row>
    <row r="43" spans="1:18">
      <c r="A43" s="11" t="s">
        <v>12</v>
      </c>
      <c r="B43" s="21">
        <f>SUM(B6:B42)</f>
        <v>382</v>
      </c>
      <c r="C43" s="21">
        <f t="shared" ref="C43:F43" si="12">SUM(C6:C42)</f>
        <v>374</v>
      </c>
      <c r="D43" s="21">
        <f t="shared" si="12"/>
        <v>25</v>
      </c>
      <c r="E43" s="21">
        <f t="shared" si="12"/>
        <v>1</v>
      </c>
      <c r="F43" s="21">
        <f t="shared" si="12"/>
        <v>782</v>
      </c>
      <c r="G43" s="22"/>
      <c r="H43" s="11" t="s">
        <v>12</v>
      </c>
      <c r="I43" s="15">
        <f>SUM(I6:I42)</f>
        <v>97369892</v>
      </c>
      <c r="J43" s="1"/>
      <c r="K43" s="11" t="s">
        <v>12</v>
      </c>
      <c r="L43" s="21">
        <f>SUM(L6:L42)</f>
        <v>77373.837517716805</v>
      </c>
      <c r="M43" s="21">
        <f t="shared" ref="M43:P43" si="13">SUM(M6:M42)</f>
        <v>18696.615475839899</v>
      </c>
      <c r="N43" s="21">
        <f t="shared" si="13"/>
        <v>1299.43900644326</v>
      </c>
      <c r="O43" s="21">
        <f t="shared" si="13"/>
        <v>0</v>
      </c>
      <c r="P43" s="21">
        <f t="shared" si="13"/>
        <v>97369.892000000007</v>
      </c>
      <c r="Q43" s="23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4"/>
      <c r="B46" s="1"/>
      <c r="C46" s="1"/>
      <c r="D46" s="1"/>
      <c r="E46" s="1"/>
      <c r="F46" s="24"/>
      <c r="G46" s="1"/>
      <c r="H46" s="1"/>
      <c r="I46" s="1"/>
      <c r="J46" s="24"/>
      <c r="K46" s="1"/>
      <c r="L46" s="1"/>
      <c r="M46" s="1"/>
      <c r="N46" s="24"/>
      <c r="O46" s="1"/>
      <c r="P46" s="3"/>
      <c r="Q46" s="3"/>
      <c r="R46" s="3"/>
    </row>
    <row r="47" spans="1:18">
      <c r="A47" s="1"/>
      <c r="B47" s="57" t="s">
        <v>17</v>
      </c>
      <c r="C47" s="57"/>
      <c r="D47" s="57"/>
      <c r="E47" s="1"/>
      <c r="F47" s="1"/>
      <c r="G47" s="15"/>
      <c r="H47" s="1"/>
      <c r="I47" s="57" t="s">
        <v>18</v>
      </c>
      <c r="J47" s="57"/>
      <c r="K47" s="57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5" t="s">
        <v>19</v>
      </c>
      <c r="I49" s="40">
        <v>1.7840999999999998E-3</v>
      </c>
      <c r="J49" s="25" t="s">
        <v>20</v>
      </c>
      <c r="K49" s="40">
        <v>3.49464</v>
      </c>
      <c r="L49" s="1"/>
      <c r="M49" s="1"/>
      <c r="N49" s="1"/>
      <c r="O49" s="1"/>
      <c r="P49" s="3"/>
      <c r="Q49" s="3"/>
      <c r="R49" s="3"/>
    </row>
    <row r="50" spans="1:18">
      <c r="A50" s="2" t="s">
        <v>8</v>
      </c>
      <c r="B50" s="1"/>
      <c r="C50" s="1"/>
      <c r="D50" s="1"/>
      <c r="E50" s="1"/>
      <c r="F50" s="1"/>
      <c r="G50" s="1"/>
      <c r="H50" s="2" t="s">
        <v>8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11</v>
      </c>
      <c r="B51" s="9">
        <v>0</v>
      </c>
      <c r="C51" s="10">
        <v>1</v>
      </c>
      <c r="D51" s="10">
        <v>2</v>
      </c>
      <c r="E51" s="10">
        <v>3</v>
      </c>
      <c r="F51" s="11" t="s">
        <v>12</v>
      </c>
      <c r="G51" s="1"/>
      <c r="H51" s="2" t="s">
        <v>11</v>
      </c>
      <c r="I51" s="9">
        <v>0</v>
      </c>
      <c r="J51" s="10">
        <v>1</v>
      </c>
      <c r="K51" s="10">
        <v>2</v>
      </c>
      <c r="L51" s="10">
        <v>3</v>
      </c>
      <c r="M51" s="28" t="s">
        <v>12</v>
      </c>
      <c r="N51" s="3"/>
      <c r="O51" s="3"/>
      <c r="P51" s="3"/>
    </row>
    <row r="52" spans="1:18">
      <c r="A52" s="13">
        <v>3.75</v>
      </c>
      <c r="B52" s="1">
        <f t="shared" ref="B52:B88" si="14">L6*($A52)</f>
        <v>0</v>
      </c>
      <c r="C52" s="1">
        <f t="shared" ref="C52:C88" si="15">M6*($A52)</f>
        <v>0</v>
      </c>
      <c r="D52" s="1">
        <f t="shared" ref="D52:D88" si="16">N6*($A52)</f>
        <v>0</v>
      </c>
      <c r="E52" s="1">
        <f t="shared" ref="E52:E88" si="17">O6*($A52)</f>
        <v>0</v>
      </c>
      <c r="F52" s="14">
        <f t="shared" ref="F52:F85" si="18">SUM(B52:E52)</f>
        <v>0</v>
      </c>
      <c r="G52" s="1"/>
      <c r="H52" s="13">
        <f t="shared" ref="H52:H85" si="19">$I$49*((A52)^$K$49)</f>
        <v>0.180905521628592</v>
      </c>
      <c r="I52" s="1">
        <f t="shared" ref="I52:I88" si="20">L6*$H52</f>
        <v>0</v>
      </c>
      <c r="J52" s="1">
        <f t="shared" ref="J52:J88" si="21">M6*$H52</f>
        <v>0</v>
      </c>
      <c r="K52" s="1">
        <f t="shared" ref="K52:K88" si="22">N6*$H52</f>
        <v>0</v>
      </c>
      <c r="L52" s="1">
        <f t="shared" ref="L52:L88" si="23">O6*$H52</f>
        <v>0</v>
      </c>
      <c r="M52" s="29">
        <f t="shared" ref="M52:M85" si="24">SUM(I52:L52)</f>
        <v>0</v>
      </c>
      <c r="N52" s="3"/>
      <c r="O52" s="3"/>
      <c r="P52" s="3"/>
    </row>
    <row r="53" spans="1:18">
      <c r="A53" s="13">
        <v>4.25</v>
      </c>
      <c r="B53" s="1">
        <f t="shared" si="14"/>
        <v>0</v>
      </c>
      <c r="C53" s="1">
        <f t="shared" si="15"/>
        <v>0</v>
      </c>
      <c r="D53" s="1">
        <f t="shared" si="16"/>
        <v>0</v>
      </c>
      <c r="E53" s="1">
        <f t="shared" si="17"/>
        <v>0</v>
      </c>
      <c r="F53" s="14">
        <f t="shared" si="18"/>
        <v>0</v>
      </c>
      <c r="G53" s="1"/>
      <c r="H53" s="13">
        <f t="shared" si="19"/>
        <v>0.28016397056480002</v>
      </c>
      <c r="I53" s="1">
        <f t="shared" si="20"/>
        <v>0</v>
      </c>
      <c r="J53" s="1">
        <f t="shared" si="21"/>
        <v>0</v>
      </c>
      <c r="K53" s="1">
        <f t="shared" si="22"/>
        <v>0</v>
      </c>
      <c r="L53" s="1">
        <f t="shared" si="23"/>
        <v>0</v>
      </c>
      <c r="M53" s="29">
        <f t="shared" si="24"/>
        <v>0</v>
      </c>
      <c r="N53" s="3"/>
      <c r="O53" s="3"/>
      <c r="P53" s="3"/>
    </row>
    <row r="54" spans="1:18">
      <c r="A54" s="13">
        <v>4.75</v>
      </c>
      <c r="B54" s="1">
        <f t="shared" si="14"/>
        <v>0</v>
      </c>
      <c r="C54" s="1">
        <f t="shared" si="15"/>
        <v>0</v>
      </c>
      <c r="D54" s="1">
        <f t="shared" si="16"/>
        <v>0</v>
      </c>
      <c r="E54" s="1">
        <f t="shared" si="17"/>
        <v>0</v>
      </c>
      <c r="F54" s="14">
        <f t="shared" si="18"/>
        <v>0</v>
      </c>
      <c r="G54" s="1"/>
      <c r="H54" s="13">
        <f t="shared" si="19"/>
        <v>0.41325655324961802</v>
      </c>
      <c r="I54" s="1">
        <f t="shared" si="20"/>
        <v>0</v>
      </c>
      <c r="J54" s="1">
        <f t="shared" si="21"/>
        <v>0</v>
      </c>
      <c r="K54" s="1">
        <f t="shared" si="22"/>
        <v>0</v>
      </c>
      <c r="L54" s="1">
        <f t="shared" si="23"/>
        <v>0</v>
      </c>
      <c r="M54" s="29">
        <f t="shared" si="24"/>
        <v>0</v>
      </c>
      <c r="N54" s="3"/>
      <c r="O54" s="3"/>
      <c r="P54" s="3"/>
    </row>
    <row r="55" spans="1:18">
      <c r="A55" s="13">
        <v>5.25</v>
      </c>
      <c r="B55" s="1">
        <f t="shared" si="14"/>
        <v>0</v>
      </c>
      <c r="C55" s="1">
        <f t="shared" si="15"/>
        <v>0</v>
      </c>
      <c r="D55" s="1">
        <f t="shared" si="16"/>
        <v>0</v>
      </c>
      <c r="E55" s="1">
        <f t="shared" si="17"/>
        <v>0</v>
      </c>
      <c r="F55" s="14">
        <f t="shared" si="18"/>
        <v>0</v>
      </c>
      <c r="G55" s="1"/>
      <c r="H55" s="13">
        <f t="shared" si="19"/>
        <v>0.58629568956763001</v>
      </c>
      <c r="I55" s="1">
        <f t="shared" si="20"/>
        <v>0</v>
      </c>
      <c r="J55" s="1">
        <f t="shared" si="21"/>
        <v>0</v>
      </c>
      <c r="K55" s="1">
        <f t="shared" si="22"/>
        <v>0</v>
      </c>
      <c r="L55" s="1">
        <f t="shared" si="23"/>
        <v>0</v>
      </c>
      <c r="M55" s="29">
        <f t="shared" si="24"/>
        <v>0</v>
      </c>
      <c r="N55" s="3"/>
      <c r="O55" s="3"/>
      <c r="P55" s="3"/>
    </row>
    <row r="56" spans="1:18">
      <c r="A56" s="13">
        <v>5.75</v>
      </c>
      <c r="B56" s="1">
        <f t="shared" si="14"/>
        <v>0</v>
      </c>
      <c r="C56" s="1">
        <f t="shared" si="15"/>
        <v>0</v>
      </c>
      <c r="D56" s="1">
        <f t="shared" si="16"/>
        <v>0</v>
      </c>
      <c r="E56" s="1">
        <f t="shared" si="17"/>
        <v>0</v>
      </c>
      <c r="F56" s="14">
        <f t="shared" si="18"/>
        <v>0</v>
      </c>
      <c r="G56" s="1"/>
      <c r="H56" s="13">
        <f t="shared" si="19"/>
        <v>0.80572127255430803</v>
      </c>
      <c r="I56" s="1">
        <f t="shared" si="20"/>
        <v>0</v>
      </c>
      <c r="J56" s="1">
        <f t="shared" si="21"/>
        <v>0</v>
      </c>
      <c r="K56" s="1">
        <f t="shared" si="22"/>
        <v>0</v>
      </c>
      <c r="L56" s="1">
        <f t="shared" si="23"/>
        <v>0</v>
      </c>
      <c r="M56" s="29">
        <f t="shared" si="24"/>
        <v>0</v>
      </c>
      <c r="N56" s="3"/>
      <c r="O56" s="3"/>
      <c r="P56" s="3"/>
    </row>
    <row r="57" spans="1:18">
      <c r="A57" s="13">
        <v>6.25</v>
      </c>
      <c r="B57" s="1">
        <f t="shared" si="14"/>
        <v>0</v>
      </c>
      <c r="C57" s="1">
        <f t="shared" si="15"/>
        <v>0</v>
      </c>
      <c r="D57" s="1">
        <f t="shared" si="16"/>
        <v>0</v>
      </c>
      <c r="E57" s="1">
        <f t="shared" si="17"/>
        <v>0</v>
      </c>
      <c r="F57" s="14">
        <f t="shared" si="18"/>
        <v>0</v>
      </c>
      <c r="G57" s="1"/>
      <c r="H57" s="13">
        <f t="shared" si="19"/>
        <v>1.07828443699104</v>
      </c>
      <c r="I57" s="1">
        <f t="shared" si="20"/>
        <v>0</v>
      </c>
      <c r="J57" s="1">
        <f t="shared" si="21"/>
        <v>0</v>
      </c>
      <c r="K57" s="1">
        <f t="shared" si="22"/>
        <v>0</v>
      </c>
      <c r="L57" s="1">
        <f t="shared" si="23"/>
        <v>0</v>
      </c>
      <c r="M57" s="29">
        <f t="shared" si="24"/>
        <v>0</v>
      </c>
      <c r="N57" s="3"/>
      <c r="O57" s="3"/>
      <c r="P57" s="3"/>
    </row>
    <row r="58" spans="1:18">
      <c r="A58" s="13">
        <v>6.75</v>
      </c>
      <c r="B58" s="1">
        <f t="shared" si="14"/>
        <v>9.37575</v>
      </c>
      <c r="C58" s="1">
        <f t="shared" si="15"/>
        <v>0</v>
      </c>
      <c r="D58" s="1">
        <f t="shared" si="16"/>
        <v>0</v>
      </c>
      <c r="E58" s="1">
        <f t="shared" si="17"/>
        <v>0</v>
      </c>
      <c r="F58" s="14">
        <f t="shared" si="18"/>
        <v>9.37575</v>
      </c>
      <c r="G58" s="1"/>
      <c r="H58" s="13">
        <f t="shared" si="19"/>
        <v>1.4110335170311299</v>
      </c>
      <c r="I58" s="1">
        <f t="shared" si="20"/>
        <v>1.95992555515624</v>
      </c>
      <c r="J58" s="1">
        <f t="shared" si="21"/>
        <v>0</v>
      </c>
      <c r="K58" s="1">
        <f t="shared" si="22"/>
        <v>0</v>
      </c>
      <c r="L58" s="1">
        <f t="shared" si="23"/>
        <v>0</v>
      </c>
      <c r="M58" s="29">
        <f t="shared" si="24"/>
        <v>1.95992555515624</v>
      </c>
      <c r="N58" s="3"/>
      <c r="O58" s="3"/>
      <c r="P58" s="3"/>
    </row>
    <row r="59" spans="1:18">
      <c r="A59" s="13">
        <v>7.25</v>
      </c>
      <c r="B59" s="1">
        <f t="shared" si="14"/>
        <v>0</v>
      </c>
      <c r="C59" s="1">
        <f t="shared" si="15"/>
        <v>0</v>
      </c>
      <c r="D59" s="1">
        <f t="shared" si="16"/>
        <v>0</v>
      </c>
      <c r="E59" s="1">
        <f t="shared" si="17"/>
        <v>0</v>
      </c>
      <c r="F59" s="14">
        <f t="shared" si="18"/>
        <v>0</v>
      </c>
      <c r="G59" s="1"/>
      <c r="H59" s="13">
        <f t="shared" si="19"/>
        <v>1.8113017407680301</v>
      </c>
      <c r="I59" s="1">
        <f t="shared" si="20"/>
        <v>0</v>
      </c>
      <c r="J59" s="1">
        <f t="shared" si="21"/>
        <v>0</v>
      </c>
      <c r="K59" s="1">
        <f t="shared" si="22"/>
        <v>0</v>
      </c>
      <c r="L59" s="1">
        <f t="shared" si="23"/>
        <v>0</v>
      </c>
      <c r="M59" s="29">
        <f t="shared" si="24"/>
        <v>0</v>
      </c>
      <c r="N59" s="3"/>
      <c r="O59" s="3"/>
      <c r="P59" s="3"/>
    </row>
    <row r="60" spans="1:18">
      <c r="A60" s="13">
        <v>7.75</v>
      </c>
      <c r="B60" s="1">
        <f t="shared" si="14"/>
        <v>371.88375000000002</v>
      </c>
      <c r="C60" s="1">
        <f t="shared" si="15"/>
        <v>0</v>
      </c>
      <c r="D60" s="1">
        <f t="shared" si="16"/>
        <v>0</v>
      </c>
      <c r="E60" s="1">
        <f t="shared" si="17"/>
        <v>0</v>
      </c>
      <c r="F60" s="14">
        <f t="shared" si="18"/>
        <v>371.88375000000002</v>
      </c>
      <c r="G60" s="1"/>
      <c r="H60" s="13">
        <f t="shared" si="19"/>
        <v>2.2866963306073198</v>
      </c>
      <c r="I60" s="1">
        <f t="shared" si="20"/>
        <v>109.727123424192</v>
      </c>
      <c r="J60" s="1">
        <f t="shared" si="21"/>
        <v>0</v>
      </c>
      <c r="K60" s="1">
        <f t="shared" si="22"/>
        <v>0</v>
      </c>
      <c r="L60" s="1">
        <f t="shared" si="23"/>
        <v>0</v>
      </c>
      <c r="M60" s="29">
        <f t="shared" si="24"/>
        <v>109.727123424192</v>
      </c>
      <c r="N60" s="3"/>
      <c r="O60" s="3"/>
      <c r="P60" s="3"/>
    </row>
    <row r="61" spans="1:18">
      <c r="A61" s="13">
        <v>8.25</v>
      </c>
      <c r="B61" s="1">
        <f t="shared" si="14"/>
        <v>1338.1087500000001</v>
      </c>
      <c r="C61" s="1">
        <f t="shared" si="15"/>
        <v>0</v>
      </c>
      <c r="D61" s="1">
        <f t="shared" si="16"/>
        <v>0</v>
      </c>
      <c r="E61" s="1">
        <f t="shared" si="17"/>
        <v>0</v>
      </c>
      <c r="F61" s="14">
        <f t="shared" si="18"/>
        <v>1338.1087500000001</v>
      </c>
      <c r="G61" s="1"/>
      <c r="H61" s="13">
        <f t="shared" si="19"/>
        <v>2.8450887605403801</v>
      </c>
      <c r="I61" s="1">
        <f t="shared" si="20"/>
        <v>461.459171515847</v>
      </c>
      <c r="J61" s="1">
        <f t="shared" si="21"/>
        <v>0</v>
      </c>
      <c r="K61" s="1">
        <f t="shared" si="22"/>
        <v>0</v>
      </c>
      <c r="L61" s="1">
        <f t="shared" si="23"/>
        <v>0</v>
      </c>
      <c r="M61" s="29">
        <f t="shared" si="24"/>
        <v>461.459171515847</v>
      </c>
      <c r="N61" s="3"/>
      <c r="O61" s="3"/>
      <c r="P61" s="3"/>
    </row>
    <row r="62" spans="1:18">
      <c r="A62" s="13">
        <v>8.75</v>
      </c>
      <c r="B62" s="1">
        <f t="shared" si="14"/>
        <v>4316.8824999999997</v>
      </c>
      <c r="C62" s="1">
        <f t="shared" si="15"/>
        <v>0</v>
      </c>
      <c r="D62" s="1">
        <f t="shared" si="16"/>
        <v>0</v>
      </c>
      <c r="E62" s="1">
        <f t="shared" si="17"/>
        <v>0</v>
      </c>
      <c r="F62" s="14">
        <f t="shared" si="18"/>
        <v>4316.8824999999997</v>
      </c>
      <c r="G62" s="1"/>
      <c r="H62" s="13">
        <f t="shared" si="19"/>
        <v>3.4946059791012298</v>
      </c>
      <c r="I62" s="1">
        <f t="shared" si="20"/>
        <v>1724.0918166374199</v>
      </c>
      <c r="J62" s="1">
        <f t="shared" si="21"/>
        <v>0</v>
      </c>
      <c r="K62" s="1">
        <f t="shared" si="22"/>
        <v>0</v>
      </c>
      <c r="L62" s="1">
        <f t="shared" si="23"/>
        <v>0</v>
      </c>
      <c r="M62" s="29">
        <f t="shared" si="24"/>
        <v>1724.0918166374199</v>
      </c>
      <c r="N62" s="3"/>
      <c r="O62" s="3"/>
      <c r="P62" s="3"/>
    </row>
    <row r="63" spans="1:18">
      <c r="A63" s="13">
        <v>9.25</v>
      </c>
      <c r="B63" s="1">
        <f t="shared" si="14"/>
        <v>15617.635249999999</v>
      </c>
      <c r="C63" s="1">
        <f t="shared" si="15"/>
        <v>0</v>
      </c>
      <c r="D63" s="1">
        <f t="shared" si="16"/>
        <v>0</v>
      </c>
      <c r="E63" s="1">
        <f t="shared" si="17"/>
        <v>0</v>
      </c>
      <c r="F63" s="14">
        <f t="shared" si="18"/>
        <v>15617.635249999999</v>
      </c>
      <c r="G63" s="1"/>
      <c r="H63" s="13">
        <f t="shared" si="19"/>
        <v>4.2436224483316503</v>
      </c>
      <c r="I63" s="1">
        <f t="shared" si="20"/>
        <v>7164.9024364060197</v>
      </c>
      <c r="J63" s="1">
        <f t="shared" si="21"/>
        <v>0</v>
      </c>
      <c r="K63" s="1">
        <f t="shared" si="22"/>
        <v>0</v>
      </c>
      <c r="L63" s="1">
        <f t="shared" si="23"/>
        <v>0</v>
      </c>
      <c r="M63" s="29">
        <f t="shared" si="24"/>
        <v>7164.9024364060197</v>
      </c>
      <c r="N63" s="3"/>
      <c r="O63" s="3"/>
      <c r="P63" s="3"/>
    </row>
    <row r="64" spans="1:18">
      <c r="A64" s="13">
        <v>9.75</v>
      </c>
      <c r="B64" s="1">
        <f t="shared" si="14"/>
        <v>36219.17325</v>
      </c>
      <c r="C64" s="1">
        <f t="shared" si="15"/>
        <v>0</v>
      </c>
      <c r="D64" s="1">
        <f t="shared" si="16"/>
        <v>0</v>
      </c>
      <c r="E64" s="1">
        <f t="shared" si="17"/>
        <v>0</v>
      </c>
      <c r="F64" s="14">
        <f t="shared" si="18"/>
        <v>36219.17325</v>
      </c>
      <c r="G64" s="1"/>
      <c r="H64" s="13">
        <f t="shared" si="19"/>
        <v>5.1007528796861301</v>
      </c>
      <c r="I64" s="1">
        <f t="shared" si="20"/>
        <v>18948.2104876706</v>
      </c>
      <c r="J64" s="1">
        <f t="shared" si="21"/>
        <v>0</v>
      </c>
      <c r="K64" s="1">
        <f t="shared" si="22"/>
        <v>0</v>
      </c>
      <c r="L64" s="1">
        <f t="shared" si="23"/>
        <v>0</v>
      </c>
      <c r="M64" s="29">
        <f t="shared" si="24"/>
        <v>18948.2104876706</v>
      </c>
      <c r="N64" s="3"/>
      <c r="O64" s="3"/>
      <c r="P64" s="3"/>
    </row>
    <row r="65" spans="1:16">
      <c r="A65" s="13">
        <v>10.25</v>
      </c>
      <c r="B65" s="1">
        <f t="shared" si="14"/>
        <v>60091.045250000003</v>
      </c>
      <c r="C65" s="1">
        <f t="shared" si="15"/>
        <v>0</v>
      </c>
      <c r="D65" s="1">
        <f t="shared" si="16"/>
        <v>0</v>
      </c>
      <c r="E65" s="1">
        <f t="shared" si="17"/>
        <v>0</v>
      </c>
      <c r="F65" s="14">
        <f t="shared" si="18"/>
        <v>60091.045250000003</v>
      </c>
      <c r="G65" s="1"/>
      <c r="H65" s="13">
        <f t="shared" si="19"/>
        <v>6.0748455708051603</v>
      </c>
      <c r="I65" s="1">
        <f t="shared" si="20"/>
        <v>35614.031227513697</v>
      </c>
      <c r="J65" s="1">
        <f t="shared" si="21"/>
        <v>0</v>
      </c>
      <c r="K65" s="1">
        <f t="shared" si="22"/>
        <v>0</v>
      </c>
      <c r="L65" s="1">
        <f t="shared" si="23"/>
        <v>0</v>
      </c>
      <c r="M65" s="29">
        <f t="shared" si="24"/>
        <v>35614.031227513697</v>
      </c>
      <c r="N65" s="3"/>
      <c r="O65" s="3"/>
      <c r="P65" s="3"/>
    </row>
    <row r="66" spans="1:16">
      <c r="A66" s="13">
        <v>10.75</v>
      </c>
      <c r="B66" s="1">
        <f t="shared" si="14"/>
        <v>113511.34625</v>
      </c>
      <c r="C66" s="1">
        <f t="shared" si="15"/>
        <v>0</v>
      </c>
      <c r="D66" s="1">
        <f t="shared" si="16"/>
        <v>0</v>
      </c>
      <c r="E66" s="1">
        <f t="shared" si="17"/>
        <v>0</v>
      </c>
      <c r="F66" s="14">
        <f t="shared" si="18"/>
        <v>113511.34625</v>
      </c>
      <c r="G66" s="1"/>
      <c r="H66" s="13">
        <f t="shared" si="19"/>
        <v>7.1749762646659496</v>
      </c>
      <c r="I66" s="1">
        <f t="shared" si="20"/>
        <v>75761.973498979394</v>
      </c>
      <c r="J66" s="1">
        <f t="shared" si="21"/>
        <v>0</v>
      </c>
      <c r="K66" s="1">
        <f t="shared" si="22"/>
        <v>0</v>
      </c>
      <c r="L66" s="1">
        <f t="shared" si="23"/>
        <v>0</v>
      </c>
      <c r="M66" s="29">
        <f t="shared" si="24"/>
        <v>75761.973498979394</v>
      </c>
      <c r="N66" s="3"/>
      <c r="O66" s="3"/>
      <c r="P66" s="3"/>
    </row>
    <row r="67" spans="1:16">
      <c r="A67" s="13">
        <v>11.25</v>
      </c>
      <c r="B67" s="1">
        <f t="shared" si="14"/>
        <v>126782.626875</v>
      </c>
      <c r="C67" s="1">
        <f t="shared" si="15"/>
        <v>5512.288125</v>
      </c>
      <c r="D67" s="1">
        <f t="shared" si="16"/>
        <v>0</v>
      </c>
      <c r="E67" s="1">
        <f t="shared" si="17"/>
        <v>0</v>
      </c>
      <c r="F67" s="14">
        <f t="shared" si="18"/>
        <v>132294.91500000001</v>
      </c>
      <c r="G67" s="1"/>
      <c r="H67" s="13">
        <f t="shared" si="19"/>
        <v>8.4104424662675594</v>
      </c>
      <c r="I67" s="1">
        <f t="shared" si="20"/>
        <v>94782.043471506797</v>
      </c>
      <c r="J67" s="1">
        <f t="shared" si="21"/>
        <v>4120.9584118046596</v>
      </c>
      <c r="K67" s="1">
        <f t="shared" si="22"/>
        <v>0</v>
      </c>
      <c r="L67" s="1">
        <f t="shared" si="23"/>
        <v>0</v>
      </c>
      <c r="M67" s="29">
        <f t="shared" si="24"/>
        <v>98903.001883311503</v>
      </c>
      <c r="N67" s="3"/>
      <c r="O67" s="3"/>
      <c r="P67" s="3"/>
    </row>
    <row r="68" spans="1:16">
      <c r="A68" s="13">
        <v>11.75</v>
      </c>
      <c r="B68" s="1">
        <f t="shared" si="14"/>
        <v>185646.89391304299</v>
      </c>
      <c r="C68" s="1">
        <f t="shared" si="15"/>
        <v>18564.689391304299</v>
      </c>
      <c r="D68" s="1">
        <f t="shared" si="16"/>
        <v>9282.3446956521802</v>
      </c>
      <c r="E68" s="1">
        <f t="shared" si="17"/>
        <v>0</v>
      </c>
      <c r="F68" s="14">
        <f t="shared" si="18"/>
        <v>213493.927999999</v>
      </c>
      <c r="G68" s="1"/>
      <c r="H68" s="13">
        <f t="shared" si="19"/>
        <v>9.7907581627457105</v>
      </c>
      <c r="I68" s="1">
        <f t="shared" si="20"/>
        <v>154691.39080574599</v>
      </c>
      <c r="J68" s="1">
        <f t="shared" si="21"/>
        <v>15469.1390805746</v>
      </c>
      <c r="K68" s="1">
        <f t="shared" si="22"/>
        <v>7734.5695402873098</v>
      </c>
      <c r="L68" s="1">
        <f t="shared" si="23"/>
        <v>0</v>
      </c>
      <c r="M68" s="29">
        <f t="shared" si="24"/>
        <v>177895.09942660801</v>
      </c>
      <c r="N68" s="3"/>
      <c r="O68" s="3"/>
      <c r="P68" s="3"/>
    </row>
    <row r="69" spans="1:16">
      <c r="A69" s="13">
        <v>12.25</v>
      </c>
      <c r="B69" s="1">
        <f t="shared" si="14"/>
        <v>145270.66423333299</v>
      </c>
      <c r="C69" s="1">
        <f t="shared" si="15"/>
        <v>10376.4760166667</v>
      </c>
      <c r="D69" s="1">
        <f t="shared" si="16"/>
        <v>0</v>
      </c>
      <c r="E69" s="1">
        <f t="shared" si="17"/>
        <v>0</v>
      </c>
      <c r="F69" s="14">
        <f t="shared" si="18"/>
        <v>155647.14025</v>
      </c>
      <c r="G69" s="1"/>
      <c r="H69" s="13">
        <f t="shared" si="19"/>
        <v>11.3256489013683</v>
      </c>
      <c r="I69" s="1">
        <f t="shared" si="20"/>
        <v>134308.94194084001</v>
      </c>
      <c r="J69" s="1">
        <f t="shared" si="21"/>
        <v>9593.4958529171709</v>
      </c>
      <c r="K69" s="1">
        <f t="shared" si="22"/>
        <v>0</v>
      </c>
      <c r="L69" s="1">
        <f t="shared" si="23"/>
        <v>0</v>
      </c>
      <c r="M69" s="29">
        <f t="shared" si="24"/>
        <v>143902.43779375701</v>
      </c>
      <c r="N69" s="3"/>
      <c r="O69" s="3"/>
      <c r="P69" s="3"/>
    </row>
    <row r="70" spans="1:16">
      <c r="A70" s="13">
        <v>12.75</v>
      </c>
      <c r="B70" s="1">
        <f t="shared" si="14"/>
        <v>117909.867272727</v>
      </c>
      <c r="C70" s="1">
        <f t="shared" si="15"/>
        <v>44216.200227272697</v>
      </c>
      <c r="D70" s="1">
        <f t="shared" si="16"/>
        <v>0</v>
      </c>
      <c r="E70" s="1">
        <f t="shared" si="17"/>
        <v>0</v>
      </c>
      <c r="F70" s="14">
        <f t="shared" si="18"/>
        <v>162126.0675</v>
      </c>
      <c r="G70" s="1"/>
      <c r="H70" s="13">
        <f t="shared" si="19"/>
        <v>13.025047186751699</v>
      </c>
      <c r="I70" s="1">
        <f t="shared" si="20"/>
        <v>120453.45764791399</v>
      </c>
      <c r="J70" s="1">
        <f t="shared" si="21"/>
        <v>45170.046617967702</v>
      </c>
      <c r="K70" s="1">
        <f t="shared" si="22"/>
        <v>0</v>
      </c>
      <c r="L70" s="1">
        <f t="shared" si="23"/>
        <v>0</v>
      </c>
      <c r="M70" s="29">
        <f t="shared" si="24"/>
        <v>165623.50426588199</v>
      </c>
      <c r="N70" s="3"/>
      <c r="O70" s="3"/>
      <c r="P70" s="3"/>
    </row>
    <row r="71" spans="1:16">
      <c r="A71" s="13">
        <v>13.25</v>
      </c>
      <c r="B71" s="1">
        <f t="shared" si="14"/>
        <v>57811.558309523898</v>
      </c>
      <c r="C71" s="1">
        <f t="shared" si="15"/>
        <v>38033.919940476102</v>
      </c>
      <c r="D71" s="1">
        <f t="shared" si="16"/>
        <v>0</v>
      </c>
      <c r="E71" s="1">
        <f t="shared" si="17"/>
        <v>0</v>
      </c>
      <c r="F71" s="14">
        <f t="shared" si="18"/>
        <v>95845.47825</v>
      </c>
      <c r="G71" s="1"/>
      <c r="H71" s="13">
        <f t="shared" si="19"/>
        <v>14.8990881642434</v>
      </c>
      <c r="I71" s="1">
        <f t="shared" si="20"/>
        <v>65006.755031388202</v>
      </c>
      <c r="J71" s="1">
        <f t="shared" si="21"/>
        <v>42767.601994334298</v>
      </c>
      <c r="K71" s="1">
        <f t="shared" si="22"/>
        <v>0</v>
      </c>
      <c r="L71" s="1">
        <f t="shared" si="23"/>
        <v>0</v>
      </c>
      <c r="M71" s="29">
        <f t="shared" si="24"/>
        <v>107774.357025723</v>
      </c>
      <c r="N71" s="3"/>
      <c r="O71" s="3"/>
      <c r="P71" s="3"/>
    </row>
    <row r="72" spans="1:16">
      <c r="A72" s="13">
        <v>13.75</v>
      </c>
      <c r="B72" s="1">
        <f t="shared" si="14"/>
        <v>13839.979701087001</v>
      </c>
      <c r="C72" s="1">
        <f t="shared" si="15"/>
        <v>29111.6814402173</v>
      </c>
      <c r="D72" s="1">
        <f t="shared" si="16"/>
        <v>954.48135869565203</v>
      </c>
      <c r="E72" s="1">
        <f t="shared" si="17"/>
        <v>0</v>
      </c>
      <c r="F72" s="14">
        <f t="shared" si="18"/>
        <v>43906.142500000002</v>
      </c>
      <c r="G72" s="1"/>
      <c r="H72" s="13">
        <f t="shared" si="19"/>
        <v>16.958105561018701</v>
      </c>
      <c r="I72" s="1">
        <f t="shared" si="20"/>
        <v>17069.079035155501</v>
      </c>
      <c r="J72" s="1">
        <f t="shared" si="21"/>
        <v>35903.924867051202</v>
      </c>
      <c r="K72" s="1">
        <f t="shared" si="22"/>
        <v>1177.17786449349</v>
      </c>
      <c r="L72" s="1">
        <f t="shared" si="23"/>
        <v>0</v>
      </c>
      <c r="M72" s="29">
        <f t="shared" si="24"/>
        <v>54150.181766700203</v>
      </c>
      <c r="N72" s="3"/>
      <c r="O72" s="3"/>
      <c r="P72" s="3"/>
    </row>
    <row r="73" spans="1:16">
      <c r="A73" s="13">
        <v>14.25</v>
      </c>
      <c r="B73" s="1">
        <f t="shared" si="14"/>
        <v>12231.16628125</v>
      </c>
      <c r="C73" s="1">
        <f t="shared" si="15"/>
        <v>28830.606234375002</v>
      </c>
      <c r="D73" s="1">
        <f t="shared" si="16"/>
        <v>873.65473437499998</v>
      </c>
      <c r="E73" s="1">
        <f t="shared" si="17"/>
        <v>0</v>
      </c>
      <c r="F73" s="14">
        <f t="shared" si="18"/>
        <v>41935.427250000001</v>
      </c>
      <c r="G73" s="1"/>
      <c r="H73" s="13">
        <f t="shared" si="19"/>
        <v>19.212627860246702</v>
      </c>
      <c r="I73" s="1">
        <f t="shared" si="20"/>
        <v>16490.7260391897</v>
      </c>
      <c r="J73" s="1">
        <f t="shared" si="21"/>
        <v>38870.997092375801</v>
      </c>
      <c r="K73" s="1">
        <f t="shared" si="22"/>
        <v>1177.90900279927</v>
      </c>
      <c r="L73" s="1">
        <f t="shared" si="23"/>
        <v>0</v>
      </c>
      <c r="M73" s="29">
        <f t="shared" si="24"/>
        <v>56539.632134364801</v>
      </c>
      <c r="N73" s="3"/>
      <c r="O73" s="3"/>
      <c r="P73" s="3"/>
    </row>
    <row r="74" spans="1:16">
      <c r="A74" s="13">
        <v>14.75</v>
      </c>
      <c r="B74" s="1">
        <f t="shared" si="14"/>
        <v>4366.8267763157901</v>
      </c>
      <c r="C74" s="1">
        <f t="shared" si="15"/>
        <v>27947.691368421099</v>
      </c>
      <c r="D74" s="1">
        <f t="shared" si="16"/>
        <v>873.36535526315799</v>
      </c>
      <c r="E74" s="1">
        <f t="shared" si="17"/>
        <v>0</v>
      </c>
      <c r="F74" s="14">
        <f t="shared" si="18"/>
        <v>33187.883500000004</v>
      </c>
      <c r="G74" s="1"/>
      <c r="H74" s="13">
        <f t="shared" si="19"/>
        <v>21.6733746868601</v>
      </c>
      <c r="I74" s="1">
        <f t="shared" si="20"/>
        <v>6416.5337569969897</v>
      </c>
      <c r="J74" s="1">
        <f t="shared" si="21"/>
        <v>41065.816044780797</v>
      </c>
      <c r="K74" s="1">
        <f t="shared" si="22"/>
        <v>1283.3067513993999</v>
      </c>
      <c r="L74" s="1">
        <f t="shared" si="23"/>
        <v>0</v>
      </c>
      <c r="M74" s="29">
        <f t="shared" si="24"/>
        <v>48765.656553177199</v>
      </c>
      <c r="N74" s="3"/>
      <c r="O74" s="3"/>
      <c r="P74" s="3"/>
    </row>
    <row r="75" spans="1:16">
      <c r="A75" s="13">
        <v>15.25</v>
      </c>
      <c r="B75" s="1">
        <f t="shared" si="14"/>
        <v>1692.2851682692301</v>
      </c>
      <c r="C75" s="1">
        <f t="shared" si="15"/>
        <v>15230.566514423101</v>
      </c>
      <c r="D75" s="1">
        <f t="shared" si="16"/>
        <v>676.91406730769199</v>
      </c>
      <c r="E75" s="1">
        <f t="shared" si="17"/>
        <v>0</v>
      </c>
      <c r="F75" s="14">
        <f t="shared" si="18"/>
        <v>17599.765749999999</v>
      </c>
      <c r="G75" s="1"/>
      <c r="H75" s="13">
        <f t="shared" si="19"/>
        <v>24.351253386132001</v>
      </c>
      <c r="I75" s="1">
        <f t="shared" si="20"/>
        <v>2702.2468809257002</v>
      </c>
      <c r="J75" s="1">
        <f t="shared" si="21"/>
        <v>24320.221928331401</v>
      </c>
      <c r="K75" s="1">
        <f t="shared" si="22"/>
        <v>1080.8987523702799</v>
      </c>
      <c r="L75" s="1">
        <f t="shared" si="23"/>
        <v>0</v>
      </c>
      <c r="M75" s="29">
        <f t="shared" si="24"/>
        <v>28103.367561627401</v>
      </c>
      <c r="N75" s="3"/>
      <c r="O75" s="3"/>
      <c r="P75" s="3"/>
    </row>
    <row r="76" spans="1:16">
      <c r="A76" s="13">
        <v>15.75</v>
      </c>
      <c r="B76" s="1">
        <f t="shared" si="14"/>
        <v>0</v>
      </c>
      <c r="C76" s="1">
        <f t="shared" si="15"/>
        <v>19709.098499999898</v>
      </c>
      <c r="D76" s="1">
        <f t="shared" si="16"/>
        <v>3032.1690000000099</v>
      </c>
      <c r="E76" s="1">
        <f t="shared" si="17"/>
        <v>0</v>
      </c>
      <c r="F76" s="14">
        <f t="shared" si="18"/>
        <v>22741.2674999999</v>
      </c>
      <c r="G76" s="1"/>
      <c r="H76" s="13">
        <f t="shared" si="19"/>
        <v>27.257355778519699</v>
      </c>
      <c r="I76" s="1">
        <f t="shared" si="20"/>
        <v>0</v>
      </c>
      <c r="J76" s="1">
        <f t="shared" si="21"/>
        <v>34109.073643707103</v>
      </c>
      <c r="K76" s="1">
        <f t="shared" si="22"/>
        <v>5247.5497913395802</v>
      </c>
      <c r="L76" s="1">
        <f t="shared" si="23"/>
        <v>0</v>
      </c>
      <c r="M76" s="29">
        <f t="shared" si="24"/>
        <v>39356.623435046698</v>
      </c>
      <c r="N76" s="3"/>
      <c r="O76" s="3"/>
      <c r="P76" s="3"/>
    </row>
    <row r="77" spans="1:16">
      <c r="A77" s="13">
        <v>16.25</v>
      </c>
      <c r="B77" s="1">
        <f t="shared" si="14"/>
        <v>536.18641304347796</v>
      </c>
      <c r="C77" s="1">
        <f t="shared" si="15"/>
        <v>11259.914673912999</v>
      </c>
      <c r="D77" s="1">
        <f t="shared" si="16"/>
        <v>536.18641304347796</v>
      </c>
      <c r="E77" s="1">
        <f t="shared" si="17"/>
        <v>0</v>
      </c>
      <c r="F77" s="14">
        <f t="shared" si="18"/>
        <v>12332.2875</v>
      </c>
      <c r="G77" s="1"/>
      <c r="H77" s="13">
        <f t="shared" si="19"/>
        <v>30.402955076156701</v>
      </c>
      <c r="I77" s="1">
        <f t="shared" si="20"/>
        <v>1003.17854942809</v>
      </c>
      <c r="J77" s="1">
        <f t="shared" si="21"/>
        <v>21066.749537989901</v>
      </c>
      <c r="K77" s="1">
        <f t="shared" si="22"/>
        <v>1003.17854942809</v>
      </c>
      <c r="L77" s="1">
        <f t="shared" si="23"/>
        <v>0</v>
      </c>
      <c r="M77" s="29">
        <f t="shared" si="24"/>
        <v>23073.1066368461</v>
      </c>
      <c r="N77" s="3"/>
      <c r="O77" s="3"/>
      <c r="P77" s="3"/>
    </row>
    <row r="78" spans="1:16">
      <c r="A78" s="13">
        <v>16.75</v>
      </c>
      <c r="B78" s="1">
        <f t="shared" si="14"/>
        <v>0</v>
      </c>
      <c r="C78" s="1">
        <f t="shared" si="15"/>
        <v>6784.64576086957</v>
      </c>
      <c r="D78" s="1">
        <f t="shared" si="16"/>
        <v>646.15673913043395</v>
      </c>
      <c r="E78" s="1">
        <f t="shared" si="17"/>
        <v>0</v>
      </c>
      <c r="F78" s="14">
        <f t="shared" si="18"/>
        <v>7430.8024999999998</v>
      </c>
      <c r="G78" s="1"/>
      <c r="H78" s="13">
        <f t="shared" si="19"/>
        <v>33.799502948014997</v>
      </c>
      <c r="I78" s="1">
        <f t="shared" si="20"/>
        <v>0</v>
      </c>
      <c r="J78" s="1">
        <f t="shared" si="21"/>
        <v>13690.606232582</v>
      </c>
      <c r="K78" s="1">
        <f t="shared" si="22"/>
        <v>1303.8672602459001</v>
      </c>
      <c r="L78" s="1">
        <f t="shared" si="23"/>
        <v>0</v>
      </c>
      <c r="M78" s="29">
        <f t="shared" si="24"/>
        <v>14994.473492827899</v>
      </c>
      <c r="N78" s="3"/>
      <c r="O78" s="3"/>
      <c r="P78" s="3"/>
    </row>
    <row r="79" spans="1:16">
      <c r="A79" s="13">
        <v>17.25</v>
      </c>
      <c r="B79" s="1">
        <f t="shared" si="14"/>
        <v>0</v>
      </c>
      <c r="C79" s="1">
        <f t="shared" si="15"/>
        <v>999.44775000000004</v>
      </c>
      <c r="D79" s="1">
        <f t="shared" si="16"/>
        <v>190.37100000000001</v>
      </c>
      <c r="E79" s="1">
        <f t="shared" si="17"/>
        <v>0</v>
      </c>
      <c r="F79" s="14">
        <f t="shared" si="18"/>
        <v>1189.8187499999999</v>
      </c>
      <c r="G79" s="1"/>
      <c r="H79" s="13">
        <f t="shared" si="19"/>
        <v>37.458626722175701</v>
      </c>
      <c r="I79" s="1">
        <f t="shared" si="20"/>
        <v>0</v>
      </c>
      <c r="J79" s="1">
        <f t="shared" si="21"/>
        <v>2170.3153736561399</v>
      </c>
      <c r="K79" s="1">
        <f t="shared" si="22"/>
        <v>413.39340450593102</v>
      </c>
      <c r="L79" s="1">
        <f t="shared" si="23"/>
        <v>0</v>
      </c>
      <c r="M79" s="29">
        <f t="shared" si="24"/>
        <v>2583.7087781620698</v>
      </c>
      <c r="N79" s="3"/>
      <c r="O79" s="3"/>
      <c r="P79" s="3"/>
    </row>
    <row r="80" spans="1:16">
      <c r="A80" s="13">
        <v>17.75</v>
      </c>
      <c r="B80" s="1">
        <f t="shared" si="14"/>
        <v>0</v>
      </c>
      <c r="C80" s="1">
        <f t="shared" si="15"/>
        <v>0</v>
      </c>
      <c r="D80" s="1">
        <f t="shared" si="16"/>
        <v>0</v>
      </c>
      <c r="E80" s="1">
        <f t="shared" si="17"/>
        <v>0</v>
      </c>
      <c r="F80" s="14">
        <f t="shared" si="18"/>
        <v>0</v>
      </c>
      <c r="G80" s="1"/>
      <c r="H80" s="13">
        <f t="shared" si="19"/>
        <v>41.392126714862897</v>
      </c>
      <c r="I80" s="1">
        <f t="shared" si="20"/>
        <v>0</v>
      </c>
      <c r="J80" s="1">
        <f t="shared" si="21"/>
        <v>0</v>
      </c>
      <c r="K80" s="1">
        <f t="shared" si="22"/>
        <v>0</v>
      </c>
      <c r="L80" s="1">
        <f t="shared" si="23"/>
        <v>0</v>
      </c>
      <c r="M80" s="29">
        <f t="shared" si="24"/>
        <v>0</v>
      </c>
      <c r="N80" s="3"/>
      <c r="O80" s="3"/>
      <c r="P80" s="3"/>
    </row>
    <row r="81" spans="1:16">
      <c r="A81" s="13">
        <v>18.25</v>
      </c>
      <c r="B81" s="1">
        <f t="shared" si="14"/>
        <v>0</v>
      </c>
      <c r="C81" s="1">
        <f t="shared" si="15"/>
        <v>0</v>
      </c>
      <c r="D81" s="1">
        <f t="shared" si="16"/>
        <v>0</v>
      </c>
      <c r="E81" s="1">
        <f t="shared" si="17"/>
        <v>0</v>
      </c>
      <c r="F81" s="14">
        <f t="shared" si="18"/>
        <v>0</v>
      </c>
      <c r="G81" s="1"/>
      <c r="H81" s="13">
        <f t="shared" si="19"/>
        <v>45.611973676960702</v>
      </c>
      <c r="I81" s="1">
        <f t="shared" si="20"/>
        <v>0</v>
      </c>
      <c r="J81" s="1">
        <f t="shared" si="21"/>
        <v>0</v>
      </c>
      <c r="K81" s="1">
        <f t="shared" si="22"/>
        <v>0</v>
      </c>
      <c r="L81" s="1">
        <f t="shared" si="23"/>
        <v>0</v>
      </c>
      <c r="M81" s="29">
        <f t="shared" si="24"/>
        <v>0</v>
      </c>
      <c r="N81" s="3"/>
      <c r="O81" s="3"/>
      <c r="P81" s="3"/>
    </row>
    <row r="82" spans="1:16">
      <c r="A82" s="13">
        <v>18.75</v>
      </c>
      <c r="B82" s="1">
        <f t="shared" si="14"/>
        <v>0</v>
      </c>
      <c r="C82" s="1">
        <f t="shared" si="15"/>
        <v>0</v>
      </c>
      <c r="D82" s="1">
        <f t="shared" si="16"/>
        <v>0</v>
      </c>
      <c r="E82" s="1">
        <f t="shared" si="17"/>
        <v>0</v>
      </c>
      <c r="F82" s="14">
        <f t="shared" si="18"/>
        <v>0</v>
      </c>
      <c r="G82" s="1"/>
      <c r="H82" s="13">
        <f t="shared" si="19"/>
        <v>50.130306349651597</v>
      </c>
      <c r="I82" s="1">
        <f t="shared" si="20"/>
        <v>0</v>
      </c>
      <c r="J82" s="1">
        <f t="shared" si="21"/>
        <v>0</v>
      </c>
      <c r="K82" s="1">
        <f t="shared" si="22"/>
        <v>0</v>
      </c>
      <c r="L82" s="1">
        <f t="shared" si="23"/>
        <v>0</v>
      </c>
      <c r="M82" s="29">
        <f t="shared" si="24"/>
        <v>0</v>
      </c>
      <c r="N82" s="3"/>
      <c r="O82" s="3"/>
      <c r="P82" s="3"/>
    </row>
    <row r="83" spans="1:16">
      <c r="A83" s="13">
        <v>19.25</v>
      </c>
      <c r="B83" s="1">
        <f t="shared" si="14"/>
        <v>0</v>
      </c>
      <c r="C83" s="1">
        <f t="shared" si="15"/>
        <v>0</v>
      </c>
      <c r="D83" s="1">
        <f t="shared" si="16"/>
        <v>0</v>
      </c>
      <c r="E83" s="1">
        <f t="shared" si="17"/>
        <v>0</v>
      </c>
      <c r="F83" s="14">
        <f t="shared" si="18"/>
        <v>0</v>
      </c>
      <c r="G83" s="1"/>
      <c r="H83" s="13">
        <f t="shared" si="19"/>
        <v>54.9594291216304</v>
      </c>
      <c r="I83" s="1">
        <f t="shared" si="20"/>
        <v>0</v>
      </c>
      <c r="J83" s="1">
        <f t="shared" si="21"/>
        <v>0</v>
      </c>
      <c r="K83" s="1">
        <f t="shared" si="22"/>
        <v>0</v>
      </c>
      <c r="L83" s="1">
        <f t="shared" si="23"/>
        <v>0</v>
      </c>
      <c r="M83" s="29">
        <f t="shared" si="24"/>
        <v>0</v>
      </c>
      <c r="N83" s="3"/>
      <c r="O83" s="3"/>
      <c r="P83" s="3"/>
    </row>
    <row r="84" spans="1:16">
      <c r="A84" s="13">
        <v>19.75</v>
      </c>
      <c r="B84" s="1">
        <f t="shared" si="14"/>
        <v>0</v>
      </c>
      <c r="C84" s="1">
        <f t="shared" si="15"/>
        <v>0</v>
      </c>
      <c r="D84" s="1">
        <f t="shared" si="16"/>
        <v>0</v>
      </c>
      <c r="E84" s="1">
        <f t="shared" si="17"/>
        <v>0</v>
      </c>
      <c r="F84" s="14">
        <f t="shared" si="18"/>
        <v>0</v>
      </c>
      <c r="G84" s="1"/>
      <c r="H84" s="13">
        <f t="shared" si="19"/>
        <v>60.111809781053097</v>
      </c>
      <c r="I84" s="1">
        <f t="shared" si="20"/>
        <v>0</v>
      </c>
      <c r="J84" s="1">
        <f t="shared" si="21"/>
        <v>0</v>
      </c>
      <c r="K84" s="1">
        <f t="shared" si="22"/>
        <v>0</v>
      </c>
      <c r="L84" s="1">
        <f t="shared" si="23"/>
        <v>0</v>
      </c>
      <c r="M84" s="29">
        <f t="shared" si="24"/>
        <v>0</v>
      </c>
      <c r="N84" s="3"/>
      <c r="O84" s="3"/>
      <c r="P84" s="3"/>
    </row>
    <row r="85" spans="1:16">
      <c r="A85" s="13">
        <v>20.25</v>
      </c>
      <c r="B85" s="1">
        <f t="shared" si="14"/>
        <v>0</v>
      </c>
      <c r="C85" s="1">
        <f t="shared" si="15"/>
        <v>0</v>
      </c>
      <c r="D85" s="1">
        <f t="shared" si="16"/>
        <v>0</v>
      </c>
      <c r="E85" s="1">
        <f t="shared" si="17"/>
        <v>0</v>
      </c>
      <c r="F85" s="14">
        <f t="shared" si="18"/>
        <v>0</v>
      </c>
      <c r="G85" s="1"/>
      <c r="H85" s="13">
        <f t="shared" si="19"/>
        <v>65.600077356012804</v>
      </c>
      <c r="I85" s="1">
        <f t="shared" si="20"/>
        <v>0</v>
      </c>
      <c r="J85" s="1">
        <f t="shared" si="21"/>
        <v>0</v>
      </c>
      <c r="K85" s="1">
        <f t="shared" si="22"/>
        <v>0</v>
      </c>
      <c r="L85" s="1">
        <f t="shared" si="23"/>
        <v>0</v>
      </c>
      <c r="M85" s="29">
        <f t="shared" si="24"/>
        <v>0</v>
      </c>
      <c r="N85" s="3"/>
      <c r="O85" s="3"/>
      <c r="P85" s="3"/>
    </row>
    <row r="86" spans="1:16">
      <c r="A86" s="13">
        <v>20.75</v>
      </c>
      <c r="B86" s="1">
        <f t="shared" si="14"/>
        <v>0</v>
      </c>
      <c r="C86" s="1">
        <f t="shared" si="15"/>
        <v>0</v>
      </c>
      <c r="D86" s="1">
        <f t="shared" si="16"/>
        <v>0</v>
      </c>
      <c r="E86" s="1">
        <f t="shared" si="17"/>
        <v>0</v>
      </c>
      <c r="F86" s="14">
        <f t="shared" ref="F86:F88" si="25">SUM(B86:E86)</f>
        <v>0</v>
      </c>
      <c r="G86" s="1"/>
      <c r="H86" s="13">
        <f t="shared" ref="H86:H88" si="26">$I$49*((A86)^$K$49)</f>
        <v>71.437020037884594</v>
      </c>
      <c r="I86" s="1">
        <f t="shared" si="20"/>
        <v>0</v>
      </c>
      <c r="J86" s="1">
        <f t="shared" si="21"/>
        <v>0</v>
      </c>
      <c r="K86" s="1">
        <f t="shared" si="22"/>
        <v>0</v>
      </c>
      <c r="L86" s="1">
        <f t="shared" si="23"/>
        <v>0</v>
      </c>
      <c r="M86" s="29">
        <f t="shared" ref="M86:M88" si="27">SUM(I86:L86)</f>
        <v>0</v>
      </c>
      <c r="N86" s="3"/>
      <c r="O86" s="3"/>
      <c r="P86" s="3"/>
    </row>
    <row r="87" spans="1:16">
      <c r="A87" s="13">
        <v>21.25</v>
      </c>
      <c r="B87" s="1">
        <f t="shared" si="14"/>
        <v>0</v>
      </c>
      <c r="C87" s="1">
        <f t="shared" si="15"/>
        <v>0</v>
      </c>
      <c r="D87" s="1">
        <f t="shared" si="16"/>
        <v>0</v>
      </c>
      <c r="E87" s="1">
        <f t="shared" si="17"/>
        <v>0</v>
      </c>
      <c r="F87" s="14">
        <f t="shared" si="25"/>
        <v>0</v>
      </c>
      <c r="G87" s="1"/>
      <c r="H87" s="13">
        <f t="shared" si="26"/>
        <v>77.635583182379094</v>
      </c>
      <c r="I87" s="1">
        <f t="shared" si="20"/>
        <v>0</v>
      </c>
      <c r="J87" s="1">
        <f t="shared" si="21"/>
        <v>0</v>
      </c>
      <c r="K87" s="1">
        <f t="shared" si="22"/>
        <v>0</v>
      </c>
      <c r="L87" s="1">
        <f t="shared" si="23"/>
        <v>0</v>
      </c>
      <c r="M87" s="29">
        <f t="shared" si="27"/>
        <v>0</v>
      </c>
      <c r="N87" s="3"/>
      <c r="O87" s="3"/>
      <c r="P87" s="3"/>
    </row>
    <row r="88" spans="1:16">
      <c r="A88" s="13">
        <v>21.75</v>
      </c>
      <c r="B88" s="1">
        <f t="shared" si="14"/>
        <v>0</v>
      </c>
      <c r="C88" s="1">
        <f t="shared" si="15"/>
        <v>0</v>
      </c>
      <c r="D88" s="1">
        <f t="shared" si="16"/>
        <v>0</v>
      </c>
      <c r="E88" s="1">
        <f t="shared" si="17"/>
        <v>0</v>
      </c>
      <c r="F88" s="14">
        <f t="shared" si="25"/>
        <v>0</v>
      </c>
      <c r="G88" s="1"/>
      <c r="H88" s="13">
        <f t="shared" si="26"/>
        <v>84.208867383581804</v>
      </c>
      <c r="I88" s="1">
        <f t="shared" si="20"/>
        <v>0</v>
      </c>
      <c r="J88" s="1">
        <f t="shared" si="21"/>
        <v>0</v>
      </c>
      <c r="K88" s="1">
        <f t="shared" si="22"/>
        <v>0</v>
      </c>
      <c r="L88" s="1">
        <f t="shared" si="23"/>
        <v>0</v>
      </c>
      <c r="M88" s="29">
        <f t="shared" si="27"/>
        <v>0</v>
      </c>
      <c r="N88" s="3"/>
      <c r="O88" s="3"/>
      <c r="P88" s="3"/>
    </row>
    <row r="89" spans="1:16">
      <c r="A89" s="11" t="s">
        <v>12</v>
      </c>
      <c r="B89" s="21">
        <f>SUM(B52:B88)</f>
        <v>897563.50569359201</v>
      </c>
      <c r="C89" s="21">
        <f t="shared" ref="C89:F89" si="28">SUM(C52:C88)</f>
        <v>256577.225942939</v>
      </c>
      <c r="D89" s="21">
        <f t="shared" si="28"/>
        <v>17065.6433634676</v>
      </c>
      <c r="E89" s="21">
        <f t="shared" si="28"/>
        <v>0</v>
      </c>
      <c r="F89" s="21">
        <f t="shared" si="28"/>
        <v>1171206.375</v>
      </c>
      <c r="G89" s="14"/>
      <c r="H89" s="11" t="s">
        <v>12</v>
      </c>
      <c r="I89" s="21">
        <f>SUM(I52:I88)</f>
        <v>752710.70884679304</v>
      </c>
      <c r="J89" s="21">
        <f t="shared" ref="J89:M89" si="29">SUM(J52:J88)</f>
        <v>328318.94667807303</v>
      </c>
      <c r="K89" s="21">
        <f t="shared" si="29"/>
        <v>20421.850916869302</v>
      </c>
      <c r="L89" s="21">
        <f t="shared" si="29"/>
        <v>0</v>
      </c>
      <c r="M89" s="21">
        <f t="shared" si="29"/>
        <v>1101451.5064417401</v>
      </c>
      <c r="N89" s="3"/>
      <c r="O89" s="3"/>
      <c r="P89" s="3"/>
    </row>
    <row r="90" spans="1:16">
      <c r="A90" s="9" t="s">
        <v>21</v>
      </c>
      <c r="B90" s="30">
        <f>IF(L43&gt;0,B89/L43,0)</f>
        <v>11.600348832227301</v>
      </c>
      <c r="C90" s="30">
        <f>IF(M43&gt;0,C89/M43,0)</f>
        <v>13.7231910382118</v>
      </c>
      <c r="D90" s="30">
        <f>IF(N43&gt;0,D89/N43,0)</f>
        <v>13.133085338248099</v>
      </c>
      <c r="E90" s="30">
        <f>IF(O43&gt;0,E89/O43,0)</f>
        <v>0</v>
      </c>
      <c r="F90" s="30">
        <f>IF(P43&gt;0,F89/P43,0)</f>
        <v>12.0284242997825</v>
      </c>
      <c r="G90" s="14"/>
      <c r="H90" s="9" t="s">
        <v>21</v>
      </c>
      <c r="I90" s="30">
        <f>IF(L43&gt;0,I89/L43,0)</f>
        <v>9.7282328626189702</v>
      </c>
      <c r="J90" s="30">
        <f>IF(M43&gt;0,J89/M43,0)</f>
        <v>17.560341180591401</v>
      </c>
      <c r="K90" s="30">
        <f>IF(N43&gt;0,K89/N43,0)</f>
        <v>15.7158980264619</v>
      </c>
      <c r="L90" s="30">
        <f>IF(O43&gt;0,L89/O43,0)</f>
        <v>0</v>
      </c>
      <c r="M90" s="30">
        <f>IF(P43&gt;0,M89/P43,0)</f>
        <v>11.3120337695531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60" t="s">
        <v>33</v>
      </c>
      <c r="B95" s="60"/>
      <c r="C95" s="60"/>
      <c r="D95" s="60"/>
      <c r="E95" s="60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60"/>
      <c r="B96" s="60"/>
      <c r="C96" s="60"/>
      <c r="D96" s="60"/>
      <c r="E96" s="60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31"/>
      <c r="B97" s="3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61" t="s">
        <v>23</v>
      </c>
      <c r="B99" s="59" t="s">
        <v>24</v>
      </c>
      <c r="C99" s="59" t="s">
        <v>25</v>
      </c>
      <c r="D99" s="59" t="s">
        <v>26</v>
      </c>
      <c r="E99" s="59" t="s">
        <v>27</v>
      </c>
      <c r="F99" s="1"/>
      <c r="G99" s="59" t="s">
        <v>24</v>
      </c>
      <c r="H99" s="59" t="s">
        <v>26</v>
      </c>
      <c r="I99" s="59" t="s">
        <v>25</v>
      </c>
      <c r="J99" s="1"/>
      <c r="K99" s="1"/>
      <c r="L99" s="1"/>
      <c r="M99" s="1"/>
      <c r="N99" s="3"/>
      <c r="O99" s="3"/>
      <c r="P99" s="3"/>
    </row>
    <row r="100" spans="1:18">
      <c r="A100" s="61"/>
      <c r="B100" s="61"/>
      <c r="C100" s="61"/>
      <c r="D100" s="61"/>
      <c r="E100" s="59"/>
      <c r="F100" s="1"/>
      <c r="G100" s="59"/>
      <c r="H100" s="59"/>
      <c r="I100" s="59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32">
        <v>0</v>
      </c>
      <c r="B102" s="33">
        <f>L$43</f>
        <v>77373.837499999994</v>
      </c>
      <c r="C102" s="33">
        <f>$B$90</f>
        <v>11.600300000000001</v>
      </c>
      <c r="D102" s="33">
        <f>$I$90</f>
        <v>9.7281999999999993</v>
      </c>
      <c r="E102" s="33">
        <f t="shared" ref="E102:E105" si="30">B102*D102</f>
        <v>752708.16599999997</v>
      </c>
      <c r="F102" s="1"/>
      <c r="G102" s="34">
        <f t="shared" ref="G102:G105" si="31">B102</f>
        <v>77373.837499999994</v>
      </c>
      <c r="H102" s="1">
        <f t="shared" ref="H102:H105" si="32">D102/1000</f>
        <v>9.7281999999999993E-3</v>
      </c>
      <c r="I102" s="34">
        <f t="shared" ref="I102:I105" si="33">C102</f>
        <v>11.600300000000001</v>
      </c>
      <c r="J102" s="1"/>
      <c r="K102" s="1"/>
      <c r="L102" s="1"/>
      <c r="M102" s="1"/>
      <c r="N102" s="3"/>
      <c r="O102" s="3"/>
      <c r="P102" s="3"/>
    </row>
    <row r="103" spans="1:18">
      <c r="A103" s="32">
        <v>1</v>
      </c>
      <c r="B103" s="33">
        <f>M$43</f>
        <v>18696.6155</v>
      </c>
      <c r="C103" s="33">
        <f>$C$90</f>
        <v>13.7232</v>
      </c>
      <c r="D103" s="33">
        <f>$J$90</f>
        <v>17.560300000000002</v>
      </c>
      <c r="E103" s="33">
        <f t="shared" si="30"/>
        <v>328318.17719999998</v>
      </c>
      <c r="F103" s="1"/>
      <c r="G103" s="34">
        <f t="shared" si="31"/>
        <v>18696.6155</v>
      </c>
      <c r="H103" s="1">
        <f t="shared" si="32"/>
        <v>1.7560300000000001E-2</v>
      </c>
      <c r="I103" s="34">
        <f t="shared" si="33"/>
        <v>13.7232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32">
        <v>2</v>
      </c>
      <c r="B104" s="33">
        <f>N$43</f>
        <v>1299.4390000000001</v>
      </c>
      <c r="C104" s="33">
        <f>$D$90</f>
        <v>13.133100000000001</v>
      </c>
      <c r="D104" s="33">
        <f>$K$90</f>
        <v>15.7159</v>
      </c>
      <c r="E104" s="33">
        <f t="shared" si="30"/>
        <v>20421.8534</v>
      </c>
      <c r="F104" s="1"/>
      <c r="G104" s="34">
        <f t="shared" si="31"/>
        <v>1299.4390000000001</v>
      </c>
      <c r="H104" s="1">
        <f t="shared" si="32"/>
        <v>1.5715900000000001E-2</v>
      </c>
      <c r="I104" s="34">
        <f t="shared" si="33"/>
        <v>13.133100000000001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32">
        <v>3</v>
      </c>
      <c r="B105" s="33">
        <f>O$43</f>
        <v>0</v>
      </c>
      <c r="C105" s="33">
        <f>$E$90</f>
        <v>0</v>
      </c>
      <c r="D105" s="33">
        <f>$L$90</f>
        <v>0</v>
      </c>
      <c r="E105" s="33">
        <f t="shared" si="30"/>
        <v>0</v>
      </c>
      <c r="F105" s="1"/>
      <c r="G105" s="34">
        <f t="shared" si="31"/>
        <v>0</v>
      </c>
      <c r="H105" s="1">
        <f t="shared" si="32"/>
        <v>0</v>
      </c>
      <c r="I105" s="34">
        <f t="shared" si="33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32" t="s">
        <v>12</v>
      </c>
      <c r="B106" s="33">
        <f>SUM(B102:B105)</f>
        <v>97369.892000000007</v>
      </c>
      <c r="C106" s="33">
        <f>$F$90</f>
        <v>12.0284</v>
      </c>
      <c r="D106" s="33">
        <f>$M$90</f>
        <v>11.311999999999999</v>
      </c>
      <c r="E106" s="33">
        <f>SUM(E102:E105)</f>
        <v>1101448.1965999999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32" t="s">
        <v>7</v>
      </c>
      <c r="B107" s="35">
        <f>$I$2</f>
        <v>1100798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36" t="s">
        <v>28</v>
      </c>
      <c r="B108" s="37">
        <f>IF(E106&gt;0,$I$2/E106,"")</f>
        <v>0.99941000000000002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zoomScale="80" zoomScaleNormal="80" workbookViewId="0">
      <selection activeCell="C20" sqref="C20"/>
    </sheetView>
  </sheetViews>
  <sheetFormatPr baseColWidth="10" defaultRowHeight="13"/>
  <cols>
    <col min="2" max="2" width="11.5" style="7" customWidth="1"/>
    <col min="3" max="5" width="17.1640625" style="40" customWidth="1"/>
    <col min="6" max="6" width="86.5" style="41" customWidth="1"/>
    <col min="7" max="7" width="55.1640625" customWidth="1"/>
  </cols>
  <sheetData>
    <row r="1" spans="1:7" s="42" customFormat="1" ht="18">
      <c r="A1" s="63" t="s">
        <v>34</v>
      </c>
      <c r="B1" s="63"/>
      <c r="C1" s="63"/>
      <c r="D1" s="63"/>
      <c r="E1" s="63"/>
      <c r="F1" s="63"/>
    </row>
    <row r="2" spans="1:7" s="42" customFormat="1">
      <c r="B2" s="43"/>
      <c r="C2" s="44"/>
      <c r="D2" s="44"/>
      <c r="E2" s="44"/>
      <c r="F2" s="45"/>
    </row>
    <row r="3" spans="1:7" s="42" customFormat="1" ht="28">
      <c r="A3" s="46" t="s">
        <v>35</v>
      </c>
      <c r="B3" s="47" t="s">
        <v>36</v>
      </c>
      <c r="C3" s="48" t="s">
        <v>37</v>
      </c>
      <c r="D3" s="48" t="s">
        <v>38</v>
      </c>
      <c r="E3" s="48" t="s">
        <v>39</v>
      </c>
      <c r="F3" s="47" t="s">
        <v>40</v>
      </c>
      <c r="G3" s="46" t="s">
        <v>41</v>
      </c>
    </row>
    <row r="4" spans="1:7" s="42" customFormat="1" ht="14">
      <c r="A4" s="49">
        <v>200</v>
      </c>
      <c r="B4" s="50" t="s">
        <v>42</v>
      </c>
      <c r="C4" s="51">
        <v>3.3029999999999999E-3</v>
      </c>
      <c r="D4" s="51">
        <v>3.2730630000000001</v>
      </c>
      <c r="E4" s="51">
        <v>0.97783639999999994</v>
      </c>
      <c r="F4" s="52" t="s">
        <v>43</v>
      </c>
    </row>
    <row r="5" spans="1:7" s="42" customFormat="1" ht="14">
      <c r="A5" s="49">
        <v>998</v>
      </c>
      <c r="B5" s="50" t="s">
        <v>44</v>
      </c>
      <c r="C5" s="51">
        <v>3.329921E-3</v>
      </c>
      <c r="D5" s="51">
        <v>3.2890250000000001</v>
      </c>
      <c r="E5" s="51">
        <v>0.95540579999999997</v>
      </c>
      <c r="F5" s="52" t="s">
        <v>43</v>
      </c>
    </row>
    <row r="6" spans="1:7" s="42" customFormat="1" ht="14">
      <c r="A6" s="43">
        <v>1585</v>
      </c>
      <c r="B6" s="53" t="s">
        <v>45</v>
      </c>
      <c r="C6" s="54">
        <v>2.1366420000000002E-3</v>
      </c>
      <c r="D6" s="54">
        <v>3.4192499999999999</v>
      </c>
      <c r="E6" s="54">
        <v>0.97830959000000006</v>
      </c>
      <c r="F6" s="55" t="s">
        <v>46</v>
      </c>
    </row>
    <row r="7" spans="1:7" s="42" customFormat="1" ht="14">
      <c r="A7" s="43">
        <v>782</v>
      </c>
      <c r="B7" s="53" t="s">
        <v>47</v>
      </c>
      <c r="C7" s="54">
        <v>1.784084E-3</v>
      </c>
      <c r="D7" s="54">
        <v>3.49464</v>
      </c>
      <c r="E7" s="54">
        <v>0.98621513999999999</v>
      </c>
      <c r="F7" s="55" t="s">
        <v>48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1Q</vt:lpstr>
      <vt:lpstr>2Q</vt:lpstr>
      <vt:lpstr>3Q</vt:lpstr>
      <vt:lpstr>4Q</vt:lpstr>
      <vt:lpstr>RELACIONES TALLA-PESO</vt:lpstr>
      <vt:lpstr>'RELACIONES TALLA-PESO'!Área_de_impresión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2024-02-13T14:03:35Z</dcterms:modified>
</cp:coreProperties>
</file>