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mariajosezunigabasualto/MJZ/BOQUERON/BENCHMARK_2024/Surveys_consistency/DATOS/Taledas_allfleets_1988_2016/"/>
    </mc:Choice>
  </mc:AlternateContent>
  <xr:revisionPtr revIDLastSave="0" documentId="13_ncr:1_{DC58031A-1D28-2448-9BF8-0299960A0142}" xr6:coauthVersionLast="47" xr6:coauthVersionMax="47" xr10:uidLastSave="{00000000-0000-0000-0000-000000000000}"/>
  <bookViews>
    <workbookView xWindow="0" yWindow="740" windowWidth="29400" windowHeight="18380" tabRatio="991" activeTab="3" xr2:uid="{00000000-000D-0000-FFFF-FFFF00000000}"/>
  </bookViews>
  <sheets>
    <sheet name="1Q" sheetId="1" r:id="rId1"/>
    <sheet name="2Q" sheetId="2" r:id="rId2"/>
    <sheet name="3Q" sheetId="3" r:id="rId3"/>
    <sheet name="4Q" sheetId="4" r:id="rId4"/>
    <sheet name="RELACIONES TALLA-PESO" sheetId="5" r:id="rId5"/>
    <sheet name="Hoja6" sheetId="6" r:id="rId6"/>
  </sheets>
  <definedNames>
    <definedName name="_xlnm.Print_Area" localSheetId="4">'RELACIONES TALLA-PESO'!$A$1:$G$8</definedName>
    <definedName name="Excel_BuiltIn_Print_Area" localSheetId="4">#REF!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9" i="4" l="1"/>
  <c r="I89" i="4"/>
  <c r="C89" i="4"/>
  <c r="D89" i="4"/>
  <c r="B89" i="4"/>
  <c r="B89" i="3"/>
  <c r="I89" i="2"/>
  <c r="C89" i="2"/>
  <c r="D89" i="2"/>
  <c r="E89" i="2"/>
  <c r="B89" i="2"/>
  <c r="I89" i="1"/>
  <c r="C89" i="1"/>
  <c r="D89" i="1"/>
  <c r="E89" i="1"/>
  <c r="B89" i="1"/>
  <c r="I89" i="3"/>
  <c r="C89" i="3"/>
  <c r="D89" i="3"/>
  <c r="E89" i="3"/>
  <c r="F6" i="1"/>
  <c r="G6" i="1"/>
  <c r="L6" i="1"/>
  <c r="M6" i="1"/>
  <c r="N6" i="1"/>
  <c r="O6" i="1"/>
  <c r="E52" i="1" s="1"/>
  <c r="F7" i="1"/>
  <c r="O7" i="1" s="1"/>
  <c r="G7" i="1"/>
  <c r="L7" i="1"/>
  <c r="M7" i="1"/>
  <c r="N7" i="1"/>
  <c r="F8" i="1"/>
  <c r="F9" i="1"/>
  <c r="G9" i="1"/>
  <c r="F10" i="1"/>
  <c r="F11" i="1"/>
  <c r="M11" i="1"/>
  <c r="F12" i="1"/>
  <c r="G12" i="1"/>
  <c r="L12" i="1"/>
  <c r="M12" i="1"/>
  <c r="N12" i="1"/>
  <c r="O12" i="1"/>
  <c r="F13" i="1"/>
  <c r="O13" i="1" s="1"/>
  <c r="G13" i="1"/>
  <c r="L13" i="1"/>
  <c r="M13" i="1"/>
  <c r="N13" i="1"/>
  <c r="K59" i="1" s="1"/>
  <c r="F14" i="1"/>
  <c r="G14" i="1"/>
  <c r="L14" i="1"/>
  <c r="B60" i="1" s="1"/>
  <c r="M14" i="1"/>
  <c r="F15" i="1"/>
  <c r="O15" i="1"/>
  <c r="F16" i="1"/>
  <c r="G16" i="1"/>
  <c r="F17" i="1"/>
  <c r="F18" i="1"/>
  <c r="G18" i="1"/>
  <c r="L18" i="1"/>
  <c r="M18" i="1"/>
  <c r="J64" i="1" s="1"/>
  <c r="N18" i="1"/>
  <c r="O18" i="1"/>
  <c r="F19" i="1"/>
  <c r="O19" i="1" s="1"/>
  <c r="G19" i="1"/>
  <c r="L19" i="1"/>
  <c r="M19" i="1"/>
  <c r="N19" i="1"/>
  <c r="F20" i="1"/>
  <c r="G20" i="1"/>
  <c r="L20" i="1"/>
  <c r="M20" i="1"/>
  <c r="J66" i="1" s="1"/>
  <c r="F21" i="1"/>
  <c r="G21" i="1"/>
  <c r="L21" i="1"/>
  <c r="O21" i="1"/>
  <c r="F22" i="1"/>
  <c r="O22" i="1"/>
  <c r="E68" i="1" s="1"/>
  <c r="F23" i="1"/>
  <c r="M23" i="1"/>
  <c r="F24" i="1"/>
  <c r="G24" i="1"/>
  <c r="L24" i="1"/>
  <c r="M24" i="1"/>
  <c r="N24" i="1"/>
  <c r="O24" i="1"/>
  <c r="E70" i="1" s="1"/>
  <c r="F25" i="1"/>
  <c r="O25" i="1" s="1"/>
  <c r="G25" i="1"/>
  <c r="L25" i="1"/>
  <c r="M25" i="1"/>
  <c r="N25" i="1"/>
  <c r="F26" i="1"/>
  <c r="G26" i="1"/>
  <c r="L26" i="1"/>
  <c r="F27" i="1"/>
  <c r="G27" i="1"/>
  <c r="L27" i="1"/>
  <c r="O27" i="1"/>
  <c r="F28" i="1"/>
  <c r="G28" i="1"/>
  <c r="N28" i="1"/>
  <c r="D74" i="1" s="1"/>
  <c r="O28" i="1"/>
  <c r="F29" i="1"/>
  <c r="F30" i="1"/>
  <c r="G30" i="1"/>
  <c r="L30" i="1"/>
  <c r="M30" i="1"/>
  <c r="C76" i="1" s="1"/>
  <c r="N30" i="1"/>
  <c r="O30" i="1"/>
  <c r="F31" i="1"/>
  <c r="O31" i="1" s="1"/>
  <c r="L77" i="1" s="1"/>
  <c r="G31" i="1"/>
  <c r="L31" i="1"/>
  <c r="M31" i="1"/>
  <c r="N31" i="1"/>
  <c r="F32" i="1"/>
  <c r="G32" i="1"/>
  <c r="L32" i="1"/>
  <c r="F33" i="1"/>
  <c r="G33" i="1"/>
  <c r="F34" i="1"/>
  <c r="G34" i="1"/>
  <c r="N34" i="1"/>
  <c r="D80" i="1" s="1"/>
  <c r="O34" i="1"/>
  <c r="E80" i="1" s="1"/>
  <c r="F35" i="1"/>
  <c r="M35" i="1"/>
  <c r="C81" i="1" s="1"/>
  <c r="N35" i="1"/>
  <c r="O35" i="1"/>
  <c r="E81" i="1" s="1"/>
  <c r="F36" i="1"/>
  <c r="G36" i="1"/>
  <c r="L36" i="1"/>
  <c r="M36" i="1"/>
  <c r="C82" i="1" s="1"/>
  <c r="N36" i="1"/>
  <c r="O36" i="1"/>
  <c r="F37" i="1"/>
  <c r="M37" i="1" s="1"/>
  <c r="J83" i="1" s="1"/>
  <c r="N37" i="1"/>
  <c r="F38" i="1"/>
  <c r="M38" i="1"/>
  <c r="J84" i="1" s="1"/>
  <c r="F39" i="1"/>
  <c r="N39" i="1"/>
  <c r="D85" i="1" s="1"/>
  <c r="F40" i="1"/>
  <c r="G40" i="1" s="1"/>
  <c r="I40" i="1"/>
  <c r="L40" i="1"/>
  <c r="M40" i="1"/>
  <c r="N40" i="1"/>
  <c r="O40" i="1"/>
  <c r="F41" i="1"/>
  <c r="G41" i="1"/>
  <c r="L41" i="1"/>
  <c r="M41" i="1"/>
  <c r="N41" i="1"/>
  <c r="O41" i="1"/>
  <c r="F42" i="1"/>
  <c r="O42" i="1" s="1"/>
  <c r="G42" i="1"/>
  <c r="L42" i="1"/>
  <c r="M42" i="1"/>
  <c r="J88" i="1" s="1"/>
  <c r="N42" i="1"/>
  <c r="B43" i="1"/>
  <c r="C43" i="1"/>
  <c r="D43" i="1"/>
  <c r="E43" i="1"/>
  <c r="H52" i="1"/>
  <c r="J52" i="1"/>
  <c r="K52" i="1"/>
  <c r="L52" i="1"/>
  <c r="E53" i="1"/>
  <c r="H53" i="1"/>
  <c r="L53" i="1"/>
  <c r="H54" i="1"/>
  <c r="H55" i="1"/>
  <c r="H56" i="1"/>
  <c r="H57" i="1"/>
  <c r="E58" i="1"/>
  <c r="H58" i="1"/>
  <c r="L58" i="1" s="1"/>
  <c r="D59" i="1"/>
  <c r="E59" i="1"/>
  <c r="H59" i="1"/>
  <c r="L59" i="1"/>
  <c r="H60" i="1"/>
  <c r="I60" i="1" s="1"/>
  <c r="H61" i="1"/>
  <c r="H62" i="1"/>
  <c r="H63" i="1"/>
  <c r="C64" i="1"/>
  <c r="D64" i="1"/>
  <c r="E64" i="1"/>
  <c r="H64" i="1"/>
  <c r="K64" i="1"/>
  <c r="L64" i="1"/>
  <c r="D65" i="1"/>
  <c r="H65" i="1"/>
  <c r="K65" i="1" s="1"/>
  <c r="H66" i="1"/>
  <c r="B67" i="1"/>
  <c r="H67" i="1"/>
  <c r="I67" i="1" s="1"/>
  <c r="H68" i="1"/>
  <c r="L68" i="1"/>
  <c r="H69" i="1"/>
  <c r="C70" i="1"/>
  <c r="D70" i="1"/>
  <c r="H70" i="1"/>
  <c r="J70" i="1"/>
  <c r="K70" i="1"/>
  <c r="L70" i="1"/>
  <c r="D71" i="1"/>
  <c r="H71" i="1"/>
  <c r="K71" i="1" s="1"/>
  <c r="H72" i="1"/>
  <c r="H73" i="1"/>
  <c r="H74" i="1"/>
  <c r="K74" i="1"/>
  <c r="H75" i="1"/>
  <c r="E76" i="1"/>
  <c r="H76" i="1"/>
  <c r="J76" i="1" s="1"/>
  <c r="B77" i="1"/>
  <c r="D77" i="1"/>
  <c r="E77" i="1"/>
  <c r="H77" i="1"/>
  <c r="I77" i="1"/>
  <c r="K77" i="1"/>
  <c r="H78" i="1"/>
  <c r="H79" i="1"/>
  <c r="H80" i="1"/>
  <c r="K80" i="1"/>
  <c r="H81" i="1"/>
  <c r="L81" i="1"/>
  <c r="B82" i="1"/>
  <c r="H82" i="1"/>
  <c r="I82" i="1"/>
  <c r="J82" i="1"/>
  <c r="D83" i="1"/>
  <c r="H83" i="1"/>
  <c r="H84" i="1"/>
  <c r="H85" i="1"/>
  <c r="K85" i="1"/>
  <c r="D86" i="1"/>
  <c r="E86" i="1"/>
  <c r="H86" i="1"/>
  <c r="E87" i="1"/>
  <c r="H87" i="1"/>
  <c r="L87" i="1"/>
  <c r="B88" i="1"/>
  <c r="E88" i="1"/>
  <c r="H88" i="1"/>
  <c r="L88" i="1" s="1"/>
  <c r="B107" i="1"/>
  <c r="F6" i="2"/>
  <c r="G6" i="2"/>
  <c r="O6" i="2"/>
  <c r="F7" i="2"/>
  <c r="G7" i="2"/>
  <c r="F8" i="2"/>
  <c r="L8" i="2"/>
  <c r="B54" i="2" s="1"/>
  <c r="O8" i="2"/>
  <c r="E54" i="2" s="1"/>
  <c r="F9" i="2"/>
  <c r="G9" i="2"/>
  <c r="L9" i="2"/>
  <c r="M9" i="2"/>
  <c r="N9" i="2"/>
  <c r="O9" i="2"/>
  <c r="E55" i="2" s="1"/>
  <c r="F10" i="2"/>
  <c r="G10" i="2"/>
  <c r="N10" i="2"/>
  <c r="F11" i="2"/>
  <c r="G11" i="2"/>
  <c r="F12" i="2"/>
  <c r="G12" i="2"/>
  <c r="O12" i="2"/>
  <c r="F13" i="2"/>
  <c r="G13" i="2"/>
  <c r="O13" i="2"/>
  <c r="E59" i="2" s="1"/>
  <c r="F14" i="2"/>
  <c r="L14" i="2"/>
  <c r="F15" i="2"/>
  <c r="G15" i="2"/>
  <c r="L15" i="2"/>
  <c r="M15" i="2"/>
  <c r="N15" i="2"/>
  <c r="O15" i="2"/>
  <c r="L61" i="2" s="1"/>
  <c r="F16" i="2"/>
  <c r="G16" i="2"/>
  <c r="N16" i="2"/>
  <c r="K62" i="2" s="1"/>
  <c r="F17" i="2"/>
  <c r="G17" i="2"/>
  <c r="O17" i="2"/>
  <c r="L63" i="2" s="1"/>
  <c r="F18" i="2"/>
  <c r="G18" i="2"/>
  <c r="F19" i="2"/>
  <c r="G19" i="2"/>
  <c r="O19" i="2"/>
  <c r="E65" i="2" s="1"/>
  <c r="F20" i="2"/>
  <c r="L20" i="2"/>
  <c r="B66" i="2" s="1"/>
  <c r="O20" i="2"/>
  <c r="F21" i="2"/>
  <c r="G21" i="2"/>
  <c r="L21" i="2"/>
  <c r="M21" i="2"/>
  <c r="N21" i="2"/>
  <c r="O21" i="2"/>
  <c r="F22" i="2"/>
  <c r="G22" i="2"/>
  <c r="F23" i="2"/>
  <c r="G23" i="2"/>
  <c r="O23" i="2"/>
  <c r="F24" i="2"/>
  <c r="G24" i="2"/>
  <c r="O24" i="2"/>
  <c r="F25" i="2"/>
  <c r="G25" i="2"/>
  <c r="F26" i="2"/>
  <c r="L26" i="2"/>
  <c r="O26" i="2"/>
  <c r="E72" i="2" s="1"/>
  <c r="F27" i="2"/>
  <c r="G27" i="2"/>
  <c r="L27" i="2"/>
  <c r="M27" i="2"/>
  <c r="N27" i="2"/>
  <c r="D73" i="2" s="1"/>
  <c r="O27" i="2"/>
  <c r="F28" i="2"/>
  <c r="G28" i="2"/>
  <c r="N28" i="2"/>
  <c r="F29" i="2"/>
  <c r="F30" i="2"/>
  <c r="G30" i="2"/>
  <c r="O30" i="2"/>
  <c r="F31" i="2"/>
  <c r="G31" i="2"/>
  <c r="O31" i="2"/>
  <c r="E77" i="2" s="1"/>
  <c r="F32" i="2"/>
  <c r="L32" i="2"/>
  <c r="F33" i="2"/>
  <c r="G33" i="2"/>
  <c r="L33" i="2"/>
  <c r="M33" i="2"/>
  <c r="N33" i="2"/>
  <c r="O33" i="2"/>
  <c r="F34" i="2"/>
  <c r="G34" i="2"/>
  <c r="N34" i="2"/>
  <c r="K80" i="2" s="1"/>
  <c r="F35" i="2"/>
  <c r="G35" i="2"/>
  <c r="O35" i="2"/>
  <c r="F36" i="2"/>
  <c r="G36" i="2"/>
  <c r="F37" i="2"/>
  <c r="G37" i="2"/>
  <c r="O37" i="2"/>
  <c r="F38" i="2"/>
  <c r="L38" i="2"/>
  <c r="I84" i="2" s="1"/>
  <c r="O38" i="2"/>
  <c r="E84" i="2" s="1"/>
  <c r="F39" i="2"/>
  <c r="G39" i="2"/>
  <c r="L39" i="2"/>
  <c r="M39" i="2"/>
  <c r="N39" i="2"/>
  <c r="O39" i="2"/>
  <c r="F40" i="2"/>
  <c r="G40" i="2" s="1"/>
  <c r="I40" i="2"/>
  <c r="M40" i="2"/>
  <c r="F41" i="2"/>
  <c r="N41" i="2"/>
  <c r="F42" i="2"/>
  <c r="N42" i="2"/>
  <c r="O42" i="2"/>
  <c r="B43" i="2"/>
  <c r="C43" i="2"/>
  <c r="D43" i="2"/>
  <c r="E43" i="2"/>
  <c r="H52" i="2"/>
  <c r="H53" i="2"/>
  <c r="H54" i="2"/>
  <c r="I54" i="2"/>
  <c r="L54" i="2"/>
  <c r="C55" i="2"/>
  <c r="H55" i="2"/>
  <c r="J55" i="2" s="1"/>
  <c r="L55" i="2"/>
  <c r="D56" i="2"/>
  <c r="H56" i="2"/>
  <c r="K56" i="2"/>
  <c r="H57" i="2"/>
  <c r="H58" i="2"/>
  <c r="H59" i="2"/>
  <c r="L59" i="2" s="1"/>
  <c r="H60" i="2"/>
  <c r="C61" i="2"/>
  <c r="D61" i="2"/>
  <c r="E61" i="2"/>
  <c r="H61" i="2"/>
  <c r="J61" i="2"/>
  <c r="K61" i="2"/>
  <c r="D62" i="2"/>
  <c r="H62" i="2"/>
  <c r="E63" i="2"/>
  <c r="H63" i="2"/>
  <c r="H64" i="2"/>
  <c r="H65" i="2"/>
  <c r="L65" i="2"/>
  <c r="E66" i="2"/>
  <c r="H66" i="2"/>
  <c r="L66" i="2"/>
  <c r="C67" i="2"/>
  <c r="D67" i="2"/>
  <c r="E67" i="2"/>
  <c r="H67" i="2"/>
  <c r="H68" i="2"/>
  <c r="E69" i="2"/>
  <c r="H69" i="2"/>
  <c r="H70" i="2"/>
  <c r="H71" i="2"/>
  <c r="B72" i="2"/>
  <c r="H72" i="2"/>
  <c r="I72" i="2"/>
  <c r="L72" i="2"/>
  <c r="C73" i="2"/>
  <c r="E73" i="2"/>
  <c r="H73" i="2"/>
  <c r="J73" i="2" s="1"/>
  <c r="L73" i="2"/>
  <c r="D74" i="2"/>
  <c r="H74" i="2"/>
  <c r="H75" i="2"/>
  <c r="H76" i="2"/>
  <c r="H77" i="2"/>
  <c r="L77" i="2" s="1"/>
  <c r="H78" i="2"/>
  <c r="C79" i="2"/>
  <c r="D79" i="2"/>
  <c r="E79" i="2"/>
  <c r="H79" i="2"/>
  <c r="K79" i="2" s="1"/>
  <c r="J79" i="2"/>
  <c r="D80" i="2"/>
  <c r="H80" i="2"/>
  <c r="E81" i="2"/>
  <c r="H81" i="2"/>
  <c r="L81" i="2"/>
  <c r="H82" i="2"/>
  <c r="E83" i="2"/>
  <c r="H83" i="2"/>
  <c r="H84" i="2"/>
  <c r="B85" i="2"/>
  <c r="C85" i="2"/>
  <c r="D85" i="2"/>
  <c r="E85" i="2"/>
  <c r="H85" i="2"/>
  <c r="I85" i="2" s="1"/>
  <c r="H86" i="2"/>
  <c r="H87" i="2"/>
  <c r="D88" i="2"/>
  <c r="H88" i="2"/>
  <c r="K88" i="2"/>
  <c r="B107" i="2"/>
  <c r="F6" i="3"/>
  <c r="G6" i="3"/>
  <c r="M6" i="3"/>
  <c r="C52" i="3" s="1"/>
  <c r="N6" i="3"/>
  <c r="D52" i="3" s="1"/>
  <c r="F7" i="3"/>
  <c r="G7" i="3"/>
  <c r="L7" i="3"/>
  <c r="B53" i="3" s="1"/>
  <c r="O7" i="3"/>
  <c r="F8" i="3"/>
  <c r="M8" i="3"/>
  <c r="N8" i="3"/>
  <c r="O8" i="3"/>
  <c r="F9" i="3"/>
  <c r="O9" i="3" s="1"/>
  <c r="E55" i="3" s="1"/>
  <c r="G9" i="3"/>
  <c r="L9" i="3"/>
  <c r="M9" i="3"/>
  <c r="N9" i="3"/>
  <c r="D55" i="3" s="1"/>
  <c r="Q9" i="3"/>
  <c r="F10" i="3"/>
  <c r="O10" i="3"/>
  <c r="L56" i="3" s="1"/>
  <c r="F11" i="3"/>
  <c r="O11" i="3"/>
  <c r="F12" i="3"/>
  <c r="O12" i="3" s="1"/>
  <c r="G12" i="3"/>
  <c r="L12" i="3"/>
  <c r="M12" i="3"/>
  <c r="N12" i="3"/>
  <c r="Q12" i="3" s="1"/>
  <c r="F13" i="3"/>
  <c r="G13" i="3" s="1"/>
  <c r="F14" i="3"/>
  <c r="M14" i="3" s="1"/>
  <c r="F15" i="3"/>
  <c r="O15" i="3" s="1"/>
  <c r="Q15" i="3" s="1"/>
  <c r="G15" i="3"/>
  <c r="L15" i="3"/>
  <c r="M15" i="3"/>
  <c r="N15" i="3"/>
  <c r="F16" i="3"/>
  <c r="G16" i="3"/>
  <c r="L16" i="3"/>
  <c r="F17" i="3"/>
  <c r="M17" i="3"/>
  <c r="N17" i="3"/>
  <c r="F18" i="3"/>
  <c r="O18" i="3" s="1"/>
  <c r="G18" i="3"/>
  <c r="L18" i="3"/>
  <c r="P18" i="3" s="1"/>
  <c r="M18" i="3"/>
  <c r="J64" i="3" s="1"/>
  <c r="N18" i="3"/>
  <c r="F19" i="3"/>
  <c r="G19" i="3"/>
  <c r="L19" i="3"/>
  <c r="O19" i="3"/>
  <c r="F20" i="3"/>
  <c r="M20" i="3"/>
  <c r="N20" i="3"/>
  <c r="D66" i="3" s="1"/>
  <c r="O20" i="3"/>
  <c r="L66" i="3" s="1"/>
  <c r="F21" i="3"/>
  <c r="O21" i="3" s="1"/>
  <c r="G21" i="3"/>
  <c r="L21" i="3"/>
  <c r="M21" i="3"/>
  <c r="N21" i="3"/>
  <c r="K67" i="3" s="1"/>
  <c r="F22" i="3"/>
  <c r="G22" i="3"/>
  <c r="L22" i="3"/>
  <c r="I68" i="3" s="1"/>
  <c r="O22" i="3"/>
  <c r="F23" i="3"/>
  <c r="M23" i="3"/>
  <c r="N23" i="3"/>
  <c r="O23" i="3"/>
  <c r="F24" i="3"/>
  <c r="O24" i="3" s="1"/>
  <c r="G24" i="3"/>
  <c r="L24" i="3"/>
  <c r="M24" i="3"/>
  <c r="C70" i="3" s="1"/>
  <c r="N24" i="3"/>
  <c r="D70" i="3" s="1"/>
  <c r="F25" i="3"/>
  <c r="G25" i="3"/>
  <c r="L25" i="3"/>
  <c r="B71" i="3" s="1"/>
  <c r="O25" i="3"/>
  <c r="F26" i="3"/>
  <c r="M26" i="3"/>
  <c r="N26" i="3"/>
  <c r="O26" i="3"/>
  <c r="F27" i="3"/>
  <c r="O27" i="3" s="1"/>
  <c r="E73" i="3" s="1"/>
  <c r="G27" i="3"/>
  <c r="L27" i="3"/>
  <c r="M27" i="3"/>
  <c r="N27" i="3"/>
  <c r="D73" i="3" s="1"/>
  <c r="Q27" i="3"/>
  <c r="F28" i="3"/>
  <c r="O28" i="3"/>
  <c r="L74" i="3" s="1"/>
  <c r="F29" i="3"/>
  <c r="O29" i="3"/>
  <c r="F30" i="3"/>
  <c r="O30" i="3" s="1"/>
  <c r="G30" i="3"/>
  <c r="L30" i="3"/>
  <c r="M30" i="3"/>
  <c r="N30" i="3"/>
  <c r="F31" i="3"/>
  <c r="G31" i="3" s="1"/>
  <c r="F32" i="3"/>
  <c r="M32" i="3" s="1"/>
  <c r="F33" i="3"/>
  <c r="O33" i="3" s="1"/>
  <c r="Q33" i="3" s="1"/>
  <c r="G33" i="3"/>
  <c r="L33" i="3"/>
  <c r="M33" i="3"/>
  <c r="N33" i="3"/>
  <c r="F34" i="3"/>
  <c r="L34" i="3" s="1"/>
  <c r="G34" i="3"/>
  <c r="F35" i="3"/>
  <c r="N35" i="3" s="1"/>
  <c r="M35" i="3"/>
  <c r="F36" i="3"/>
  <c r="O36" i="3" s="1"/>
  <c r="G36" i="3"/>
  <c r="L36" i="3"/>
  <c r="P36" i="3" s="1"/>
  <c r="M36" i="3"/>
  <c r="J82" i="3" s="1"/>
  <c r="N36" i="3"/>
  <c r="F37" i="3"/>
  <c r="O37" i="3" s="1"/>
  <c r="G37" i="3"/>
  <c r="L37" i="3"/>
  <c r="F38" i="3"/>
  <c r="O38" i="3" s="1"/>
  <c r="M38" i="3"/>
  <c r="N38" i="3"/>
  <c r="D84" i="3" s="1"/>
  <c r="F39" i="3"/>
  <c r="O39" i="3" s="1"/>
  <c r="G39" i="3"/>
  <c r="L39" i="3"/>
  <c r="M39" i="3"/>
  <c r="N39" i="3"/>
  <c r="K85" i="3" s="1"/>
  <c r="F40" i="3"/>
  <c r="I40" i="3"/>
  <c r="G40" i="3" s="1"/>
  <c r="N40" i="3"/>
  <c r="O40" i="3"/>
  <c r="F41" i="3"/>
  <c r="G41" i="3"/>
  <c r="L41" i="3"/>
  <c r="P41" i="3" s="1"/>
  <c r="M41" i="3"/>
  <c r="Q41" i="3" s="1"/>
  <c r="N41" i="3"/>
  <c r="O41" i="3"/>
  <c r="F42" i="3"/>
  <c r="M42" i="3" s="1"/>
  <c r="G42" i="3"/>
  <c r="L42" i="3"/>
  <c r="B43" i="3"/>
  <c r="C43" i="3"/>
  <c r="D43" i="3"/>
  <c r="E43" i="3"/>
  <c r="H52" i="3"/>
  <c r="K52" i="3" s="1"/>
  <c r="J52" i="3"/>
  <c r="E53" i="3"/>
  <c r="H53" i="3"/>
  <c r="I53" i="3"/>
  <c r="L53" i="3"/>
  <c r="C54" i="3"/>
  <c r="D54" i="3"/>
  <c r="E54" i="3"/>
  <c r="H54" i="3"/>
  <c r="J54" i="3"/>
  <c r="K54" i="3"/>
  <c r="L54" i="3"/>
  <c r="H55" i="3"/>
  <c r="K55" i="3" s="1"/>
  <c r="E56" i="3"/>
  <c r="H56" i="3"/>
  <c r="H57" i="3"/>
  <c r="B58" i="3"/>
  <c r="C58" i="3"/>
  <c r="D58" i="3"/>
  <c r="H58" i="3"/>
  <c r="I58" i="3"/>
  <c r="J58" i="3"/>
  <c r="K58" i="3"/>
  <c r="H59" i="3"/>
  <c r="H60" i="3"/>
  <c r="D61" i="3"/>
  <c r="E61" i="3"/>
  <c r="H61" i="3"/>
  <c r="K61" i="3"/>
  <c r="L61" i="3"/>
  <c r="B62" i="3"/>
  <c r="H62" i="3"/>
  <c r="I62" i="3"/>
  <c r="H63" i="3"/>
  <c r="J63" i="3" s="1"/>
  <c r="C64" i="3"/>
  <c r="D64" i="3"/>
  <c r="H64" i="3"/>
  <c r="K64" i="3" s="1"/>
  <c r="B65" i="3"/>
  <c r="E65" i="3"/>
  <c r="H65" i="3"/>
  <c r="L65" i="3"/>
  <c r="C66" i="3"/>
  <c r="H66" i="3"/>
  <c r="J66" i="3"/>
  <c r="K66" i="3"/>
  <c r="D67" i="3"/>
  <c r="E67" i="3"/>
  <c r="H67" i="3"/>
  <c r="L67" i="3" s="1"/>
  <c r="B68" i="3"/>
  <c r="E68" i="3"/>
  <c r="H68" i="3"/>
  <c r="L68" i="3"/>
  <c r="C69" i="3"/>
  <c r="H69" i="3"/>
  <c r="J69" i="3"/>
  <c r="B70" i="3"/>
  <c r="H70" i="3"/>
  <c r="K70" i="3" s="1"/>
  <c r="I70" i="3"/>
  <c r="J70" i="3"/>
  <c r="E71" i="3"/>
  <c r="H71" i="3"/>
  <c r="I71" i="3"/>
  <c r="L71" i="3"/>
  <c r="C72" i="3"/>
  <c r="D72" i="3"/>
  <c r="E72" i="3"/>
  <c r="H72" i="3"/>
  <c r="J72" i="3"/>
  <c r="K72" i="3"/>
  <c r="L72" i="3"/>
  <c r="H73" i="3"/>
  <c r="K73" i="3" s="1"/>
  <c r="E74" i="3"/>
  <c r="H74" i="3"/>
  <c r="H75" i="3"/>
  <c r="B76" i="3"/>
  <c r="C76" i="3"/>
  <c r="D76" i="3"/>
  <c r="H76" i="3"/>
  <c r="I76" i="3"/>
  <c r="J76" i="3"/>
  <c r="K76" i="3"/>
  <c r="H77" i="3"/>
  <c r="H78" i="3"/>
  <c r="D79" i="3"/>
  <c r="E79" i="3"/>
  <c r="H79" i="3"/>
  <c r="K79" i="3"/>
  <c r="L79" i="3"/>
  <c r="H80" i="3"/>
  <c r="H81" i="3"/>
  <c r="J81" i="3" s="1"/>
  <c r="C82" i="3"/>
  <c r="D82" i="3"/>
  <c r="H82" i="3"/>
  <c r="K82" i="3" s="1"/>
  <c r="B83" i="3"/>
  <c r="H83" i="3"/>
  <c r="C84" i="3"/>
  <c r="H84" i="3"/>
  <c r="J84" i="3"/>
  <c r="K84" i="3"/>
  <c r="D85" i="3"/>
  <c r="E85" i="3"/>
  <c r="H85" i="3"/>
  <c r="L85" i="3" s="1"/>
  <c r="E86" i="3"/>
  <c r="H86" i="3"/>
  <c r="L86" i="3"/>
  <c r="B87" i="3"/>
  <c r="C87" i="3"/>
  <c r="H87" i="3"/>
  <c r="I87" i="3"/>
  <c r="J87" i="3"/>
  <c r="B88" i="3"/>
  <c r="H88" i="3"/>
  <c r="I88" i="3"/>
  <c r="B107" i="3"/>
  <c r="F6" i="4"/>
  <c r="N6" i="4" s="1"/>
  <c r="G6" i="4"/>
  <c r="L6" i="4"/>
  <c r="P6" i="4" s="1"/>
  <c r="M6" i="4"/>
  <c r="J52" i="4" s="1"/>
  <c r="O6" i="4"/>
  <c r="F7" i="4"/>
  <c r="M7" i="4" s="1"/>
  <c r="G7" i="4"/>
  <c r="L7" i="4"/>
  <c r="P7" i="4" s="1"/>
  <c r="N7" i="4"/>
  <c r="O7" i="4"/>
  <c r="E53" i="4" s="1"/>
  <c r="F8" i="4"/>
  <c r="L8" i="4" s="1"/>
  <c r="G8" i="4"/>
  <c r="M8" i="4"/>
  <c r="J54" i="4" s="1"/>
  <c r="N8" i="4"/>
  <c r="O8" i="4"/>
  <c r="F9" i="4"/>
  <c r="G9" i="4" s="1"/>
  <c r="L9" i="4"/>
  <c r="P9" i="4" s="1"/>
  <c r="M9" i="4"/>
  <c r="N9" i="4"/>
  <c r="D55" i="4" s="1"/>
  <c r="O9" i="4"/>
  <c r="F10" i="4"/>
  <c r="G10" i="4"/>
  <c r="L10" i="4"/>
  <c r="P10" i="4" s="1"/>
  <c r="M10" i="4"/>
  <c r="N10" i="4"/>
  <c r="O10" i="4"/>
  <c r="F11" i="4"/>
  <c r="O11" i="4" s="1"/>
  <c r="G11" i="4"/>
  <c r="L11" i="4"/>
  <c r="P11" i="4" s="1"/>
  <c r="M11" i="4"/>
  <c r="C57" i="4" s="1"/>
  <c r="N11" i="4"/>
  <c r="K57" i="4" s="1"/>
  <c r="F12" i="4"/>
  <c r="N12" i="4" s="1"/>
  <c r="G12" i="4"/>
  <c r="L12" i="4"/>
  <c r="P12" i="4" s="1"/>
  <c r="M12" i="4"/>
  <c r="O12" i="4"/>
  <c r="F13" i="4"/>
  <c r="M13" i="4" s="1"/>
  <c r="C59" i="4" s="1"/>
  <c r="F59" i="4" s="1"/>
  <c r="G13" i="4"/>
  <c r="L13" i="4"/>
  <c r="P13" i="4" s="1"/>
  <c r="N13" i="4"/>
  <c r="D59" i="4" s="1"/>
  <c r="O13" i="4"/>
  <c r="F14" i="4"/>
  <c r="L14" i="4" s="1"/>
  <c r="G14" i="4"/>
  <c r="M14" i="4"/>
  <c r="N14" i="4"/>
  <c r="O14" i="4"/>
  <c r="E60" i="4" s="1"/>
  <c r="F15" i="4"/>
  <c r="G15" i="4" s="1"/>
  <c r="L15" i="4"/>
  <c r="P15" i="4" s="1"/>
  <c r="M15" i="4"/>
  <c r="N15" i="4"/>
  <c r="K61" i="4" s="1"/>
  <c r="O15" i="4"/>
  <c r="F16" i="4"/>
  <c r="G16" i="4"/>
  <c r="L16" i="4"/>
  <c r="P16" i="4" s="1"/>
  <c r="M16" i="4"/>
  <c r="N16" i="4"/>
  <c r="O16" i="4"/>
  <c r="F17" i="4"/>
  <c r="O17" i="4" s="1"/>
  <c r="G17" i="4"/>
  <c r="L17" i="4"/>
  <c r="P17" i="4" s="1"/>
  <c r="M17" i="4"/>
  <c r="J63" i="4" s="1"/>
  <c r="N17" i="4"/>
  <c r="F18" i="4"/>
  <c r="N18" i="4" s="1"/>
  <c r="D64" i="4" s="1"/>
  <c r="G18" i="4"/>
  <c r="L18" i="4"/>
  <c r="P18" i="4" s="1"/>
  <c r="M18" i="4"/>
  <c r="O18" i="4"/>
  <c r="L64" i="4" s="1"/>
  <c r="F19" i="4"/>
  <c r="M19" i="4" s="1"/>
  <c r="G19" i="4"/>
  <c r="L19" i="4"/>
  <c r="P19" i="4" s="1"/>
  <c r="N19" i="4"/>
  <c r="O19" i="4"/>
  <c r="F20" i="4"/>
  <c r="L20" i="4" s="1"/>
  <c r="G20" i="4"/>
  <c r="M20" i="4"/>
  <c r="C66" i="4" s="1"/>
  <c r="N20" i="4"/>
  <c r="O20" i="4"/>
  <c r="F21" i="4"/>
  <c r="G21" i="4" s="1"/>
  <c r="L21" i="4"/>
  <c r="P21" i="4" s="1"/>
  <c r="M21" i="4"/>
  <c r="N21" i="4"/>
  <c r="O21" i="4"/>
  <c r="F22" i="4"/>
  <c r="G22" i="4"/>
  <c r="L22" i="4"/>
  <c r="P22" i="4" s="1"/>
  <c r="M22" i="4"/>
  <c r="J68" i="4" s="1"/>
  <c r="N22" i="4"/>
  <c r="O22" i="4"/>
  <c r="F23" i="4"/>
  <c r="O23" i="4" s="1"/>
  <c r="G23" i="4"/>
  <c r="L23" i="4"/>
  <c r="P23" i="4" s="1"/>
  <c r="M23" i="4"/>
  <c r="N23" i="4"/>
  <c r="F24" i="4"/>
  <c r="N24" i="4" s="1"/>
  <c r="G24" i="4"/>
  <c r="L24" i="4"/>
  <c r="P24" i="4" s="1"/>
  <c r="M24" i="4"/>
  <c r="O24" i="4"/>
  <c r="F25" i="4"/>
  <c r="M25" i="4" s="1"/>
  <c r="G25" i="4"/>
  <c r="L25" i="4"/>
  <c r="P25" i="4" s="1"/>
  <c r="N25" i="4"/>
  <c r="O25" i="4"/>
  <c r="E71" i="4" s="1"/>
  <c r="F26" i="4"/>
  <c r="L26" i="4" s="1"/>
  <c r="G26" i="4"/>
  <c r="M26" i="4"/>
  <c r="J72" i="4" s="1"/>
  <c r="N26" i="4"/>
  <c r="O26" i="4"/>
  <c r="F27" i="4"/>
  <c r="G27" i="4" s="1"/>
  <c r="L27" i="4"/>
  <c r="P27" i="4" s="1"/>
  <c r="M27" i="4"/>
  <c r="N27" i="4"/>
  <c r="D73" i="4" s="1"/>
  <c r="O27" i="4"/>
  <c r="F28" i="4"/>
  <c r="G28" i="4"/>
  <c r="L28" i="4"/>
  <c r="P28" i="4" s="1"/>
  <c r="M28" i="4"/>
  <c r="N28" i="4"/>
  <c r="O28" i="4"/>
  <c r="F29" i="4"/>
  <c r="O29" i="4" s="1"/>
  <c r="G29" i="4"/>
  <c r="L29" i="4"/>
  <c r="P29" i="4" s="1"/>
  <c r="M29" i="4"/>
  <c r="C75" i="4" s="1"/>
  <c r="N29" i="4"/>
  <c r="F30" i="4"/>
  <c r="N30" i="4" s="1"/>
  <c r="G30" i="4"/>
  <c r="L30" i="4"/>
  <c r="P30" i="4" s="1"/>
  <c r="M30" i="4"/>
  <c r="O30" i="4"/>
  <c r="F31" i="4"/>
  <c r="M31" i="4" s="1"/>
  <c r="C77" i="4" s="1"/>
  <c r="G31" i="4"/>
  <c r="L31" i="4"/>
  <c r="P31" i="4" s="1"/>
  <c r="N31" i="4"/>
  <c r="D77" i="4" s="1"/>
  <c r="O31" i="4"/>
  <c r="F32" i="4"/>
  <c r="L32" i="4" s="1"/>
  <c r="G32" i="4"/>
  <c r="M32" i="4"/>
  <c r="N32" i="4"/>
  <c r="O32" i="4"/>
  <c r="E78" i="4" s="1"/>
  <c r="F33" i="4"/>
  <c r="G33" i="4" s="1"/>
  <c r="L33" i="4"/>
  <c r="P33" i="4" s="1"/>
  <c r="M33" i="4"/>
  <c r="N33" i="4"/>
  <c r="O33" i="4"/>
  <c r="F34" i="4"/>
  <c r="G34" i="4"/>
  <c r="L34" i="4"/>
  <c r="M34" i="4"/>
  <c r="N34" i="4"/>
  <c r="O34" i="4"/>
  <c r="F35" i="4"/>
  <c r="O35" i="4" s="1"/>
  <c r="G35" i="4"/>
  <c r="L35" i="4"/>
  <c r="M35" i="4"/>
  <c r="N35" i="4"/>
  <c r="F36" i="4"/>
  <c r="N36" i="4" s="1"/>
  <c r="D82" i="4" s="1"/>
  <c r="G36" i="4"/>
  <c r="L36" i="4"/>
  <c r="P36" i="4" s="1"/>
  <c r="M36" i="4"/>
  <c r="O36" i="4"/>
  <c r="F37" i="4"/>
  <c r="M37" i="4" s="1"/>
  <c r="G37" i="4"/>
  <c r="L37" i="4"/>
  <c r="N37" i="4"/>
  <c r="O37" i="4"/>
  <c r="F38" i="4"/>
  <c r="L38" i="4" s="1"/>
  <c r="G38" i="4"/>
  <c r="M38" i="4"/>
  <c r="C84" i="4" s="1"/>
  <c r="N38" i="4"/>
  <c r="O38" i="4"/>
  <c r="F39" i="4"/>
  <c r="G39" i="4" s="1"/>
  <c r="L39" i="4"/>
  <c r="M39" i="4"/>
  <c r="N39" i="4"/>
  <c r="O39" i="4"/>
  <c r="F40" i="4"/>
  <c r="I40" i="4"/>
  <c r="G40" i="4" s="1"/>
  <c r="L40" i="4"/>
  <c r="B86" i="4" s="1"/>
  <c r="M40" i="4"/>
  <c r="J86" i="4" s="1"/>
  <c r="N40" i="4"/>
  <c r="O40" i="4"/>
  <c r="P40" i="4"/>
  <c r="F41" i="4"/>
  <c r="F42" i="4"/>
  <c r="B43" i="4"/>
  <c r="C43" i="4"/>
  <c r="D43" i="4"/>
  <c r="E43" i="4"/>
  <c r="D52" i="4"/>
  <c r="E52" i="4"/>
  <c r="H52" i="4"/>
  <c r="K52" i="4" s="1"/>
  <c r="L52" i="4"/>
  <c r="B53" i="4"/>
  <c r="C53" i="4"/>
  <c r="D53" i="4"/>
  <c r="H53" i="4"/>
  <c r="I53" i="4"/>
  <c r="J53" i="4"/>
  <c r="K53" i="4"/>
  <c r="C54" i="4"/>
  <c r="D54" i="4"/>
  <c r="E54" i="4"/>
  <c r="H54" i="4"/>
  <c r="K54" i="4"/>
  <c r="L54" i="4"/>
  <c r="B55" i="4"/>
  <c r="H55" i="4"/>
  <c r="K55" i="4" s="1"/>
  <c r="I55" i="4"/>
  <c r="B56" i="4"/>
  <c r="C56" i="4"/>
  <c r="E56" i="4"/>
  <c r="H56" i="4"/>
  <c r="J56" i="4"/>
  <c r="L56" i="4"/>
  <c r="B57" i="4"/>
  <c r="H57" i="4"/>
  <c r="J57" i="4" s="1"/>
  <c r="I57" i="4"/>
  <c r="B58" i="4"/>
  <c r="C58" i="4"/>
  <c r="D58" i="4"/>
  <c r="E58" i="4"/>
  <c r="H58" i="4"/>
  <c r="J58" i="4"/>
  <c r="K58" i="4"/>
  <c r="L58" i="4"/>
  <c r="B59" i="4"/>
  <c r="E59" i="4"/>
  <c r="H59" i="4"/>
  <c r="I59" i="4"/>
  <c r="L59" i="4"/>
  <c r="C60" i="4"/>
  <c r="D60" i="4"/>
  <c r="H60" i="4"/>
  <c r="L60" i="4" s="1"/>
  <c r="J60" i="4"/>
  <c r="K60" i="4"/>
  <c r="D61" i="4"/>
  <c r="E61" i="4"/>
  <c r="H61" i="4"/>
  <c r="L61" i="4"/>
  <c r="B62" i="4"/>
  <c r="C62" i="4"/>
  <c r="E62" i="4"/>
  <c r="H62" i="4"/>
  <c r="L62" i="4" s="1"/>
  <c r="J62" i="4"/>
  <c r="C63" i="4"/>
  <c r="D63" i="4"/>
  <c r="H63" i="4"/>
  <c r="K63" i="4"/>
  <c r="B64" i="4"/>
  <c r="C64" i="4"/>
  <c r="H64" i="4"/>
  <c r="K64" i="4" s="1"/>
  <c r="I64" i="4"/>
  <c r="M64" i="4" s="1"/>
  <c r="J64" i="4"/>
  <c r="C65" i="4"/>
  <c r="D65" i="4"/>
  <c r="E65" i="4"/>
  <c r="H65" i="4"/>
  <c r="J65" i="4"/>
  <c r="K65" i="4"/>
  <c r="L65" i="4"/>
  <c r="E66" i="4"/>
  <c r="H66" i="4"/>
  <c r="J66" i="4" s="1"/>
  <c r="B67" i="4"/>
  <c r="D67" i="4"/>
  <c r="E67" i="4"/>
  <c r="H67" i="4"/>
  <c r="I67" i="4"/>
  <c r="K67" i="4"/>
  <c r="L67" i="4"/>
  <c r="E68" i="4"/>
  <c r="H68" i="4"/>
  <c r="L68" i="4" s="1"/>
  <c r="I68" i="4"/>
  <c r="B69" i="4"/>
  <c r="C69" i="4"/>
  <c r="D69" i="4"/>
  <c r="H69" i="4"/>
  <c r="I69" i="4"/>
  <c r="J69" i="4"/>
  <c r="K69" i="4"/>
  <c r="D70" i="4"/>
  <c r="E70" i="4"/>
  <c r="H70" i="4"/>
  <c r="K70" i="4" s="1"/>
  <c r="B71" i="4"/>
  <c r="F71" i="4" s="1"/>
  <c r="C71" i="4"/>
  <c r="D71" i="4"/>
  <c r="H71" i="4"/>
  <c r="I71" i="4"/>
  <c r="J71" i="4"/>
  <c r="K71" i="4"/>
  <c r="C72" i="4"/>
  <c r="D72" i="4"/>
  <c r="E72" i="4"/>
  <c r="H72" i="4"/>
  <c r="K72" i="4"/>
  <c r="L72" i="4"/>
  <c r="B73" i="4"/>
  <c r="H73" i="4"/>
  <c r="K73" i="4" s="1"/>
  <c r="I73" i="4"/>
  <c r="B74" i="4"/>
  <c r="C74" i="4"/>
  <c r="E74" i="4"/>
  <c r="H74" i="4"/>
  <c r="J74" i="4"/>
  <c r="L74" i="4"/>
  <c r="B75" i="4"/>
  <c r="H75" i="4"/>
  <c r="I75" i="4" s="1"/>
  <c r="B76" i="4"/>
  <c r="C76" i="4"/>
  <c r="D76" i="4"/>
  <c r="E76" i="4"/>
  <c r="H76" i="4"/>
  <c r="J76" i="4"/>
  <c r="K76" i="4"/>
  <c r="L76" i="4"/>
  <c r="B77" i="4"/>
  <c r="F77" i="4" s="1"/>
  <c r="E77" i="4"/>
  <c r="H77" i="4"/>
  <c r="I77" i="4"/>
  <c r="L77" i="4"/>
  <c r="C78" i="4"/>
  <c r="D78" i="4"/>
  <c r="H78" i="4"/>
  <c r="J78" i="4"/>
  <c r="K78" i="4"/>
  <c r="L78" i="4"/>
  <c r="D79" i="4"/>
  <c r="E79" i="4"/>
  <c r="H79" i="4"/>
  <c r="L79" i="4" s="1"/>
  <c r="B80" i="4"/>
  <c r="C80" i="4"/>
  <c r="E80" i="4"/>
  <c r="H80" i="4"/>
  <c r="I80" i="4" s="1"/>
  <c r="L80" i="4"/>
  <c r="C81" i="4"/>
  <c r="D81" i="4"/>
  <c r="H81" i="4"/>
  <c r="K81" i="4"/>
  <c r="C82" i="4"/>
  <c r="H82" i="4"/>
  <c r="I82" i="4" s="1"/>
  <c r="K82" i="4"/>
  <c r="C83" i="4"/>
  <c r="D83" i="4"/>
  <c r="E83" i="4"/>
  <c r="H83" i="4"/>
  <c r="J83" i="4"/>
  <c r="K83" i="4"/>
  <c r="L83" i="4"/>
  <c r="E84" i="4"/>
  <c r="H84" i="4"/>
  <c r="B85" i="4"/>
  <c r="D85" i="4"/>
  <c r="E85" i="4"/>
  <c r="H85" i="4"/>
  <c r="I85" i="4"/>
  <c r="K85" i="4"/>
  <c r="L85" i="4"/>
  <c r="E86" i="4"/>
  <c r="H86" i="4"/>
  <c r="L86" i="4" s="1"/>
  <c r="I86" i="4"/>
  <c r="H87" i="4"/>
  <c r="H88" i="4"/>
  <c r="B107" i="4"/>
  <c r="F64" i="4" l="1"/>
  <c r="N41" i="4"/>
  <c r="M41" i="4"/>
  <c r="O41" i="4"/>
  <c r="F43" i="4"/>
  <c r="G41" i="4"/>
  <c r="L41" i="4"/>
  <c r="P35" i="4"/>
  <c r="I81" i="4"/>
  <c r="B81" i="4"/>
  <c r="P34" i="4"/>
  <c r="J82" i="4"/>
  <c r="M82" i="4" s="1"/>
  <c r="J80" i="4"/>
  <c r="M80" i="4" s="1"/>
  <c r="L70" i="4"/>
  <c r="F53" i="4"/>
  <c r="L84" i="4"/>
  <c r="L55" i="4"/>
  <c r="L83" i="3"/>
  <c r="E83" i="3"/>
  <c r="I70" i="4"/>
  <c r="F67" i="4"/>
  <c r="I62" i="4"/>
  <c r="F58" i="4"/>
  <c r="M55" i="4"/>
  <c r="K84" i="4"/>
  <c r="P37" i="4"/>
  <c r="B83" i="4"/>
  <c r="F83" i="4" s="1"/>
  <c r="I83" i="4"/>
  <c r="M83" i="4" s="1"/>
  <c r="J70" i="4"/>
  <c r="D81" i="3"/>
  <c r="K81" i="3"/>
  <c r="F85" i="4"/>
  <c r="F76" i="4"/>
  <c r="J75" i="4"/>
  <c r="M75" i="4" s="1"/>
  <c r="C85" i="4"/>
  <c r="J85" i="4"/>
  <c r="M85" i="4" s="1"/>
  <c r="K79" i="4"/>
  <c r="L73" i="4"/>
  <c r="M73" i="4" s="1"/>
  <c r="L66" i="4"/>
  <c r="C88" i="3"/>
  <c r="J88" i="3"/>
  <c r="L84" i="3"/>
  <c r="E84" i="3"/>
  <c r="I80" i="3"/>
  <c r="B80" i="3"/>
  <c r="J78" i="3"/>
  <c r="C78" i="3"/>
  <c r="J84" i="4"/>
  <c r="B82" i="4"/>
  <c r="M42" i="4"/>
  <c r="N42" i="4"/>
  <c r="O42" i="4"/>
  <c r="G42" i="4"/>
  <c r="L42" i="4"/>
  <c r="P39" i="4"/>
  <c r="L82" i="4"/>
  <c r="J81" i="4"/>
  <c r="K75" i="4"/>
  <c r="K66" i="4"/>
  <c r="J60" i="3"/>
  <c r="C60" i="3"/>
  <c r="I52" i="4"/>
  <c r="D80" i="4"/>
  <c r="F80" i="4" s="1"/>
  <c r="K80" i="4"/>
  <c r="D74" i="4"/>
  <c r="F74" i="4" s="1"/>
  <c r="K74" i="4"/>
  <c r="D68" i="4"/>
  <c r="K68" i="4"/>
  <c r="M68" i="4" s="1"/>
  <c r="D62" i="4"/>
  <c r="F62" i="4" s="1"/>
  <c r="K62" i="4"/>
  <c r="D56" i="4"/>
  <c r="F56" i="4" s="1"/>
  <c r="K56" i="4"/>
  <c r="O43" i="4"/>
  <c r="I82" i="3"/>
  <c r="L73" i="3"/>
  <c r="I64" i="3"/>
  <c r="L55" i="3"/>
  <c r="B79" i="3"/>
  <c r="I79" i="3"/>
  <c r="P33" i="3"/>
  <c r="G29" i="3"/>
  <c r="L29" i="3"/>
  <c r="M28" i="3"/>
  <c r="N28" i="3"/>
  <c r="Q24" i="3"/>
  <c r="D63" i="3"/>
  <c r="K63" i="3"/>
  <c r="B61" i="3"/>
  <c r="F61" i="3" s="1"/>
  <c r="I61" i="3"/>
  <c r="P15" i="3"/>
  <c r="G11" i="3"/>
  <c r="L11" i="3"/>
  <c r="M10" i="3"/>
  <c r="N10" i="3"/>
  <c r="J85" i="2"/>
  <c r="M85" i="2" s="1"/>
  <c r="D86" i="3"/>
  <c r="K86" i="3"/>
  <c r="C85" i="3"/>
  <c r="J85" i="3"/>
  <c r="G32" i="3"/>
  <c r="L32" i="3"/>
  <c r="M31" i="3"/>
  <c r="N31" i="3"/>
  <c r="E76" i="3"/>
  <c r="L76" i="3"/>
  <c r="E69" i="3"/>
  <c r="L69" i="3"/>
  <c r="C67" i="3"/>
  <c r="J67" i="3"/>
  <c r="G14" i="3"/>
  <c r="L14" i="3"/>
  <c r="M13" i="3"/>
  <c r="N13" i="3"/>
  <c r="E58" i="3"/>
  <c r="L58" i="3"/>
  <c r="J67" i="2"/>
  <c r="K67" i="2"/>
  <c r="C79" i="4"/>
  <c r="J79" i="4"/>
  <c r="C73" i="4"/>
  <c r="F73" i="4" s="1"/>
  <c r="J73" i="4"/>
  <c r="C67" i="4"/>
  <c r="J67" i="4"/>
  <c r="M67" i="4" s="1"/>
  <c r="C61" i="4"/>
  <c r="J61" i="4"/>
  <c r="C55" i="4"/>
  <c r="F55" i="4" s="1"/>
  <c r="J55" i="4"/>
  <c r="F76" i="3"/>
  <c r="F58" i="3"/>
  <c r="B85" i="3"/>
  <c r="I85" i="3"/>
  <c r="P39" i="3"/>
  <c r="Q38" i="3"/>
  <c r="G35" i="3"/>
  <c r="L35" i="3"/>
  <c r="M34" i="3"/>
  <c r="N34" i="3"/>
  <c r="Q30" i="3"/>
  <c r="D69" i="3"/>
  <c r="K69" i="3"/>
  <c r="B67" i="3"/>
  <c r="F67" i="3" s="1"/>
  <c r="I67" i="3"/>
  <c r="P21" i="3"/>
  <c r="Q20" i="3"/>
  <c r="G17" i="3"/>
  <c r="L17" i="3"/>
  <c r="M16" i="3"/>
  <c r="N16" i="3"/>
  <c r="L83" i="2"/>
  <c r="N42" i="3"/>
  <c r="O42" i="3"/>
  <c r="G38" i="3"/>
  <c r="L38" i="3"/>
  <c r="M37" i="3"/>
  <c r="N37" i="3"/>
  <c r="E82" i="3"/>
  <c r="L82" i="3"/>
  <c r="E75" i="3"/>
  <c r="L75" i="3"/>
  <c r="C73" i="3"/>
  <c r="J73" i="3"/>
  <c r="P24" i="3"/>
  <c r="Q23" i="3"/>
  <c r="G20" i="3"/>
  <c r="L20" i="3"/>
  <c r="M19" i="3"/>
  <c r="P19" i="3" s="1"/>
  <c r="N19" i="3"/>
  <c r="E64" i="3"/>
  <c r="L64" i="3"/>
  <c r="E57" i="3"/>
  <c r="L57" i="3"/>
  <c r="C55" i="3"/>
  <c r="J55" i="3"/>
  <c r="C86" i="4"/>
  <c r="F86" i="4" s="1"/>
  <c r="D84" i="4"/>
  <c r="E82" i="4"/>
  <c r="B79" i="4"/>
  <c r="K77" i="4"/>
  <c r="I76" i="4"/>
  <c r="M76" i="4" s="1"/>
  <c r="D75" i="4"/>
  <c r="F75" i="4" s="1"/>
  <c r="I74" i="4"/>
  <c r="M74" i="4" s="1"/>
  <c r="E73" i="4"/>
  <c r="C70" i="4"/>
  <c r="C68" i="4"/>
  <c r="D66" i="4"/>
  <c r="I65" i="4"/>
  <c r="M65" i="4" s="1"/>
  <c r="B65" i="4"/>
  <c r="F65" i="4" s="1"/>
  <c r="E64" i="4"/>
  <c r="B63" i="4"/>
  <c r="B61" i="4"/>
  <c r="F61" i="4" s="1"/>
  <c r="K59" i="4"/>
  <c r="I58" i="4"/>
  <c r="M58" i="4" s="1"/>
  <c r="D57" i="4"/>
  <c r="F57" i="4" s="1"/>
  <c r="I56" i="4"/>
  <c r="E55" i="4"/>
  <c r="C52" i="4"/>
  <c r="B84" i="4"/>
  <c r="I84" i="4"/>
  <c r="M84" i="4" s="1"/>
  <c r="E81" i="4"/>
  <c r="L81" i="4"/>
  <c r="B78" i="4"/>
  <c r="F78" i="4" s="1"/>
  <c r="I78" i="4"/>
  <c r="M78" i="4" s="1"/>
  <c r="E75" i="4"/>
  <c r="L75" i="4"/>
  <c r="B72" i="4"/>
  <c r="F72" i="4" s="1"/>
  <c r="I72" i="4"/>
  <c r="M72" i="4" s="1"/>
  <c r="E69" i="4"/>
  <c r="F69" i="4" s="1"/>
  <c r="L69" i="4"/>
  <c r="M69" i="4" s="1"/>
  <c r="B66" i="4"/>
  <c r="F66" i="4" s="1"/>
  <c r="I66" i="4"/>
  <c r="M66" i="4" s="1"/>
  <c r="E63" i="4"/>
  <c r="L63" i="4"/>
  <c r="B60" i="4"/>
  <c r="F60" i="4" s="1"/>
  <c r="I60" i="4"/>
  <c r="M60" i="4" s="1"/>
  <c r="E57" i="4"/>
  <c r="L57" i="4"/>
  <c r="M57" i="4" s="1"/>
  <c r="B54" i="4"/>
  <c r="F54" i="4" s="1"/>
  <c r="I54" i="4"/>
  <c r="M54" i="4" s="1"/>
  <c r="I83" i="3"/>
  <c r="B82" i="3"/>
  <c r="F82" i="3" s="1"/>
  <c r="C81" i="3"/>
  <c r="M76" i="3"/>
  <c r="E66" i="3"/>
  <c r="I65" i="3"/>
  <c r="B64" i="3"/>
  <c r="C63" i="3"/>
  <c r="M58" i="3"/>
  <c r="E87" i="3"/>
  <c r="L87" i="3"/>
  <c r="L40" i="3"/>
  <c r="M40" i="3"/>
  <c r="Q36" i="3"/>
  <c r="O32" i="3"/>
  <c r="O31" i="3"/>
  <c r="N29" i="3"/>
  <c r="L28" i="3"/>
  <c r="B73" i="3"/>
  <c r="I73" i="3"/>
  <c r="M73" i="3" s="1"/>
  <c r="P27" i="3"/>
  <c r="Q26" i="3"/>
  <c r="G23" i="3"/>
  <c r="L23" i="3"/>
  <c r="M22" i="3"/>
  <c r="N22" i="3"/>
  <c r="Q18" i="3"/>
  <c r="O14" i="3"/>
  <c r="O13" i="3"/>
  <c r="N11" i="3"/>
  <c r="L10" i="3"/>
  <c r="B55" i="3"/>
  <c r="F55" i="3" s="1"/>
  <c r="I55" i="3"/>
  <c r="M55" i="3" s="1"/>
  <c r="P9" i="3"/>
  <c r="Q8" i="3"/>
  <c r="L6" i="3"/>
  <c r="O6" i="3"/>
  <c r="L85" i="2"/>
  <c r="I79" i="4"/>
  <c r="M79" i="4" s="1"/>
  <c r="J77" i="4"/>
  <c r="M77" i="4" s="1"/>
  <c r="L71" i="4"/>
  <c r="M71" i="4" s="1"/>
  <c r="B70" i="4"/>
  <c r="B68" i="4"/>
  <c r="I63" i="4"/>
  <c r="M63" i="4" s="1"/>
  <c r="I61" i="4"/>
  <c r="M61" i="4" s="1"/>
  <c r="J59" i="4"/>
  <c r="M59" i="4" s="1"/>
  <c r="L53" i="4"/>
  <c r="B52" i="4"/>
  <c r="D86" i="4"/>
  <c r="K86" i="4"/>
  <c r="M86" i="4" s="1"/>
  <c r="P38" i="4"/>
  <c r="P32" i="4"/>
  <c r="P26" i="4"/>
  <c r="P20" i="4"/>
  <c r="P14" i="4"/>
  <c r="P8" i="4"/>
  <c r="F43" i="3"/>
  <c r="D87" i="3"/>
  <c r="F87" i="3" s="1"/>
  <c r="K87" i="3"/>
  <c r="M87" i="3" s="1"/>
  <c r="Q39" i="3"/>
  <c r="O35" i="3"/>
  <c r="O34" i="3"/>
  <c r="C79" i="3"/>
  <c r="J79" i="3"/>
  <c r="N32" i="3"/>
  <c r="L31" i="3"/>
  <c r="P30" i="3"/>
  <c r="M29" i="3"/>
  <c r="G28" i="3"/>
  <c r="G26" i="3"/>
  <c r="L26" i="3"/>
  <c r="M25" i="3"/>
  <c r="N25" i="3"/>
  <c r="E70" i="3"/>
  <c r="F70" i="3" s="1"/>
  <c r="L70" i="3"/>
  <c r="M70" i="3" s="1"/>
  <c r="Q21" i="3"/>
  <c r="O17" i="3"/>
  <c r="O16" i="3"/>
  <c r="C61" i="3"/>
  <c r="J61" i="3"/>
  <c r="N14" i="3"/>
  <c r="L13" i="3"/>
  <c r="P12" i="3"/>
  <c r="M11" i="3"/>
  <c r="G10" i="3"/>
  <c r="G8" i="3"/>
  <c r="L8" i="3"/>
  <c r="M7" i="3"/>
  <c r="N7" i="3"/>
  <c r="K85" i="2"/>
  <c r="F85" i="2"/>
  <c r="C86" i="2"/>
  <c r="J86" i="2"/>
  <c r="B78" i="2"/>
  <c r="I78" i="2"/>
  <c r="N29" i="2"/>
  <c r="L29" i="2"/>
  <c r="M29" i="2"/>
  <c r="O29" i="2"/>
  <c r="B78" i="1"/>
  <c r="I78" i="1"/>
  <c r="I72" i="1"/>
  <c r="P19" i="1"/>
  <c r="B65" i="1"/>
  <c r="I65" i="1"/>
  <c r="P18" i="1"/>
  <c r="B64" i="1"/>
  <c r="F64" i="1" s="1"/>
  <c r="I64" i="1"/>
  <c r="M64" i="1" s="1"/>
  <c r="N8" i="1"/>
  <c r="O8" i="1"/>
  <c r="G8" i="1"/>
  <c r="L8" i="1"/>
  <c r="M8" i="1"/>
  <c r="G32" i="2"/>
  <c r="M32" i="2"/>
  <c r="N32" i="2"/>
  <c r="O32" i="2"/>
  <c r="E76" i="2"/>
  <c r="L76" i="2"/>
  <c r="M18" i="2"/>
  <c r="L18" i="2"/>
  <c r="N18" i="2"/>
  <c r="O18" i="2"/>
  <c r="L7" i="2"/>
  <c r="M7" i="2"/>
  <c r="N7" i="2"/>
  <c r="O7" i="2"/>
  <c r="E82" i="1"/>
  <c r="L82" i="1"/>
  <c r="E71" i="1"/>
  <c r="L71" i="1"/>
  <c r="C57" i="1"/>
  <c r="J57" i="1"/>
  <c r="K53" i="1"/>
  <c r="D53" i="1"/>
  <c r="K73" i="2"/>
  <c r="M36" i="2"/>
  <c r="L36" i="2"/>
  <c r="N36" i="2"/>
  <c r="O36" i="2"/>
  <c r="K74" i="2"/>
  <c r="C83" i="1"/>
  <c r="M39" i="1"/>
  <c r="G39" i="1"/>
  <c r="L39" i="1"/>
  <c r="O39" i="1"/>
  <c r="D82" i="1"/>
  <c r="K82" i="1"/>
  <c r="G29" i="1"/>
  <c r="L29" i="1"/>
  <c r="M29" i="1"/>
  <c r="N29" i="1"/>
  <c r="O29" i="1"/>
  <c r="G11" i="1"/>
  <c r="L11" i="1"/>
  <c r="N11" i="1"/>
  <c r="O11" i="1"/>
  <c r="D87" i="2"/>
  <c r="K87" i="2"/>
  <c r="N40" i="2"/>
  <c r="L40" i="2"/>
  <c r="O40" i="2"/>
  <c r="O22" i="2"/>
  <c r="L22" i="2"/>
  <c r="M22" i="2"/>
  <c r="N22" i="2"/>
  <c r="N11" i="2"/>
  <c r="L11" i="2"/>
  <c r="M11" i="2"/>
  <c r="O11" i="2"/>
  <c r="K55" i="2"/>
  <c r="D55" i="2"/>
  <c r="C87" i="1"/>
  <c r="J87" i="1"/>
  <c r="C86" i="1"/>
  <c r="J86" i="1"/>
  <c r="G17" i="1"/>
  <c r="L17" i="1"/>
  <c r="O17" i="1"/>
  <c r="N17" i="1"/>
  <c r="M17" i="1"/>
  <c r="C59" i="1"/>
  <c r="J59" i="1"/>
  <c r="C58" i="1"/>
  <c r="J58" i="1"/>
  <c r="B84" i="2"/>
  <c r="M41" i="2"/>
  <c r="G41" i="2"/>
  <c r="L41" i="2"/>
  <c r="O41" i="2"/>
  <c r="P38" i="2"/>
  <c r="L67" i="2"/>
  <c r="B60" i="2"/>
  <c r="I60" i="2"/>
  <c r="C84" i="1"/>
  <c r="M82" i="1"/>
  <c r="B72" i="1"/>
  <c r="C66" i="1"/>
  <c r="P42" i="1"/>
  <c r="I88" i="1"/>
  <c r="M88" i="1" s="1"/>
  <c r="P41" i="1"/>
  <c r="I87" i="1"/>
  <c r="P40" i="1"/>
  <c r="B86" i="1"/>
  <c r="I86" i="1"/>
  <c r="J60" i="1"/>
  <c r="C60" i="1"/>
  <c r="P13" i="1"/>
  <c r="I59" i="1"/>
  <c r="B59" i="1"/>
  <c r="F59" i="1" s="1"/>
  <c r="P12" i="1"/>
  <c r="B58" i="1"/>
  <c r="I58" i="1"/>
  <c r="F43" i="2"/>
  <c r="E88" i="2"/>
  <c r="L88" i="2"/>
  <c r="L79" i="2"/>
  <c r="P32" i="2"/>
  <c r="G29" i="2"/>
  <c r="L25" i="2"/>
  <c r="M25" i="2"/>
  <c r="N25" i="2"/>
  <c r="O25" i="2"/>
  <c r="L69" i="2"/>
  <c r="G14" i="2"/>
  <c r="M14" i="2"/>
  <c r="N14" i="2"/>
  <c r="O14" i="2"/>
  <c r="E58" i="2"/>
  <c r="L58" i="2"/>
  <c r="C88" i="1"/>
  <c r="F88" i="1" s="1"/>
  <c r="B87" i="1"/>
  <c r="L80" i="1"/>
  <c r="L22" i="1"/>
  <c r="M22" i="1"/>
  <c r="G22" i="1"/>
  <c r="N22" i="1"/>
  <c r="C65" i="1"/>
  <c r="J65" i="1"/>
  <c r="D52" i="1"/>
  <c r="L10" i="1"/>
  <c r="M10" i="1"/>
  <c r="O10" i="1"/>
  <c r="G10" i="1"/>
  <c r="N10" i="1"/>
  <c r="C53" i="1"/>
  <c r="J53" i="1"/>
  <c r="I66" i="2"/>
  <c r="L42" i="2"/>
  <c r="G42" i="2"/>
  <c r="M42" i="2"/>
  <c r="L37" i="2"/>
  <c r="M37" i="2"/>
  <c r="N37" i="2"/>
  <c r="O34" i="2"/>
  <c r="L34" i="2"/>
  <c r="M34" i="2"/>
  <c r="M30" i="2"/>
  <c r="L30" i="2"/>
  <c r="N30" i="2"/>
  <c r="G26" i="2"/>
  <c r="M26" i="2"/>
  <c r="N26" i="2"/>
  <c r="E70" i="2"/>
  <c r="L70" i="2"/>
  <c r="N23" i="2"/>
  <c r="L23" i="2"/>
  <c r="M23" i="2"/>
  <c r="L19" i="2"/>
  <c r="M19" i="2"/>
  <c r="N19" i="2"/>
  <c r="O16" i="2"/>
  <c r="L16" i="2"/>
  <c r="M16" i="2"/>
  <c r="M12" i="2"/>
  <c r="L12" i="2"/>
  <c r="N12" i="2"/>
  <c r="G8" i="2"/>
  <c r="M8" i="2"/>
  <c r="N8" i="2"/>
  <c r="E52" i="2"/>
  <c r="L52" i="2"/>
  <c r="N38" i="1"/>
  <c r="G38" i="1"/>
  <c r="L38" i="1"/>
  <c r="O38" i="1"/>
  <c r="D81" i="1"/>
  <c r="K81" i="1"/>
  <c r="E73" i="1"/>
  <c r="L73" i="1"/>
  <c r="N26" i="1"/>
  <c r="O26" i="1"/>
  <c r="M26" i="1"/>
  <c r="E67" i="1"/>
  <c r="L67" i="1"/>
  <c r="I66" i="1"/>
  <c r="B66" i="1"/>
  <c r="P7" i="1"/>
  <c r="I53" i="1"/>
  <c r="M53" i="1" s="1"/>
  <c r="B53" i="1"/>
  <c r="L86" i="1"/>
  <c r="L74" i="1"/>
  <c r="E74" i="1"/>
  <c r="I73" i="1"/>
  <c r="B73" i="1"/>
  <c r="C69" i="1"/>
  <c r="J69" i="1"/>
  <c r="E61" i="1"/>
  <c r="L61" i="1"/>
  <c r="L84" i="2"/>
  <c r="G38" i="2"/>
  <c r="M38" i="2"/>
  <c r="N38" i="2"/>
  <c r="N35" i="2"/>
  <c r="L35" i="2"/>
  <c r="M35" i="2"/>
  <c r="L31" i="2"/>
  <c r="M31" i="2"/>
  <c r="N31" i="2"/>
  <c r="O28" i="2"/>
  <c r="L28" i="2"/>
  <c r="M28" i="2"/>
  <c r="M24" i="2"/>
  <c r="L24" i="2"/>
  <c r="N24" i="2"/>
  <c r="G20" i="2"/>
  <c r="M20" i="2"/>
  <c r="N20" i="2"/>
  <c r="N17" i="2"/>
  <c r="L17" i="2"/>
  <c r="M17" i="2"/>
  <c r="L13" i="2"/>
  <c r="M13" i="2"/>
  <c r="N13" i="2"/>
  <c r="O10" i="2"/>
  <c r="L10" i="2"/>
  <c r="M10" i="2"/>
  <c r="M6" i="2"/>
  <c r="L6" i="2"/>
  <c r="N6" i="2"/>
  <c r="D88" i="1"/>
  <c r="K88" i="1"/>
  <c r="D87" i="1"/>
  <c r="K87" i="1"/>
  <c r="K86" i="1"/>
  <c r="K83" i="1"/>
  <c r="M33" i="1"/>
  <c r="N33" i="1"/>
  <c r="L33" i="1"/>
  <c r="O33" i="1"/>
  <c r="M15" i="1"/>
  <c r="N15" i="1"/>
  <c r="G15" i="1"/>
  <c r="L15" i="1"/>
  <c r="K58" i="1"/>
  <c r="D58" i="1"/>
  <c r="M9" i="1"/>
  <c r="N9" i="1"/>
  <c r="L9" i="1"/>
  <c r="O9" i="1"/>
  <c r="P6" i="1"/>
  <c r="B52" i="1"/>
  <c r="I52" i="1"/>
  <c r="N32" i="1"/>
  <c r="O32" i="1"/>
  <c r="M32" i="1"/>
  <c r="L76" i="1"/>
  <c r="G23" i="1"/>
  <c r="L23" i="1"/>
  <c r="N23" i="1"/>
  <c r="O23" i="1"/>
  <c r="L65" i="1"/>
  <c r="E65" i="1"/>
  <c r="L16" i="1"/>
  <c r="M16" i="1"/>
  <c r="N16" i="1"/>
  <c r="O16" i="1"/>
  <c r="P39" i="2"/>
  <c r="P33" i="2"/>
  <c r="B79" i="2"/>
  <c r="F79" i="2" s="1"/>
  <c r="I79" i="2"/>
  <c r="M79" i="2" s="1"/>
  <c r="P27" i="2"/>
  <c r="B73" i="2"/>
  <c r="F73" i="2" s="1"/>
  <c r="I73" i="2"/>
  <c r="M73" i="2" s="1"/>
  <c r="P21" i="2"/>
  <c r="B67" i="2"/>
  <c r="F67" i="2" s="1"/>
  <c r="I67" i="2"/>
  <c r="M67" i="2" s="1"/>
  <c r="P15" i="2"/>
  <c r="B61" i="2"/>
  <c r="F61" i="2" s="1"/>
  <c r="I61" i="2"/>
  <c r="M61" i="2" s="1"/>
  <c r="P9" i="2"/>
  <c r="B55" i="2"/>
  <c r="F55" i="2" s="1"/>
  <c r="I55" i="2"/>
  <c r="M55" i="2" s="1"/>
  <c r="C52" i="1"/>
  <c r="O37" i="1"/>
  <c r="G37" i="1"/>
  <c r="L37" i="1"/>
  <c r="K76" i="1"/>
  <c r="D76" i="1"/>
  <c r="P25" i="1"/>
  <c r="I71" i="1"/>
  <c r="B71" i="1"/>
  <c r="F71" i="1" s="1"/>
  <c r="P24" i="1"/>
  <c r="B70" i="1"/>
  <c r="F70" i="1" s="1"/>
  <c r="I70" i="1"/>
  <c r="M70" i="1" s="1"/>
  <c r="P36" i="1"/>
  <c r="L34" i="1"/>
  <c r="M34" i="1"/>
  <c r="C77" i="1"/>
  <c r="F77" i="1" s="1"/>
  <c r="J77" i="1"/>
  <c r="M77" i="1" s="1"/>
  <c r="M27" i="1"/>
  <c r="N27" i="1"/>
  <c r="N20" i="1"/>
  <c r="O20" i="1"/>
  <c r="J81" i="1"/>
  <c r="G35" i="1"/>
  <c r="L35" i="1"/>
  <c r="P31" i="1"/>
  <c r="P30" i="1"/>
  <c r="B76" i="1"/>
  <c r="F76" i="1" s="1"/>
  <c r="I76" i="1"/>
  <c r="L28" i="1"/>
  <c r="M28" i="1"/>
  <c r="C71" i="1"/>
  <c r="J71" i="1"/>
  <c r="M21" i="1"/>
  <c r="N21" i="1"/>
  <c r="N14" i="1"/>
  <c r="O14" i="1"/>
  <c r="F43" i="1"/>
  <c r="L60" i="1" l="1"/>
  <c r="E60" i="1"/>
  <c r="C74" i="1"/>
  <c r="J74" i="1"/>
  <c r="B81" i="1"/>
  <c r="F81" i="1" s="1"/>
  <c r="I81" i="1"/>
  <c r="M81" i="1" s="1"/>
  <c r="P35" i="1"/>
  <c r="J73" i="1"/>
  <c r="C73" i="1"/>
  <c r="P27" i="1"/>
  <c r="J62" i="1"/>
  <c r="C62" i="1"/>
  <c r="B69" i="1"/>
  <c r="P23" i="1"/>
  <c r="I69" i="1"/>
  <c r="D55" i="1"/>
  <c r="K55" i="1"/>
  <c r="D61" i="1"/>
  <c r="K61" i="1"/>
  <c r="O43" i="1"/>
  <c r="E56" i="2"/>
  <c r="L56" i="2"/>
  <c r="D63" i="2"/>
  <c r="K63" i="2"/>
  <c r="J70" i="2"/>
  <c r="C70" i="2"/>
  <c r="I77" i="2"/>
  <c r="P31" i="2"/>
  <c r="B77" i="2"/>
  <c r="C72" i="1"/>
  <c r="J72" i="1"/>
  <c r="M72" i="1" s="1"/>
  <c r="I58" i="2"/>
  <c r="B58" i="2"/>
  <c r="P12" i="2"/>
  <c r="C65" i="2"/>
  <c r="J65" i="2"/>
  <c r="J76" i="2"/>
  <c r="C76" i="2"/>
  <c r="B83" i="2"/>
  <c r="P37" i="2"/>
  <c r="I83" i="2"/>
  <c r="P10" i="1"/>
  <c r="B56" i="1"/>
  <c r="I56" i="1"/>
  <c r="D68" i="1"/>
  <c r="K68" i="1"/>
  <c r="F87" i="1"/>
  <c r="J60" i="2"/>
  <c r="C60" i="2"/>
  <c r="I71" i="2"/>
  <c r="P25" i="2"/>
  <c r="B71" i="2"/>
  <c r="M87" i="1"/>
  <c r="J87" i="2"/>
  <c r="C87" i="2"/>
  <c r="J63" i="1"/>
  <c r="C63" i="1"/>
  <c r="J57" i="2"/>
  <c r="C57" i="2"/>
  <c r="E68" i="2"/>
  <c r="L68" i="2"/>
  <c r="D75" i="1"/>
  <c r="K75" i="1"/>
  <c r="L85" i="1"/>
  <c r="E85" i="1"/>
  <c r="E82" i="2"/>
  <c r="L82" i="2"/>
  <c r="I53" i="2"/>
  <c r="P7" i="2"/>
  <c r="B53" i="2"/>
  <c r="K53" i="3"/>
  <c r="D53" i="3"/>
  <c r="N43" i="3"/>
  <c r="E63" i="3"/>
  <c r="L63" i="3"/>
  <c r="B72" i="3"/>
  <c r="F72" i="3" s="1"/>
  <c r="I72" i="3"/>
  <c r="M72" i="3" s="1"/>
  <c r="P26" i="3"/>
  <c r="K78" i="3"/>
  <c r="D78" i="3"/>
  <c r="L59" i="3"/>
  <c r="E59" i="3"/>
  <c r="D75" i="3"/>
  <c r="K75" i="3"/>
  <c r="E88" i="3"/>
  <c r="L88" i="3"/>
  <c r="D62" i="3"/>
  <c r="K62" i="3"/>
  <c r="M67" i="3"/>
  <c r="C80" i="3"/>
  <c r="J80" i="3"/>
  <c r="M80" i="3" s="1"/>
  <c r="Q34" i="3"/>
  <c r="F85" i="3"/>
  <c r="Q17" i="3"/>
  <c r="D56" i="3"/>
  <c r="K56" i="3"/>
  <c r="C74" i="3"/>
  <c r="J74" i="3"/>
  <c r="Q28" i="3"/>
  <c r="M82" i="3"/>
  <c r="B88" i="4"/>
  <c r="P42" i="4"/>
  <c r="I88" i="4"/>
  <c r="M53" i="4"/>
  <c r="L43" i="4"/>
  <c r="D60" i="1"/>
  <c r="F60" i="1" s="1"/>
  <c r="K60" i="1"/>
  <c r="P14" i="1"/>
  <c r="B74" i="1"/>
  <c r="F74" i="1" s="1"/>
  <c r="P28" i="1"/>
  <c r="I74" i="1"/>
  <c r="M74" i="1" s="1"/>
  <c r="B62" i="1"/>
  <c r="I62" i="1"/>
  <c r="P16" i="1"/>
  <c r="M52" i="1"/>
  <c r="J55" i="1"/>
  <c r="C55" i="1"/>
  <c r="C61" i="1"/>
  <c r="J61" i="1"/>
  <c r="N43" i="2"/>
  <c r="K52" i="2"/>
  <c r="D52" i="2"/>
  <c r="K59" i="2"/>
  <c r="D59" i="2"/>
  <c r="D66" i="2"/>
  <c r="K66" i="2"/>
  <c r="C74" i="2"/>
  <c r="J74" i="2"/>
  <c r="J81" i="2"/>
  <c r="C81" i="2"/>
  <c r="E72" i="1"/>
  <c r="L72" i="1"/>
  <c r="E84" i="1"/>
  <c r="L84" i="1"/>
  <c r="J58" i="2"/>
  <c r="C58" i="2"/>
  <c r="B65" i="2"/>
  <c r="P19" i="2"/>
  <c r="I65" i="2"/>
  <c r="D72" i="2"/>
  <c r="K72" i="2"/>
  <c r="C80" i="2"/>
  <c r="J80" i="2"/>
  <c r="C88" i="2"/>
  <c r="J88" i="2"/>
  <c r="M58" i="1"/>
  <c r="D63" i="1"/>
  <c r="K63" i="1"/>
  <c r="I57" i="2"/>
  <c r="B57" i="2"/>
  <c r="P11" i="2"/>
  <c r="L86" i="2"/>
  <c r="E86" i="2"/>
  <c r="L57" i="1"/>
  <c r="E57" i="1"/>
  <c r="C75" i="1"/>
  <c r="J75" i="1"/>
  <c r="B85" i="1"/>
  <c r="I85" i="1"/>
  <c r="M85" i="1" s="1"/>
  <c r="P39" i="1"/>
  <c r="D82" i="2"/>
  <c r="K82" i="2"/>
  <c r="E64" i="2"/>
  <c r="L64" i="2"/>
  <c r="E78" i="2"/>
  <c r="L78" i="2"/>
  <c r="C54" i="1"/>
  <c r="J54" i="1"/>
  <c r="J89" i="1" s="1"/>
  <c r="P26" i="1"/>
  <c r="J53" i="3"/>
  <c r="C53" i="3"/>
  <c r="M43" i="3"/>
  <c r="P7" i="3"/>
  <c r="Q7" i="3"/>
  <c r="P13" i="3"/>
  <c r="I59" i="3"/>
  <c r="B59" i="3"/>
  <c r="L60" i="3"/>
  <c r="E60" i="3"/>
  <c r="L77" i="3"/>
  <c r="E77" i="3"/>
  <c r="D88" i="3"/>
  <c r="F88" i="3" s="1"/>
  <c r="K88" i="3"/>
  <c r="M88" i="3" s="1"/>
  <c r="C62" i="3"/>
  <c r="J62" i="3"/>
  <c r="Q16" i="3"/>
  <c r="B81" i="3"/>
  <c r="P35" i="3"/>
  <c r="I81" i="3"/>
  <c r="D77" i="3"/>
  <c r="K77" i="3"/>
  <c r="C56" i="3"/>
  <c r="J56" i="3"/>
  <c r="Q10" i="3"/>
  <c r="I75" i="3"/>
  <c r="B75" i="3"/>
  <c r="F75" i="3" s="1"/>
  <c r="P29" i="3"/>
  <c r="M52" i="4"/>
  <c r="P34" i="3"/>
  <c r="P42" i="3"/>
  <c r="M70" i="4"/>
  <c r="K67" i="1"/>
  <c r="D67" i="1"/>
  <c r="M76" i="1"/>
  <c r="B83" i="1"/>
  <c r="P37" i="1"/>
  <c r="I83" i="1"/>
  <c r="F52" i="1"/>
  <c r="E79" i="1"/>
  <c r="L79" i="1"/>
  <c r="I52" i="2"/>
  <c r="L43" i="2"/>
  <c r="B52" i="2"/>
  <c r="P6" i="2"/>
  <c r="C59" i="2"/>
  <c r="J59" i="2"/>
  <c r="C66" i="2"/>
  <c r="F66" i="2" s="1"/>
  <c r="P20" i="2"/>
  <c r="J66" i="2"/>
  <c r="B74" i="2"/>
  <c r="I74" i="2"/>
  <c r="M74" i="2" s="1"/>
  <c r="P28" i="2"/>
  <c r="B81" i="2"/>
  <c r="F81" i="2" s="1"/>
  <c r="I81" i="2"/>
  <c r="M81" i="2" s="1"/>
  <c r="P35" i="2"/>
  <c r="D72" i="1"/>
  <c r="F72" i="1" s="1"/>
  <c r="K72" i="1"/>
  <c r="P38" i="1"/>
  <c r="I84" i="1"/>
  <c r="B84" i="1"/>
  <c r="D54" i="2"/>
  <c r="K54" i="2"/>
  <c r="C62" i="2"/>
  <c r="J62" i="2"/>
  <c r="C69" i="2"/>
  <c r="J69" i="2"/>
  <c r="J72" i="2"/>
  <c r="C72" i="2"/>
  <c r="F72" i="2" s="1"/>
  <c r="B80" i="2"/>
  <c r="I80" i="2"/>
  <c r="M80" i="2" s="1"/>
  <c r="P34" i="2"/>
  <c r="D56" i="1"/>
  <c r="K56" i="1"/>
  <c r="N43" i="1"/>
  <c r="J68" i="1"/>
  <c r="C68" i="1"/>
  <c r="F58" i="1"/>
  <c r="M60" i="1"/>
  <c r="E63" i="1"/>
  <c r="L63" i="1"/>
  <c r="D57" i="2"/>
  <c r="K57" i="2"/>
  <c r="P40" i="2"/>
  <c r="B86" i="2"/>
  <c r="I86" i="2"/>
  <c r="K57" i="1"/>
  <c r="D57" i="1"/>
  <c r="B75" i="1"/>
  <c r="F75" i="1" s="1"/>
  <c r="I75" i="1"/>
  <c r="P29" i="1"/>
  <c r="P36" i="2"/>
  <c r="B82" i="2"/>
  <c r="I82" i="2"/>
  <c r="D64" i="2"/>
  <c r="K64" i="2"/>
  <c r="D78" i="2"/>
  <c r="K78" i="2"/>
  <c r="B54" i="1"/>
  <c r="P8" i="1"/>
  <c r="I54" i="1"/>
  <c r="L43" i="1"/>
  <c r="E75" i="2"/>
  <c r="L75" i="2"/>
  <c r="B54" i="3"/>
  <c r="F54" i="3" s="1"/>
  <c r="I54" i="3"/>
  <c r="M54" i="3" s="1"/>
  <c r="P8" i="3"/>
  <c r="K60" i="3"/>
  <c r="D60" i="3"/>
  <c r="L78" i="3"/>
  <c r="E78" i="3"/>
  <c r="F84" i="4"/>
  <c r="K65" i="3"/>
  <c r="D65" i="3"/>
  <c r="K83" i="3"/>
  <c r="D83" i="3"/>
  <c r="B63" i="3"/>
  <c r="F63" i="3" s="1"/>
  <c r="P17" i="3"/>
  <c r="I63" i="3"/>
  <c r="M63" i="3" s="1"/>
  <c r="D59" i="3"/>
  <c r="K59" i="3"/>
  <c r="Q31" i="3"/>
  <c r="J77" i="3"/>
  <c r="C77" i="3"/>
  <c r="I57" i="3"/>
  <c r="B57" i="3"/>
  <c r="P11" i="3"/>
  <c r="M64" i="3"/>
  <c r="B105" i="4"/>
  <c r="L90" i="4"/>
  <c r="D105" i="4" s="1"/>
  <c r="H105" i="4" s="1"/>
  <c r="E90" i="4"/>
  <c r="C105" i="4" s="1"/>
  <c r="I105" i="4" s="1"/>
  <c r="E88" i="4"/>
  <c r="L88" i="4"/>
  <c r="F81" i="4"/>
  <c r="E87" i="4"/>
  <c r="L87" i="4"/>
  <c r="L89" i="4" s="1"/>
  <c r="C67" i="1"/>
  <c r="F67" i="1" s="1"/>
  <c r="J67" i="1"/>
  <c r="M67" i="1" s="1"/>
  <c r="P21" i="1"/>
  <c r="L66" i="1"/>
  <c r="E66" i="1"/>
  <c r="C80" i="1"/>
  <c r="J80" i="1"/>
  <c r="J78" i="1"/>
  <c r="M78" i="1" s="1"/>
  <c r="C78" i="1"/>
  <c r="P33" i="1"/>
  <c r="I79" i="1"/>
  <c r="B79" i="1"/>
  <c r="F79" i="1" s="1"/>
  <c r="M43" i="2"/>
  <c r="J52" i="2"/>
  <c r="C52" i="2"/>
  <c r="I59" i="2"/>
  <c r="M59" i="2" s="1"/>
  <c r="B59" i="2"/>
  <c r="F59" i="2" s="1"/>
  <c r="P13" i="2"/>
  <c r="E74" i="2"/>
  <c r="L74" i="2"/>
  <c r="D81" i="2"/>
  <c r="K81" i="2"/>
  <c r="M66" i="1"/>
  <c r="J54" i="2"/>
  <c r="M54" i="2" s="1"/>
  <c r="P8" i="2"/>
  <c r="C54" i="2"/>
  <c r="F54" i="2" s="1"/>
  <c r="B62" i="2"/>
  <c r="F62" i="2" s="1"/>
  <c r="I62" i="2"/>
  <c r="P16" i="2"/>
  <c r="I69" i="2"/>
  <c r="M69" i="2" s="1"/>
  <c r="P23" i="2"/>
  <c r="B69" i="2"/>
  <c r="L80" i="2"/>
  <c r="E80" i="2"/>
  <c r="P42" i="2"/>
  <c r="B88" i="2"/>
  <c r="F88" i="2" s="1"/>
  <c r="I88" i="2"/>
  <c r="M88" i="2" s="1"/>
  <c r="I68" i="1"/>
  <c r="P22" i="1"/>
  <c r="B68" i="1"/>
  <c r="E71" i="2"/>
  <c r="L71" i="2"/>
  <c r="M86" i="1"/>
  <c r="E87" i="2"/>
  <c r="L87" i="2"/>
  <c r="P17" i="1"/>
  <c r="I63" i="1"/>
  <c r="M63" i="1" s="1"/>
  <c r="B63" i="1"/>
  <c r="F63" i="1" s="1"/>
  <c r="K68" i="2"/>
  <c r="D68" i="2"/>
  <c r="K86" i="2"/>
  <c r="D86" i="2"/>
  <c r="P11" i="1"/>
  <c r="B57" i="1"/>
  <c r="F57" i="1" s="1"/>
  <c r="I57" i="1"/>
  <c r="J85" i="1"/>
  <c r="C85" i="1"/>
  <c r="C82" i="2"/>
  <c r="J82" i="2"/>
  <c r="L53" i="2"/>
  <c r="L89" i="2" s="1"/>
  <c r="E53" i="2"/>
  <c r="P18" i="2"/>
  <c r="B64" i="2"/>
  <c r="I64" i="2"/>
  <c r="C78" i="2"/>
  <c r="F78" i="2" s="1"/>
  <c r="J78" i="2"/>
  <c r="M78" i="2" s="1"/>
  <c r="M65" i="1"/>
  <c r="P32" i="1"/>
  <c r="C75" i="2"/>
  <c r="J75" i="2"/>
  <c r="Q29" i="3"/>
  <c r="J75" i="3"/>
  <c r="C75" i="3"/>
  <c r="E80" i="3"/>
  <c r="L80" i="3"/>
  <c r="D68" i="3"/>
  <c r="K68" i="3"/>
  <c r="Q19" i="3"/>
  <c r="J65" i="3"/>
  <c r="C65" i="3"/>
  <c r="Q37" i="3"/>
  <c r="J83" i="3"/>
  <c r="C83" i="3"/>
  <c r="F83" i="3" s="1"/>
  <c r="Q13" i="3"/>
  <c r="J59" i="3"/>
  <c r="C59" i="3"/>
  <c r="B78" i="3"/>
  <c r="F78" i="3" s="1"/>
  <c r="I78" i="3"/>
  <c r="M78" i="3" s="1"/>
  <c r="P32" i="3"/>
  <c r="P22" i="3"/>
  <c r="K88" i="4"/>
  <c r="D88" i="4"/>
  <c r="P16" i="3"/>
  <c r="M81" i="4"/>
  <c r="J87" i="4"/>
  <c r="J89" i="4" s="1"/>
  <c r="C87" i="4"/>
  <c r="M43" i="4"/>
  <c r="D66" i="1"/>
  <c r="F66" i="1" s="1"/>
  <c r="K66" i="1"/>
  <c r="B80" i="1"/>
  <c r="F80" i="1" s="1"/>
  <c r="I80" i="1"/>
  <c r="M80" i="1" s="1"/>
  <c r="P34" i="1"/>
  <c r="M71" i="1"/>
  <c r="E83" i="1"/>
  <c r="L83" i="1"/>
  <c r="E62" i="1"/>
  <c r="L62" i="1"/>
  <c r="E69" i="1"/>
  <c r="L69" i="1"/>
  <c r="L78" i="1"/>
  <c r="E78" i="1"/>
  <c r="E55" i="1"/>
  <c r="L55" i="1"/>
  <c r="P15" i="1"/>
  <c r="I61" i="1"/>
  <c r="B61" i="1"/>
  <c r="F61" i="1" s="1"/>
  <c r="D79" i="1"/>
  <c r="K79" i="1"/>
  <c r="C56" i="2"/>
  <c r="J56" i="2"/>
  <c r="C63" i="2"/>
  <c r="J63" i="2"/>
  <c r="D70" i="2"/>
  <c r="K70" i="2"/>
  <c r="D77" i="2"/>
  <c r="K77" i="2"/>
  <c r="D84" i="2"/>
  <c r="K84" i="2"/>
  <c r="D84" i="1"/>
  <c r="K84" i="1"/>
  <c r="L62" i="2"/>
  <c r="E62" i="2"/>
  <c r="D69" i="2"/>
  <c r="K69" i="2"/>
  <c r="D76" i="2"/>
  <c r="K76" i="2"/>
  <c r="D83" i="2"/>
  <c r="K83" i="2"/>
  <c r="M66" i="2"/>
  <c r="L56" i="1"/>
  <c r="E56" i="1"/>
  <c r="L60" i="2"/>
  <c r="E60" i="2"/>
  <c r="K71" i="2"/>
  <c r="D71" i="2"/>
  <c r="F86" i="1"/>
  <c r="P14" i="2"/>
  <c r="B87" i="2"/>
  <c r="F87" i="2" s="1"/>
  <c r="I87" i="2"/>
  <c r="M87" i="2" s="1"/>
  <c r="P41" i="2"/>
  <c r="C68" i="2"/>
  <c r="J68" i="2"/>
  <c r="K53" i="2"/>
  <c r="D53" i="2"/>
  <c r="J64" i="2"/>
  <c r="C64" i="2"/>
  <c r="E54" i="1"/>
  <c r="L54" i="1"/>
  <c r="F65" i="1"/>
  <c r="F78" i="1"/>
  <c r="I75" i="2"/>
  <c r="M75" i="2" s="1"/>
  <c r="P29" i="2"/>
  <c r="B75" i="2"/>
  <c r="K71" i="3"/>
  <c r="D71" i="3"/>
  <c r="E81" i="3"/>
  <c r="L81" i="3"/>
  <c r="F68" i="4"/>
  <c r="O43" i="3"/>
  <c r="E52" i="3"/>
  <c r="L52" i="3"/>
  <c r="B56" i="3"/>
  <c r="F56" i="3" s="1"/>
  <c r="P10" i="3"/>
  <c r="I56" i="3"/>
  <c r="M56" i="3" s="1"/>
  <c r="C68" i="3"/>
  <c r="J68" i="3"/>
  <c r="Q22" i="3"/>
  <c r="F73" i="3"/>
  <c r="C86" i="3"/>
  <c r="J86" i="3"/>
  <c r="Q40" i="3"/>
  <c r="F64" i="3"/>
  <c r="M83" i="3"/>
  <c r="F63" i="4"/>
  <c r="F79" i="4"/>
  <c r="B66" i="3"/>
  <c r="F66" i="3" s="1"/>
  <c r="I66" i="3"/>
  <c r="M66" i="3" s="1"/>
  <c r="P20" i="3"/>
  <c r="B84" i="3"/>
  <c r="F84" i="3" s="1"/>
  <c r="I84" i="3"/>
  <c r="M84" i="3" s="1"/>
  <c r="P38" i="3"/>
  <c r="P26" i="2"/>
  <c r="B60" i="3"/>
  <c r="I60" i="3"/>
  <c r="M60" i="3" s="1"/>
  <c r="P14" i="3"/>
  <c r="M79" i="3"/>
  <c r="Q14" i="3"/>
  <c r="J88" i="4"/>
  <c r="C88" i="4"/>
  <c r="Q32" i="3"/>
  <c r="N43" i="4"/>
  <c r="K87" i="4"/>
  <c r="K89" i="4" s="1"/>
  <c r="D87" i="4"/>
  <c r="D73" i="1"/>
  <c r="F73" i="1" s="1"/>
  <c r="K73" i="1"/>
  <c r="M73" i="1" s="1"/>
  <c r="K62" i="1"/>
  <c r="D62" i="1"/>
  <c r="D69" i="1"/>
  <c r="K69" i="1"/>
  <c r="D78" i="1"/>
  <c r="K78" i="1"/>
  <c r="I55" i="1"/>
  <c r="B55" i="1"/>
  <c r="F55" i="1" s="1"/>
  <c r="P9" i="1"/>
  <c r="P43" i="1" s="1"/>
  <c r="J79" i="1"/>
  <c r="C79" i="1"/>
  <c r="B56" i="2"/>
  <c r="P10" i="2"/>
  <c r="I56" i="2"/>
  <c r="M56" i="2" s="1"/>
  <c r="I63" i="2"/>
  <c r="M63" i="2" s="1"/>
  <c r="P17" i="2"/>
  <c r="B63" i="2"/>
  <c r="F63" i="2" s="1"/>
  <c r="I70" i="2"/>
  <c r="B70" i="2"/>
  <c r="F70" i="2" s="1"/>
  <c r="P24" i="2"/>
  <c r="C77" i="2"/>
  <c r="J77" i="2"/>
  <c r="J84" i="2"/>
  <c r="C84" i="2"/>
  <c r="F84" i="2" s="1"/>
  <c r="F53" i="1"/>
  <c r="O43" i="2"/>
  <c r="D58" i="2"/>
  <c r="K58" i="2"/>
  <c r="K65" i="2"/>
  <c r="D65" i="2"/>
  <c r="B76" i="2"/>
  <c r="F76" i="2" s="1"/>
  <c r="I76" i="2"/>
  <c r="M76" i="2" s="1"/>
  <c r="P30" i="2"/>
  <c r="C83" i="2"/>
  <c r="J83" i="2"/>
  <c r="M43" i="1"/>
  <c r="C56" i="1"/>
  <c r="J56" i="1"/>
  <c r="P20" i="1"/>
  <c r="D60" i="2"/>
  <c r="F60" i="2" s="1"/>
  <c r="K60" i="2"/>
  <c r="C71" i="2"/>
  <c r="J71" i="2"/>
  <c r="M59" i="1"/>
  <c r="M60" i="2"/>
  <c r="L57" i="2"/>
  <c r="E57" i="2"/>
  <c r="P22" i="2"/>
  <c r="I68" i="2"/>
  <c r="B68" i="2"/>
  <c r="F68" i="2" s="1"/>
  <c r="L75" i="1"/>
  <c r="E75" i="1"/>
  <c r="F82" i="1"/>
  <c r="C53" i="2"/>
  <c r="J53" i="2"/>
  <c r="D54" i="1"/>
  <c r="K54" i="1"/>
  <c r="K89" i="1" s="1"/>
  <c r="D75" i="2"/>
  <c r="K75" i="2"/>
  <c r="Q11" i="3"/>
  <c r="J57" i="3"/>
  <c r="C57" i="3"/>
  <c r="E62" i="3"/>
  <c r="L62" i="3"/>
  <c r="J71" i="3"/>
  <c r="C71" i="3"/>
  <c r="F71" i="3" s="1"/>
  <c r="P25" i="3"/>
  <c r="Q25" i="3"/>
  <c r="P31" i="3"/>
  <c r="I77" i="3"/>
  <c r="M77" i="3" s="1"/>
  <c r="B77" i="3"/>
  <c r="F52" i="4"/>
  <c r="F70" i="4"/>
  <c r="P6" i="3"/>
  <c r="L43" i="3"/>
  <c r="I52" i="3"/>
  <c r="B52" i="3"/>
  <c r="D57" i="3"/>
  <c r="K57" i="3"/>
  <c r="I69" i="3"/>
  <c r="M69" i="3" s="1"/>
  <c r="B69" i="3"/>
  <c r="F69" i="3" s="1"/>
  <c r="P23" i="3"/>
  <c r="B74" i="3"/>
  <c r="P28" i="3"/>
  <c r="I74" i="3"/>
  <c r="M74" i="3" s="1"/>
  <c r="P40" i="3"/>
  <c r="I86" i="3"/>
  <c r="M86" i="3" s="1"/>
  <c r="B86" i="3"/>
  <c r="M65" i="3"/>
  <c r="M56" i="4"/>
  <c r="D80" i="3"/>
  <c r="F80" i="3" s="1"/>
  <c r="K80" i="3"/>
  <c r="M85" i="3"/>
  <c r="Q35" i="3"/>
  <c r="Q6" i="3"/>
  <c r="M61" i="3"/>
  <c r="D74" i="3"/>
  <c r="K74" i="3"/>
  <c r="F79" i="3"/>
  <c r="P37" i="3"/>
  <c r="F82" i="4"/>
  <c r="Q42" i="3"/>
  <c r="M62" i="4"/>
  <c r="P41" i="4"/>
  <c r="P43" i="4" s="1"/>
  <c r="I87" i="4"/>
  <c r="B87" i="4"/>
  <c r="F87" i="4" s="1"/>
  <c r="P43" i="3" l="1"/>
  <c r="M57" i="3"/>
  <c r="I90" i="1"/>
  <c r="D102" i="1" s="1"/>
  <c r="H102" i="1" s="1"/>
  <c r="B90" i="1"/>
  <c r="C102" i="1" s="1"/>
  <c r="I102" i="1" s="1"/>
  <c r="B102" i="1"/>
  <c r="M75" i="1"/>
  <c r="M84" i="1"/>
  <c r="B102" i="2"/>
  <c r="B90" i="2"/>
  <c r="C102" i="2" s="1"/>
  <c r="I102" i="2" s="1"/>
  <c r="I90" i="2"/>
  <c r="D102" i="2" s="1"/>
  <c r="H102" i="2" s="1"/>
  <c r="M83" i="1"/>
  <c r="M62" i="3"/>
  <c r="F57" i="2"/>
  <c r="M88" i="4"/>
  <c r="F53" i="2"/>
  <c r="L90" i="1"/>
  <c r="D105" i="1" s="1"/>
  <c r="H105" i="1" s="1"/>
  <c r="E90" i="1"/>
  <c r="C105" i="1" s="1"/>
  <c r="I105" i="1" s="1"/>
  <c r="B105" i="1"/>
  <c r="E90" i="2"/>
  <c r="C105" i="2" s="1"/>
  <c r="I105" i="2" s="1"/>
  <c r="L90" i="2"/>
  <c r="D105" i="2" s="1"/>
  <c r="H105" i="2" s="1"/>
  <c r="B105" i="2"/>
  <c r="M79" i="1"/>
  <c r="M54" i="1"/>
  <c r="M52" i="2"/>
  <c r="F62" i="3"/>
  <c r="B103" i="3"/>
  <c r="M57" i="2"/>
  <c r="M62" i="1"/>
  <c r="B104" i="3"/>
  <c r="M83" i="2"/>
  <c r="F69" i="1"/>
  <c r="M68" i="2"/>
  <c r="M55" i="1"/>
  <c r="K90" i="4"/>
  <c r="D104" i="4" s="1"/>
  <c r="H104" i="4" s="1"/>
  <c r="D90" i="4"/>
  <c r="C104" i="4" s="1"/>
  <c r="I104" i="4" s="1"/>
  <c r="B104" i="4"/>
  <c r="L89" i="3"/>
  <c r="M64" i="2"/>
  <c r="F68" i="1"/>
  <c r="M62" i="2"/>
  <c r="G105" i="4"/>
  <c r="E105" i="4"/>
  <c r="M82" i="2"/>
  <c r="F80" i="2"/>
  <c r="F83" i="1"/>
  <c r="M75" i="3"/>
  <c r="M81" i="3"/>
  <c r="F59" i="3"/>
  <c r="C90" i="3"/>
  <c r="C103" i="3" s="1"/>
  <c r="I103" i="3" s="1"/>
  <c r="F53" i="3"/>
  <c r="M65" i="2"/>
  <c r="F62" i="1"/>
  <c r="F88" i="4"/>
  <c r="D90" i="3"/>
  <c r="C104" i="3" s="1"/>
  <c r="I104" i="3" s="1"/>
  <c r="M53" i="2"/>
  <c r="F71" i="2"/>
  <c r="M68" i="3"/>
  <c r="F64" i="2"/>
  <c r="F54" i="1"/>
  <c r="F89" i="1" s="1"/>
  <c r="F90" i="1" s="1"/>
  <c r="C106" i="1" s="1"/>
  <c r="F82" i="2"/>
  <c r="B104" i="1"/>
  <c r="D90" i="1"/>
  <c r="C104" i="1" s="1"/>
  <c r="I104" i="1" s="1"/>
  <c r="K90" i="1"/>
  <c r="D104" i="1" s="1"/>
  <c r="H104" i="1" s="1"/>
  <c r="M59" i="3"/>
  <c r="J89" i="3"/>
  <c r="J90" i="3" s="1"/>
  <c r="D103" i="3" s="1"/>
  <c r="H103" i="3" s="1"/>
  <c r="M53" i="3"/>
  <c r="B90" i="4"/>
  <c r="C102" i="4" s="1"/>
  <c r="I102" i="4" s="1"/>
  <c r="B102" i="4"/>
  <c r="K89" i="3"/>
  <c r="K90" i="3" s="1"/>
  <c r="D104" i="3" s="1"/>
  <c r="H104" i="3" s="1"/>
  <c r="F83" i="2"/>
  <c r="F58" i="2"/>
  <c r="F77" i="2"/>
  <c r="Q43" i="3"/>
  <c r="F74" i="3"/>
  <c r="F52" i="3"/>
  <c r="B90" i="3"/>
  <c r="C102" i="3" s="1"/>
  <c r="I102" i="3" s="1"/>
  <c r="F89" i="4"/>
  <c r="F90" i="4" s="1"/>
  <c r="C106" i="4" s="1"/>
  <c r="B103" i="1"/>
  <c r="J90" i="1"/>
  <c r="D103" i="1" s="1"/>
  <c r="H103" i="1" s="1"/>
  <c r="C90" i="1"/>
  <c r="C103" i="1" s="1"/>
  <c r="I103" i="1" s="1"/>
  <c r="M70" i="2"/>
  <c r="F56" i="2"/>
  <c r="M87" i="4"/>
  <c r="F86" i="3"/>
  <c r="M52" i="3"/>
  <c r="F77" i="3"/>
  <c r="M71" i="3"/>
  <c r="M84" i="2"/>
  <c r="F60" i="3"/>
  <c r="F68" i="3"/>
  <c r="B105" i="3"/>
  <c r="L90" i="3"/>
  <c r="D105" i="3" s="1"/>
  <c r="H105" i="3" s="1"/>
  <c r="E90" i="3"/>
  <c r="C105" i="3" s="1"/>
  <c r="I105" i="3" s="1"/>
  <c r="F75" i="2"/>
  <c r="M61" i="1"/>
  <c r="C90" i="4"/>
  <c r="C103" i="4" s="1"/>
  <c r="I103" i="4" s="1"/>
  <c r="B103" i="4"/>
  <c r="J90" i="4"/>
  <c r="D103" i="4" s="1"/>
  <c r="H103" i="4" s="1"/>
  <c r="F65" i="3"/>
  <c r="M68" i="1"/>
  <c r="F69" i="2"/>
  <c r="J89" i="2"/>
  <c r="M86" i="2"/>
  <c r="M72" i="2"/>
  <c r="F74" i="2"/>
  <c r="P43" i="2"/>
  <c r="I90" i="4"/>
  <c r="D102" i="4" s="1"/>
  <c r="H102" i="4" s="1"/>
  <c r="F81" i="3"/>
  <c r="F85" i="1"/>
  <c r="F65" i="2"/>
  <c r="K89" i="2"/>
  <c r="M71" i="2"/>
  <c r="M56" i="1"/>
  <c r="M89" i="1" s="1"/>
  <c r="M90" i="1" s="1"/>
  <c r="D106" i="1" s="1"/>
  <c r="M58" i="2"/>
  <c r="L89" i="1"/>
  <c r="B102" i="3"/>
  <c r="I90" i="3"/>
  <c r="D102" i="3" s="1"/>
  <c r="H102" i="3" s="1"/>
  <c r="M57" i="1"/>
  <c r="J90" i="2"/>
  <c r="D103" i="2" s="1"/>
  <c r="H103" i="2" s="1"/>
  <c r="C90" i="2"/>
  <c r="C103" i="2" s="1"/>
  <c r="I103" i="2" s="1"/>
  <c r="B103" i="2"/>
  <c r="F57" i="3"/>
  <c r="F86" i="2"/>
  <c r="F84" i="1"/>
  <c r="F52" i="2"/>
  <c r="F89" i="2" s="1"/>
  <c r="M89" i="4"/>
  <c r="M90" i="4" s="1"/>
  <c r="D106" i="4" s="1"/>
  <c r="K90" i="2"/>
  <c r="D104" i="2" s="1"/>
  <c r="H104" i="2" s="1"/>
  <c r="D90" i="2"/>
  <c r="C104" i="2" s="1"/>
  <c r="I104" i="2" s="1"/>
  <c r="B104" i="2"/>
  <c r="F56" i="1"/>
  <c r="M77" i="2"/>
  <c r="M69" i="1"/>
  <c r="E104" i="1" l="1"/>
  <c r="G104" i="1"/>
  <c r="E104" i="3"/>
  <c r="G104" i="3"/>
  <c r="E102" i="2"/>
  <c r="E106" i="2" s="1"/>
  <c r="B108" i="2" s="1"/>
  <c r="G102" i="2"/>
  <c r="B106" i="2"/>
  <c r="G104" i="2"/>
  <c r="E104" i="2"/>
  <c r="M90" i="3"/>
  <c r="D106" i="3" s="1"/>
  <c r="E103" i="4"/>
  <c r="G103" i="4"/>
  <c r="F89" i="3"/>
  <c r="F90" i="3" s="1"/>
  <c r="C106" i="3" s="1"/>
  <c r="M89" i="2"/>
  <c r="M90" i="2" s="1"/>
  <c r="D106" i="2" s="1"/>
  <c r="G105" i="1"/>
  <c r="E105" i="1"/>
  <c r="E105" i="3"/>
  <c r="G105" i="3"/>
  <c r="E102" i="4"/>
  <c r="B106" i="4"/>
  <c r="G102" i="4"/>
  <c r="E104" i="4"/>
  <c r="G104" i="4"/>
  <c r="E103" i="3"/>
  <c r="G103" i="3"/>
  <c r="E102" i="1"/>
  <c r="G102" i="1"/>
  <c r="B106" i="1"/>
  <c r="E102" i="3"/>
  <c r="E106" i="3" s="1"/>
  <c r="B108" i="3" s="1"/>
  <c r="B106" i="3"/>
  <c r="G102" i="3"/>
  <c r="M89" i="3"/>
  <c r="E103" i="2"/>
  <c r="G103" i="2"/>
  <c r="F90" i="2"/>
  <c r="C106" i="2" s="1"/>
  <c r="E103" i="1"/>
  <c r="G103" i="1"/>
  <c r="E105" i="2"/>
  <c r="G105" i="2"/>
  <c r="E106" i="1" l="1"/>
  <c r="B108" i="1" s="1"/>
  <c r="E106" i="4"/>
  <c r="B10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ALK y RTP 2019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rFont val="Arial"/>
            <family val="2"/>
          </rPr>
          <t xml:space="preserve">ALK Y RTP 2019
</t>
        </r>
      </text>
    </comment>
  </commentList>
</comments>
</file>

<file path=xl/sharedStrings.xml><?xml version="1.0" encoding="utf-8"?>
<sst xmlns="http://schemas.openxmlformats.org/spreadsheetml/2006/main" count="186" uniqueCount="38">
  <si>
    <t>PRIMER TRIMESTRE</t>
  </si>
  <si>
    <t>DISTRIBUCION TALLAS</t>
  </si>
  <si>
    <t>CAPTURA</t>
  </si>
  <si>
    <t>TALLA</t>
  </si>
  <si>
    <t>CLAVE TALLA- EDAD (Nº)</t>
  </si>
  <si>
    <t>CAPTURAS POR TALLA Y EDAD</t>
  </si>
  <si>
    <t>(cm)</t>
  </si>
  <si>
    <t>TOTAL</t>
  </si>
  <si>
    <t>Nº</t>
  </si>
  <si>
    <t>CALCULO DE LAS TALLAS MEDIAS</t>
  </si>
  <si>
    <t>CALCULO DE LOS PESOS MEDIOS</t>
  </si>
  <si>
    <t>a=</t>
  </si>
  <si>
    <t>b=</t>
  </si>
  <si>
    <t>MEDIA</t>
  </si>
  <si>
    <t>BOQUERÓN 2015
 CAPTURAS POR EDAD</t>
  </si>
  <si>
    <t>EDAD</t>
  </si>
  <si>
    <r>
      <rPr>
        <b/>
        <sz val="8"/>
        <rFont val="MS Sans"/>
        <family val="2"/>
      </rPr>
      <t>C (N) x10</t>
    </r>
    <r>
      <rPr>
        <b/>
        <vertAlign val="superscript"/>
        <sz val="11"/>
        <rFont val="MS Sans"/>
        <family val="2"/>
      </rPr>
      <t>3</t>
    </r>
  </si>
  <si>
    <t>L (cm)</t>
  </si>
  <si>
    <t>W (g)</t>
  </si>
  <si>
    <t>SOP</t>
  </si>
  <si>
    <t>FACTOR
SOP</t>
  </si>
  <si>
    <t>SEGUNDO TRIMESTRE</t>
  </si>
  <si>
    <t>TERCER TRIMESTRE</t>
  </si>
  <si>
    <t>Otolitos en azul provienen de ECOCADIZ2020107</t>
  </si>
  <si>
    <t>NOEDAD0</t>
  </si>
  <si>
    <t>CUARTO TRIMESTRE</t>
  </si>
  <si>
    <t>RELACIONES TALLA – PESO PARA BOQUERON</t>
  </si>
  <si>
    <t>n</t>
  </si>
  <si>
    <t>Rango
Tallas (mm)</t>
  </si>
  <si>
    <t>a</t>
  </si>
  <si>
    <t>b</t>
  </si>
  <si>
    <t>r2</t>
  </si>
  <si>
    <t>Periodo</t>
  </si>
  <si>
    <t>PROCEDENCIA</t>
  </si>
  <si>
    <t>PRIMER TRIMESTRE 2021</t>
  </si>
  <si>
    <t>SEGUNDO TRIMESTRE 2021</t>
  </si>
  <si>
    <t>TERCER TRIMESTRE 2021</t>
  </si>
  <si>
    <t>CUARTO TRIMESTRE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</si>
</sst>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0000"/>
    <numFmt numFmtId="167" formatCode="0.0000000"/>
  </numFmts>
  <fonts count="15">
    <font>
      <sz val="10"/>
      <name val="Arial"/>
      <family val="2"/>
    </font>
    <font>
      <b/>
      <sz val="10"/>
      <name val="Arial"/>
      <family val="2"/>
    </font>
    <font>
      <sz val="16"/>
      <name val="MS Sans"/>
      <family val="2"/>
    </font>
    <font>
      <sz val="8"/>
      <name val="Arial"/>
      <family val="2"/>
    </font>
    <font>
      <sz val="8"/>
      <name val="MS Sans"/>
      <family val="2"/>
    </font>
    <font>
      <sz val="10"/>
      <name val="MS Sans"/>
      <family val="2"/>
    </font>
    <font>
      <u/>
      <sz val="10"/>
      <name val="Arial"/>
      <family val="2"/>
    </font>
    <font>
      <b/>
      <sz val="12"/>
      <name val="MS Sans"/>
      <family val="2"/>
    </font>
    <font>
      <b/>
      <sz val="8"/>
      <name val="MS Sans"/>
      <family val="2"/>
    </font>
    <font>
      <b/>
      <sz val="8"/>
      <name val="Arial"/>
      <family val="2"/>
    </font>
    <font>
      <b/>
      <vertAlign val="superscript"/>
      <sz val="11"/>
      <name val="MS Sans"/>
      <family val="2"/>
    </font>
    <font>
      <sz val="10"/>
      <color indexed="8"/>
      <name val="Arial"/>
      <family val="2"/>
    </font>
    <font>
      <u/>
      <sz val="8"/>
      <name val="Arial"/>
      <family val="2"/>
    </font>
    <font>
      <b/>
      <sz val="14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51"/>
        <bgColor indexed="13"/>
      </patternFill>
    </fill>
    <fill>
      <patternFill patternType="solid">
        <fgColor indexed="27"/>
        <bgColor indexed="41"/>
      </patternFill>
    </fill>
  </fills>
  <borders count="11">
    <border>
      <left/>
      <right/>
      <top/>
      <bottom/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/>
      <right/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/>
      <diagonal/>
    </border>
    <border>
      <left style="thin">
        <color indexed="58"/>
      </left>
      <right style="thin">
        <color indexed="58"/>
      </right>
      <top/>
      <bottom/>
      <diagonal/>
    </border>
    <border>
      <left/>
      <right style="thin">
        <color indexed="58"/>
      </right>
      <top/>
      <bottom/>
      <diagonal/>
    </border>
    <border>
      <left style="thin">
        <color indexed="58"/>
      </left>
      <right/>
      <top/>
      <bottom/>
      <diagonal/>
    </border>
    <border>
      <left/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</borders>
  <cellStyleXfs count="14">
    <xf numFmtId="0" fontId="0" fillId="0" borderId="0"/>
    <xf numFmtId="0" fontId="14" fillId="0" borderId="0" applyNumberFormat="0" applyFill="0" applyBorder="0" applyAlignment="0" applyProtection="0"/>
    <xf numFmtId="0" fontId="14" fillId="0" borderId="0" applyNumberFormat="0" applyFill="0" applyBorder="0" applyProtection="0">
      <alignment horizontal="left"/>
    </xf>
    <xf numFmtId="0" fontId="14" fillId="0" borderId="0" applyNumberFormat="0" applyFill="0" applyBorder="0" applyProtection="0">
      <alignment horizontal="left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Protection="0">
      <alignment horizontal="left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Protection="0">
      <alignment horizontal="left"/>
    </xf>
    <xf numFmtId="0" fontId="14" fillId="0" borderId="0" applyNumberFormat="0" applyFill="0" applyBorder="0" applyAlignment="0" applyProtection="0"/>
    <xf numFmtId="0" fontId="14" fillId="0" borderId="0" applyNumberFormat="0" applyFill="0" applyProtection="0">
      <alignment wrapText="1"/>
    </xf>
  </cellStyleXfs>
  <cellXfs count="55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" fontId="3" fillId="0" borderId="0" xfId="0" applyNumberFormat="1" applyFont="1" applyAlignment="1">
      <alignment vertical="center"/>
    </xf>
    <xf numFmtId="0" fontId="0" fillId="0" borderId="5" xfId="0" applyBorder="1" applyAlignment="1">
      <alignment vertical="center"/>
    </xf>
    <xf numFmtId="0" fontId="0" fillId="3" borderId="0" xfId="0" applyFill="1"/>
    <xf numFmtId="1" fontId="0" fillId="0" borderId="0" xfId="0" applyNumberFormat="1"/>
    <xf numFmtId="1" fontId="0" fillId="0" borderId="0" xfId="13" applyNumberFormat="1" applyFont="1" applyFill="1" applyProtection="1">
      <alignment wrapText="1"/>
    </xf>
    <xf numFmtId="0" fontId="6" fillId="0" borderId="0" xfId="0" applyFont="1"/>
    <xf numFmtId="1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66" fontId="3" fillId="0" borderId="0" xfId="0" applyNumberFormat="1" applyFont="1" applyAlignment="1">
      <alignment horizontal="center" vertical="center"/>
    </xf>
    <xf numFmtId="0" fontId="0" fillId="0" borderId="9" xfId="0" applyBorder="1" applyAlignment="1">
      <alignment horizontal="right" vertical="center"/>
    </xf>
    <xf numFmtId="165" fontId="3" fillId="0" borderId="0" xfId="0" applyNumberFormat="1" applyFont="1" applyAlignment="1">
      <alignment vertical="center"/>
    </xf>
    <xf numFmtId="165" fontId="0" fillId="0" borderId="5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0" fontId="0" fillId="0" borderId="0" xfId="13" applyNumberFormat="1" applyFont="1" applyFill="1" applyProtection="1">
      <alignment wrapText="1"/>
    </xf>
    <xf numFmtId="0" fontId="11" fillId="4" borderId="0" xfId="0" applyFont="1" applyFill="1"/>
    <xf numFmtId="0" fontId="0" fillId="4" borderId="0" xfId="0" applyFill="1"/>
    <xf numFmtId="167" fontId="0" fillId="0" borderId="0" xfId="0" applyNumberFormat="1" applyAlignment="1">
      <alignment horizontal="center"/>
    </xf>
    <xf numFmtId="0" fontId="1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3" fillId="0" borderId="0" xfId="0" applyFont="1" applyAlignment="1">
      <alignment horizontal="center" vertical="center"/>
    </xf>
  </cellXfs>
  <cellStyles count="14">
    <cellStyle name="Campo de la tabla dinámica" xfId="1" xr:uid="{00000000-0005-0000-0000-000000000000}"/>
    <cellStyle name="Categoría de la tabla dinámica" xfId="2" xr:uid="{00000000-0005-0000-0000-000001000000}"/>
    <cellStyle name="Categoría del Piloto de Datos" xfId="3" xr:uid="{00000000-0005-0000-0000-000002000000}"/>
    <cellStyle name="Esquina de la tabla dinámica" xfId="4" xr:uid="{00000000-0005-0000-0000-000003000000}"/>
    <cellStyle name="Normal" xfId="0" builtinId="0"/>
    <cellStyle name="Piloto de Datos Ángulo" xfId="9" xr:uid="{00000000-0005-0000-0000-000005000000}"/>
    <cellStyle name="Piloto de Datos Campo" xfId="5" xr:uid="{00000000-0005-0000-0000-000006000000}"/>
    <cellStyle name="Piloto de Datos Resultado" xfId="6" xr:uid="{00000000-0005-0000-0000-000007000000}"/>
    <cellStyle name="Piloto de Datos Título" xfId="7" xr:uid="{00000000-0005-0000-0000-000008000000}"/>
    <cellStyle name="Piloto de Datos Valor" xfId="8" xr:uid="{00000000-0005-0000-0000-000009000000}"/>
    <cellStyle name="Resultado de la tabla dinámica" xfId="10" xr:uid="{00000000-0005-0000-0000-00000A000000}"/>
    <cellStyle name="Título de la tabla dinámica" xfId="11" xr:uid="{00000000-0005-0000-0000-00000B000000}"/>
    <cellStyle name="Valor de la tabla dinámica" xfId="12" xr:uid="{00000000-0005-0000-0000-00000C000000}"/>
    <cellStyle name="XLConnect.Numeric" xfId="13" xr:uid="{00000000-0005-0000-0000-00000D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99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141312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8"/>
  <sheetViews>
    <sheetView topLeftCell="A56" workbookViewId="0">
      <selection activeCell="I90" sqref="I90"/>
    </sheetView>
  </sheetViews>
  <sheetFormatPr baseColWidth="10" defaultColWidth="11.5" defaultRowHeight="13"/>
  <cols>
    <col min="1" max="1" width="9" customWidth="1"/>
    <col min="2" max="2" width="12" customWidth="1"/>
    <col min="3" max="3" width="11.33203125" customWidth="1"/>
    <col min="4" max="4" width="9.6640625" customWidth="1"/>
    <col min="5" max="5" width="12" customWidth="1"/>
    <col min="6" max="6" width="11.33203125" customWidth="1"/>
    <col min="8" max="8" width="8.5" customWidth="1"/>
    <col min="9" max="9" width="10.5" customWidth="1"/>
    <col min="10" max="10" width="11.33203125" customWidth="1"/>
    <col min="11" max="12" width="9.6640625" customWidth="1"/>
    <col min="13" max="13" width="10.5" customWidth="1"/>
    <col min="14" max="14" width="8.83203125" customWidth="1"/>
    <col min="15" max="15" width="11.33203125" customWidth="1"/>
    <col min="16" max="16" width="11" customWidth="1"/>
  </cols>
  <sheetData>
    <row r="1" spans="1:18" ht="21">
      <c r="A1" s="49" t="s">
        <v>0</v>
      </c>
      <c r="B1" s="49"/>
      <c r="C1" s="49"/>
      <c r="D1" s="49"/>
      <c r="E1" s="49"/>
      <c r="F1" s="49"/>
      <c r="G1" s="1"/>
      <c r="H1" s="50" t="s">
        <v>1</v>
      </c>
      <c r="I1" s="50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642598</v>
      </c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1" t="s">
        <v>4</v>
      </c>
      <c r="C4" s="51"/>
      <c r="D4" s="51"/>
      <c r="E4" s="51"/>
      <c r="F4" s="51"/>
      <c r="G4" s="1"/>
      <c r="H4" s="2" t="s">
        <v>3</v>
      </c>
      <c r="I4" s="1"/>
      <c r="J4" s="1"/>
      <c r="K4" s="2" t="s">
        <v>3</v>
      </c>
      <c r="L4" s="50" t="s">
        <v>5</v>
      </c>
      <c r="M4" s="50"/>
      <c r="N4" s="50"/>
      <c r="O4" s="50"/>
      <c r="P4" s="50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F6" s="9">
        <f t="shared" ref="F6:F42" si="0">SUM(B6:E6)</f>
        <v>0</v>
      </c>
      <c r="G6" s="1" t="str">
        <f t="shared" ref="G6:G42" si="1">IF(AND(F6=0,I6&gt;0),"COMPLETAR","")</f>
        <v/>
      </c>
      <c r="H6" s="8">
        <v>3.75</v>
      </c>
      <c r="I6" s="10"/>
      <c r="J6" s="1"/>
      <c r="K6" s="8">
        <v>3.75</v>
      </c>
      <c r="L6" s="1">
        <f t="shared" ref="L6:L42" si="2">IF($F6&gt;0,($I6/1000)*(B6/$F6),0)</f>
        <v>0</v>
      </c>
      <c r="M6" s="1">
        <f t="shared" ref="M6:M42" si="3">IF($F6&gt;0,($I6/1000)*(C6/$F6),0)</f>
        <v>0</v>
      </c>
      <c r="N6" s="1">
        <f t="shared" ref="N6:N42" si="4">IF($F6&gt;0,($I6/1000)*(D6/$F6),0)</f>
        <v>0</v>
      </c>
      <c r="O6" s="1">
        <f t="shared" ref="O6:O42" si="5">IF($F6&gt;0,($I6/1000)*(E6/$F6),0)</f>
        <v>0</v>
      </c>
      <c r="P6" s="11">
        <f t="shared" ref="P6:P42" si="6">SUM(L6:O6)</f>
        <v>0</v>
      </c>
      <c r="Q6" s="3"/>
      <c r="R6" s="3"/>
    </row>
    <row r="7" spans="1:18">
      <c r="A7" s="8">
        <v>4.25</v>
      </c>
      <c r="F7" s="9">
        <f t="shared" si="0"/>
        <v>0</v>
      </c>
      <c r="G7" s="1" t="str">
        <f t="shared" si="1"/>
        <v/>
      </c>
      <c r="H7" s="8">
        <v>4.25</v>
      </c>
      <c r="I7" s="10"/>
      <c r="J7" s="1"/>
      <c r="K7" s="8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1">
        <f t="shared" si="6"/>
        <v>0</v>
      </c>
      <c r="Q7" s="3"/>
      <c r="R7" s="3"/>
    </row>
    <row r="8" spans="1:18">
      <c r="A8" s="8">
        <v>4.75</v>
      </c>
      <c r="F8" s="9">
        <f t="shared" si="0"/>
        <v>0</v>
      </c>
      <c r="G8" s="1" t="str">
        <f t="shared" si="1"/>
        <v/>
      </c>
      <c r="H8" s="8">
        <v>4.75</v>
      </c>
      <c r="I8" s="10"/>
      <c r="J8" s="1"/>
      <c r="K8" s="8">
        <v>4.75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11">
        <f t="shared" si="6"/>
        <v>0</v>
      </c>
      <c r="Q8" s="3"/>
      <c r="R8" s="3"/>
    </row>
    <row r="9" spans="1:18">
      <c r="A9" s="8">
        <v>5.25</v>
      </c>
      <c r="F9" s="9">
        <f t="shared" si="0"/>
        <v>0</v>
      </c>
      <c r="G9" s="1" t="str">
        <f t="shared" si="1"/>
        <v/>
      </c>
      <c r="H9" s="8">
        <v>5.25</v>
      </c>
      <c r="I9" s="10"/>
      <c r="J9" s="1"/>
      <c r="K9" s="8">
        <v>5.25</v>
      </c>
      <c r="L9" s="1">
        <f t="shared" si="2"/>
        <v>0</v>
      </c>
      <c r="M9" s="1">
        <f t="shared" si="3"/>
        <v>0</v>
      </c>
      <c r="N9" s="1">
        <f t="shared" si="4"/>
        <v>0</v>
      </c>
      <c r="O9" s="1">
        <f t="shared" si="5"/>
        <v>0</v>
      </c>
      <c r="P9" s="11">
        <f t="shared" si="6"/>
        <v>0</v>
      </c>
      <c r="Q9" s="3"/>
      <c r="R9" s="3"/>
    </row>
    <row r="10" spans="1:18">
      <c r="A10" s="8">
        <v>5.75</v>
      </c>
      <c r="F10" s="9">
        <f t="shared" si="0"/>
        <v>0</v>
      </c>
      <c r="G10" s="1" t="str">
        <f t="shared" si="1"/>
        <v/>
      </c>
      <c r="H10" s="8">
        <v>5.75</v>
      </c>
      <c r="J10" s="1"/>
      <c r="K10" s="8">
        <v>5.75</v>
      </c>
      <c r="L10" s="1">
        <f t="shared" si="2"/>
        <v>0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11">
        <f t="shared" si="6"/>
        <v>0</v>
      </c>
      <c r="Q10" s="3"/>
      <c r="R10" s="3"/>
    </row>
    <row r="11" spans="1:18">
      <c r="A11" s="8">
        <v>6.25</v>
      </c>
      <c r="F11" s="9">
        <f t="shared" si="0"/>
        <v>0</v>
      </c>
      <c r="G11" s="1" t="str">
        <f t="shared" si="1"/>
        <v/>
      </c>
      <c r="H11" s="8">
        <v>6.25</v>
      </c>
      <c r="J11" s="1"/>
      <c r="K11" s="8">
        <v>6.25</v>
      </c>
      <c r="L11" s="1">
        <f t="shared" si="2"/>
        <v>0</v>
      </c>
      <c r="M11" s="1">
        <f t="shared" si="3"/>
        <v>0</v>
      </c>
      <c r="N11" s="1">
        <f t="shared" si="4"/>
        <v>0</v>
      </c>
      <c r="O11" s="1">
        <f t="shared" si="5"/>
        <v>0</v>
      </c>
      <c r="P11" s="11">
        <f t="shared" si="6"/>
        <v>0</v>
      </c>
      <c r="Q11" s="3"/>
      <c r="R11" s="3"/>
    </row>
    <row r="12" spans="1:18">
      <c r="A12" s="8">
        <v>6.75</v>
      </c>
      <c r="C12" s="12">
        <v>1</v>
      </c>
      <c r="F12" s="9">
        <f t="shared" si="0"/>
        <v>1</v>
      </c>
      <c r="G12" s="1" t="str">
        <f t="shared" si="1"/>
        <v/>
      </c>
      <c r="H12" s="8">
        <v>6.75</v>
      </c>
      <c r="I12">
        <v>2936</v>
      </c>
      <c r="J12" s="1"/>
      <c r="K12" s="8">
        <v>6.75</v>
      </c>
      <c r="L12" s="1">
        <f t="shared" si="2"/>
        <v>0</v>
      </c>
      <c r="M12" s="1">
        <f t="shared" si="3"/>
        <v>2.9359999999999999</v>
      </c>
      <c r="N12" s="1">
        <f t="shared" si="4"/>
        <v>0</v>
      </c>
      <c r="O12" s="1">
        <f t="shared" si="5"/>
        <v>0</v>
      </c>
      <c r="P12" s="11">
        <f t="shared" si="6"/>
        <v>2.9359999999999999</v>
      </c>
      <c r="Q12" s="3"/>
      <c r="R12" s="3"/>
    </row>
    <row r="13" spans="1:18">
      <c r="A13" s="8">
        <v>7.25</v>
      </c>
      <c r="C13" s="12">
        <v>1</v>
      </c>
      <c r="F13" s="9">
        <f t="shared" si="0"/>
        <v>1</v>
      </c>
      <c r="G13" s="1" t="str">
        <f t="shared" si="1"/>
        <v/>
      </c>
      <c r="H13" s="8">
        <v>7.25</v>
      </c>
      <c r="I13">
        <v>11745</v>
      </c>
      <c r="J13" s="1"/>
      <c r="K13" s="8">
        <v>7.25</v>
      </c>
      <c r="L13" s="1">
        <f t="shared" si="2"/>
        <v>0</v>
      </c>
      <c r="M13" s="1">
        <f t="shared" si="3"/>
        <v>11.744999999999999</v>
      </c>
      <c r="N13" s="1">
        <f t="shared" si="4"/>
        <v>0</v>
      </c>
      <c r="O13" s="1">
        <f t="shared" si="5"/>
        <v>0</v>
      </c>
      <c r="P13" s="11">
        <f t="shared" si="6"/>
        <v>11.744999999999999</v>
      </c>
      <c r="Q13" s="3"/>
      <c r="R13" s="3"/>
    </row>
    <row r="14" spans="1:18">
      <c r="A14" s="8">
        <v>7.75</v>
      </c>
      <c r="C14" s="12">
        <v>1</v>
      </c>
      <c r="F14" s="9">
        <f t="shared" si="0"/>
        <v>1</v>
      </c>
      <c r="G14" s="1" t="str">
        <f t="shared" si="1"/>
        <v/>
      </c>
      <c r="H14" s="8">
        <v>7.75</v>
      </c>
      <c r="I14">
        <v>8887</v>
      </c>
      <c r="J14" s="10"/>
      <c r="K14" s="8">
        <v>7.75</v>
      </c>
      <c r="L14" s="1">
        <f t="shared" si="2"/>
        <v>0</v>
      </c>
      <c r="M14" s="1">
        <f t="shared" si="3"/>
        <v>8.8870000000000005</v>
      </c>
      <c r="N14" s="1">
        <f t="shared" si="4"/>
        <v>0</v>
      </c>
      <c r="O14" s="1">
        <f t="shared" si="5"/>
        <v>0</v>
      </c>
      <c r="P14" s="11">
        <f t="shared" si="6"/>
        <v>8.8870000000000005</v>
      </c>
      <c r="Q14" s="3"/>
      <c r="R14" s="3"/>
    </row>
    <row r="15" spans="1:18">
      <c r="A15" s="8">
        <v>8.25</v>
      </c>
      <c r="C15" s="12">
        <v>1</v>
      </c>
      <c r="F15" s="9">
        <f t="shared" si="0"/>
        <v>1</v>
      </c>
      <c r="G15" s="1" t="str">
        <f t="shared" si="1"/>
        <v/>
      </c>
      <c r="H15" s="8">
        <v>8.25</v>
      </c>
      <c r="I15">
        <v>8501</v>
      </c>
      <c r="J15" s="10"/>
      <c r="K15" s="8">
        <v>8.25</v>
      </c>
      <c r="L15" s="1">
        <f t="shared" si="2"/>
        <v>0</v>
      </c>
      <c r="M15" s="1">
        <f t="shared" si="3"/>
        <v>8.5009999999999994</v>
      </c>
      <c r="N15" s="1">
        <f t="shared" si="4"/>
        <v>0</v>
      </c>
      <c r="O15" s="1">
        <f t="shared" si="5"/>
        <v>0</v>
      </c>
      <c r="P15" s="11">
        <f t="shared" si="6"/>
        <v>8.5009999999999994</v>
      </c>
      <c r="Q15" s="3"/>
      <c r="R15" s="3"/>
    </row>
    <row r="16" spans="1:18">
      <c r="A16" s="8">
        <v>8.75</v>
      </c>
      <c r="C16" s="12">
        <v>1</v>
      </c>
      <c r="F16" s="9">
        <f t="shared" si="0"/>
        <v>1</v>
      </c>
      <c r="G16" s="1" t="str">
        <f t="shared" si="1"/>
        <v/>
      </c>
      <c r="H16" s="8">
        <v>8.75</v>
      </c>
      <c r="I16" s="13">
        <v>19861</v>
      </c>
      <c r="J16" s="10"/>
      <c r="K16" s="8">
        <v>8.75</v>
      </c>
      <c r="L16" s="1">
        <f t="shared" si="2"/>
        <v>0</v>
      </c>
      <c r="M16" s="1">
        <f t="shared" si="3"/>
        <v>19.861000000000001</v>
      </c>
      <c r="N16" s="1">
        <f t="shared" si="4"/>
        <v>0</v>
      </c>
      <c r="O16" s="1">
        <f t="shared" si="5"/>
        <v>0</v>
      </c>
      <c r="P16" s="11">
        <f t="shared" si="6"/>
        <v>19.861000000000001</v>
      </c>
      <c r="Q16" s="3"/>
      <c r="R16" s="3"/>
    </row>
    <row r="17" spans="1:18">
      <c r="A17" s="8">
        <v>9.25</v>
      </c>
      <c r="C17" s="12">
        <v>1</v>
      </c>
      <c r="F17" s="9">
        <f t="shared" si="0"/>
        <v>1</v>
      </c>
      <c r="G17" s="1" t="str">
        <f t="shared" si="1"/>
        <v/>
      </c>
      <c r="H17" s="8">
        <v>9.25</v>
      </c>
      <c r="I17" s="13">
        <v>14439</v>
      </c>
      <c r="J17" s="10"/>
      <c r="K17" s="8">
        <v>9.25</v>
      </c>
      <c r="L17" s="1">
        <f t="shared" si="2"/>
        <v>0</v>
      </c>
      <c r="M17" s="1">
        <f t="shared" si="3"/>
        <v>14.439</v>
      </c>
      <c r="N17" s="1">
        <f t="shared" si="4"/>
        <v>0</v>
      </c>
      <c r="O17" s="1">
        <f t="shared" si="5"/>
        <v>0</v>
      </c>
      <c r="P17" s="11">
        <f t="shared" si="6"/>
        <v>14.439</v>
      </c>
      <c r="Q17" s="3"/>
      <c r="R17" s="3"/>
    </row>
    <row r="18" spans="1:18">
      <c r="A18" s="8">
        <v>9.75</v>
      </c>
      <c r="C18">
        <v>4</v>
      </c>
      <c r="F18" s="9">
        <f t="shared" si="0"/>
        <v>4</v>
      </c>
      <c r="G18" s="1" t="str">
        <f t="shared" si="1"/>
        <v/>
      </c>
      <c r="H18" s="8">
        <v>9.75</v>
      </c>
      <c r="I18" s="14">
        <v>22951</v>
      </c>
      <c r="J18" s="10"/>
      <c r="K18" s="8">
        <v>9.75</v>
      </c>
      <c r="L18" s="1">
        <f t="shared" si="2"/>
        <v>0</v>
      </c>
      <c r="M18" s="1">
        <f t="shared" si="3"/>
        <v>22.951000000000001</v>
      </c>
      <c r="N18" s="1">
        <f t="shared" si="4"/>
        <v>0</v>
      </c>
      <c r="O18" s="1">
        <f t="shared" si="5"/>
        <v>0</v>
      </c>
      <c r="P18" s="11">
        <f t="shared" si="6"/>
        <v>22.951000000000001</v>
      </c>
      <c r="Q18" s="3"/>
      <c r="R18" s="3"/>
    </row>
    <row r="19" spans="1:18">
      <c r="A19" s="8">
        <v>10.25</v>
      </c>
      <c r="C19">
        <v>20</v>
      </c>
      <c r="F19" s="9">
        <f t="shared" si="0"/>
        <v>20</v>
      </c>
      <c r="G19" s="1" t="str">
        <f t="shared" si="1"/>
        <v/>
      </c>
      <c r="H19" s="8">
        <v>10.25</v>
      </c>
      <c r="I19" s="14">
        <v>53700</v>
      </c>
      <c r="J19" s="10"/>
      <c r="K19" s="8">
        <v>10.25</v>
      </c>
      <c r="L19" s="1">
        <f t="shared" si="2"/>
        <v>0</v>
      </c>
      <c r="M19" s="1">
        <f t="shared" si="3"/>
        <v>53.7</v>
      </c>
      <c r="N19" s="1">
        <f t="shared" si="4"/>
        <v>0</v>
      </c>
      <c r="O19" s="1">
        <f t="shared" si="5"/>
        <v>0</v>
      </c>
      <c r="P19" s="11">
        <f t="shared" si="6"/>
        <v>53.7</v>
      </c>
      <c r="Q19" s="3"/>
      <c r="R19" s="3"/>
    </row>
    <row r="20" spans="1:18">
      <c r="A20" s="8">
        <v>10.75</v>
      </c>
      <c r="C20">
        <v>42</v>
      </c>
      <c r="F20" s="9">
        <f t="shared" si="0"/>
        <v>42</v>
      </c>
      <c r="G20" s="1" t="str">
        <f t="shared" si="1"/>
        <v/>
      </c>
      <c r="H20" s="8">
        <v>10.75</v>
      </c>
      <c r="I20" s="14">
        <v>790352</v>
      </c>
      <c r="J20" s="10"/>
      <c r="K20" s="8">
        <v>10.75</v>
      </c>
      <c r="L20" s="1">
        <f t="shared" si="2"/>
        <v>0</v>
      </c>
      <c r="M20" s="1">
        <f t="shared" si="3"/>
        <v>790.35199999999998</v>
      </c>
      <c r="N20" s="1">
        <f t="shared" si="4"/>
        <v>0</v>
      </c>
      <c r="O20" s="1">
        <f t="shared" si="5"/>
        <v>0</v>
      </c>
      <c r="P20" s="11">
        <f t="shared" si="6"/>
        <v>790.35199999999998</v>
      </c>
      <c r="Q20" s="3"/>
      <c r="R20" s="3"/>
    </row>
    <row r="21" spans="1:18">
      <c r="A21" s="8">
        <v>11.25</v>
      </c>
      <c r="C21">
        <v>39</v>
      </c>
      <c r="F21" s="9">
        <f t="shared" si="0"/>
        <v>39</v>
      </c>
      <c r="G21" s="1" t="str">
        <f t="shared" si="1"/>
        <v/>
      </c>
      <c r="H21" s="8">
        <v>11.25</v>
      </c>
      <c r="I21" s="14">
        <v>1113020</v>
      </c>
      <c r="J21" s="10"/>
      <c r="K21" s="8">
        <v>11.25</v>
      </c>
      <c r="L21" s="1">
        <f t="shared" si="2"/>
        <v>0</v>
      </c>
      <c r="M21" s="1">
        <f t="shared" si="3"/>
        <v>1113.02</v>
      </c>
      <c r="N21" s="1">
        <f t="shared" si="4"/>
        <v>0</v>
      </c>
      <c r="O21" s="1">
        <f t="shared" si="5"/>
        <v>0</v>
      </c>
      <c r="P21" s="11">
        <f t="shared" si="6"/>
        <v>1113.02</v>
      </c>
      <c r="Q21" s="3"/>
      <c r="R21" s="3"/>
    </row>
    <row r="22" spans="1:18">
      <c r="A22" s="8">
        <v>11.75</v>
      </c>
      <c r="C22">
        <v>16</v>
      </c>
      <c r="F22" s="9">
        <f t="shared" si="0"/>
        <v>16</v>
      </c>
      <c r="G22" s="1" t="str">
        <f t="shared" si="1"/>
        <v/>
      </c>
      <c r="H22" s="8">
        <v>11.75</v>
      </c>
      <c r="I22" s="14">
        <v>5345627</v>
      </c>
      <c r="J22" s="10"/>
      <c r="K22" s="8">
        <v>11.75</v>
      </c>
      <c r="L22" s="1">
        <f t="shared" si="2"/>
        <v>0</v>
      </c>
      <c r="M22" s="1">
        <f t="shared" si="3"/>
        <v>5345.6270000000004</v>
      </c>
      <c r="N22" s="1">
        <f t="shared" si="4"/>
        <v>0</v>
      </c>
      <c r="O22" s="1">
        <f t="shared" si="5"/>
        <v>0</v>
      </c>
      <c r="P22" s="11">
        <f t="shared" si="6"/>
        <v>5345.6270000000004</v>
      </c>
      <c r="Q22" s="3"/>
      <c r="R22" s="3"/>
    </row>
    <row r="23" spans="1:18">
      <c r="A23" s="8">
        <v>12.25</v>
      </c>
      <c r="C23">
        <v>12</v>
      </c>
      <c r="D23">
        <v>1</v>
      </c>
      <c r="F23" s="9">
        <f t="shared" si="0"/>
        <v>13</v>
      </c>
      <c r="G23" s="1" t="str">
        <f t="shared" si="1"/>
        <v/>
      </c>
      <c r="H23" s="8">
        <v>12.25</v>
      </c>
      <c r="I23" s="14">
        <v>5830497</v>
      </c>
      <c r="J23" s="10"/>
      <c r="K23" s="8">
        <v>12.25</v>
      </c>
      <c r="L23" s="1">
        <f t="shared" si="2"/>
        <v>0</v>
      </c>
      <c r="M23" s="1">
        <f t="shared" si="3"/>
        <v>5381.9972307692296</v>
      </c>
      <c r="N23" s="1">
        <f t="shared" si="4"/>
        <v>448.499769230769</v>
      </c>
      <c r="O23" s="1">
        <f t="shared" si="5"/>
        <v>0</v>
      </c>
      <c r="P23" s="11">
        <f t="shared" si="6"/>
        <v>5830.4970000000003</v>
      </c>
      <c r="Q23" s="3"/>
      <c r="R23" s="3"/>
    </row>
    <row r="24" spans="1:18">
      <c r="A24" s="8">
        <v>12.75</v>
      </c>
      <c r="C24">
        <v>2</v>
      </c>
      <c r="D24">
        <v>1</v>
      </c>
      <c r="F24" s="9">
        <f t="shared" si="0"/>
        <v>3</v>
      </c>
      <c r="G24" s="1" t="str">
        <f t="shared" si="1"/>
        <v/>
      </c>
      <c r="H24" s="8">
        <v>12.75</v>
      </c>
      <c r="I24" s="14">
        <v>11100463</v>
      </c>
      <c r="J24" s="10"/>
      <c r="K24" s="8">
        <v>12.75</v>
      </c>
      <c r="L24" s="1">
        <f t="shared" si="2"/>
        <v>0</v>
      </c>
      <c r="M24" s="1">
        <f t="shared" si="3"/>
        <v>7400.3086666666704</v>
      </c>
      <c r="N24" s="1">
        <f t="shared" si="4"/>
        <v>3700.1543333333302</v>
      </c>
      <c r="O24" s="1">
        <f t="shared" si="5"/>
        <v>0</v>
      </c>
      <c r="P24" s="11">
        <f t="shared" si="6"/>
        <v>11100.463</v>
      </c>
      <c r="Q24" s="3"/>
      <c r="R24" s="3"/>
    </row>
    <row r="25" spans="1:18">
      <c r="A25" s="8">
        <v>13.25</v>
      </c>
      <c r="C25">
        <v>7</v>
      </c>
      <c r="D25">
        <v>3</v>
      </c>
      <c r="F25" s="9">
        <f t="shared" si="0"/>
        <v>10</v>
      </c>
      <c r="G25" s="1" t="str">
        <f t="shared" si="1"/>
        <v/>
      </c>
      <c r="H25" s="8">
        <v>13.25</v>
      </c>
      <c r="I25" s="14">
        <v>7355194</v>
      </c>
      <c r="J25" s="10"/>
      <c r="K25" s="8">
        <v>13.25</v>
      </c>
      <c r="L25" s="1">
        <f t="shared" si="2"/>
        <v>0</v>
      </c>
      <c r="M25" s="1">
        <f t="shared" si="3"/>
        <v>5148.6358</v>
      </c>
      <c r="N25" s="1">
        <f t="shared" si="4"/>
        <v>2206.5581999999999</v>
      </c>
      <c r="O25" s="1">
        <f t="shared" si="5"/>
        <v>0</v>
      </c>
      <c r="P25" s="11">
        <f t="shared" si="6"/>
        <v>7355.1940000000004</v>
      </c>
      <c r="Q25" s="3"/>
      <c r="R25" s="3"/>
    </row>
    <row r="26" spans="1:18">
      <c r="A26" s="8">
        <v>13.75</v>
      </c>
      <c r="C26">
        <v>0</v>
      </c>
      <c r="D26">
        <v>3</v>
      </c>
      <c r="F26" s="9">
        <f t="shared" si="0"/>
        <v>3</v>
      </c>
      <c r="G26" s="1" t="str">
        <f t="shared" si="1"/>
        <v/>
      </c>
      <c r="H26" s="8">
        <v>13.75</v>
      </c>
      <c r="I26" s="14">
        <v>5938228</v>
      </c>
      <c r="J26" s="10"/>
      <c r="K26" s="8">
        <v>13.75</v>
      </c>
      <c r="L26" s="1">
        <f t="shared" si="2"/>
        <v>0</v>
      </c>
      <c r="M26" s="1">
        <f t="shared" si="3"/>
        <v>0</v>
      </c>
      <c r="N26" s="1">
        <f t="shared" si="4"/>
        <v>5938.2280000000001</v>
      </c>
      <c r="O26" s="1">
        <f t="shared" si="5"/>
        <v>0</v>
      </c>
      <c r="P26" s="11">
        <f t="shared" si="6"/>
        <v>5938.2280000000001</v>
      </c>
      <c r="Q26" s="3"/>
      <c r="R26" s="3"/>
    </row>
    <row r="27" spans="1:18">
      <c r="A27" s="8">
        <v>14.25</v>
      </c>
      <c r="C27">
        <v>1</v>
      </c>
      <c r="D27">
        <v>2</v>
      </c>
      <c r="F27" s="9">
        <f t="shared" si="0"/>
        <v>3</v>
      </c>
      <c r="G27" s="1" t="str">
        <f t="shared" si="1"/>
        <v/>
      </c>
      <c r="H27" s="8">
        <v>14.25</v>
      </c>
      <c r="I27" s="14">
        <v>3916121</v>
      </c>
      <c r="J27" s="10"/>
      <c r="K27" s="8">
        <v>14.25</v>
      </c>
      <c r="L27" s="1">
        <f t="shared" si="2"/>
        <v>0</v>
      </c>
      <c r="M27" s="1">
        <f t="shared" si="3"/>
        <v>1305.37366666667</v>
      </c>
      <c r="N27" s="1">
        <f t="shared" si="4"/>
        <v>2610.7473333333301</v>
      </c>
      <c r="O27" s="1">
        <f t="shared" si="5"/>
        <v>0</v>
      </c>
      <c r="P27" s="11">
        <f t="shared" si="6"/>
        <v>3916.1210000000001</v>
      </c>
      <c r="Q27" s="3"/>
      <c r="R27" s="3"/>
    </row>
    <row r="28" spans="1:18">
      <c r="A28" s="8">
        <v>14.75</v>
      </c>
      <c r="C28">
        <v>2</v>
      </c>
      <c r="F28" s="9">
        <f t="shared" si="0"/>
        <v>2</v>
      </c>
      <c r="G28" s="1" t="str">
        <f t="shared" si="1"/>
        <v/>
      </c>
      <c r="H28" s="8">
        <v>14.75</v>
      </c>
      <c r="I28" s="13">
        <v>1648298</v>
      </c>
      <c r="J28" s="10"/>
      <c r="K28" s="8">
        <v>14.75</v>
      </c>
      <c r="L28" s="1">
        <f t="shared" si="2"/>
        <v>0</v>
      </c>
      <c r="M28" s="1">
        <f t="shared" si="3"/>
        <v>1648.298</v>
      </c>
      <c r="N28" s="1">
        <f t="shared" si="4"/>
        <v>0</v>
      </c>
      <c r="O28" s="1">
        <f t="shared" si="5"/>
        <v>0</v>
      </c>
      <c r="P28" s="11">
        <f t="shared" si="6"/>
        <v>1648.298</v>
      </c>
      <c r="Q28" s="3"/>
      <c r="R28" s="3"/>
    </row>
    <row r="29" spans="1:18">
      <c r="A29" s="8">
        <v>15.25</v>
      </c>
      <c r="C29" s="12">
        <v>2</v>
      </c>
      <c r="D29" s="12">
        <v>1</v>
      </c>
      <c r="E29" s="15"/>
      <c r="F29" s="9">
        <f t="shared" si="0"/>
        <v>3</v>
      </c>
      <c r="G29" s="1" t="str">
        <f t="shared" si="1"/>
        <v/>
      </c>
      <c r="H29" s="8">
        <v>15.25</v>
      </c>
      <c r="I29">
        <v>325057</v>
      </c>
      <c r="J29" s="10"/>
      <c r="K29" s="8">
        <v>15.25</v>
      </c>
      <c r="L29" s="1">
        <f t="shared" si="2"/>
        <v>0</v>
      </c>
      <c r="M29" s="1">
        <f t="shared" si="3"/>
        <v>216.70466666666701</v>
      </c>
      <c r="N29" s="1">
        <f t="shared" si="4"/>
        <v>108.35233333333299</v>
      </c>
      <c r="O29" s="1">
        <f t="shared" si="5"/>
        <v>0</v>
      </c>
      <c r="P29" s="11">
        <f t="shared" si="6"/>
        <v>325.05700000000002</v>
      </c>
      <c r="Q29" s="3"/>
      <c r="R29" s="3"/>
    </row>
    <row r="30" spans="1:18">
      <c r="A30" s="8">
        <v>15.75</v>
      </c>
      <c r="C30" s="12">
        <v>2</v>
      </c>
      <c r="D30" s="12">
        <v>2</v>
      </c>
      <c r="F30" s="9">
        <f t="shared" si="0"/>
        <v>4</v>
      </c>
      <c r="G30" s="1" t="str">
        <f t="shared" si="1"/>
        <v/>
      </c>
      <c r="H30" s="8">
        <v>15.75</v>
      </c>
      <c r="I30">
        <v>154850</v>
      </c>
      <c r="J30" s="10"/>
      <c r="K30" s="8">
        <v>15.75</v>
      </c>
      <c r="L30" s="1">
        <f t="shared" si="2"/>
        <v>0</v>
      </c>
      <c r="M30" s="1">
        <f t="shared" si="3"/>
        <v>77.424999999999997</v>
      </c>
      <c r="N30" s="1">
        <f t="shared" si="4"/>
        <v>77.424999999999997</v>
      </c>
      <c r="O30" s="1">
        <f t="shared" si="5"/>
        <v>0</v>
      </c>
      <c r="P30" s="11">
        <f t="shared" si="6"/>
        <v>154.85</v>
      </c>
      <c r="Q30" s="3"/>
      <c r="R30" s="3"/>
    </row>
    <row r="31" spans="1:18">
      <c r="A31" s="8">
        <v>16.25</v>
      </c>
      <c r="C31" s="12">
        <v>1</v>
      </c>
      <c r="D31" s="12">
        <v>2</v>
      </c>
      <c r="F31" s="9">
        <f t="shared" si="0"/>
        <v>3</v>
      </c>
      <c r="G31" s="1" t="str">
        <f t="shared" si="1"/>
        <v/>
      </c>
      <c r="H31" s="8">
        <v>16.25</v>
      </c>
      <c r="I31">
        <v>6549</v>
      </c>
      <c r="J31" s="10"/>
      <c r="K31" s="8">
        <v>16.25</v>
      </c>
      <c r="L31" s="1">
        <f t="shared" si="2"/>
        <v>0</v>
      </c>
      <c r="M31" s="1">
        <f t="shared" si="3"/>
        <v>2.1829999999999998</v>
      </c>
      <c r="N31" s="1">
        <f t="shared" si="4"/>
        <v>4.3659999999999997</v>
      </c>
      <c r="O31" s="1">
        <f t="shared" si="5"/>
        <v>0</v>
      </c>
      <c r="P31" s="11">
        <f t="shared" si="6"/>
        <v>6.5490000000000004</v>
      </c>
      <c r="Q31" s="3"/>
      <c r="R31" s="3"/>
    </row>
    <row r="32" spans="1:18">
      <c r="A32" s="8">
        <v>16.75</v>
      </c>
      <c r="C32" s="12">
        <v>1</v>
      </c>
      <c r="D32" s="12">
        <v>4</v>
      </c>
      <c r="F32" s="9">
        <f t="shared" si="0"/>
        <v>5</v>
      </c>
      <c r="G32" s="1" t="str">
        <f t="shared" si="1"/>
        <v/>
      </c>
      <c r="H32" s="8">
        <v>16.75</v>
      </c>
      <c r="I32">
        <v>6549</v>
      </c>
      <c r="J32" s="16"/>
      <c r="K32" s="8">
        <v>16.75</v>
      </c>
      <c r="L32" s="1">
        <f t="shared" si="2"/>
        <v>0</v>
      </c>
      <c r="M32" s="1">
        <f t="shared" si="3"/>
        <v>1.3098000000000001</v>
      </c>
      <c r="N32" s="1">
        <f t="shared" si="4"/>
        <v>5.2392000000000003</v>
      </c>
      <c r="O32" s="1">
        <f t="shared" si="5"/>
        <v>0</v>
      </c>
      <c r="P32" s="11">
        <f t="shared" si="6"/>
        <v>6.5490000000000004</v>
      </c>
      <c r="Q32" s="3"/>
      <c r="R32" s="3"/>
    </row>
    <row r="33" spans="1:18">
      <c r="A33" s="8">
        <v>17.25</v>
      </c>
      <c r="C33" s="12"/>
      <c r="D33" s="12">
        <v>1</v>
      </c>
      <c r="F33" s="9">
        <f t="shared" si="0"/>
        <v>1</v>
      </c>
      <c r="G33" s="1" t="str">
        <f t="shared" si="1"/>
        <v/>
      </c>
      <c r="H33" s="8">
        <v>17.25</v>
      </c>
      <c r="I33">
        <v>16154</v>
      </c>
      <c r="J33" s="16"/>
      <c r="K33" s="8">
        <v>17.25</v>
      </c>
      <c r="L33" s="1">
        <f t="shared" si="2"/>
        <v>0</v>
      </c>
      <c r="M33" s="1">
        <f t="shared" si="3"/>
        <v>0</v>
      </c>
      <c r="N33" s="1">
        <f t="shared" si="4"/>
        <v>16.154</v>
      </c>
      <c r="O33" s="1">
        <f t="shared" si="5"/>
        <v>0</v>
      </c>
      <c r="P33" s="11">
        <f t="shared" si="6"/>
        <v>16.154</v>
      </c>
      <c r="Q33" s="3"/>
      <c r="R33" s="3"/>
    </row>
    <row r="34" spans="1:18">
      <c r="A34" s="8">
        <v>17.75</v>
      </c>
      <c r="F34" s="9">
        <f t="shared" si="0"/>
        <v>0</v>
      </c>
      <c r="G34" s="1" t="str">
        <f t="shared" si="1"/>
        <v/>
      </c>
      <c r="H34" s="8">
        <v>17.75</v>
      </c>
      <c r="J34" s="16"/>
      <c r="K34" s="8">
        <v>17.75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1">
        <f t="shared" si="6"/>
        <v>0</v>
      </c>
      <c r="Q34" s="3"/>
      <c r="R34" s="3"/>
    </row>
    <row r="35" spans="1:18">
      <c r="A35" s="8">
        <v>18.25</v>
      </c>
      <c r="F35" s="9">
        <f t="shared" si="0"/>
        <v>0</v>
      </c>
      <c r="G35" s="1" t="str">
        <f t="shared" si="1"/>
        <v/>
      </c>
      <c r="H35" s="8">
        <v>18.25</v>
      </c>
      <c r="J35" s="1"/>
      <c r="K35" s="8">
        <v>18.25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>
        <f t="shared" si="5"/>
        <v>0</v>
      </c>
      <c r="P35" s="11">
        <f t="shared" si="6"/>
        <v>0</v>
      </c>
      <c r="Q35" s="3"/>
      <c r="R35" s="3"/>
    </row>
    <row r="36" spans="1:18">
      <c r="A36" s="8">
        <v>18.75</v>
      </c>
      <c r="F36" s="9">
        <f t="shared" si="0"/>
        <v>0</v>
      </c>
      <c r="G36" s="1" t="str">
        <f t="shared" si="1"/>
        <v/>
      </c>
      <c r="H36" s="8">
        <v>18.75</v>
      </c>
      <c r="J36" s="1"/>
      <c r="K36" s="8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1">
        <f t="shared" si="6"/>
        <v>0</v>
      </c>
      <c r="Q36" s="3"/>
      <c r="R36" s="3"/>
    </row>
    <row r="37" spans="1:18">
      <c r="A37" s="8">
        <v>19.25</v>
      </c>
      <c r="F37" s="9">
        <f t="shared" si="0"/>
        <v>0</v>
      </c>
      <c r="G37" s="1" t="str">
        <f t="shared" si="1"/>
        <v/>
      </c>
      <c r="H37" s="8">
        <v>19.25</v>
      </c>
      <c r="J37" s="1"/>
      <c r="K37" s="8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1">
        <f t="shared" si="6"/>
        <v>0</v>
      </c>
      <c r="Q37" s="3"/>
      <c r="R37" s="3"/>
    </row>
    <row r="38" spans="1:18">
      <c r="A38" s="8">
        <v>19.75</v>
      </c>
      <c r="F38" s="9">
        <f t="shared" si="0"/>
        <v>0</v>
      </c>
      <c r="G38" s="1" t="str">
        <f t="shared" si="1"/>
        <v/>
      </c>
      <c r="H38" s="8">
        <v>19.75</v>
      </c>
      <c r="J38" s="1"/>
      <c r="K38" s="8">
        <v>19.75</v>
      </c>
      <c r="L38" s="1">
        <f t="shared" si="2"/>
        <v>0</v>
      </c>
      <c r="M38" s="1">
        <f t="shared" si="3"/>
        <v>0</v>
      </c>
      <c r="N38" s="1">
        <f t="shared" si="4"/>
        <v>0</v>
      </c>
      <c r="O38" s="1">
        <f t="shared" si="5"/>
        <v>0</v>
      </c>
      <c r="P38" s="11">
        <f t="shared" si="6"/>
        <v>0</v>
      </c>
      <c r="Q38" s="3"/>
      <c r="R38" s="3"/>
    </row>
    <row r="39" spans="1:18">
      <c r="A39" s="8">
        <v>20.25</v>
      </c>
      <c r="F39" s="9">
        <f t="shared" si="0"/>
        <v>0</v>
      </c>
      <c r="G39" s="1" t="str">
        <f t="shared" si="1"/>
        <v/>
      </c>
      <c r="H39" s="8">
        <v>20.25</v>
      </c>
      <c r="J39" s="1"/>
      <c r="K39" s="8">
        <v>20.25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1">
        <f t="shared" si="6"/>
        <v>0</v>
      </c>
      <c r="Q39" s="3"/>
      <c r="R39" s="3"/>
    </row>
    <row r="40" spans="1:18">
      <c r="A40" s="8">
        <v>20.75</v>
      </c>
      <c r="F40" s="9">
        <f t="shared" si="0"/>
        <v>0</v>
      </c>
      <c r="G40" s="1" t="str">
        <f t="shared" si="1"/>
        <v>COMPLETAR</v>
      </c>
      <c r="H40" s="6" t="s">
        <v>7</v>
      </c>
      <c r="I40" s="10">
        <f>SUM(I6:I39)</f>
        <v>43689979</v>
      </c>
      <c r="J40" s="1"/>
      <c r="K40" s="8">
        <v>20.75</v>
      </c>
      <c r="L40" s="1">
        <f t="shared" si="2"/>
        <v>0</v>
      </c>
      <c r="M40" s="1">
        <f t="shared" si="3"/>
        <v>0</v>
      </c>
      <c r="N40" s="1">
        <f t="shared" si="4"/>
        <v>0</v>
      </c>
      <c r="O40" s="1">
        <f t="shared" si="5"/>
        <v>0</v>
      </c>
      <c r="P40" s="11">
        <f t="shared" si="6"/>
        <v>0</v>
      </c>
      <c r="Q40" s="3"/>
      <c r="R40" s="3"/>
    </row>
    <row r="41" spans="1:18">
      <c r="A41" s="8">
        <v>21.25</v>
      </c>
      <c r="F41" s="9">
        <f t="shared" si="0"/>
        <v>0</v>
      </c>
      <c r="G41" s="1" t="str">
        <f t="shared" si="1"/>
        <v/>
      </c>
      <c r="H41" s="8">
        <v>21.25</v>
      </c>
      <c r="I41" s="10"/>
      <c r="J41" s="1"/>
      <c r="K41" s="8">
        <v>21.25</v>
      </c>
      <c r="L41" s="1">
        <f t="shared" si="2"/>
        <v>0</v>
      </c>
      <c r="M41" s="1">
        <f t="shared" si="3"/>
        <v>0</v>
      </c>
      <c r="N41" s="1">
        <f t="shared" si="4"/>
        <v>0</v>
      </c>
      <c r="O41" s="1">
        <f t="shared" si="5"/>
        <v>0</v>
      </c>
      <c r="P41" s="11">
        <f t="shared" si="6"/>
        <v>0</v>
      </c>
      <c r="Q41" s="3"/>
      <c r="R41" s="3"/>
    </row>
    <row r="42" spans="1:18">
      <c r="A42" s="8">
        <v>21.75</v>
      </c>
      <c r="F42" s="9">
        <f t="shared" si="0"/>
        <v>0</v>
      </c>
      <c r="G42" s="1" t="str">
        <f t="shared" si="1"/>
        <v/>
      </c>
      <c r="H42" s="8">
        <v>21.75</v>
      </c>
      <c r="I42" s="10"/>
      <c r="J42" s="1"/>
      <c r="K42" s="8">
        <v>21.75</v>
      </c>
      <c r="L42" s="1">
        <f t="shared" si="2"/>
        <v>0</v>
      </c>
      <c r="M42" s="1">
        <f t="shared" si="3"/>
        <v>0</v>
      </c>
      <c r="N42" s="1">
        <f t="shared" si="4"/>
        <v>0</v>
      </c>
      <c r="O42" s="1">
        <f t="shared" si="5"/>
        <v>0</v>
      </c>
      <c r="P42" s="11">
        <f t="shared" si="6"/>
        <v>0</v>
      </c>
      <c r="Q42" s="3"/>
      <c r="R42" s="3"/>
    </row>
    <row r="43" spans="1:18">
      <c r="A43" s="6" t="s">
        <v>7</v>
      </c>
      <c r="B43" s="17">
        <f>SUM(B6:B42)</f>
        <v>0</v>
      </c>
      <c r="C43" s="17">
        <f>SUM(C6:C42)</f>
        <v>157</v>
      </c>
      <c r="D43" s="17">
        <f>SUM(D6:D42)</f>
        <v>20</v>
      </c>
      <c r="E43" s="17">
        <f>SUM(E6:E42)</f>
        <v>0</v>
      </c>
      <c r="F43" s="17">
        <f>SUM(F6:F42)</f>
        <v>177</v>
      </c>
      <c r="G43" s="18"/>
      <c r="J43" s="1"/>
      <c r="K43" s="6" t="s">
        <v>7</v>
      </c>
      <c r="L43" s="17">
        <f>SUM(L6:L42)</f>
        <v>0</v>
      </c>
      <c r="M43" s="17">
        <f>SUM(M6:M42)</f>
        <v>28574.254830769201</v>
      </c>
      <c r="N43" s="17">
        <f>SUM(N6:N42)</f>
        <v>15115.7241692308</v>
      </c>
      <c r="O43" s="17">
        <f>SUM(O6:O42)</f>
        <v>0</v>
      </c>
      <c r="P43" s="17">
        <f>SUM(P6:P42)</f>
        <v>43689.978999999999</v>
      </c>
      <c r="Q43" s="19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20"/>
      <c r="B46" s="1"/>
      <c r="C46" s="1"/>
      <c r="D46" s="1"/>
      <c r="E46" s="1"/>
      <c r="F46" s="20"/>
      <c r="G46" s="1"/>
      <c r="H46" s="1"/>
      <c r="I46" s="1"/>
      <c r="J46" s="20"/>
      <c r="K46" s="1"/>
      <c r="L46" s="1"/>
      <c r="M46" s="1"/>
      <c r="N46" s="20"/>
      <c r="O46" s="1"/>
      <c r="P46" s="3"/>
      <c r="Q46" s="3"/>
      <c r="R46" s="3"/>
    </row>
    <row r="47" spans="1:18">
      <c r="A47" s="1"/>
      <c r="B47" s="50" t="s">
        <v>9</v>
      </c>
      <c r="C47" s="50"/>
      <c r="D47" s="50"/>
      <c r="E47" s="1"/>
      <c r="F47" s="1"/>
      <c r="G47" s="10"/>
      <c r="H47" s="1"/>
      <c r="I47" s="50" t="s">
        <v>10</v>
      </c>
      <c r="J47" s="50"/>
      <c r="K47" s="50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1" t="s">
        <v>11</v>
      </c>
      <c r="I49">
        <v>5.1379999999999993E-3</v>
      </c>
      <c r="J49" s="21" t="s">
        <v>12</v>
      </c>
      <c r="K49">
        <v>3.1022729999999998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2" t="s">
        <v>7</v>
      </c>
      <c r="N51" s="3"/>
      <c r="O51" s="3"/>
      <c r="P51" s="3"/>
    </row>
    <row r="52" spans="1:18">
      <c r="A52" s="8">
        <v>3.75</v>
      </c>
      <c r="B52" s="1">
        <f t="shared" ref="B52:B88" si="7">L6*($A52)</f>
        <v>0</v>
      </c>
      <c r="C52" s="1">
        <f t="shared" ref="C52:C88" si="8">M6*($A52)</f>
        <v>0</v>
      </c>
      <c r="D52" s="1">
        <f t="shared" ref="D52:D88" si="9">N6*($A52)</f>
        <v>0</v>
      </c>
      <c r="E52" s="1">
        <f t="shared" ref="E52:E88" si="10">O6*($A52)</f>
        <v>0</v>
      </c>
      <c r="F52" s="9">
        <f t="shared" ref="F52:F88" si="11">SUM(B52:E52)</f>
        <v>0</v>
      </c>
      <c r="G52" s="1"/>
      <c r="H52" s="8">
        <f t="shared" ref="H52:H88" si="12">$I$49*((A52)^$K$49)</f>
        <v>0.31016715246340698</v>
      </c>
      <c r="I52" s="1">
        <f t="shared" ref="I52:I88" si="13">L6*$H52</f>
        <v>0</v>
      </c>
      <c r="J52" s="1">
        <f t="shared" ref="J52:J88" si="14">M6*$H52</f>
        <v>0</v>
      </c>
      <c r="K52" s="1">
        <f t="shared" ref="K52:K88" si="15">N6*$H52</f>
        <v>0</v>
      </c>
      <c r="L52" s="1">
        <f t="shared" ref="L52:L88" si="16">O6*$H52</f>
        <v>0</v>
      </c>
      <c r="M52" s="23">
        <f t="shared" ref="M52:M88" si="17">SUM(I52:L52)</f>
        <v>0</v>
      </c>
      <c r="N52" s="3"/>
      <c r="O52" s="3"/>
      <c r="P52" s="3"/>
    </row>
    <row r="53" spans="1:18">
      <c r="A53" s="8">
        <v>4.25</v>
      </c>
      <c r="B53" s="1">
        <f t="shared" si="7"/>
        <v>0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9">
        <f t="shared" si="11"/>
        <v>0</v>
      </c>
      <c r="G53" s="1"/>
      <c r="H53" s="8">
        <f t="shared" si="12"/>
        <v>0.45732833608881202</v>
      </c>
      <c r="I53" s="1">
        <f t="shared" si="13"/>
        <v>0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3">
        <f t="shared" si="17"/>
        <v>0</v>
      </c>
      <c r="N53" s="3"/>
      <c r="O53" s="3"/>
      <c r="P53" s="3"/>
    </row>
    <row r="54" spans="1:18">
      <c r="A54" s="8">
        <v>4.75</v>
      </c>
      <c r="B54" s="1">
        <f t="shared" si="7"/>
        <v>0</v>
      </c>
      <c r="C54" s="1">
        <f t="shared" si="8"/>
        <v>0</v>
      </c>
      <c r="D54" s="1">
        <f t="shared" si="9"/>
        <v>0</v>
      </c>
      <c r="E54" s="1">
        <f t="shared" si="10"/>
        <v>0</v>
      </c>
      <c r="F54" s="9">
        <f t="shared" si="11"/>
        <v>0</v>
      </c>
      <c r="G54" s="1"/>
      <c r="H54" s="8">
        <f t="shared" si="12"/>
        <v>0.64577676390414396</v>
      </c>
      <c r="I54" s="1">
        <f t="shared" si="13"/>
        <v>0</v>
      </c>
      <c r="J54" s="1">
        <f t="shared" si="14"/>
        <v>0</v>
      </c>
      <c r="K54" s="1">
        <f t="shared" si="15"/>
        <v>0</v>
      </c>
      <c r="L54" s="1">
        <f t="shared" si="16"/>
        <v>0</v>
      </c>
      <c r="M54" s="23">
        <f t="shared" si="17"/>
        <v>0</v>
      </c>
      <c r="N54" s="3"/>
      <c r="O54" s="3"/>
      <c r="P54" s="3"/>
    </row>
    <row r="55" spans="1:18">
      <c r="A55" s="8">
        <v>5.25</v>
      </c>
      <c r="B55" s="1">
        <f t="shared" si="7"/>
        <v>0</v>
      </c>
      <c r="C55" s="1">
        <f t="shared" si="8"/>
        <v>0</v>
      </c>
      <c r="D55" s="1">
        <f t="shared" si="9"/>
        <v>0</v>
      </c>
      <c r="E55" s="1">
        <f t="shared" si="10"/>
        <v>0</v>
      </c>
      <c r="F55" s="9">
        <f t="shared" si="11"/>
        <v>0</v>
      </c>
      <c r="G55" s="1"/>
      <c r="H55" s="8">
        <f t="shared" si="12"/>
        <v>0.88089645567163599</v>
      </c>
      <c r="I55" s="1">
        <f t="shared" si="13"/>
        <v>0</v>
      </c>
      <c r="J55" s="1">
        <f t="shared" si="14"/>
        <v>0</v>
      </c>
      <c r="K55" s="1">
        <f t="shared" si="15"/>
        <v>0</v>
      </c>
      <c r="L55" s="1">
        <f t="shared" si="16"/>
        <v>0</v>
      </c>
      <c r="M55" s="23">
        <f t="shared" si="17"/>
        <v>0</v>
      </c>
      <c r="N55" s="3"/>
      <c r="O55" s="3"/>
      <c r="P55" s="3"/>
    </row>
    <row r="56" spans="1:18">
      <c r="A56" s="8">
        <v>5.75</v>
      </c>
      <c r="B56" s="1">
        <f t="shared" si="7"/>
        <v>0</v>
      </c>
      <c r="C56" s="1">
        <f t="shared" si="8"/>
        <v>0</v>
      </c>
      <c r="D56" s="1">
        <f t="shared" si="9"/>
        <v>0</v>
      </c>
      <c r="E56" s="1">
        <f t="shared" si="10"/>
        <v>0</v>
      </c>
      <c r="F56" s="9">
        <f t="shared" si="11"/>
        <v>0</v>
      </c>
      <c r="G56" s="1"/>
      <c r="H56" s="8">
        <f t="shared" si="12"/>
        <v>1.16812990807037</v>
      </c>
      <c r="I56" s="1">
        <f t="shared" si="13"/>
        <v>0</v>
      </c>
      <c r="J56" s="1">
        <f t="shared" si="14"/>
        <v>0</v>
      </c>
      <c r="K56" s="1">
        <f t="shared" si="15"/>
        <v>0</v>
      </c>
      <c r="L56" s="1">
        <f t="shared" si="16"/>
        <v>0</v>
      </c>
      <c r="M56" s="23">
        <f t="shared" si="17"/>
        <v>0</v>
      </c>
      <c r="N56" s="3"/>
      <c r="O56" s="3"/>
      <c r="P56" s="3"/>
    </row>
    <row r="57" spans="1:18">
      <c r="A57" s="8">
        <v>6.25</v>
      </c>
      <c r="B57" s="1">
        <f t="shared" si="7"/>
        <v>0</v>
      </c>
      <c r="C57" s="1">
        <f t="shared" si="8"/>
        <v>0</v>
      </c>
      <c r="D57" s="1">
        <f t="shared" si="9"/>
        <v>0</v>
      </c>
      <c r="E57" s="1">
        <f t="shared" si="10"/>
        <v>0</v>
      </c>
      <c r="F57" s="9">
        <f t="shared" si="11"/>
        <v>0</v>
      </c>
      <c r="G57" s="1"/>
      <c r="H57" s="8">
        <f t="shared" si="12"/>
        <v>1.51297303886194</v>
      </c>
      <c r="I57" s="1">
        <f t="shared" si="13"/>
        <v>0</v>
      </c>
      <c r="J57" s="1">
        <f t="shared" si="14"/>
        <v>0</v>
      </c>
      <c r="K57" s="1">
        <f t="shared" si="15"/>
        <v>0</v>
      </c>
      <c r="L57" s="1">
        <f t="shared" si="16"/>
        <v>0</v>
      </c>
      <c r="M57" s="23">
        <f t="shared" si="17"/>
        <v>0</v>
      </c>
      <c r="N57" s="3"/>
      <c r="O57" s="3"/>
      <c r="P57" s="3"/>
    </row>
    <row r="58" spans="1:18">
      <c r="A58" s="8">
        <v>6.75</v>
      </c>
      <c r="B58" s="1">
        <f t="shared" si="7"/>
        <v>0</v>
      </c>
      <c r="C58" s="1">
        <f t="shared" si="8"/>
        <v>19.818000000000001</v>
      </c>
      <c r="D58" s="1">
        <f t="shared" si="9"/>
        <v>0</v>
      </c>
      <c r="E58" s="1">
        <f t="shared" si="10"/>
        <v>0</v>
      </c>
      <c r="F58" s="9">
        <f t="shared" si="11"/>
        <v>19.818000000000001</v>
      </c>
      <c r="G58" s="1"/>
      <c r="H58" s="8">
        <f t="shared" si="12"/>
        <v>1.9209709761654701</v>
      </c>
      <c r="I58" s="1">
        <f t="shared" si="13"/>
        <v>0</v>
      </c>
      <c r="J58" s="1">
        <f t="shared" si="14"/>
        <v>5.63997078602182</v>
      </c>
      <c r="K58" s="1">
        <f t="shared" si="15"/>
        <v>0</v>
      </c>
      <c r="L58" s="1">
        <f t="shared" si="16"/>
        <v>0</v>
      </c>
      <c r="M58" s="23">
        <f t="shared" si="17"/>
        <v>5.63997078602182</v>
      </c>
      <c r="N58" s="3"/>
      <c r="O58" s="3"/>
      <c r="P58" s="3"/>
    </row>
    <row r="59" spans="1:18">
      <c r="A59" s="8">
        <v>7.25</v>
      </c>
      <c r="B59" s="1">
        <f t="shared" si="7"/>
        <v>0</v>
      </c>
      <c r="C59" s="1">
        <f t="shared" si="8"/>
        <v>85.151250000000005</v>
      </c>
      <c r="D59" s="1">
        <f t="shared" si="9"/>
        <v>0</v>
      </c>
      <c r="E59" s="1">
        <f t="shared" si="10"/>
        <v>0</v>
      </c>
      <c r="F59" s="9">
        <f t="shared" si="11"/>
        <v>85.151250000000005</v>
      </c>
      <c r="G59" s="1"/>
      <c r="H59" s="8">
        <f t="shared" si="12"/>
        <v>2.3977144941525599</v>
      </c>
      <c r="I59" s="1">
        <f t="shared" si="13"/>
        <v>0</v>
      </c>
      <c r="J59" s="1">
        <f t="shared" si="14"/>
        <v>28.161156733821802</v>
      </c>
      <c r="K59" s="1">
        <f t="shared" si="15"/>
        <v>0</v>
      </c>
      <c r="L59" s="1">
        <f t="shared" si="16"/>
        <v>0</v>
      </c>
      <c r="M59" s="23">
        <f t="shared" si="17"/>
        <v>28.161156733821802</v>
      </c>
      <c r="N59" s="3"/>
      <c r="O59" s="3"/>
      <c r="P59" s="3"/>
    </row>
    <row r="60" spans="1:18">
      <c r="A60" s="8">
        <v>7.75</v>
      </c>
      <c r="B60" s="1">
        <f t="shared" si="7"/>
        <v>0</v>
      </c>
      <c r="C60" s="1">
        <f t="shared" si="8"/>
        <v>68.874250000000004</v>
      </c>
      <c r="D60" s="1">
        <f t="shared" si="9"/>
        <v>0</v>
      </c>
      <c r="E60" s="1">
        <f t="shared" si="10"/>
        <v>0</v>
      </c>
      <c r="F60" s="9">
        <f t="shared" si="11"/>
        <v>68.874250000000004</v>
      </c>
      <c r="G60" s="1"/>
      <c r="H60" s="8">
        <f t="shared" si="12"/>
        <v>2.9488369547034199</v>
      </c>
      <c r="I60" s="1">
        <f t="shared" si="13"/>
        <v>0</v>
      </c>
      <c r="J60" s="1">
        <f t="shared" si="14"/>
        <v>26.206314016449301</v>
      </c>
      <c r="K60" s="1">
        <f t="shared" si="15"/>
        <v>0</v>
      </c>
      <c r="L60" s="1">
        <f t="shared" si="16"/>
        <v>0</v>
      </c>
      <c r="M60" s="23">
        <f t="shared" si="17"/>
        <v>26.206314016449301</v>
      </c>
      <c r="N60" s="3"/>
      <c r="O60" s="3"/>
      <c r="P60" s="3"/>
    </row>
    <row r="61" spans="1:18">
      <c r="A61" s="8">
        <v>8.25</v>
      </c>
      <c r="B61" s="1">
        <f t="shared" si="7"/>
        <v>0</v>
      </c>
      <c r="C61" s="1">
        <f t="shared" si="8"/>
        <v>70.133250000000004</v>
      </c>
      <c r="D61" s="1">
        <f t="shared" si="9"/>
        <v>0</v>
      </c>
      <c r="E61" s="1">
        <f t="shared" si="10"/>
        <v>0</v>
      </c>
      <c r="F61" s="9">
        <f t="shared" si="11"/>
        <v>70.133250000000004</v>
      </c>
      <c r="G61" s="1"/>
      <c r="H61" s="8">
        <f t="shared" si="12"/>
        <v>3.5800116528178698</v>
      </c>
      <c r="I61" s="1">
        <f t="shared" si="13"/>
        <v>0</v>
      </c>
      <c r="J61" s="1">
        <f t="shared" si="14"/>
        <v>30.4336790606047</v>
      </c>
      <c r="K61" s="1">
        <f t="shared" si="15"/>
        <v>0</v>
      </c>
      <c r="L61" s="1">
        <f t="shared" si="16"/>
        <v>0</v>
      </c>
      <c r="M61" s="23">
        <f t="shared" si="17"/>
        <v>30.4336790606047</v>
      </c>
      <c r="N61" s="3"/>
      <c r="O61" s="3"/>
      <c r="P61" s="3"/>
    </row>
    <row r="62" spans="1:18">
      <c r="A62" s="8">
        <v>8.75</v>
      </c>
      <c r="B62" s="1">
        <f t="shared" si="7"/>
        <v>0</v>
      </c>
      <c r="C62" s="1">
        <f t="shared" si="8"/>
        <v>173.78375</v>
      </c>
      <c r="D62" s="1">
        <f t="shared" si="9"/>
        <v>0</v>
      </c>
      <c r="E62" s="1">
        <f t="shared" si="10"/>
        <v>0</v>
      </c>
      <c r="F62" s="9">
        <f t="shared" si="11"/>
        <v>173.78375</v>
      </c>
      <c r="G62" s="1"/>
      <c r="H62" s="8">
        <f t="shared" si="12"/>
        <v>4.2969494895738896</v>
      </c>
      <c r="I62" s="1">
        <f t="shared" si="13"/>
        <v>0</v>
      </c>
      <c r="J62" s="1">
        <f t="shared" si="14"/>
        <v>85.341713812427002</v>
      </c>
      <c r="K62" s="1">
        <f t="shared" si="15"/>
        <v>0</v>
      </c>
      <c r="L62" s="1">
        <f t="shared" si="16"/>
        <v>0</v>
      </c>
      <c r="M62" s="23">
        <f t="shared" si="17"/>
        <v>85.341713812427002</v>
      </c>
      <c r="N62" s="3"/>
      <c r="O62" s="3"/>
      <c r="P62" s="3"/>
    </row>
    <row r="63" spans="1:18">
      <c r="A63" s="8">
        <v>9.25</v>
      </c>
      <c r="B63" s="1">
        <f t="shared" si="7"/>
        <v>0</v>
      </c>
      <c r="C63" s="1">
        <f t="shared" si="8"/>
        <v>133.56075000000001</v>
      </c>
      <c r="D63" s="1">
        <f t="shared" si="9"/>
        <v>0</v>
      </c>
      <c r="E63" s="1">
        <f t="shared" si="10"/>
        <v>0</v>
      </c>
      <c r="F63" s="9">
        <f t="shared" si="11"/>
        <v>133.56075000000001</v>
      </c>
      <c r="G63" s="1"/>
      <c r="H63" s="8">
        <f t="shared" si="12"/>
        <v>5.1053969146145999</v>
      </c>
      <c r="I63" s="1">
        <f t="shared" si="13"/>
        <v>0</v>
      </c>
      <c r="J63" s="1">
        <f t="shared" si="14"/>
        <v>73.716826050120204</v>
      </c>
      <c r="K63" s="1">
        <f t="shared" si="15"/>
        <v>0</v>
      </c>
      <c r="L63" s="1">
        <f t="shared" si="16"/>
        <v>0</v>
      </c>
      <c r="M63" s="23">
        <f t="shared" si="17"/>
        <v>73.716826050120204</v>
      </c>
      <c r="N63" s="3"/>
      <c r="O63" s="3"/>
      <c r="P63" s="3"/>
    </row>
    <row r="64" spans="1:18">
      <c r="A64" s="8">
        <v>9.75</v>
      </c>
      <c r="B64" s="1">
        <f t="shared" si="7"/>
        <v>0</v>
      </c>
      <c r="C64" s="1">
        <f t="shared" si="8"/>
        <v>223.77225000000001</v>
      </c>
      <c r="D64" s="1">
        <f t="shared" si="9"/>
        <v>0</v>
      </c>
      <c r="E64" s="1">
        <f t="shared" si="10"/>
        <v>0</v>
      </c>
      <c r="F64" s="9">
        <f t="shared" si="11"/>
        <v>223.77225000000001</v>
      </c>
      <c r="G64" s="1"/>
      <c r="H64" s="8">
        <f t="shared" si="12"/>
        <v>6.0111340931861497</v>
      </c>
      <c r="I64" s="1">
        <f t="shared" si="13"/>
        <v>0</v>
      </c>
      <c r="J64" s="1">
        <f t="shared" si="14"/>
        <v>137.961538572715</v>
      </c>
      <c r="K64" s="1">
        <f t="shared" si="15"/>
        <v>0</v>
      </c>
      <c r="L64" s="1">
        <f t="shared" si="16"/>
        <v>0</v>
      </c>
      <c r="M64" s="23">
        <f t="shared" si="17"/>
        <v>137.961538572715</v>
      </c>
      <c r="N64" s="3"/>
      <c r="O64" s="3"/>
      <c r="P64" s="3"/>
    </row>
    <row r="65" spans="1:16">
      <c r="A65" s="8">
        <v>10.25</v>
      </c>
      <c r="B65" s="1">
        <f t="shared" si="7"/>
        <v>0</v>
      </c>
      <c r="C65" s="1">
        <f t="shared" si="8"/>
        <v>550.42499999999995</v>
      </c>
      <c r="D65" s="1">
        <f t="shared" si="9"/>
        <v>0</v>
      </c>
      <c r="E65" s="1">
        <f t="shared" si="10"/>
        <v>0</v>
      </c>
      <c r="F65" s="9">
        <f t="shared" si="11"/>
        <v>550.42499999999995</v>
      </c>
      <c r="G65" s="1"/>
      <c r="H65" s="8">
        <f t="shared" si="12"/>
        <v>7.0199732623052498</v>
      </c>
      <c r="I65" s="1">
        <f t="shared" si="13"/>
        <v>0</v>
      </c>
      <c r="J65" s="1">
        <f t="shared" si="14"/>
        <v>376.97256418579201</v>
      </c>
      <c r="K65" s="1">
        <f t="shared" si="15"/>
        <v>0</v>
      </c>
      <c r="L65" s="1">
        <f t="shared" si="16"/>
        <v>0</v>
      </c>
      <c r="M65" s="23">
        <f t="shared" si="17"/>
        <v>376.97256418579201</v>
      </c>
      <c r="N65" s="3"/>
      <c r="O65" s="3"/>
      <c r="P65" s="3"/>
    </row>
    <row r="66" spans="1:16">
      <c r="A66" s="8">
        <v>10.75</v>
      </c>
      <c r="B66" s="1">
        <f t="shared" si="7"/>
        <v>0</v>
      </c>
      <c r="C66" s="1">
        <f t="shared" si="8"/>
        <v>8496.2839999999997</v>
      </c>
      <c r="D66" s="1">
        <f t="shared" si="9"/>
        <v>0</v>
      </c>
      <c r="E66" s="1">
        <f t="shared" si="10"/>
        <v>0</v>
      </c>
      <c r="F66" s="9">
        <f t="shared" si="11"/>
        <v>8496.2839999999997</v>
      </c>
      <c r="G66" s="1"/>
      <c r="H66" s="8">
        <f t="shared" si="12"/>
        <v>8.1377572477690006</v>
      </c>
      <c r="I66" s="1">
        <f t="shared" si="13"/>
        <v>0</v>
      </c>
      <c r="J66" s="1">
        <f t="shared" si="14"/>
        <v>6431.6927162887296</v>
      </c>
      <c r="K66" s="1">
        <f t="shared" si="15"/>
        <v>0</v>
      </c>
      <c r="L66" s="1">
        <f t="shared" si="16"/>
        <v>0</v>
      </c>
      <c r="M66" s="23">
        <f t="shared" si="17"/>
        <v>6431.6927162887296</v>
      </c>
      <c r="N66" s="3"/>
      <c r="O66" s="3"/>
      <c r="P66" s="3"/>
    </row>
    <row r="67" spans="1:16">
      <c r="A67" s="8">
        <v>11.25</v>
      </c>
      <c r="B67" s="1">
        <f t="shared" si="7"/>
        <v>0</v>
      </c>
      <c r="C67" s="1">
        <f t="shared" si="8"/>
        <v>12521.475</v>
      </c>
      <c r="D67" s="1">
        <f t="shared" si="9"/>
        <v>0</v>
      </c>
      <c r="E67" s="1">
        <f t="shared" si="10"/>
        <v>0</v>
      </c>
      <c r="F67" s="9">
        <f t="shared" si="11"/>
        <v>12521.475</v>
      </c>
      <c r="G67" s="1"/>
      <c r="H67" s="8">
        <f t="shared" si="12"/>
        <v>9.3703581191355791</v>
      </c>
      <c r="I67" s="1">
        <f t="shared" si="13"/>
        <v>0</v>
      </c>
      <c r="J67" s="1">
        <f t="shared" si="14"/>
        <v>10429.395993760299</v>
      </c>
      <c r="K67" s="1">
        <f t="shared" si="15"/>
        <v>0</v>
      </c>
      <c r="L67" s="1">
        <f t="shared" si="16"/>
        <v>0</v>
      </c>
      <c r="M67" s="23">
        <f t="shared" si="17"/>
        <v>10429.395993760299</v>
      </c>
      <c r="N67" s="3"/>
      <c r="O67" s="3"/>
      <c r="P67" s="3"/>
    </row>
    <row r="68" spans="1:16">
      <c r="A68" s="8">
        <v>11.75</v>
      </c>
      <c r="B68" s="1">
        <f t="shared" si="7"/>
        <v>0</v>
      </c>
      <c r="C68" s="1">
        <f t="shared" si="8"/>
        <v>62811.117250000003</v>
      </c>
      <c r="D68" s="1">
        <f t="shared" si="9"/>
        <v>0</v>
      </c>
      <c r="E68" s="1">
        <f t="shared" si="10"/>
        <v>0</v>
      </c>
      <c r="F68" s="9">
        <f t="shared" si="11"/>
        <v>62811.117250000003</v>
      </c>
      <c r="G68" s="1"/>
      <c r="H68" s="8">
        <f t="shared" si="12"/>
        <v>10.723675963977801</v>
      </c>
      <c r="I68" s="1">
        <f t="shared" si="13"/>
        <v>0</v>
      </c>
      <c r="J68" s="1">
        <f t="shared" si="14"/>
        <v>57324.771772290798</v>
      </c>
      <c r="K68" s="1">
        <f t="shared" si="15"/>
        <v>0</v>
      </c>
      <c r="L68" s="1">
        <f t="shared" si="16"/>
        <v>0</v>
      </c>
      <c r="M68" s="23">
        <f t="shared" si="17"/>
        <v>57324.771772290798</v>
      </c>
      <c r="N68" s="3"/>
      <c r="O68" s="3"/>
      <c r="P68" s="3"/>
    </row>
    <row r="69" spans="1:16">
      <c r="A69" s="8">
        <v>12.25</v>
      </c>
      <c r="B69" s="1">
        <f t="shared" si="7"/>
        <v>0</v>
      </c>
      <c r="C69" s="1">
        <f t="shared" si="8"/>
        <v>65929.466076923098</v>
      </c>
      <c r="D69" s="1">
        <f t="shared" si="9"/>
        <v>5494.1221730769203</v>
      </c>
      <c r="E69" s="1">
        <f t="shared" si="10"/>
        <v>0</v>
      </c>
      <c r="F69" s="9">
        <f t="shared" si="11"/>
        <v>71423.588250000001</v>
      </c>
      <c r="G69" s="1"/>
      <c r="H69" s="8">
        <f t="shared" si="12"/>
        <v>12.203637765969599</v>
      </c>
      <c r="I69" s="1">
        <f t="shared" si="13"/>
        <v>0</v>
      </c>
      <c r="J69" s="1">
        <f t="shared" si="14"/>
        <v>65679.944661759204</v>
      </c>
      <c r="K69" s="1">
        <f t="shared" si="15"/>
        <v>5473.32872181326</v>
      </c>
      <c r="L69" s="1">
        <f t="shared" si="16"/>
        <v>0</v>
      </c>
      <c r="M69" s="23">
        <f t="shared" si="17"/>
        <v>71153.273383572494</v>
      </c>
      <c r="N69" s="3"/>
      <c r="O69" s="3"/>
      <c r="P69" s="3"/>
    </row>
    <row r="70" spans="1:16">
      <c r="A70" s="8">
        <v>12.75</v>
      </c>
      <c r="B70" s="1">
        <f t="shared" si="7"/>
        <v>0</v>
      </c>
      <c r="C70" s="1">
        <f t="shared" si="8"/>
        <v>94353.935500000094</v>
      </c>
      <c r="D70" s="1">
        <f t="shared" si="9"/>
        <v>47176.967750000003</v>
      </c>
      <c r="E70" s="1">
        <f t="shared" si="10"/>
        <v>0</v>
      </c>
      <c r="F70" s="9">
        <f t="shared" si="11"/>
        <v>141530.90325</v>
      </c>
      <c r="G70" s="1"/>
      <c r="H70" s="8">
        <f t="shared" si="12"/>
        <v>13.8161963739411</v>
      </c>
      <c r="I70" s="1">
        <f t="shared" si="13"/>
        <v>0</v>
      </c>
      <c r="J70" s="1">
        <f t="shared" si="14"/>
        <v>102244.11776644499</v>
      </c>
      <c r="K70" s="1">
        <f t="shared" si="15"/>
        <v>51122.058883222402</v>
      </c>
      <c r="L70" s="1">
        <f t="shared" si="16"/>
        <v>0</v>
      </c>
      <c r="M70" s="23">
        <f t="shared" si="17"/>
        <v>153366.176649667</v>
      </c>
      <c r="N70" s="3"/>
      <c r="O70" s="3"/>
      <c r="P70" s="3"/>
    </row>
    <row r="71" spans="1:16">
      <c r="A71" s="8">
        <v>13.25</v>
      </c>
      <c r="B71" s="1">
        <f t="shared" si="7"/>
        <v>0</v>
      </c>
      <c r="C71" s="1">
        <f t="shared" si="8"/>
        <v>68219.424350000001</v>
      </c>
      <c r="D71" s="1">
        <f t="shared" si="9"/>
        <v>29236.89615</v>
      </c>
      <c r="E71" s="1">
        <f t="shared" si="10"/>
        <v>0</v>
      </c>
      <c r="F71" s="9">
        <f t="shared" si="11"/>
        <v>97456.320500000002</v>
      </c>
      <c r="G71" s="1"/>
      <c r="H71" s="8">
        <f t="shared" si="12"/>
        <v>15.567329551094099</v>
      </c>
      <c r="I71" s="1">
        <f t="shared" si="13"/>
        <v>0</v>
      </c>
      <c r="J71" s="1">
        <f t="shared" si="14"/>
        <v>80150.510237160997</v>
      </c>
      <c r="K71" s="1">
        <f t="shared" si="15"/>
        <v>34350.218673069001</v>
      </c>
      <c r="L71" s="1">
        <f t="shared" si="16"/>
        <v>0</v>
      </c>
      <c r="M71" s="23">
        <f t="shared" si="17"/>
        <v>114500.72891023</v>
      </c>
      <c r="N71" s="3"/>
      <c r="O71" s="3"/>
      <c r="P71" s="3"/>
    </row>
    <row r="72" spans="1:16">
      <c r="A72" s="8">
        <v>13.75</v>
      </c>
      <c r="B72" s="1">
        <f t="shared" si="7"/>
        <v>0</v>
      </c>
      <c r="C72" s="1">
        <f t="shared" si="8"/>
        <v>0</v>
      </c>
      <c r="D72" s="1">
        <f t="shared" si="9"/>
        <v>81650.634999999995</v>
      </c>
      <c r="E72" s="1">
        <f t="shared" si="10"/>
        <v>0</v>
      </c>
      <c r="F72" s="9">
        <f t="shared" si="11"/>
        <v>81650.634999999995</v>
      </c>
      <c r="G72" s="1"/>
      <c r="H72" s="8">
        <f t="shared" si="12"/>
        <v>17.463039095231199</v>
      </c>
      <c r="I72" s="1">
        <f t="shared" si="13"/>
        <v>0</v>
      </c>
      <c r="J72" s="1">
        <f t="shared" si="14"/>
        <v>0</v>
      </c>
      <c r="K72" s="1">
        <f t="shared" si="15"/>
        <v>103699.507720397</v>
      </c>
      <c r="L72" s="1">
        <f t="shared" si="16"/>
        <v>0</v>
      </c>
      <c r="M72" s="23">
        <f t="shared" si="17"/>
        <v>103699.507720397</v>
      </c>
      <c r="N72" s="3"/>
      <c r="O72" s="3"/>
      <c r="P72" s="3"/>
    </row>
    <row r="73" spans="1:16">
      <c r="A73" s="8">
        <v>14.25</v>
      </c>
      <c r="B73" s="1">
        <f t="shared" si="7"/>
        <v>0</v>
      </c>
      <c r="C73" s="1">
        <f t="shared" si="8"/>
        <v>18601.57475</v>
      </c>
      <c r="D73" s="1">
        <f t="shared" si="9"/>
        <v>37203.1495</v>
      </c>
      <c r="E73" s="1">
        <f t="shared" si="10"/>
        <v>0</v>
      </c>
      <c r="F73" s="9">
        <f t="shared" si="11"/>
        <v>55804.724249999999</v>
      </c>
      <c r="G73" s="1"/>
      <c r="H73" s="8">
        <f t="shared" si="12"/>
        <v>19.509350022202</v>
      </c>
      <c r="I73" s="1">
        <f t="shared" si="13"/>
        <v>0</v>
      </c>
      <c r="J73" s="1">
        <f t="shared" si="14"/>
        <v>25466.991772765301</v>
      </c>
      <c r="K73" s="1">
        <f t="shared" si="15"/>
        <v>50933.983545530398</v>
      </c>
      <c r="L73" s="1">
        <f t="shared" si="16"/>
        <v>0</v>
      </c>
      <c r="M73" s="23">
        <f t="shared" si="17"/>
        <v>76400.975318295707</v>
      </c>
      <c r="N73" s="3"/>
      <c r="O73" s="3"/>
      <c r="P73" s="3"/>
    </row>
    <row r="74" spans="1:16">
      <c r="A74" s="8">
        <v>14.75</v>
      </c>
      <c r="B74" s="1">
        <f t="shared" si="7"/>
        <v>0</v>
      </c>
      <c r="C74" s="1">
        <f t="shared" si="8"/>
        <v>24312.395499999999</v>
      </c>
      <c r="D74" s="1">
        <f t="shared" si="9"/>
        <v>0</v>
      </c>
      <c r="E74" s="1">
        <f t="shared" si="10"/>
        <v>0</v>
      </c>
      <c r="F74" s="9">
        <f t="shared" si="11"/>
        <v>24312.395499999999</v>
      </c>
      <c r="G74" s="1"/>
      <c r="H74" s="8">
        <f t="shared" si="12"/>
        <v>21.712309805880899</v>
      </c>
      <c r="I74" s="1">
        <f t="shared" si="13"/>
        <v>0</v>
      </c>
      <c r="J74" s="1">
        <f t="shared" si="14"/>
        <v>35788.356828413896</v>
      </c>
      <c r="K74" s="1">
        <f t="shared" si="15"/>
        <v>0</v>
      </c>
      <c r="L74" s="1">
        <f t="shared" si="16"/>
        <v>0</v>
      </c>
      <c r="M74" s="23">
        <f t="shared" si="17"/>
        <v>35788.356828413896</v>
      </c>
      <c r="N74" s="3"/>
      <c r="O74" s="3"/>
      <c r="P74" s="3"/>
    </row>
    <row r="75" spans="1:16">
      <c r="A75" s="8">
        <v>15.25</v>
      </c>
      <c r="B75" s="1">
        <f t="shared" si="7"/>
        <v>0</v>
      </c>
      <c r="C75" s="1">
        <f t="shared" si="8"/>
        <v>3304.74616666667</v>
      </c>
      <c r="D75" s="1">
        <f t="shared" si="9"/>
        <v>1652.37308333333</v>
      </c>
      <c r="E75" s="1">
        <f t="shared" si="10"/>
        <v>0</v>
      </c>
      <c r="F75" s="9">
        <f t="shared" si="11"/>
        <v>4957.1192499999997</v>
      </c>
      <c r="G75" s="1"/>
      <c r="H75" s="8">
        <f t="shared" si="12"/>
        <v>24.077987668907301</v>
      </c>
      <c r="I75" s="1">
        <f t="shared" si="13"/>
        <v>0</v>
      </c>
      <c r="J75" s="1">
        <f t="shared" si="14"/>
        <v>5217.8122917946803</v>
      </c>
      <c r="K75" s="1">
        <f t="shared" si="15"/>
        <v>2608.9061458973301</v>
      </c>
      <c r="L75" s="1">
        <f t="shared" si="16"/>
        <v>0</v>
      </c>
      <c r="M75" s="23">
        <f t="shared" si="17"/>
        <v>7826.7184376920104</v>
      </c>
      <c r="N75" s="3"/>
      <c r="O75" s="3"/>
      <c r="P75" s="3"/>
    </row>
    <row r="76" spans="1:16">
      <c r="A76" s="8">
        <v>15.75</v>
      </c>
      <c r="B76" s="1">
        <f t="shared" si="7"/>
        <v>0</v>
      </c>
      <c r="C76" s="1">
        <f t="shared" si="8"/>
        <v>1219.4437499999999</v>
      </c>
      <c r="D76" s="1">
        <f t="shared" si="9"/>
        <v>1219.4437499999999</v>
      </c>
      <c r="E76" s="1">
        <f t="shared" si="10"/>
        <v>0</v>
      </c>
      <c r="F76" s="9">
        <f t="shared" si="11"/>
        <v>2438.8874999999998</v>
      </c>
      <c r="G76" s="1"/>
      <c r="H76" s="8">
        <f t="shared" si="12"/>
        <v>26.6124739191856</v>
      </c>
      <c r="I76" s="1">
        <f t="shared" si="13"/>
        <v>0</v>
      </c>
      <c r="J76" s="1">
        <f t="shared" si="14"/>
        <v>2060.4707931929502</v>
      </c>
      <c r="K76" s="1">
        <f t="shared" si="15"/>
        <v>2060.4707931929502</v>
      </c>
      <c r="L76" s="1">
        <f t="shared" si="16"/>
        <v>0</v>
      </c>
      <c r="M76" s="23">
        <f t="shared" si="17"/>
        <v>4120.9415863859003</v>
      </c>
      <c r="N76" s="3"/>
      <c r="O76" s="3"/>
      <c r="P76" s="3"/>
    </row>
    <row r="77" spans="1:16">
      <c r="A77" s="8">
        <v>16.25</v>
      </c>
      <c r="B77" s="1">
        <f t="shared" si="7"/>
        <v>0</v>
      </c>
      <c r="C77" s="1">
        <f t="shared" si="8"/>
        <v>35.473750000000003</v>
      </c>
      <c r="D77" s="1">
        <f t="shared" si="9"/>
        <v>70.947500000000005</v>
      </c>
      <c r="E77" s="1">
        <f t="shared" si="10"/>
        <v>0</v>
      </c>
      <c r="F77" s="9">
        <f t="shared" si="11"/>
        <v>106.42125</v>
      </c>
      <c r="G77" s="1"/>
      <c r="H77" s="8">
        <f t="shared" si="12"/>
        <v>29.321879327784099</v>
      </c>
      <c r="I77" s="1">
        <f t="shared" si="13"/>
        <v>0</v>
      </c>
      <c r="J77" s="1">
        <f t="shared" si="14"/>
        <v>64.009662572552699</v>
      </c>
      <c r="K77" s="1">
        <f t="shared" si="15"/>
        <v>128.019325145105</v>
      </c>
      <c r="L77" s="1">
        <f t="shared" si="16"/>
        <v>0</v>
      </c>
      <c r="M77" s="23">
        <f t="shared" si="17"/>
        <v>192.028987717658</v>
      </c>
      <c r="N77" s="3"/>
      <c r="O77" s="3"/>
      <c r="P77" s="3"/>
    </row>
    <row r="78" spans="1:16">
      <c r="A78" s="8">
        <v>16.75</v>
      </c>
      <c r="B78" s="1">
        <f t="shared" si="7"/>
        <v>0</v>
      </c>
      <c r="C78" s="1">
        <f t="shared" si="8"/>
        <v>21.939150000000001</v>
      </c>
      <c r="D78" s="1">
        <f t="shared" si="9"/>
        <v>87.756600000000006</v>
      </c>
      <c r="E78" s="1">
        <f t="shared" si="10"/>
        <v>0</v>
      </c>
      <c r="F78" s="9">
        <f t="shared" si="11"/>
        <v>109.69575</v>
      </c>
      <c r="G78" s="1"/>
      <c r="H78" s="8">
        <f t="shared" si="12"/>
        <v>32.2123345444123</v>
      </c>
      <c r="I78" s="1">
        <f t="shared" si="13"/>
        <v>0</v>
      </c>
      <c r="J78" s="1">
        <f t="shared" si="14"/>
        <v>42.191715786271203</v>
      </c>
      <c r="K78" s="1">
        <f t="shared" si="15"/>
        <v>168.76686314508501</v>
      </c>
      <c r="L78" s="1">
        <f t="shared" si="16"/>
        <v>0</v>
      </c>
      <c r="M78" s="23">
        <f t="shared" si="17"/>
        <v>210.95857893135599</v>
      </c>
      <c r="N78" s="3"/>
      <c r="O78" s="3"/>
      <c r="P78" s="3"/>
    </row>
    <row r="79" spans="1:16">
      <c r="A79" s="8">
        <v>17.25</v>
      </c>
      <c r="B79" s="1">
        <f t="shared" si="7"/>
        <v>0</v>
      </c>
      <c r="C79" s="1">
        <f t="shared" si="8"/>
        <v>0</v>
      </c>
      <c r="D79" s="1">
        <f t="shared" si="9"/>
        <v>278.65649999999999</v>
      </c>
      <c r="E79" s="1">
        <f t="shared" si="10"/>
        <v>0</v>
      </c>
      <c r="F79" s="9">
        <f t="shared" si="11"/>
        <v>278.65649999999999</v>
      </c>
      <c r="G79" s="1"/>
      <c r="H79" s="8">
        <f t="shared" si="12"/>
        <v>35.289989547115702</v>
      </c>
      <c r="I79" s="1">
        <f t="shared" si="13"/>
        <v>0</v>
      </c>
      <c r="J79" s="1">
        <f t="shared" si="14"/>
        <v>0</v>
      </c>
      <c r="K79" s="1">
        <f t="shared" si="15"/>
        <v>570.07449114410701</v>
      </c>
      <c r="L79" s="1">
        <f t="shared" si="16"/>
        <v>0</v>
      </c>
      <c r="M79" s="23">
        <f t="shared" si="17"/>
        <v>570.07449114410701</v>
      </c>
      <c r="N79" s="3"/>
      <c r="O79" s="3"/>
      <c r="P79" s="3"/>
    </row>
    <row r="80" spans="1:16">
      <c r="A80" s="8">
        <v>17.75</v>
      </c>
      <c r="B80" s="1">
        <f t="shared" si="7"/>
        <v>0</v>
      </c>
      <c r="C80" s="1">
        <f t="shared" si="8"/>
        <v>0</v>
      </c>
      <c r="D80" s="1">
        <f t="shared" si="9"/>
        <v>0</v>
      </c>
      <c r="E80" s="1">
        <f t="shared" si="10"/>
        <v>0</v>
      </c>
      <c r="F80" s="9">
        <f t="shared" si="11"/>
        <v>0</v>
      </c>
      <c r="G80" s="1"/>
      <c r="H80" s="8">
        <f t="shared" si="12"/>
        <v>38.561013123221599</v>
      </c>
      <c r="I80" s="1">
        <f t="shared" si="13"/>
        <v>0</v>
      </c>
      <c r="J80" s="1">
        <f t="shared" si="14"/>
        <v>0</v>
      </c>
      <c r="K80" s="1">
        <f t="shared" si="15"/>
        <v>0</v>
      </c>
      <c r="L80" s="1">
        <f t="shared" si="16"/>
        <v>0</v>
      </c>
      <c r="M80" s="23">
        <f t="shared" si="17"/>
        <v>0</v>
      </c>
      <c r="N80" s="3"/>
      <c r="O80" s="3"/>
      <c r="P80" s="3"/>
    </row>
    <row r="81" spans="1:16">
      <c r="A81" s="8">
        <v>18.25</v>
      </c>
      <c r="B81" s="1">
        <f t="shared" si="7"/>
        <v>0</v>
      </c>
      <c r="C81" s="1">
        <f t="shared" si="8"/>
        <v>0</v>
      </c>
      <c r="D81" s="1">
        <f t="shared" si="9"/>
        <v>0</v>
      </c>
      <c r="E81" s="1">
        <f t="shared" si="10"/>
        <v>0</v>
      </c>
      <c r="F81" s="9">
        <f t="shared" si="11"/>
        <v>0</v>
      </c>
      <c r="G81" s="1"/>
      <c r="H81" s="8">
        <f t="shared" si="12"/>
        <v>42.031592378903298</v>
      </c>
      <c r="I81" s="1">
        <f t="shared" si="13"/>
        <v>0</v>
      </c>
      <c r="J81" s="1">
        <f t="shared" si="14"/>
        <v>0</v>
      </c>
      <c r="K81" s="1">
        <f t="shared" si="15"/>
        <v>0</v>
      </c>
      <c r="L81" s="1">
        <f t="shared" si="16"/>
        <v>0</v>
      </c>
      <c r="M81" s="23">
        <f t="shared" si="17"/>
        <v>0</v>
      </c>
      <c r="N81" s="3"/>
      <c r="O81" s="3"/>
      <c r="P81" s="3"/>
    </row>
    <row r="82" spans="1:16">
      <c r="A82" s="8">
        <v>18.75</v>
      </c>
      <c r="B82" s="1">
        <f t="shared" si="7"/>
        <v>0</v>
      </c>
      <c r="C82" s="1">
        <f t="shared" si="8"/>
        <v>0</v>
      </c>
      <c r="D82" s="1">
        <f t="shared" si="9"/>
        <v>0</v>
      </c>
      <c r="E82" s="1">
        <f t="shared" si="10"/>
        <v>0</v>
      </c>
      <c r="F82" s="9">
        <f t="shared" si="11"/>
        <v>0</v>
      </c>
      <c r="G82" s="1"/>
      <c r="H82" s="8">
        <f t="shared" si="12"/>
        <v>45.7079322750199</v>
      </c>
      <c r="I82" s="1">
        <f t="shared" si="13"/>
        <v>0</v>
      </c>
      <c r="J82" s="1">
        <f t="shared" si="14"/>
        <v>0</v>
      </c>
      <c r="K82" s="1">
        <f t="shared" si="15"/>
        <v>0</v>
      </c>
      <c r="L82" s="1">
        <f t="shared" si="16"/>
        <v>0</v>
      </c>
      <c r="M82" s="23">
        <f t="shared" si="17"/>
        <v>0</v>
      </c>
      <c r="N82" s="3"/>
      <c r="O82" s="3"/>
      <c r="P82" s="3"/>
    </row>
    <row r="83" spans="1:16">
      <c r="A83" s="8">
        <v>19.25</v>
      </c>
      <c r="B83" s="1">
        <f t="shared" si="7"/>
        <v>0</v>
      </c>
      <c r="C83" s="1">
        <f t="shared" si="8"/>
        <v>0</v>
      </c>
      <c r="D83" s="1">
        <f t="shared" si="9"/>
        <v>0</v>
      </c>
      <c r="E83" s="1">
        <f t="shared" si="10"/>
        <v>0</v>
      </c>
      <c r="F83" s="9">
        <f t="shared" si="11"/>
        <v>0</v>
      </c>
      <c r="G83" s="1"/>
      <c r="H83" s="8">
        <f t="shared" si="12"/>
        <v>49.596255187141999</v>
      </c>
      <c r="I83" s="1">
        <f t="shared" si="13"/>
        <v>0</v>
      </c>
      <c r="J83" s="1">
        <f t="shared" si="14"/>
        <v>0</v>
      </c>
      <c r="K83" s="1">
        <f t="shared" si="15"/>
        <v>0</v>
      </c>
      <c r="L83" s="1">
        <f t="shared" si="16"/>
        <v>0</v>
      </c>
      <c r="M83" s="23">
        <f t="shared" si="17"/>
        <v>0</v>
      </c>
      <c r="N83" s="3"/>
      <c r="O83" s="3"/>
      <c r="P83" s="3"/>
    </row>
    <row r="84" spans="1:16">
      <c r="A84" s="8">
        <v>19.75</v>
      </c>
      <c r="B84" s="1">
        <f t="shared" si="7"/>
        <v>0</v>
      </c>
      <c r="C84" s="1">
        <f t="shared" si="8"/>
        <v>0</v>
      </c>
      <c r="D84" s="1">
        <f t="shared" si="9"/>
        <v>0</v>
      </c>
      <c r="E84" s="1">
        <f t="shared" si="10"/>
        <v>0</v>
      </c>
      <c r="F84" s="9">
        <f t="shared" si="11"/>
        <v>0</v>
      </c>
      <c r="G84" s="1"/>
      <c r="H84" s="8">
        <f t="shared" si="12"/>
        <v>53.702800487889498</v>
      </c>
      <c r="I84" s="1">
        <f t="shared" si="13"/>
        <v>0</v>
      </c>
      <c r="J84" s="1">
        <f t="shared" si="14"/>
        <v>0</v>
      </c>
      <c r="K84" s="1">
        <f t="shared" si="15"/>
        <v>0</v>
      </c>
      <c r="L84" s="1">
        <f t="shared" si="16"/>
        <v>0</v>
      </c>
      <c r="M84" s="23">
        <f t="shared" si="17"/>
        <v>0</v>
      </c>
      <c r="N84" s="3"/>
      <c r="O84" s="3"/>
      <c r="P84" s="3"/>
    </row>
    <row r="85" spans="1:16">
      <c r="A85" s="8">
        <v>20.25</v>
      </c>
      <c r="B85" s="1">
        <f t="shared" si="7"/>
        <v>0</v>
      </c>
      <c r="C85" s="1">
        <f t="shared" si="8"/>
        <v>0</v>
      </c>
      <c r="D85" s="1">
        <f t="shared" si="9"/>
        <v>0</v>
      </c>
      <c r="E85" s="1">
        <f t="shared" si="10"/>
        <v>0</v>
      </c>
      <c r="F85" s="9">
        <f t="shared" si="11"/>
        <v>0</v>
      </c>
      <c r="G85" s="1"/>
      <c r="H85" s="8">
        <f t="shared" si="12"/>
        <v>58.033824149897697</v>
      </c>
      <c r="I85" s="1">
        <f t="shared" si="13"/>
        <v>0</v>
      </c>
      <c r="J85" s="1">
        <f t="shared" si="14"/>
        <v>0</v>
      </c>
      <c r="K85" s="1">
        <f t="shared" si="15"/>
        <v>0</v>
      </c>
      <c r="L85" s="1">
        <f t="shared" si="16"/>
        <v>0</v>
      </c>
      <c r="M85" s="23">
        <f t="shared" si="17"/>
        <v>0</v>
      </c>
      <c r="N85" s="3"/>
      <c r="O85" s="3"/>
      <c r="P85" s="3"/>
    </row>
    <row r="86" spans="1:16">
      <c r="A86" s="8">
        <v>20.75</v>
      </c>
      <c r="B86" s="1">
        <f t="shared" si="7"/>
        <v>0</v>
      </c>
      <c r="C86" s="1">
        <f t="shared" si="8"/>
        <v>0</v>
      </c>
      <c r="D86" s="1">
        <f t="shared" si="9"/>
        <v>0</v>
      </c>
      <c r="E86" s="1">
        <f t="shared" si="10"/>
        <v>0</v>
      </c>
      <c r="F86" s="9">
        <f t="shared" si="11"/>
        <v>0</v>
      </c>
      <c r="G86" s="1"/>
      <c r="H86" s="8">
        <f t="shared" si="12"/>
        <v>62.595598367895597</v>
      </c>
      <c r="I86" s="1">
        <f t="shared" si="13"/>
        <v>0</v>
      </c>
      <c r="J86" s="1">
        <f t="shared" si="14"/>
        <v>0</v>
      </c>
      <c r="K86" s="1">
        <f t="shared" si="15"/>
        <v>0</v>
      </c>
      <c r="L86" s="1">
        <f t="shared" si="16"/>
        <v>0</v>
      </c>
      <c r="M86" s="23">
        <f t="shared" si="17"/>
        <v>0</v>
      </c>
      <c r="N86" s="3"/>
      <c r="O86" s="3"/>
      <c r="P86" s="3"/>
    </row>
    <row r="87" spans="1:16">
      <c r="A87" s="8">
        <v>21.25</v>
      </c>
      <c r="B87" s="1">
        <f t="shared" si="7"/>
        <v>0</v>
      </c>
      <c r="C87" s="1">
        <f t="shared" si="8"/>
        <v>0</v>
      </c>
      <c r="D87" s="1">
        <f t="shared" si="9"/>
        <v>0</v>
      </c>
      <c r="E87" s="1">
        <f t="shared" si="10"/>
        <v>0</v>
      </c>
      <c r="F87" s="9">
        <f t="shared" si="11"/>
        <v>0</v>
      </c>
      <c r="G87" s="1"/>
      <c r="H87" s="8">
        <f t="shared" si="12"/>
        <v>67.394411198526697</v>
      </c>
      <c r="I87" s="1">
        <f t="shared" si="13"/>
        <v>0</v>
      </c>
      <c r="J87" s="1">
        <f t="shared" si="14"/>
        <v>0</v>
      </c>
      <c r="K87" s="1">
        <f t="shared" si="15"/>
        <v>0</v>
      </c>
      <c r="L87" s="1">
        <f t="shared" si="16"/>
        <v>0</v>
      </c>
      <c r="M87" s="23">
        <f t="shared" si="17"/>
        <v>0</v>
      </c>
      <c r="N87" s="3"/>
      <c r="O87" s="3"/>
      <c r="P87" s="3"/>
    </row>
    <row r="88" spans="1:16">
      <c r="A88" s="8">
        <v>21.75</v>
      </c>
      <c r="B88" s="1">
        <f t="shared" si="7"/>
        <v>0</v>
      </c>
      <c r="C88" s="1">
        <f t="shared" si="8"/>
        <v>0</v>
      </c>
      <c r="D88" s="1">
        <f t="shared" si="9"/>
        <v>0</v>
      </c>
      <c r="E88" s="1">
        <f t="shared" si="10"/>
        <v>0</v>
      </c>
      <c r="F88" s="9">
        <f t="shared" si="11"/>
        <v>0</v>
      </c>
      <c r="G88" s="1"/>
      <c r="H88" s="8">
        <f t="shared" si="12"/>
        <v>72.436566216669604</v>
      </c>
      <c r="I88" s="1">
        <f t="shared" si="13"/>
        <v>0</v>
      </c>
      <c r="J88" s="1">
        <f t="shared" si="14"/>
        <v>0</v>
      </c>
      <c r="K88" s="1">
        <f t="shared" si="15"/>
        <v>0</v>
      </c>
      <c r="L88" s="1">
        <f t="shared" si="16"/>
        <v>0</v>
      </c>
      <c r="M88" s="23">
        <f t="shared" si="17"/>
        <v>0</v>
      </c>
      <c r="N88" s="3"/>
      <c r="O88" s="3"/>
      <c r="P88" s="3"/>
    </row>
    <row r="89" spans="1:16">
      <c r="A89" s="6" t="s">
        <v>7</v>
      </c>
      <c r="B89" s="17">
        <f>SUM(B52:B88)</f>
        <v>0</v>
      </c>
      <c r="C89" s="17">
        <f t="shared" ref="C89:E89" si="18">SUM(C52:C88)</f>
        <v>361152.79374359001</v>
      </c>
      <c r="D89" s="17">
        <f t="shared" si="18"/>
        <v>204070.94800641001</v>
      </c>
      <c r="E89" s="17">
        <f t="shared" si="18"/>
        <v>0</v>
      </c>
      <c r="F89" s="17">
        <f>SUM(F52:F83)</f>
        <v>565223.74175000004</v>
      </c>
      <c r="G89" s="9"/>
      <c r="H89" s="6" t="s">
        <v>7</v>
      </c>
      <c r="I89" s="17">
        <f>SUM(I52:I88)</f>
        <v>0</v>
      </c>
      <c r="J89" s="17">
        <f>SUM(J52:J88)</f>
        <v>391664.69997544901</v>
      </c>
      <c r="K89" s="17">
        <f>SUM(K52:K88)</f>
        <v>251115.33516255699</v>
      </c>
      <c r="L89" s="17">
        <f>SUM(L52:L88)</f>
        <v>0</v>
      </c>
      <c r="M89" s="17">
        <f>SUM(M52:M88)</f>
        <v>642780.03513800504</v>
      </c>
      <c r="N89" s="3"/>
      <c r="O89" s="3"/>
      <c r="P89" s="3"/>
    </row>
    <row r="90" spans="1:16">
      <c r="A90" s="4" t="s">
        <v>13</v>
      </c>
      <c r="B90" s="24">
        <f>IF(L43&gt;0,B89/L43,0)</f>
        <v>0</v>
      </c>
      <c r="C90" s="24">
        <f>IF(M43&gt;0,C89/M43,0)</f>
        <v>12.639097533164501</v>
      </c>
      <c r="D90" s="24">
        <f>IF(N43&gt;0,D89/N43,0)</f>
        <v>13.500573688808901</v>
      </c>
      <c r="E90" s="24">
        <f>IF(O43&gt;0,E89/O43,0)</f>
        <v>0</v>
      </c>
      <c r="F90" s="24">
        <f>IF(P43&gt;0,F89/P43,0)</f>
        <v>12.937148396203201</v>
      </c>
      <c r="G90" s="9"/>
      <c r="H90" s="4" t="s">
        <v>13</v>
      </c>
      <c r="I90" s="24">
        <f>IF(L43&gt;0,I89/L43,0)</f>
        <v>0</v>
      </c>
      <c r="J90" s="24">
        <f>IF(M43&gt;0,J89/M43,0)</f>
        <v>13.706908624392099</v>
      </c>
      <c r="K90" s="24">
        <f>IF(N43&gt;0,K89/N43,0)</f>
        <v>16.612855087268699</v>
      </c>
      <c r="L90" s="24">
        <f>IF(O43&gt;0,L89/O43,0)</f>
        <v>0</v>
      </c>
      <c r="M90" s="24">
        <f>IF(P43&gt;0,M89/P43,0)</f>
        <v>14.7122990179969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47" t="s">
        <v>14</v>
      </c>
      <c r="B95" s="47"/>
      <c r="C95" s="47"/>
      <c r="D95" s="47"/>
      <c r="E95" s="47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47"/>
      <c r="B96" s="47"/>
      <c r="C96" s="47"/>
      <c r="D96" s="47"/>
      <c r="E96" s="47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5"/>
      <c r="B97" s="2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48" t="s">
        <v>15</v>
      </c>
      <c r="B99" s="46" t="s">
        <v>16</v>
      </c>
      <c r="C99" s="46" t="s">
        <v>17</v>
      </c>
      <c r="D99" s="46" t="s">
        <v>18</v>
      </c>
      <c r="E99" s="46" t="s">
        <v>19</v>
      </c>
      <c r="F99" s="1"/>
      <c r="G99" s="46" t="s">
        <v>16</v>
      </c>
      <c r="H99" s="46" t="s">
        <v>18</v>
      </c>
      <c r="I99" s="46" t="s">
        <v>17</v>
      </c>
      <c r="J99" s="1"/>
      <c r="K99" s="1"/>
      <c r="L99" s="1"/>
      <c r="M99" s="1"/>
      <c r="N99" s="3"/>
      <c r="O99" s="3"/>
      <c r="P99" s="3"/>
    </row>
    <row r="100" spans="1:18">
      <c r="A100" s="48"/>
      <c r="B100" s="48"/>
      <c r="C100" s="48"/>
      <c r="D100" s="48"/>
      <c r="E100" s="46"/>
      <c r="F100" s="1"/>
      <c r="G100" s="46"/>
      <c r="H100" s="46"/>
      <c r="I100" s="46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6">
        <v>0</v>
      </c>
      <c r="B102" s="27">
        <f>L$43</f>
        <v>0</v>
      </c>
      <c r="C102" s="27">
        <f>$B$90</f>
        <v>0</v>
      </c>
      <c r="D102" s="27">
        <f>$I$90</f>
        <v>0</v>
      </c>
      <c r="E102" s="27">
        <f t="shared" ref="E102:E105" si="19">B102*D102</f>
        <v>0</v>
      </c>
      <c r="F102" s="1"/>
      <c r="G102" s="1">
        <f t="shared" ref="G102:G105" si="20">B102</f>
        <v>0</v>
      </c>
      <c r="H102" s="1">
        <f t="shared" ref="H102:H105" si="21">D102/1000</f>
        <v>0</v>
      </c>
      <c r="I102" s="1">
        <f t="shared" ref="I102:I105" si="22">C102</f>
        <v>0</v>
      </c>
      <c r="J102" s="1"/>
      <c r="K102" s="1"/>
      <c r="L102" s="1"/>
      <c r="M102" s="1"/>
      <c r="N102" s="3"/>
      <c r="O102" s="3"/>
      <c r="P102" s="3"/>
    </row>
    <row r="103" spans="1:18">
      <c r="A103" s="26">
        <v>1</v>
      </c>
      <c r="B103" s="27">
        <f>M$43</f>
        <v>28574.254799999999</v>
      </c>
      <c r="C103" s="27">
        <f>$C$90</f>
        <v>12.639099999999999</v>
      </c>
      <c r="D103" s="27">
        <f>$J$90</f>
        <v>13.706899999999999</v>
      </c>
      <c r="E103" s="27">
        <f t="shared" si="19"/>
        <v>391664.45309999998</v>
      </c>
      <c r="F103" s="1"/>
      <c r="G103" s="1">
        <f t="shared" si="20"/>
        <v>28574.254799999999</v>
      </c>
      <c r="H103" s="1">
        <f t="shared" si="21"/>
        <v>1.3706899999999999E-2</v>
      </c>
      <c r="I103" s="1">
        <f t="shared" si="22"/>
        <v>12.639099999999999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6">
        <v>2</v>
      </c>
      <c r="B104" s="27">
        <f>N$43</f>
        <v>15115.724200000001</v>
      </c>
      <c r="C104" s="27">
        <f>$D$90</f>
        <v>13.5006</v>
      </c>
      <c r="D104" s="27">
        <f>$K$90</f>
        <v>16.6129</v>
      </c>
      <c r="E104" s="27">
        <f t="shared" si="19"/>
        <v>251116.01459999999</v>
      </c>
      <c r="F104" s="1"/>
      <c r="G104" s="1">
        <f t="shared" si="20"/>
        <v>15115.724200000001</v>
      </c>
      <c r="H104" s="1">
        <f t="shared" si="21"/>
        <v>1.66129E-2</v>
      </c>
      <c r="I104" s="1">
        <f t="shared" si="22"/>
        <v>13.5006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6">
        <v>3</v>
      </c>
      <c r="B105" s="27">
        <f>O$43</f>
        <v>0</v>
      </c>
      <c r="C105" s="27">
        <f>$E$90</f>
        <v>0</v>
      </c>
      <c r="D105" s="27">
        <f>$L$90</f>
        <v>0</v>
      </c>
      <c r="E105" s="27">
        <f t="shared" si="19"/>
        <v>0</v>
      </c>
      <c r="F105" s="1"/>
      <c r="G105" s="1">
        <f t="shared" si="20"/>
        <v>0</v>
      </c>
      <c r="H105" s="1">
        <f t="shared" si="21"/>
        <v>0</v>
      </c>
      <c r="I105" s="1">
        <f t="shared" si="22"/>
        <v>0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6" t="s">
        <v>7</v>
      </c>
      <c r="B106" s="27">
        <f>SUM(B102:B105)</f>
        <v>43689.978999999999</v>
      </c>
      <c r="C106" s="27">
        <f>$F$90</f>
        <v>12.937099999999999</v>
      </c>
      <c r="D106" s="27">
        <f>$M$90</f>
        <v>14.712300000000001</v>
      </c>
      <c r="E106" s="27">
        <f>SUM(E102:E105)</f>
        <v>642780.46770000004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6" t="s">
        <v>2</v>
      </c>
      <c r="B107" s="28">
        <f>$I$2</f>
        <v>642598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29" t="s">
        <v>20</v>
      </c>
      <c r="B108" s="30">
        <f>IF(E106&gt;0,$I$2/E106,"")</f>
        <v>0.99972000000000005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A1:F1"/>
    <mergeCell ref="H1:I1"/>
    <mergeCell ref="B4:F4"/>
    <mergeCell ref="L4:P4"/>
    <mergeCell ref="B47:D47"/>
    <mergeCell ref="I47:K47"/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8"/>
  <sheetViews>
    <sheetView topLeftCell="A42" workbookViewId="0">
      <selection activeCell="I90" sqref="I90"/>
    </sheetView>
  </sheetViews>
  <sheetFormatPr baseColWidth="10" defaultColWidth="11.5" defaultRowHeight="13"/>
  <cols>
    <col min="1" max="1" width="9" customWidth="1"/>
    <col min="2" max="2" width="12" customWidth="1"/>
    <col min="3" max="3" width="11.33203125" customWidth="1"/>
    <col min="4" max="4" width="9.6640625" customWidth="1"/>
    <col min="5" max="5" width="12" customWidth="1"/>
    <col min="6" max="6" width="11.33203125" customWidth="1"/>
    <col min="8" max="8" width="8.5" customWidth="1"/>
    <col min="9" max="9" width="10.5" customWidth="1"/>
    <col min="10" max="10" width="11.33203125" customWidth="1"/>
    <col min="11" max="12" width="9.6640625" customWidth="1"/>
    <col min="13" max="13" width="10.5" customWidth="1"/>
    <col min="14" max="14" width="8.83203125" customWidth="1"/>
    <col min="15" max="15" width="11.33203125" customWidth="1"/>
    <col min="16" max="16" width="11" customWidth="1"/>
  </cols>
  <sheetData>
    <row r="1" spans="1:18" ht="21">
      <c r="A1" s="49" t="s">
        <v>21</v>
      </c>
      <c r="B1" s="49"/>
      <c r="C1" s="49"/>
      <c r="D1" s="49"/>
      <c r="E1" s="49"/>
      <c r="F1" s="49"/>
      <c r="G1" s="1"/>
      <c r="H1" s="50" t="s">
        <v>1</v>
      </c>
      <c r="I1" s="50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 s="13">
        <v>3498864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1" t="s">
        <v>4</v>
      </c>
      <c r="C4" s="51"/>
      <c r="D4" s="51"/>
      <c r="E4" s="51"/>
      <c r="F4" s="51"/>
      <c r="G4" s="1"/>
      <c r="H4" s="2" t="s">
        <v>3</v>
      </c>
      <c r="I4" s="1"/>
      <c r="J4" s="1"/>
      <c r="K4" s="2" t="s">
        <v>3</v>
      </c>
      <c r="L4" s="50" t="s">
        <v>5</v>
      </c>
      <c r="M4" s="50"/>
      <c r="N4" s="50"/>
      <c r="O4" s="50"/>
      <c r="P4" s="50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F6" s="9">
        <f t="shared" ref="F6:F42" si="0">SUM(B6:E6)</f>
        <v>0</v>
      </c>
      <c r="G6" s="1" t="str">
        <f t="shared" ref="G6:G42" si="1">IF(AND(F6=0,I6&gt;0),"COMPLETAR","")</f>
        <v/>
      </c>
      <c r="H6" s="8">
        <v>3.75</v>
      </c>
      <c r="I6" s="10"/>
      <c r="J6" s="1"/>
      <c r="K6" s="8">
        <v>3.75</v>
      </c>
      <c r="L6" s="1">
        <f t="shared" ref="L6:L42" si="2">IF($F6&gt;0,($I6/1000)*(B6/$F6),0)</f>
        <v>0</v>
      </c>
      <c r="M6" s="1">
        <f t="shared" ref="M6:M42" si="3">IF($F6&gt;0,($I6/1000)*(C6/$F6),0)</f>
        <v>0</v>
      </c>
      <c r="N6" s="1">
        <f t="shared" ref="N6:N42" si="4">IF($F6&gt;0,($I6/1000)*(D6/$F6),0)</f>
        <v>0</v>
      </c>
      <c r="O6" s="1">
        <f t="shared" ref="O6:O42" si="5">IF($F6&gt;0,($I6/1000)*(E6/$F6),0)</f>
        <v>0</v>
      </c>
      <c r="P6" s="11">
        <f t="shared" ref="P6:P42" si="6">SUM(L6:O6)</f>
        <v>0</v>
      </c>
      <c r="Q6" s="3"/>
      <c r="R6" s="3"/>
    </row>
    <row r="7" spans="1:18">
      <c r="A7" s="8">
        <v>4.25</v>
      </c>
      <c r="F7" s="9">
        <f t="shared" si="0"/>
        <v>0</v>
      </c>
      <c r="G7" s="1" t="str">
        <f t="shared" si="1"/>
        <v/>
      </c>
      <c r="H7" s="8">
        <v>4.25</v>
      </c>
      <c r="I7" s="10"/>
      <c r="J7" s="1"/>
      <c r="K7" s="8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1">
        <f t="shared" si="6"/>
        <v>0</v>
      </c>
      <c r="Q7" s="3"/>
      <c r="R7" s="3"/>
    </row>
    <row r="8" spans="1:18">
      <c r="A8" s="8">
        <v>4.75</v>
      </c>
      <c r="F8" s="9">
        <f t="shared" si="0"/>
        <v>0</v>
      </c>
      <c r="G8" s="1" t="str">
        <f t="shared" si="1"/>
        <v/>
      </c>
      <c r="H8" s="8">
        <v>4.75</v>
      </c>
      <c r="I8" s="10"/>
      <c r="J8" s="1"/>
      <c r="K8" s="8">
        <v>4.75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11">
        <f t="shared" si="6"/>
        <v>0</v>
      </c>
      <c r="Q8" s="3"/>
      <c r="R8" s="3"/>
    </row>
    <row r="9" spans="1:18">
      <c r="A9" s="8">
        <v>5.25</v>
      </c>
      <c r="F9" s="9">
        <f t="shared" si="0"/>
        <v>0</v>
      </c>
      <c r="G9" s="1" t="str">
        <f t="shared" si="1"/>
        <v/>
      </c>
      <c r="H9" s="8">
        <v>5.25</v>
      </c>
      <c r="I9" s="10"/>
      <c r="J9" s="1"/>
      <c r="K9" s="8">
        <v>5.25</v>
      </c>
      <c r="L9" s="1">
        <f t="shared" si="2"/>
        <v>0</v>
      </c>
      <c r="M9" s="1">
        <f t="shared" si="3"/>
        <v>0</v>
      </c>
      <c r="N9" s="1">
        <f t="shared" si="4"/>
        <v>0</v>
      </c>
      <c r="O9" s="1">
        <f t="shared" si="5"/>
        <v>0</v>
      </c>
      <c r="P9" s="11">
        <f t="shared" si="6"/>
        <v>0</v>
      </c>
      <c r="Q9" s="3"/>
      <c r="R9" s="3"/>
    </row>
    <row r="10" spans="1:18">
      <c r="A10" s="8">
        <v>5.75</v>
      </c>
      <c r="F10" s="9">
        <f t="shared" si="0"/>
        <v>0</v>
      </c>
      <c r="G10" s="1" t="str">
        <f t="shared" si="1"/>
        <v/>
      </c>
      <c r="H10" s="8">
        <v>5.75</v>
      </c>
      <c r="J10" s="1"/>
      <c r="K10" s="8">
        <v>5.75</v>
      </c>
      <c r="L10" s="1">
        <f t="shared" si="2"/>
        <v>0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11">
        <f t="shared" si="6"/>
        <v>0</v>
      </c>
      <c r="Q10" s="3"/>
      <c r="R10" s="3"/>
    </row>
    <row r="11" spans="1:18">
      <c r="A11" s="8">
        <v>6.25</v>
      </c>
      <c r="F11" s="9">
        <f t="shared" si="0"/>
        <v>0</v>
      </c>
      <c r="G11" s="1" t="str">
        <f t="shared" si="1"/>
        <v/>
      </c>
      <c r="H11" s="8">
        <v>6.25</v>
      </c>
      <c r="J11" s="1"/>
      <c r="K11" s="8">
        <v>6.25</v>
      </c>
      <c r="L11" s="1">
        <f t="shared" si="2"/>
        <v>0</v>
      </c>
      <c r="M11" s="1">
        <f t="shared" si="3"/>
        <v>0</v>
      </c>
      <c r="N11" s="1">
        <f t="shared" si="4"/>
        <v>0</v>
      </c>
      <c r="O11" s="1">
        <f t="shared" si="5"/>
        <v>0</v>
      </c>
      <c r="P11" s="11">
        <f t="shared" si="6"/>
        <v>0</v>
      </c>
      <c r="Q11" s="3"/>
      <c r="R11" s="3"/>
    </row>
    <row r="12" spans="1:18">
      <c r="A12" s="8">
        <v>6.75</v>
      </c>
      <c r="F12" s="9">
        <f t="shared" si="0"/>
        <v>0</v>
      </c>
      <c r="G12" s="1" t="str">
        <f t="shared" si="1"/>
        <v/>
      </c>
      <c r="H12" s="8">
        <v>6.75</v>
      </c>
      <c r="J12" s="1"/>
      <c r="K12" s="8">
        <v>6.75</v>
      </c>
      <c r="L12" s="1">
        <f t="shared" si="2"/>
        <v>0</v>
      </c>
      <c r="M12" s="1">
        <f t="shared" si="3"/>
        <v>0</v>
      </c>
      <c r="N12" s="1">
        <f t="shared" si="4"/>
        <v>0</v>
      </c>
      <c r="O12" s="1">
        <f t="shared" si="5"/>
        <v>0</v>
      </c>
      <c r="P12" s="11">
        <f t="shared" si="6"/>
        <v>0</v>
      </c>
      <c r="Q12" s="3"/>
      <c r="R12" s="3"/>
    </row>
    <row r="13" spans="1:18">
      <c r="A13" s="8">
        <v>7.25</v>
      </c>
      <c r="F13" s="9">
        <f t="shared" si="0"/>
        <v>0</v>
      </c>
      <c r="G13" s="1" t="str">
        <f t="shared" si="1"/>
        <v/>
      </c>
      <c r="H13" s="8">
        <v>7.25</v>
      </c>
      <c r="J13" s="1"/>
      <c r="K13" s="8">
        <v>7.25</v>
      </c>
      <c r="L13" s="1">
        <f t="shared" si="2"/>
        <v>0</v>
      </c>
      <c r="M13" s="1">
        <f t="shared" si="3"/>
        <v>0</v>
      </c>
      <c r="N13" s="1">
        <f t="shared" si="4"/>
        <v>0</v>
      </c>
      <c r="O13" s="1">
        <f t="shared" si="5"/>
        <v>0</v>
      </c>
      <c r="P13" s="11">
        <f t="shared" si="6"/>
        <v>0</v>
      </c>
      <c r="Q13" s="3"/>
      <c r="R13" s="3"/>
    </row>
    <row r="14" spans="1:18">
      <c r="A14" s="8">
        <v>7.75</v>
      </c>
      <c r="C14" s="12">
        <v>1</v>
      </c>
      <c r="F14" s="9">
        <f t="shared" si="0"/>
        <v>1</v>
      </c>
      <c r="G14" s="1" t="str">
        <f t="shared" si="1"/>
        <v/>
      </c>
      <c r="H14" s="8">
        <v>7.75</v>
      </c>
      <c r="I14">
        <v>8765</v>
      </c>
      <c r="J14" s="10"/>
      <c r="K14" s="8">
        <v>7.75</v>
      </c>
      <c r="L14" s="1">
        <f t="shared" si="2"/>
        <v>0</v>
      </c>
      <c r="M14" s="1">
        <f t="shared" si="3"/>
        <v>8.7650000000000006</v>
      </c>
      <c r="N14" s="1">
        <f t="shared" si="4"/>
        <v>0</v>
      </c>
      <c r="O14" s="1">
        <f t="shared" si="5"/>
        <v>0</v>
      </c>
      <c r="P14" s="11">
        <f t="shared" si="6"/>
        <v>8.7650000000000006</v>
      </c>
      <c r="Q14" s="3"/>
      <c r="R14" s="3"/>
    </row>
    <row r="15" spans="1:18">
      <c r="A15" s="8">
        <v>8.25</v>
      </c>
      <c r="C15">
        <v>1</v>
      </c>
      <c r="F15" s="9">
        <f t="shared" si="0"/>
        <v>1</v>
      </c>
      <c r="G15" s="1" t="str">
        <f t="shared" si="1"/>
        <v/>
      </c>
      <c r="H15" s="8">
        <v>8.25</v>
      </c>
      <c r="I15" s="13">
        <v>38387</v>
      </c>
      <c r="J15" s="10"/>
      <c r="K15" s="8">
        <v>8.25</v>
      </c>
      <c r="L15" s="1">
        <f t="shared" si="2"/>
        <v>0</v>
      </c>
      <c r="M15" s="1">
        <f t="shared" si="3"/>
        <v>38.387</v>
      </c>
      <c r="N15" s="1">
        <f t="shared" si="4"/>
        <v>0</v>
      </c>
      <c r="O15" s="1">
        <f t="shared" si="5"/>
        <v>0</v>
      </c>
      <c r="P15" s="11">
        <f t="shared" si="6"/>
        <v>38.387</v>
      </c>
      <c r="Q15" s="3"/>
      <c r="R15" s="3"/>
    </row>
    <row r="16" spans="1:18">
      <c r="A16" s="8">
        <v>8.75</v>
      </c>
      <c r="C16" s="12">
        <v>1</v>
      </c>
      <c r="F16" s="9">
        <f t="shared" si="0"/>
        <v>1</v>
      </c>
      <c r="G16" s="1" t="str">
        <f t="shared" si="1"/>
        <v/>
      </c>
      <c r="H16" s="8">
        <v>8.75</v>
      </c>
      <c r="I16" s="13">
        <v>178625</v>
      </c>
      <c r="J16" s="10"/>
      <c r="K16" s="8">
        <v>8.75</v>
      </c>
      <c r="L16" s="1">
        <f t="shared" si="2"/>
        <v>0</v>
      </c>
      <c r="M16" s="1">
        <f t="shared" si="3"/>
        <v>178.625</v>
      </c>
      <c r="N16" s="1">
        <f t="shared" si="4"/>
        <v>0</v>
      </c>
      <c r="O16" s="1">
        <f t="shared" si="5"/>
        <v>0</v>
      </c>
      <c r="P16" s="11">
        <f t="shared" si="6"/>
        <v>178.625</v>
      </c>
      <c r="Q16" s="3"/>
      <c r="R16" s="3"/>
    </row>
    <row r="17" spans="1:18">
      <c r="A17" s="8">
        <v>9.25</v>
      </c>
      <c r="C17">
        <v>12</v>
      </c>
      <c r="F17" s="9">
        <f t="shared" si="0"/>
        <v>12</v>
      </c>
      <c r="G17" s="1" t="str">
        <f t="shared" si="1"/>
        <v/>
      </c>
      <c r="H17" s="8">
        <v>9.25</v>
      </c>
      <c r="I17" s="14">
        <v>708611</v>
      </c>
      <c r="J17" s="10"/>
      <c r="K17" s="8">
        <v>9.25</v>
      </c>
      <c r="L17" s="1">
        <f t="shared" si="2"/>
        <v>0</v>
      </c>
      <c r="M17" s="1">
        <f t="shared" si="3"/>
        <v>708.61099999999999</v>
      </c>
      <c r="N17" s="1">
        <f t="shared" si="4"/>
        <v>0</v>
      </c>
      <c r="O17" s="1">
        <f t="shared" si="5"/>
        <v>0</v>
      </c>
      <c r="P17" s="11">
        <f t="shared" si="6"/>
        <v>708.61099999999999</v>
      </c>
      <c r="Q17" s="3"/>
      <c r="R17" s="3"/>
    </row>
    <row r="18" spans="1:18">
      <c r="A18" s="8">
        <v>9.75</v>
      </c>
      <c r="C18">
        <v>36</v>
      </c>
      <c r="F18" s="9">
        <f t="shared" si="0"/>
        <v>36</v>
      </c>
      <c r="G18" s="1" t="str">
        <f t="shared" si="1"/>
        <v/>
      </c>
      <c r="H18" s="8">
        <v>9.75</v>
      </c>
      <c r="I18" s="14">
        <v>4743009</v>
      </c>
      <c r="J18" s="10"/>
      <c r="K18" s="8">
        <v>9.75</v>
      </c>
      <c r="L18" s="1">
        <f t="shared" si="2"/>
        <v>0</v>
      </c>
      <c r="M18" s="1">
        <f t="shared" si="3"/>
        <v>4743.009</v>
      </c>
      <c r="N18" s="1">
        <f t="shared" si="4"/>
        <v>0</v>
      </c>
      <c r="O18" s="1">
        <f t="shared" si="5"/>
        <v>0</v>
      </c>
      <c r="P18" s="11">
        <f t="shared" si="6"/>
        <v>4743.009</v>
      </c>
      <c r="Q18" s="3"/>
      <c r="R18" s="3"/>
    </row>
    <row r="19" spans="1:18">
      <c r="A19" s="8">
        <v>10.25</v>
      </c>
      <c r="C19">
        <v>28</v>
      </c>
      <c r="F19" s="9">
        <f t="shared" si="0"/>
        <v>28</v>
      </c>
      <c r="G19" s="1" t="str">
        <f t="shared" si="1"/>
        <v/>
      </c>
      <c r="H19" s="8">
        <v>10.25</v>
      </c>
      <c r="I19" s="14">
        <v>18398944</v>
      </c>
      <c r="J19" s="10"/>
      <c r="K19" s="8">
        <v>10.25</v>
      </c>
      <c r="L19" s="1">
        <f t="shared" si="2"/>
        <v>0</v>
      </c>
      <c r="M19" s="1">
        <f t="shared" si="3"/>
        <v>18398.944</v>
      </c>
      <c r="N19" s="1">
        <f t="shared" si="4"/>
        <v>0</v>
      </c>
      <c r="O19" s="1">
        <f t="shared" si="5"/>
        <v>0</v>
      </c>
      <c r="P19" s="11">
        <f t="shared" si="6"/>
        <v>18398.944</v>
      </c>
      <c r="Q19" s="3"/>
      <c r="R19" s="3"/>
    </row>
    <row r="20" spans="1:18">
      <c r="A20" s="8">
        <v>10.75</v>
      </c>
      <c r="C20">
        <v>41</v>
      </c>
      <c r="F20" s="9">
        <f t="shared" si="0"/>
        <v>41</v>
      </c>
      <c r="G20" s="1" t="str">
        <f t="shared" si="1"/>
        <v/>
      </c>
      <c r="H20" s="8">
        <v>10.75</v>
      </c>
      <c r="I20" s="14">
        <v>48695609</v>
      </c>
      <c r="J20" s="10"/>
      <c r="K20" s="8">
        <v>10.75</v>
      </c>
      <c r="L20" s="1">
        <f t="shared" si="2"/>
        <v>0</v>
      </c>
      <c r="M20" s="1">
        <f t="shared" si="3"/>
        <v>48695.608999999997</v>
      </c>
      <c r="N20" s="1">
        <f t="shared" si="4"/>
        <v>0</v>
      </c>
      <c r="O20" s="1">
        <f t="shared" si="5"/>
        <v>0</v>
      </c>
      <c r="P20" s="11">
        <f t="shared" si="6"/>
        <v>48695.608999999997</v>
      </c>
      <c r="Q20" s="3"/>
      <c r="R20" s="3"/>
    </row>
    <row r="21" spans="1:18">
      <c r="A21" s="8">
        <v>11.25</v>
      </c>
      <c r="C21">
        <v>93</v>
      </c>
      <c r="F21" s="9">
        <f t="shared" si="0"/>
        <v>93</v>
      </c>
      <c r="G21" s="1" t="str">
        <f t="shared" si="1"/>
        <v/>
      </c>
      <c r="H21" s="8">
        <v>11.25</v>
      </c>
      <c r="I21" s="14">
        <v>46727615</v>
      </c>
      <c r="J21" s="10"/>
      <c r="K21" s="8">
        <v>11.25</v>
      </c>
      <c r="L21" s="1">
        <f t="shared" si="2"/>
        <v>0</v>
      </c>
      <c r="M21" s="1">
        <f t="shared" si="3"/>
        <v>46727.614999999998</v>
      </c>
      <c r="N21" s="1">
        <f t="shared" si="4"/>
        <v>0</v>
      </c>
      <c r="O21" s="1">
        <f t="shared" si="5"/>
        <v>0</v>
      </c>
      <c r="P21" s="11">
        <f t="shared" si="6"/>
        <v>46727.614999999998</v>
      </c>
      <c r="Q21" s="3"/>
      <c r="R21" s="3"/>
    </row>
    <row r="22" spans="1:18">
      <c r="A22" s="8">
        <v>11.75</v>
      </c>
      <c r="C22">
        <v>115</v>
      </c>
      <c r="F22" s="9">
        <f t="shared" si="0"/>
        <v>115</v>
      </c>
      <c r="G22" s="1" t="str">
        <f t="shared" si="1"/>
        <v/>
      </c>
      <c r="H22" s="8">
        <v>11.75</v>
      </c>
      <c r="I22" s="14">
        <v>40229230</v>
      </c>
      <c r="J22" s="10"/>
      <c r="K22" s="8">
        <v>11.75</v>
      </c>
      <c r="L22" s="1">
        <f t="shared" si="2"/>
        <v>0</v>
      </c>
      <c r="M22" s="1">
        <f t="shared" si="3"/>
        <v>40229.230000000003</v>
      </c>
      <c r="N22" s="1">
        <f t="shared" si="4"/>
        <v>0</v>
      </c>
      <c r="O22" s="1">
        <f t="shared" si="5"/>
        <v>0</v>
      </c>
      <c r="P22" s="11">
        <f t="shared" si="6"/>
        <v>40229.230000000003</v>
      </c>
      <c r="Q22" s="3"/>
      <c r="R22" s="3"/>
    </row>
    <row r="23" spans="1:18">
      <c r="A23" s="8">
        <v>12.25</v>
      </c>
      <c r="C23">
        <v>71</v>
      </c>
      <c r="F23" s="9">
        <f t="shared" si="0"/>
        <v>71</v>
      </c>
      <c r="G23" s="1" t="str">
        <f t="shared" si="1"/>
        <v/>
      </c>
      <c r="H23" s="8">
        <v>12.25</v>
      </c>
      <c r="I23" s="14">
        <v>22845415</v>
      </c>
      <c r="J23" s="10"/>
      <c r="K23" s="8">
        <v>12.25</v>
      </c>
      <c r="L23" s="1">
        <f t="shared" si="2"/>
        <v>0</v>
      </c>
      <c r="M23" s="1">
        <f t="shared" si="3"/>
        <v>22845.415000000001</v>
      </c>
      <c r="N23" s="1">
        <f t="shared" si="4"/>
        <v>0</v>
      </c>
      <c r="O23" s="1">
        <f t="shared" si="5"/>
        <v>0</v>
      </c>
      <c r="P23" s="11">
        <f t="shared" si="6"/>
        <v>22845.415000000001</v>
      </c>
      <c r="Q23" s="3"/>
      <c r="R23" s="3"/>
    </row>
    <row r="24" spans="1:18">
      <c r="A24" s="8">
        <v>12.75</v>
      </c>
      <c r="C24">
        <v>41</v>
      </c>
      <c r="F24" s="9">
        <f t="shared" si="0"/>
        <v>41</v>
      </c>
      <c r="G24" s="1" t="str">
        <f t="shared" si="1"/>
        <v/>
      </c>
      <c r="H24" s="8">
        <v>12.75</v>
      </c>
      <c r="I24" s="14">
        <v>25801063</v>
      </c>
      <c r="J24" s="10"/>
      <c r="K24" s="8">
        <v>12.75</v>
      </c>
      <c r="L24" s="1">
        <f t="shared" si="2"/>
        <v>0</v>
      </c>
      <c r="M24" s="1">
        <f t="shared" si="3"/>
        <v>25801.062999999998</v>
      </c>
      <c r="N24" s="1">
        <f t="shared" si="4"/>
        <v>0</v>
      </c>
      <c r="O24" s="1">
        <f t="shared" si="5"/>
        <v>0</v>
      </c>
      <c r="P24" s="11">
        <f t="shared" si="6"/>
        <v>25801.062999999998</v>
      </c>
      <c r="Q24" s="3"/>
      <c r="R24" s="3"/>
    </row>
    <row r="25" spans="1:18">
      <c r="A25" s="8">
        <v>13.25</v>
      </c>
      <c r="C25">
        <v>35</v>
      </c>
      <c r="F25" s="9">
        <f t="shared" si="0"/>
        <v>35</v>
      </c>
      <c r="G25" s="1" t="str">
        <f t="shared" si="1"/>
        <v/>
      </c>
      <c r="H25" s="8">
        <v>13.25</v>
      </c>
      <c r="I25" s="14">
        <v>23840032</v>
      </c>
      <c r="J25" s="10"/>
      <c r="K25" s="8">
        <v>13.25</v>
      </c>
      <c r="L25" s="1">
        <f t="shared" si="2"/>
        <v>0</v>
      </c>
      <c r="M25" s="1">
        <f t="shared" si="3"/>
        <v>23840.031999999999</v>
      </c>
      <c r="N25" s="1">
        <f t="shared" si="4"/>
        <v>0</v>
      </c>
      <c r="O25" s="1">
        <f t="shared" si="5"/>
        <v>0</v>
      </c>
      <c r="P25" s="11">
        <f t="shared" si="6"/>
        <v>23840.031999999999</v>
      </c>
      <c r="Q25" s="3"/>
      <c r="R25" s="3"/>
    </row>
    <row r="26" spans="1:18">
      <c r="A26" s="8">
        <v>13.75</v>
      </c>
      <c r="C26">
        <v>11</v>
      </c>
      <c r="D26">
        <v>1</v>
      </c>
      <c r="F26" s="9">
        <f t="shared" si="0"/>
        <v>12</v>
      </c>
      <c r="G26" s="1" t="str">
        <f t="shared" si="1"/>
        <v/>
      </c>
      <c r="H26" s="8">
        <v>13.75</v>
      </c>
      <c r="I26" s="14">
        <v>21403227</v>
      </c>
      <c r="J26" s="10"/>
      <c r="K26" s="8">
        <v>13.75</v>
      </c>
      <c r="L26" s="1">
        <f t="shared" si="2"/>
        <v>0</v>
      </c>
      <c r="M26" s="1">
        <f t="shared" si="3"/>
        <v>19619.624749999999</v>
      </c>
      <c r="N26" s="1">
        <f t="shared" si="4"/>
        <v>1783.6022499999999</v>
      </c>
      <c r="O26" s="1">
        <f t="shared" si="5"/>
        <v>0</v>
      </c>
      <c r="P26" s="11">
        <f t="shared" si="6"/>
        <v>21403.226999999999</v>
      </c>
      <c r="Q26" s="3"/>
      <c r="R26" s="3"/>
    </row>
    <row r="27" spans="1:18">
      <c r="A27" s="8">
        <v>14.25</v>
      </c>
      <c r="C27">
        <v>3</v>
      </c>
      <c r="D27">
        <v>1</v>
      </c>
      <c r="F27" s="9">
        <f t="shared" si="0"/>
        <v>4</v>
      </c>
      <c r="G27" s="1" t="str">
        <f t="shared" si="1"/>
        <v/>
      </c>
      <c r="H27" s="8">
        <v>14.25</v>
      </c>
      <c r="I27" s="14">
        <v>11102880</v>
      </c>
      <c r="J27" s="10"/>
      <c r="K27" s="8">
        <v>14.25</v>
      </c>
      <c r="L27" s="1">
        <f t="shared" si="2"/>
        <v>0</v>
      </c>
      <c r="M27" s="1">
        <f t="shared" si="3"/>
        <v>8327.16</v>
      </c>
      <c r="N27" s="1">
        <f t="shared" si="4"/>
        <v>2775.72</v>
      </c>
      <c r="O27" s="1">
        <f t="shared" si="5"/>
        <v>0</v>
      </c>
      <c r="P27" s="11">
        <f t="shared" si="6"/>
        <v>11102.88</v>
      </c>
      <c r="Q27" s="3"/>
      <c r="R27" s="3"/>
    </row>
    <row r="28" spans="1:18">
      <c r="A28" s="8">
        <v>14.75</v>
      </c>
      <c r="C28">
        <v>4</v>
      </c>
      <c r="D28">
        <v>2</v>
      </c>
      <c r="F28" s="9">
        <f t="shared" si="0"/>
        <v>6</v>
      </c>
      <c r="G28" s="1" t="str">
        <f t="shared" si="1"/>
        <v/>
      </c>
      <c r="H28" s="8">
        <v>14.75</v>
      </c>
      <c r="I28" s="14">
        <v>7613127</v>
      </c>
      <c r="J28" s="10"/>
      <c r="K28" s="8">
        <v>14.75</v>
      </c>
      <c r="L28" s="1">
        <f t="shared" si="2"/>
        <v>0</v>
      </c>
      <c r="M28" s="1">
        <f t="shared" si="3"/>
        <v>5075.4179999999997</v>
      </c>
      <c r="N28" s="1">
        <f t="shared" si="4"/>
        <v>2537.7089999999998</v>
      </c>
      <c r="O28" s="1">
        <f t="shared" si="5"/>
        <v>0</v>
      </c>
      <c r="P28" s="11">
        <f t="shared" si="6"/>
        <v>7613.1270000000004</v>
      </c>
      <c r="Q28" s="3"/>
      <c r="R28" s="3"/>
    </row>
    <row r="29" spans="1:18">
      <c r="A29" s="8">
        <v>15.25</v>
      </c>
      <c r="C29">
        <v>0</v>
      </c>
      <c r="D29">
        <v>3</v>
      </c>
      <c r="F29" s="9">
        <f t="shared" si="0"/>
        <v>3</v>
      </c>
      <c r="G29" s="1" t="str">
        <f t="shared" si="1"/>
        <v/>
      </c>
      <c r="H29" s="8">
        <v>15.25</v>
      </c>
      <c r="I29" s="14">
        <v>3457202</v>
      </c>
      <c r="J29" s="10"/>
      <c r="K29" s="8">
        <v>15.25</v>
      </c>
      <c r="L29" s="1">
        <f t="shared" si="2"/>
        <v>0</v>
      </c>
      <c r="M29" s="1">
        <f t="shared" si="3"/>
        <v>0</v>
      </c>
      <c r="N29" s="1">
        <f t="shared" si="4"/>
        <v>3457.2020000000002</v>
      </c>
      <c r="O29" s="1">
        <f t="shared" si="5"/>
        <v>0</v>
      </c>
      <c r="P29" s="11">
        <f t="shared" si="6"/>
        <v>3457.2020000000002</v>
      </c>
      <c r="Q29" s="3"/>
      <c r="R29" s="3"/>
    </row>
    <row r="30" spans="1:18">
      <c r="A30" s="8">
        <v>15.75</v>
      </c>
      <c r="C30">
        <v>1</v>
      </c>
      <c r="F30" s="9">
        <f t="shared" si="0"/>
        <v>1</v>
      </c>
      <c r="G30" s="1" t="str">
        <f t="shared" si="1"/>
        <v/>
      </c>
      <c r="H30" s="8">
        <v>15.75</v>
      </c>
      <c r="I30" s="13">
        <v>1188030</v>
      </c>
      <c r="J30" s="10"/>
      <c r="K30" s="8">
        <v>15.75</v>
      </c>
      <c r="L30" s="1">
        <f t="shared" si="2"/>
        <v>0</v>
      </c>
      <c r="M30" s="1">
        <f t="shared" si="3"/>
        <v>1188.03</v>
      </c>
      <c r="N30" s="1">
        <f t="shared" si="4"/>
        <v>0</v>
      </c>
      <c r="O30" s="1">
        <f t="shared" si="5"/>
        <v>0</v>
      </c>
      <c r="P30" s="11">
        <f t="shared" si="6"/>
        <v>1188.03</v>
      </c>
      <c r="Q30" s="3"/>
      <c r="R30" s="3"/>
    </row>
    <row r="31" spans="1:18">
      <c r="A31" s="8">
        <v>16.25</v>
      </c>
      <c r="C31">
        <v>1</v>
      </c>
      <c r="D31" s="15"/>
      <c r="F31" s="9">
        <f t="shared" si="0"/>
        <v>1</v>
      </c>
      <c r="G31" s="1" t="str">
        <f t="shared" si="1"/>
        <v/>
      </c>
      <c r="H31" s="8">
        <v>16.25</v>
      </c>
      <c r="I31" s="14">
        <v>0</v>
      </c>
      <c r="J31" s="10"/>
      <c r="K31" s="8">
        <v>16.25</v>
      </c>
      <c r="L31" s="1">
        <f t="shared" si="2"/>
        <v>0</v>
      </c>
      <c r="M31" s="1">
        <f t="shared" si="3"/>
        <v>0</v>
      </c>
      <c r="N31" s="1">
        <f t="shared" si="4"/>
        <v>0</v>
      </c>
      <c r="O31" s="1">
        <f t="shared" si="5"/>
        <v>0</v>
      </c>
      <c r="P31" s="11">
        <f t="shared" si="6"/>
        <v>0</v>
      </c>
      <c r="Q31" s="3"/>
      <c r="R31" s="3"/>
    </row>
    <row r="32" spans="1:18">
      <c r="A32" s="8">
        <v>16.75</v>
      </c>
      <c r="C32" s="12">
        <v>1</v>
      </c>
      <c r="D32" s="12">
        <v>1</v>
      </c>
      <c r="F32" s="9">
        <f t="shared" si="0"/>
        <v>2</v>
      </c>
      <c r="G32" s="1" t="str">
        <f t="shared" si="1"/>
        <v/>
      </c>
      <c r="H32" s="8">
        <v>16.75</v>
      </c>
      <c r="I32" s="13">
        <v>264007</v>
      </c>
      <c r="J32" s="16"/>
      <c r="K32" s="8">
        <v>16.75</v>
      </c>
      <c r="L32" s="1">
        <f t="shared" si="2"/>
        <v>0</v>
      </c>
      <c r="M32" s="1">
        <f t="shared" si="3"/>
        <v>132.0035</v>
      </c>
      <c r="N32" s="1">
        <f t="shared" si="4"/>
        <v>132.0035</v>
      </c>
      <c r="O32" s="1">
        <f t="shared" si="5"/>
        <v>0</v>
      </c>
      <c r="P32" s="11">
        <f t="shared" si="6"/>
        <v>264.00700000000001</v>
      </c>
      <c r="Q32" s="3"/>
      <c r="R32" s="3"/>
    </row>
    <row r="33" spans="1:18">
      <c r="A33" s="8">
        <v>17.25</v>
      </c>
      <c r="F33" s="9">
        <f t="shared" si="0"/>
        <v>0</v>
      </c>
      <c r="G33" s="1" t="str">
        <f t="shared" si="1"/>
        <v/>
      </c>
      <c r="H33" s="8">
        <v>17.25</v>
      </c>
      <c r="I33" s="13"/>
      <c r="J33" s="16"/>
      <c r="K33" s="8">
        <v>17.25</v>
      </c>
      <c r="L33" s="1">
        <f t="shared" si="2"/>
        <v>0</v>
      </c>
      <c r="M33" s="1">
        <f t="shared" si="3"/>
        <v>0</v>
      </c>
      <c r="N33" s="1">
        <f t="shared" si="4"/>
        <v>0</v>
      </c>
      <c r="O33" s="1">
        <f t="shared" si="5"/>
        <v>0</v>
      </c>
      <c r="P33" s="11">
        <f t="shared" si="6"/>
        <v>0</v>
      </c>
      <c r="Q33" s="3"/>
      <c r="R33" s="3"/>
    </row>
    <row r="34" spans="1:18">
      <c r="A34" s="8">
        <v>17.75</v>
      </c>
      <c r="F34" s="9">
        <f t="shared" si="0"/>
        <v>0</v>
      </c>
      <c r="G34" s="1" t="str">
        <f t="shared" si="1"/>
        <v/>
      </c>
      <c r="H34" s="8">
        <v>17.75</v>
      </c>
      <c r="J34" s="16"/>
      <c r="K34" s="8">
        <v>17.75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1">
        <f t="shared" si="6"/>
        <v>0</v>
      </c>
      <c r="Q34" s="3"/>
      <c r="R34" s="3"/>
    </row>
    <row r="35" spans="1:18">
      <c r="A35" s="8">
        <v>18.25</v>
      </c>
      <c r="F35" s="9">
        <f t="shared" si="0"/>
        <v>0</v>
      </c>
      <c r="G35" s="1" t="str">
        <f t="shared" si="1"/>
        <v/>
      </c>
      <c r="H35" s="8">
        <v>18.25</v>
      </c>
      <c r="J35" s="1"/>
      <c r="K35" s="8">
        <v>18.25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>
        <f t="shared" si="5"/>
        <v>0</v>
      </c>
      <c r="P35" s="11">
        <f t="shared" si="6"/>
        <v>0</v>
      </c>
      <c r="Q35" s="3"/>
      <c r="R35" s="3"/>
    </row>
    <row r="36" spans="1:18">
      <c r="A36" s="8">
        <v>18.75</v>
      </c>
      <c r="F36" s="9">
        <f t="shared" si="0"/>
        <v>0</v>
      </c>
      <c r="G36" s="1" t="str">
        <f t="shared" si="1"/>
        <v/>
      </c>
      <c r="H36" s="8">
        <v>18.75</v>
      </c>
      <c r="J36" s="1"/>
      <c r="K36" s="8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1">
        <f t="shared" si="6"/>
        <v>0</v>
      </c>
      <c r="Q36" s="3"/>
      <c r="R36" s="3"/>
    </row>
    <row r="37" spans="1:18">
      <c r="A37" s="8">
        <v>19.25</v>
      </c>
      <c r="F37" s="9">
        <f t="shared" si="0"/>
        <v>0</v>
      </c>
      <c r="G37" s="1" t="str">
        <f t="shared" si="1"/>
        <v/>
      </c>
      <c r="H37" s="8">
        <v>19.25</v>
      </c>
      <c r="J37" s="1"/>
      <c r="K37" s="8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1">
        <f t="shared" si="6"/>
        <v>0</v>
      </c>
      <c r="Q37" s="3"/>
      <c r="R37" s="3"/>
    </row>
    <row r="38" spans="1:18">
      <c r="A38" s="8">
        <v>19.75</v>
      </c>
      <c r="F38" s="9">
        <f t="shared" si="0"/>
        <v>0</v>
      </c>
      <c r="G38" s="1" t="str">
        <f t="shared" si="1"/>
        <v/>
      </c>
      <c r="H38" s="8">
        <v>19.75</v>
      </c>
      <c r="J38" s="1"/>
      <c r="K38" s="8">
        <v>19.75</v>
      </c>
      <c r="L38" s="1">
        <f t="shared" si="2"/>
        <v>0</v>
      </c>
      <c r="M38" s="1">
        <f t="shared" si="3"/>
        <v>0</v>
      </c>
      <c r="N38" s="1">
        <f t="shared" si="4"/>
        <v>0</v>
      </c>
      <c r="O38" s="1">
        <f t="shared" si="5"/>
        <v>0</v>
      </c>
      <c r="P38" s="11">
        <f t="shared" si="6"/>
        <v>0</v>
      </c>
      <c r="Q38" s="3"/>
      <c r="R38" s="3"/>
    </row>
    <row r="39" spans="1:18">
      <c r="A39" s="8">
        <v>20.25</v>
      </c>
      <c r="F39" s="9">
        <f t="shared" si="0"/>
        <v>0</v>
      </c>
      <c r="G39" s="1" t="str">
        <f t="shared" si="1"/>
        <v/>
      </c>
      <c r="H39" s="8">
        <v>20.25</v>
      </c>
      <c r="J39" s="1"/>
      <c r="K39" s="8">
        <v>20.25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1">
        <f t="shared" si="6"/>
        <v>0</v>
      </c>
      <c r="Q39" s="3"/>
      <c r="R39" s="3"/>
    </row>
    <row r="40" spans="1:18">
      <c r="A40" s="8">
        <v>20.75</v>
      </c>
      <c r="F40" s="9">
        <f t="shared" si="0"/>
        <v>0</v>
      </c>
      <c r="G40" s="1" t="str">
        <f t="shared" si="1"/>
        <v>COMPLETAR</v>
      </c>
      <c r="H40" s="6" t="s">
        <v>7</v>
      </c>
      <c r="I40" s="10">
        <f>SUM(I6:I39)</f>
        <v>277243778</v>
      </c>
      <c r="J40" s="1"/>
      <c r="K40" s="8">
        <v>20.75</v>
      </c>
      <c r="L40" s="1">
        <f t="shared" si="2"/>
        <v>0</v>
      </c>
      <c r="M40" s="1">
        <f t="shared" si="3"/>
        <v>0</v>
      </c>
      <c r="N40" s="1">
        <f t="shared" si="4"/>
        <v>0</v>
      </c>
      <c r="O40" s="1">
        <f t="shared" si="5"/>
        <v>0</v>
      </c>
      <c r="P40" s="11">
        <f t="shared" si="6"/>
        <v>0</v>
      </c>
      <c r="Q40" s="3"/>
      <c r="R40" s="3"/>
    </row>
    <row r="41" spans="1:18">
      <c r="A41" s="8">
        <v>21.25</v>
      </c>
      <c r="F41" s="9">
        <f t="shared" si="0"/>
        <v>0</v>
      </c>
      <c r="G41" s="1" t="str">
        <f t="shared" si="1"/>
        <v/>
      </c>
      <c r="H41" s="8">
        <v>21.25</v>
      </c>
      <c r="I41" s="10"/>
      <c r="J41" s="1"/>
      <c r="K41" s="8">
        <v>21.25</v>
      </c>
      <c r="L41" s="1">
        <f t="shared" si="2"/>
        <v>0</v>
      </c>
      <c r="M41" s="1">
        <f t="shared" si="3"/>
        <v>0</v>
      </c>
      <c r="N41" s="1">
        <f t="shared" si="4"/>
        <v>0</v>
      </c>
      <c r="O41" s="1">
        <f t="shared" si="5"/>
        <v>0</v>
      </c>
      <c r="P41" s="11">
        <f t="shared" si="6"/>
        <v>0</v>
      </c>
      <c r="Q41" s="3"/>
      <c r="R41" s="3"/>
    </row>
    <row r="42" spans="1:18">
      <c r="A42" s="8">
        <v>21.75</v>
      </c>
      <c r="F42" s="9">
        <f t="shared" si="0"/>
        <v>0</v>
      </c>
      <c r="G42" s="1" t="str">
        <f t="shared" si="1"/>
        <v/>
      </c>
      <c r="H42" s="8">
        <v>21.75</v>
      </c>
      <c r="I42" s="10"/>
      <c r="J42" s="1"/>
      <c r="K42" s="8">
        <v>21.75</v>
      </c>
      <c r="L42" s="1">
        <f t="shared" si="2"/>
        <v>0</v>
      </c>
      <c r="M42" s="1">
        <f t="shared" si="3"/>
        <v>0</v>
      </c>
      <c r="N42" s="1">
        <f t="shared" si="4"/>
        <v>0</v>
      </c>
      <c r="O42" s="1">
        <f t="shared" si="5"/>
        <v>0</v>
      </c>
      <c r="P42" s="11">
        <f t="shared" si="6"/>
        <v>0</v>
      </c>
      <c r="Q42" s="3"/>
      <c r="R42" s="3"/>
    </row>
    <row r="43" spans="1:18">
      <c r="A43" s="6" t="s">
        <v>7</v>
      </c>
      <c r="B43" s="17">
        <f>SUM(B6:B42)</f>
        <v>0</v>
      </c>
      <c r="C43" s="17">
        <f>SUM(C6:C42)</f>
        <v>496</v>
      </c>
      <c r="D43" s="17">
        <f>SUM(D6:D42)</f>
        <v>8</v>
      </c>
      <c r="E43" s="17">
        <f>SUM(E6:E42)</f>
        <v>0</v>
      </c>
      <c r="F43" s="17">
        <f>SUM(F6:F42)</f>
        <v>504</v>
      </c>
      <c r="G43" s="18"/>
      <c r="J43" s="1"/>
      <c r="K43" s="6" t="s">
        <v>7</v>
      </c>
      <c r="L43" s="17">
        <f>SUM(L6:L42)</f>
        <v>0</v>
      </c>
      <c r="M43" s="17">
        <f>SUM(M6:M42)</f>
        <v>266557.54125000001</v>
      </c>
      <c r="N43" s="17">
        <f>SUM(N6:N42)</f>
        <v>10686.23675</v>
      </c>
      <c r="O43" s="17">
        <f>SUM(O6:O42)</f>
        <v>0</v>
      </c>
      <c r="P43" s="17">
        <f>SUM(P6:P42)</f>
        <v>277243.77799999999</v>
      </c>
      <c r="Q43" s="19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20"/>
      <c r="B46" s="1"/>
      <c r="C46" s="1"/>
      <c r="D46" s="1"/>
      <c r="E46" s="1"/>
      <c r="F46" s="20"/>
      <c r="G46" s="1"/>
      <c r="H46" s="1"/>
      <c r="I46" s="1"/>
      <c r="J46" s="20"/>
      <c r="K46" s="1"/>
      <c r="L46" s="1"/>
      <c r="M46" s="1"/>
      <c r="N46" s="20"/>
      <c r="O46" s="1"/>
      <c r="P46" s="3"/>
      <c r="Q46" s="3"/>
      <c r="R46" s="3"/>
    </row>
    <row r="47" spans="1:18">
      <c r="A47" s="1"/>
      <c r="B47" s="50" t="s">
        <v>9</v>
      </c>
      <c r="C47" s="50"/>
      <c r="D47" s="50"/>
      <c r="E47" s="1"/>
      <c r="F47" s="1"/>
      <c r="G47" s="10"/>
      <c r="H47" s="1"/>
      <c r="I47" s="50" t="s">
        <v>10</v>
      </c>
      <c r="J47" s="50"/>
      <c r="K47" s="50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1" t="s">
        <v>11</v>
      </c>
      <c r="I49">
        <v>2.9300000000000003E-3</v>
      </c>
      <c r="J49" s="21" t="s">
        <v>12</v>
      </c>
      <c r="K49">
        <v>3.3468979999999999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2" t="s">
        <v>7</v>
      </c>
      <c r="N51" s="3"/>
      <c r="O51" s="3"/>
      <c r="P51" s="3"/>
    </row>
    <row r="52" spans="1:18">
      <c r="A52" s="8">
        <v>3.75</v>
      </c>
      <c r="B52" s="1">
        <f t="shared" ref="B52:B88" si="7">L6*($A52)</f>
        <v>0</v>
      </c>
      <c r="C52" s="1">
        <f t="shared" ref="C52:C88" si="8">M6*($A52)</f>
        <v>0</v>
      </c>
      <c r="D52" s="1">
        <f t="shared" ref="D52:D88" si="9">N6*($A52)</f>
        <v>0</v>
      </c>
      <c r="E52" s="1">
        <f t="shared" ref="E52:E88" si="10">O6*($A52)</f>
        <v>0</v>
      </c>
      <c r="F52" s="9">
        <f t="shared" ref="F52:F88" si="11">SUM(B52:E52)</f>
        <v>0</v>
      </c>
      <c r="G52" s="1"/>
      <c r="H52" s="8">
        <f t="shared" ref="H52:H88" si="12">$I$49*((A52)^$K$49)</f>
        <v>0.24439466555327</v>
      </c>
      <c r="I52" s="1">
        <f t="shared" ref="I52:I88" si="13">L6*$H52</f>
        <v>0</v>
      </c>
      <c r="J52" s="1">
        <f t="shared" ref="J52:J88" si="14">M6*$H52</f>
        <v>0</v>
      </c>
      <c r="K52" s="1">
        <f t="shared" ref="K52:K88" si="15">N6*$H52</f>
        <v>0</v>
      </c>
      <c r="L52" s="1">
        <f t="shared" ref="L52:L88" si="16">O6*$H52</f>
        <v>0</v>
      </c>
      <c r="M52" s="23">
        <f t="shared" ref="M52:M88" si="17">SUM(I52:L52)</f>
        <v>0</v>
      </c>
      <c r="N52" s="3"/>
      <c r="O52" s="3"/>
      <c r="P52" s="3"/>
    </row>
    <row r="53" spans="1:18">
      <c r="A53" s="8">
        <v>4.25</v>
      </c>
      <c r="B53" s="1">
        <f t="shared" si="7"/>
        <v>0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9">
        <f t="shared" si="11"/>
        <v>0</v>
      </c>
      <c r="G53" s="1"/>
      <c r="H53" s="8">
        <f t="shared" si="12"/>
        <v>0.37155342889365101</v>
      </c>
      <c r="I53" s="1">
        <f t="shared" si="13"/>
        <v>0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3">
        <f t="shared" si="17"/>
        <v>0</v>
      </c>
      <c r="N53" s="3"/>
      <c r="O53" s="3"/>
      <c r="P53" s="3"/>
    </row>
    <row r="54" spans="1:18">
      <c r="A54" s="8">
        <v>4.75</v>
      </c>
      <c r="B54" s="1">
        <f t="shared" si="7"/>
        <v>0</v>
      </c>
      <c r="C54" s="1">
        <f t="shared" si="8"/>
        <v>0</v>
      </c>
      <c r="D54" s="1">
        <f t="shared" si="9"/>
        <v>0</v>
      </c>
      <c r="E54" s="1">
        <f t="shared" si="10"/>
        <v>0</v>
      </c>
      <c r="F54" s="9">
        <f t="shared" si="11"/>
        <v>0</v>
      </c>
      <c r="G54" s="1"/>
      <c r="H54" s="8">
        <f t="shared" si="12"/>
        <v>0.53912827460760704</v>
      </c>
      <c r="I54" s="1">
        <f t="shared" si="13"/>
        <v>0</v>
      </c>
      <c r="J54" s="1">
        <f t="shared" si="14"/>
        <v>0</v>
      </c>
      <c r="K54" s="1">
        <f t="shared" si="15"/>
        <v>0</v>
      </c>
      <c r="L54" s="1">
        <f t="shared" si="16"/>
        <v>0</v>
      </c>
      <c r="M54" s="23">
        <f t="shared" si="17"/>
        <v>0</v>
      </c>
      <c r="N54" s="3"/>
      <c r="O54" s="3"/>
      <c r="P54" s="3"/>
    </row>
    <row r="55" spans="1:18">
      <c r="A55" s="8">
        <v>5.25</v>
      </c>
      <c r="B55" s="1">
        <f t="shared" si="7"/>
        <v>0</v>
      </c>
      <c r="C55" s="1">
        <f t="shared" si="8"/>
        <v>0</v>
      </c>
      <c r="D55" s="1">
        <f t="shared" si="9"/>
        <v>0</v>
      </c>
      <c r="E55" s="1">
        <f t="shared" si="10"/>
        <v>0</v>
      </c>
      <c r="F55" s="9">
        <f t="shared" si="11"/>
        <v>0</v>
      </c>
      <c r="G55" s="1"/>
      <c r="H55" s="8">
        <f t="shared" si="12"/>
        <v>0.75364592042871403</v>
      </c>
      <c r="I55" s="1">
        <f t="shared" si="13"/>
        <v>0</v>
      </c>
      <c r="J55" s="1">
        <f t="shared" si="14"/>
        <v>0</v>
      </c>
      <c r="K55" s="1">
        <f t="shared" si="15"/>
        <v>0</v>
      </c>
      <c r="L55" s="1">
        <f t="shared" si="16"/>
        <v>0</v>
      </c>
      <c r="M55" s="23">
        <f t="shared" si="17"/>
        <v>0</v>
      </c>
      <c r="N55" s="3"/>
      <c r="O55" s="3"/>
      <c r="P55" s="3"/>
    </row>
    <row r="56" spans="1:18">
      <c r="A56" s="8">
        <v>5.75</v>
      </c>
      <c r="B56" s="1">
        <f t="shared" si="7"/>
        <v>0</v>
      </c>
      <c r="C56" s="1">
        <f t="shared" si="8"/>
        <v>0</v>
      </c>
      <c r="D56" s="1">
        <f t="shared" si="9"/>
        <v>0</v>
      </c>
      <c r="E56" s="1">
        <f t="shared" si="10"/>
        <v>0</v>
      </c>
      <c r="F56" s="9">
        <f t="shared" si="11"/>
        <v>0</v>
      </c>
      <c r="G56" s="1"/>
      <c r="H56" s="8">
        <f t="shared" si="12"/>
        <v>1.0218764966440801</v>
      </c>
      <c r="I56" s="1">
        <f t="shared" si="13"/>
        <v>0</v>
      </c>
      <c r="J56" s="1">
        <f t="shared" si="14"/>
        <v>0</v>
      </c>
      <c r="K56" s="1">
        <f t="shared" si="15"/>
        <v>0</v>
      </c>
      <c r="L56" s="1">
        <f t="shared" si="16"/>
        <v>0</v>
      </c>
      <c r="M56" s="23">
        <f t="shared" si="17"/>
        <v>0</v>
      </c>
      <c r="N56" s="3"/>
      <c r="O56" s="3"/>
      <c r="P56" s="3"/>
    </row>
    <row r="57" spans="1:18">
      <c r="A57" s="8">
        <v>6.25</v>
      </c>
      <c r="B57" s="1">
        <f t="shared" si="7"/>
        <v>0</v>
      </c>
      <c r="C57" s="1">
        <f t="shared" si="8"/>
        <v>0</v>
      </c>
      <c r="D57" s="1">
        <f t="shared" si="9"/>
        <v>0</v>
      </c>
      <c r="E57" s="1">
        <f t="shared" si="10"/>
        <v>0</v>
      </c>
      <c r="F57" s="9">
        <f t="shared" si="11"/>
        <v>0</v>
      </c>
      <c r="G57" s="1"/>
      <c r="H57" s="8">
        <f t="shared" si="12"/>
        <v>1.3508180608217399</v>
      </c>
      <c r="I57" s="1">
        <f t="shared" si="13"/>
        <v>0</v>
      </c>
      <c r="J57" s="1">
        <f t="shared" si="14"/>
        <v>0</v>
      </c>
      <c r="K57" s="1">
        <f t="shared" si="15"/>
        <v>0</v>
      </c>
      <c r="L57" s="1">
        <f t="shared" si="16"/>
        <v>0</v>
      </c>
      <c r="M57" s="23">
        <f t="shared" si="17"/>
        <v>0</v>
      </c>
      <c r="N57" s="3"/>
      <c r="O57" s="3"/>
      <c r="P57" s="3"/>
    </row>
    <row r="58" spans="1:18">
      <c r="A58" s="8">
        <v>6.75</v>
      </c>
      <c r="B58" s="1">
        <f t="shared" si="7"/>
        <v>0</v>
      </c>
      <c r="C58" s="1">
        <f t="shared" si="8"/>
        <v>0</v>
      </c>
      <c r="D58" s="1">
        <f t="shared" si="9"/>
        <v>0</v>
      </c>
      <c r="E58" s="1">
        <f t="shared" si="10"/>
        <v>0</v>
      </c>
      <c r="F58" s="9">
        <f t="shared" si="11"/>
        <v>0</v>
      </c>
      <c r="G58" s="1"/>
      <c r="H58" s="8">
        <f t="shared" si="12"/>
        <v>1.7476833912827601</v>
      </c>
      <c r="I58" s="1">
        <f t="shared" si="13"/>
        <v>0</v>
      </c>
      <c r="J58" s="1">
        <f t="shared" si="14"/>
        <v>0</v>
      </c>
      <c r="K58" s="1">
        <f t="shared" si="15"/>
        <v>0</v>
      </c>
      <c r="L58" s="1">
        <f t="shared" si="16"/>
        <v>0</v>
      </c>
      <c r="M58" s="23">
        <f t="shared" si="17"/>
        <v>0</v>
      </c>
      <c r="N58" s="3"/>
      <c r="O58" s="3"/>
      <c r="P58" s="3"/>
    </row>
    <row r="59" spans="1:18">
      <c r="A59" s="8">
        <v>7.25</v>
      </c>
      <c r="B59" s="1">
        <f t="shared" si="7"/>
        <v>0</v>
      </c>
      <c r="C59" s="1">
        <f t="shared" si="8"/>
        <v>0</v>
      </c>
      <c r="D59" s="1">
        <f t="shared" si="9"/>
        <v>0</v>
      </c>
      <c r="E59" s="1">
        <f t="shared" si="10"/>
        <v>0</v>
      </c>
      <c r="F59" s="9">
        <f t="shared" si="11"/>
        <v>0</v>
      </c>
      <c r="G59" s="1"/>
      <c r="H59" s="8">
        <f t="shared" si="12"/>
        <v>2.2198885639235399</v>
      </c>
      <c r="I59" s="1">
        <f t="shared" si="13"/>
        <v>0</v>
      </c>
      <c r="J59" s="1">
        <f t="shared" si="14"/>
        <v>0</v>
      </c>
      <c r="K59" s="1">
        <f t="shared" si="15"/>
        <v>0</v>
      </c>
      <c r="L59" s="1">
        <f t="shared" si="16"/>
        <v>0</v>
      </c>
      <c r="M59" s="23">
        <f t="shared" si="17"/>
        <v>0</v>
      </c>
      <c r="N59" s="3"/>
      <c r="O59" s="3"/>
      <c r="P59" s="3"/>
    </row>
    <row r="60" spans="1:18">
      <c r="A60" s="8">
        <v>7.75</v>
      </c>
      <c r="B60" s="1">
        <f t="shared" si="7"/>
        <v>0</v>
      </c>
      <c r="C60" s="1">
        <f t="shared" si="8"/>
        <v>67.928749999999994</v>
      </c>
      <c r="D60" s="1">
        <f t="shared" si="9"/>
        <v>0</v>
      </c>
      <c r="E60" s="1">
        <f t="shared" si="10"/>
        <v>0</v>
      </c>
      <c r="F60" s="9">
        <f t="shared" si="11"/>
        <v>67.928749999999994</v>
      </c>
      <c r="G60" s="1"/>
      <c r="H60" s="8">
        <f t="shared" si="12"/>
        <v>2.77504295434079</v>
      </c>
      <c r="I60" s="1">
        <f t="shared" si="13"/>
        <v>0</v>
      </c>
      <c r="J60" s="1">
        <f t="shared" si="14"/>
        <v>24.323251494796999</v>
      </c>
      <c r="K60" s="1">
        <f t="shared" si="15"/>
        <v>0</v>
      </c>
      <c r="L60" s="1">
        <f t="shared" si="16"/>
        <v>0</v>
      </c>
      <c r="M60" s="23">
        <f t="shared" si="17"/>
        <v>24.323251494796999</v>
      </c>
      <c r="N60" s="3"/>
      <c r="O60" s="3"/>
      <c r="P60" s="3"/>
    </row>
    <row r="61" spans="1:18">
      <c r="A61" s="8">
        <v>8.25</v>
      </c>
      <c r="B61" s="1">
        <f t="shared" si="7"/>
        <v>0</v>
      </c>
      <c r="C61" s="1">
        <f t="shared" si="8"/>
        <v>316.69274999999999</v>
      </c>
      <c r="D61" s="1">
        <f t="shared" si="9"/>
        <v>0</v>
      </c>
      <c r="E61" s="1">
        <f t="shared" si="10"/>
        <v>0</v>
      </c>
      <c r="F61" s="9">
        <f t="shared" si="11"/>
        <v>316.69274999999999</v>
      </c>
      <c r="G61" s="1"/>
      <c r="H61" s="8">
        <f t="shared" si="12"/>
        <v>3.4209403993952501</v>
      </c>
      <c r="I61" s="1">
        <f t="shared" si="13"/>
        <v>0</v>
      </c>
      <c r="J61" s="1">
        <f t="shared" si="14"/>
        <v>131.31963911158499</v>
      </c>
      <c r="K61" s="1">
        <f t="shared" si="15"/>
        <v>0</v>
      </c>
      <c r="L61" s="1">
        <f t="shared" si="16"/>
        <v>0</v>
      </c>
      <c r="M61" s="23">
        <f t="shared" si="17"/>
        <v>131.31963911158499</v>
      </c>
      <c r="N61" s="3"/>
      <c r="O61" s="3"/>
      <c r="P61" s="3"/>
    </row>
    <row r="62" spans="1:18">
      <c r="A62" s="8">
        <v>8.75</v>
      </c>
      <c r="B62" s="1">
        <f t="shared" si="7"/>
        <v>0</v>
      </c>
      <c r="C62" s="1">
        <f t="shared" si="8"/>
        <v>1562.96875</v>
      </c>
      <c r="D62" s="1">
        <f t="shared" si="9"/>
        <v>0</v>
      </c>
      <c r="E62" s="1">
        <f t="shared" si="10"/>
        <v>0</v>
      </c>
      <c r="F62" s="9">
        <f t="shared" si="11"/>
        <v>1562.96875</v>
      </c>
      <c r="G62" s="1"/>
      <c r="H62" s="8">
        <f t="shared" si="12"/>
        <v>4.1655513162493003</v>
      </c>
      <c r="I62" s="1">
        <f t="shared" si="13"/>
        <v>0</v>
      </c>
      <c r="J62" s="1">
        <f t="shared" si="14"/>
        <v>744.07160386503097</v>
      </c>
      <c r="K62" s="1">
        <f t="shared" si="15"/>
        <v>0</v>
      </c>
      <c r="L62" s="1">
        <f t="shared" si="16"/>
        <v>0</v>
      </c>
      <c r="M62" s="23">
        <f t="shared" si="17"/>
        <v>744.07160386503097</v>
      </c>
      <c r="N62" s="3"/>
      <c r="O62" s="3"/>
      <c r="P62" s="3"/>
    </row>
    <row r="63" spans="1:18">
      <c r="A63" s="8">
        <v>9.25</v>
      </c>
      <c r="B63" s="1">
        <f t="shared" si="7"/>
        <v>0</v>
      </c>
      <c r="C63" s="1">
        <f t="shared" si="8"/>
        <v>6554.65175</v>
      </c>
      <c r="D63" s="1">
        <f t="shared" si="9"/>
        <v>0</v>
      </c>
      <c r="E63" s="1">
        <f t="shared" si="10"/>
        <v>0</v>
      </c>
      <c r="F63" s="9">
        <f t="shared" si="11"/>
        <v>6554.65175</v>
      </c>
      <c r="G63" s="1"/>
      <c r="H63" s="8">
        <f t="shared" si="12"/>
        <v>5.0170156224326004</v>
      </c>
      <c r="I63" s="1">
        <f t="shared" si="13"/>
        <v>0</v>
      </c>
      <c r="J63" s="1">
        <f t="shared" si="14"/>
        <v>3555.1124572275899</v>
      </c>
      <c r="K63" s="1">
        <f t="shared" si="15"/>
        <v>0</v>
      </c>
      <c r="L63" s="1">
        <f t="shared" si="16"/>
        <v>0</v>
      </c>
      <c r="M63" s="23">
        <f t="shared" si="17"/>
        <v>3555.1124572275899</v>
      </c>
      <c r="N63" s="3"/>
      <c r="O63" s="3"/>
      <c r="P63" s="3"/>
    </row>
    <row r="64" spans="1:18">
      <c r="A64" s="8">
        <v>9.75</v>
      </c>
      <c r="B64" s="1">
        <f t="shared" si="7"/>
        <v>0</v>
      </c>
      <c r="C64" s="1">
        <f t="shared" si="8"/>
        <v>46244.337749999999</v>
      </c>
      <c r="D64" s="1">
        <f t="shared" si="9"/>
        <v>0</v>
      </c>
      <c r="E64" s="1">
        <f t="shared" si="10"/>
        <v>0</v>
      </c>
      <c r="F64" s="9">
        <f t="shared" si="11"/>
        <v>46244.337749999999</v>
      </c>
      <c r="G64" s="1"/>
      <c r="H64" s="8">
        <f t="shared" si="12"/>
        <v>5.98363633368586</v>
      </c>
      <c r="I64" s="1">
        <f t="shared" si="13"/>
        <v>0</v>
      </c>
      <c r="J64" s="1">
        <f t="shared" si="14"/>
        <v>28380.440983398999</v>
      </c>
      <c r="K64" s="1">
        <f t="shared" si="15"/>
        <v>0</v>
      </c>
      <c r="L64" s="1">
        <f t="shared" si="16"/>
        <v>0</v>
      </c>
      <c r="M64" s="23">
        <f t="shared" si="17"/>
        <v>28380.440983398999</v>
      </c>
      <c r="N64" s="3"/>
      <c r="O64" s="3"/>
      <c r="P64" s="3"/>
    </row>
    <row r="65" spans="1:16">
      <c r="A65" s="8">
        <v>10.25</v>
      </c>
      <c r="B65" s="1">
        <f t="shared" si="7"/>
        <v>0</v>
      </c>
      <c r="C65" s="1">
        <f t="shared" si="8"/>
        <v>188589.17600000001</v>
      </c>
      <c r="D65" s="1">
        <f t="shared" si="9"/>
        <v>0</v>
      </c>
      <c r="E65" s="1">
        <f t="shared" si="10"/>
        <v>0</v>
      </c>
      <c r="F65" s="9">
        <f t="shared" si="11"/>
        <v>188589.17600000001</v>
      </c>
      <c r="G65" s="1"/>
      <c r="H65" s="8">
        <f t="shared" si="12"/>
        <v>7.0738737410402601</v>
      </c>
      <c r="I65" s="1">
        <f t="shared" si="13"/>
        <v>0</v>
      </c>
      <c r="J65" s="1">
        <f t="shared" si="14"/>
        <v>130151.80682447</v>
      </c>
      <c r="K65" s="1">
        <f t="shared" si="15"/>
        <v>0</v>
      </c>
      <c r="L65" s="1">
        <f t="shared" si="16"/>
        <v>0</v>
      </c>
      <c r="M65" s="23">
        <f t="shared" si="17"/>
        <v>130151.80682447</v>
      </c>
      <c r="N65" s="3"/>
      <c r="O65" s="3"/>
      <c r="P65" s="3"/>
    </row>
    <row r="66" spans="1:16">
      <c r="A66" s="8">
        <v>10.75</v>
      </c>
      <c r="B66" s="1">
        <f t="shared" si="7"/>
        <v>0</v>
      </c>
      <c r="C66" s="1">
        <f t="shared" si="8"/>
        <v>523477.79674999998</v>
      </c>
      <c r="D66" s="1">
        <f t="shared" si="9"/>
        <v>0</v>
      </c>
      <c r="E66" s="1">
        <f t="shared" si="10"/>
        <v>0</v>
      </c>
      <c r="F66" s="9">
        <f t="shared" si="11"/>
        <v>523477.79674999998</v>
      </c>
      <c r="G66" s="1"/>
      <c r="H66" s="8">
        <f t="shared" si="12"/>
        <v>8.29634008731046</v>
      </c>
      <c r="I66" s="1">
        <f t="shared" si="13"/>
        <v>0</v>
      </c>
      <c r="J66" s="1">
        <f t="shared" si="14"/>
        <v>403995.33302269602</v>
      </c>
      <c r="K66" s="1">
        <f t="shared" si="15"/>
        <v>0</v>
      </c>
      <c r="L66" s="1">
        <f t="shared" si="16"/>
        <v>0</v>
      </c>
      <c r="M66" s="23">
        <f t="shared" si="17"/>
        <v>403995.33302269602</v>
      </c>
      <c r="N66" s="3"/>
      <c r="O66" s="3"/>
      <c r="P66" s="3"/>
    </row>
    <row r="67" spans="1:16">
      <c r="A67" s="8">
        <v>11.25</v>
      </c>
      <c r="B67" s="1">
        <f t="shared" si="7"/>
        <v>0</v>
      </c>
      <c r="C67" s="1">
        <f t="shared" si="8"/>
        <v>525685.66874999995</v>
      </c>
      <c r="D67" s="1">
        <f t="shared" si="9"/>
        <v>0</v>
      </c>
      <c r="E67" s="1">
        <f t="shared" si="10"/>
        <v>0</v>
      </c>
      <c r="F67" s="9">
        <f t="shared" si="11"/>
        <v>525685.66874999995</v>
      </c>
      <c r="G67" s="1"/>
      <c r="H67" s="8">
        <f t="shared" si="12"/>
        <v>9.6597946775903107</v>
      </c>
      <c r="I67" s="1">
        <f t="shared" si="13"/>
        <v>0</v>
      </c>
      <c r="J67" s="1">
        <f t="shared" si="14"/>
        <v>451379.16667348897</v>
      </c>
      <c r="K67" s="1">
        <f t="shared" si="15"/>
        <v>0</v>
      </c>
      <c r="L67" s="1">
        <f t="shared" si="16"/>
        <v>0</v>
      </c>
      <c r="M67" s="23">
        <f t="shared" si="17"/>
        <v>451379.16667348897</v>
      </c>
      <c r="N67" s="3"/>
      <c r="O67" s="3"/>
      <c r="P67" s="3"/>
    </row>
    <row r="68" spans="1:16">
      <c r="A68" s="8">
        <v>11.75</v>
      </c>
      <c r="B68" s="1">
        <f t="shared" si="7"/>
        <v>0</v>
      </c>
      <c r="C68" s="1">
        <f t="shared" si="8"/>
        <v>472693.45250000001</v>
      </c>
      <c r="D68" s="1">
        <f t="shared" si="9"/>
        <v>0</v>
      </c>
      <c r="E68" s="1">
        <f t="shared" si="10"/>
        <v>0</v>
      </c>
      <c r="F68" s="9">
        <f t="shared" si="11"/>
        <v>472693.45250000001</v>
      </c>
      <c r="G68" s="1"/>
      <c r="H68" s="8">
        <f t="shared" si="12"/>
        <v>11.1731393695907</v>
      </c>
      <c r="I68" s="1">
        <f t="shared" si="13"/>
        <v>0</v>
      </c>
      <c r="J68" s="1">
        <f t="shared" si="14"/>
        <v>449486.79352131899</v>
      </c>
      <c r="K68" s="1">
        <f t="shared" si="15"/>
        <v>0</v>
      </c>
      <c r="L68" s="1">
        <f t="shared" si="16"/>
        <v>0</v>
      </c>
      <c r="M68" s="23">
        <f t="shared" si="17"/>
        <v>449486.79352131899</v>
      </c>
      <c r="N68" s="3"/>
      <c r="O68" s="3"/>
      <c r="P68" s="3"/>
    </row>
    <row r="69" spans="1:16">
      <c r="A69" s="8">
        <v>12.25</v>
      </c>
      <c r="B69" s="1">
        <f t="shared" si="7"/>
        <v>0</v>
      </c>
      <c r="C69" s="1">
        <f t="shared" si="8"/>
        <v>279856.33374999999</v>
      </c>
      <c r="D69" s="1">
        <f t="shared" si="9"/>
        <v>0</v>
      </c>
      <c r="E69" s="1">
        <f t="shared" si="10"/>
        <v>0</v>
      </c>
      <c r="F69" s="9">
        <f t="shared" si="11"/>
        <v>279856.33374999999</v>
      </c>
      <c r="G69" s="1"/>
      <c r="H69" s="8">
        <f t="shared" si="12"/>
        <v>12.845414398553901</v>
      </c>
      <c r="I69" s="1">
        <f t="shared" si="13"/>
        <v>0</v>
      </c>
      <c r="J69" s="1">
        <f t="shared" si="14"/>
        <v>293458.822781939</v>
      </c>
      <c r="K69" s="1">
        <f t="shared" si="15"/>
        <v>0</v>
      </c>
      <c r="L69" s="1">
        <f t="shared" si="16"/>
        <v>0</v>
      </c>
      <c r="M69" s="23">
        <f t="shared" si="17"/>
        <v>293458.822781939</v>
      </c>
      <c r="N69" s="3"/>
      <c r="O69" s="3"/>
      <c r="P69" s="3"/>
    </row>
    <row r="70" spans="1:16">
      <c r="A70" s="8">
        <v>12.75</v>
      </c>
      <c r="B70" s="1">
        <f t="shared" si="7"/>
        <v>0</v>
      </c>
      <c r="C70" s="1">
        <f t="shared" si="8"/>
        <v>328963.55325</v>
      </c>
      <c r="D70" s="1">
        <f t="shared" si="9"/>
        <v>0</v>
      </c>
      <c r="E70" s="1">
        <f t="shared" si="10"/>
        <v>0</v>
      </c>
      <c r="F70" s="9">
        <f t="shared" si="11"/>
        <v>328963.55325</v>
      </c>
      <c r="G70" s="1"/>
      <c r="H70" s="8">
        <f t="shared" si="12"/>
        <v>14.6857944985915</v>
      </c>
      <c r="I70" s="1">
        <f t="shared" si="13"/>
        <v>0</v>
      </c>
      <c r="J70" s="1">
        <f t="shared" si="14"/>
        <v>378909.10906321299</v>
      </c>
      <c r="K70" s="1">
        <f t="shared" si="15"/>
        <v>0</v>
      </c>
      <c r="L70" s="1">
        <f t="shared" si="16"/>
        <v>0</v>
      </c>
      <c r="M70" s="23">
        <f t="shared" si="17"/>
        <v>378909.10906321299</v>
      </c>
      <c r="N70" s="3"/>
      <c r="O70" s="3"/>
      <c r="P70" s="3"/>
    </row>
    <row r="71" spans="1:16">
      <c r="A71" s="8">
        <v>13.25</v>
      </c>
      <c r="B71" s="1">
        <f t="shared" si="7"/>
        <v>0</v>
      </c>
      <c r="C71" s="1">
        <f t="shared" si="8"/>
        <v>315880.424</v>
      </c>
      <c r="D71" s="1">
        <f t="shared" si="9"/>
        <v>0</v>
      </c>
      <c r="E71" s="1">
        <f t="shared" si="10"/>
        <v>0</v>
      </c>
      <c r="F71" s="9">
        <f t="shared" si="11"/>
        <v>315880.424</v>
      </c>
      <c r="G71" s="1"/>
      <c r="H71" s="8">
        <f t="shared" si="12"/>
        <v>16.703585288040401</v>
      </c>
      <c r="I71" s="1">
        <f t="shared" si="13"/>
        <v>0</v>
      </c>
      <c r="J71" s="1">
        <f t="shared" si="14"/>
        <v>398214.00778161199</v>
      </c>
      <c r="K71" s="1">
        <f t="shared" si="15"/>
        <v>0</v>
      </c>
      <c r="L71" s="1">
        <f t="shared" si="16"/>
        <v>0</v>
      </c>
      <c r="M71" s="23">
        <f t="shared" si="17"/>
        <v>398214.00778161199</v>
      </c>
      <c r="N71" s="3"/>
      <c r="O71" s="3"/>
      <c r="P71" s="3"/>
    </row>
    <row r="72" spans="1:16">
      <c r="A72" s="8">
        <v>13.75</v>
      </c>
      <c r="B72" s="1">
        <f t="shared" si="7"/>
        <v>0</v>
      </c>
      <c r="C72" s="1">
        <f t="shared" si="8"/>
        <v>269769.84031250002</v>
      </c>
      <c r="D72" s="1">
        <f t="shared" si="9"/>
        <v>24524.5309375</v>
      </c>
      <c r="E72" s="1">
        <f t="shared" si="10"/>
        <v>0</v>
      </c>
      <c r="F72" s="9">
        <f t="shared" si="11"/>
        <v>294294.37125000003</v>
      </c>
      <c r="G72" s="1"/>
      <c r="H72" s="8">
        <f t="shared" si="12"/>
        <v>18.908219891119501</v>
      </c>
      <c r="I72" s="1">
        <f t="shared" si="13"/>
        <v>0</v>
      </c>
      <c r="J72" s="1">
        <f t="shared" si="14"/>
        <v>370972.17895425</v>
      </c>
      <c r="K72" s="1">
        <f t="shared" si="15"/>
        <v>33724.743541295502</v>
      </c>
      <c r="L72" s="1">
        <f t="shared" si="16"/>
        <v>0</v>
      </c>
      <c r="M72" s="23">
        <f t="shared" si="17"/>
        <v>404696.92249554599</v>
      </c>
      <c r="N72" s="3"/>
      <c r="O72" s="3"/>
      <c r="P72" s="3"/>
    </row>
    <row r="73" spans="1:16">
      <c r="A73" s="8">
        <v>14.25</v>
      </c>
      <c r="B73" s="1">
        <f t="shared" si="7"/>
        <v>0</v>
      </c>
      <c r="C73" s="1">
        <f t="shared" si="8"/>
        <v>118662.03</v>
      </c>
      <c r="D73" s="1">
        <f t="shared" si="9"/>
        <v>39554.01</v>
      </c>
      <c r="E73" s="1">
        <f t="shared" si="10"/>
        <v>0</v>
      </c>
      <c r="F73" s="9">
        <f t="shared" si="11"/>
        <v>158216.04</v>
      </c>
      <c r="G73" s="1"/>
      <c r="H73" s="8">
        <f t="shared" si="12"/>
        <v>21.3092557720244</v>
      </c>
      <c r="I73" s="1">
        <f t="shared" si="13"/>
        <v>0</v>
      </c>
      <c r="J73" s="1">
        <f t="shared" si="14"/>
        <v>177445.58229457101</v>
      </c>
      <c r="K73" s="1">
        <f t="shared" si="15"/>
        <v>59148.527431523602</v>
      </c>
      <c r="L73" s="1">
        <f t="shared" si="16"/>
        <v>0</v>
      </c>
      <c r="M73" s="23">
        <f t="shared" si="17"/>
        <v>236594.10972609499</v>
      </c>
      <c r="N73" s="3"/>
      <c r="O73" s="3"/>
      <c r="P73" s="3"/>
    </row>
    <row r="74" spans="1:16">
      <c r="A74" s="8">
        <v>14.75</v>
      </c>
      <c r="B74" s="1">
        <f t="shared" si="7"/>
        <v>0</v>
      </c>
      <c r="C74" s="1">
        <f t="shared" si="8"/>
        <v>74862.415500000003</v>
      </c>
      <c r="D74" s="1">
        <f t="shared" si="9"/>
        <v>37431.207750000001</v>
      </c>
      <c r="E74" s="1">
        <f t="shared" si="10"/>
        <v>0</v>
      </c>
      <c r="F74" s="9">
        <f t="shared" si="11"/>
        <v>112293.62325</v>
      </c>
      <c r="G74" s="1"/>
      <c r="H74" s="8">
        <f t="shared" si="12"/>
        <v>23.916371760796402</v>
      </c>
      <c r="I74" s="1">
        <f t="shared" si="13"/>
        <v>0</v>
      </c>
      <c r="J74" s="1">
        <f t="shared" si="14"/>
        <v>121385.583729438</v>
      </c>
      <c r="K74" s="1">
        <f t="shared" si="15"/>
        <v>60692.7918647189</v>
      </c>
      <c r="L74" s="1">
        <f t="shared" si="16"/>
        <v>0</v>
      </c>
      <c r="M74" s="23">
        <f t="shared" si="17"/>
        <v>182078.375594157</v>
      </c>
      <c r="N74" s="3"/>
      <c r="O74" s="3"/>
      <c r="P74" s="3"/>
    </row>
    <row r="75" spans="1:16">
      <c r="A75" s="8">
        <v>15.25</v>
      </c>
      <c r="B75" s="1">
        <f t="shared" si="7"/>
        <v>0</v>
      </c>
      <c r="C75" s="1">
        <f t="shared" si="8"/>
        <v>0</v>
      </c>
      <c r="D75" s="1">
        <f t="shared" si="9"/>
        <v>52722.330499999996</v>
      </c>
      <c r="E75" s="1">
        <f t="shared" si="10"/>
        <v>0</v>
      </c>
      <c r="F75" s="9">
        <f t="shared" si="11"/>
        <v>52722.330499999996</v>
      </c>
      <c r="G75" s="1"/>
      <c r="H75" s="8">
        <f t="shared" si="12"/>
        <v>26.7393652529734</v>
      </c>
      <c r="I75" s="1">
        <f t="shared" si="13"/>
        <v>0</v>
      </c>
      <c r="J75" s="1">
        <f t="shared" si="14"/>
        <v>0</v>
      </c>
      <c r="K75" s="1">
        <f t="shared" si="15"/>
        <v>92443.387031310194</v>
      </c>
      <c r="L75" s="1">
        <f t="shared" si="16"/>
        <v>0</v>
      </c>
      <c r="M75" s="23">
        <f t="shared" si="17"/>
        <v>92443.387031310194</v>
      </c>
      <c r="N75" s="3"/>
      <c r="O75" s="3"/>
      <c r="P75" s="3"/>
    </row>
    <row r="76" spans="1:16">
      <c r="A76" s="8">
        <v>15.75</v>
      </c>
      <c r="B76" s="1">
        <f t="shared" si="7"/>
        <v>0</v>
      </c>
      <c r="C76" s="1">
        <f t="shared" si="8"/>
        <v>18711.4725</v>
      </c>
      <c r="D76" s="1">
        <f t="shared" si="9"/>
        <v>0</v>
      </c>
      <c r="E76" s="1">
        <f t="shared" si="10"/>
        <v>0</v>
      </c>
      <c r="F76" s="9">
        <f t="shared" si="11"/>
        <v>18711.4725</v>
      </c>
      <c r="G76" s="1"/>
      <c r="H76" s="8">
        <f t="shared" si="12"/>
        <v>29.7881495672749</v>
      </c>
      <c r="I76" s="1">
        <f t="shared" si="13"/>
        <v>0</v>
      </c>
      <c r="J76" s="1">
        <f t="shared" si="14"/>
        <v>35389.215330409599</v>
      </c>
      <c r="K76" s="1">
        <f t="shared" si="15"/>
        <v>0</v>
      </c>
      <c r="L76" s="1">
        <f t="shared" si="16"/>
        <v>0</v>
      </c>
      <c r="M76" s="23">
        <f t="shared" si="17"/>
        <v>35389.215330409599</v>
      </c>
      <c r="N76" s="3"/>
      <c r="O76" s="3"/>
      <c r="P76" s="3"/>
    </row>
    <row r="77" spans="1:16">
      <c r="A77" s="8">
        <v>16.25</v>
      </c>
      <c r="B77" s="1">
        <f t="shared" si="7"/>
        <v>0</v>
      </c>
      <c r="C77" s="1">
        <f t="shared" si="8"/>
        <v>0</v>
      </c>
      <c r="D77" s="1">
        <f t="shared" si="9"/>
        <v>0</v>
      </c>
      <c r="E77" s="1">
        <f t="shared" si="10"/>
        <v>0</v>
      </c>
      <c r="F77" s="9">
        <f t="shared" si="11"/>
        <v>0</v>
      </c>
      <c r="G77" s="1"/>
      <c r="H77" s="8">
        <f t="shared" si="12"/>
        <v>33.072751447474801</v>
      </c>
      <c r="I77" s="1">
        <f t="shared" si="13"/>
        <v>0</v>
      </c>
      <c r="J77" s="1">
        <f t="shared" si="14"/>
        <v>0</v>
      </c>
      <c r="K77" s="1">
        <f t="shared" si="15"/>
        <v>0</v>
      </c>
      <c r="L77" s="1">
        <f t="shared" si="16"/>
        <v>0</v>
      </c>
      <c r="M77" s="23">
        <f t="shared" si="17"/>
        <v>0</v>
      </c>
      <c r="N77" s="3"/>
      <c r="O77" s="3"/>
      <c r="P77" s="3"/>
    </row>
    <row r="78" spans="1:16">
      <c r="A78" s="8">
        <v>16.75</v>
      </c>
      <c r="B78" s="1">
        <f t="shared" si="7"/>
        <v>0</v>
      </c>
      <c r="C78" s="1">
        <f t="shared" si="8"/>
        <v>2211.0586250000001</v>
      </c>
      <c r="D78" s="1">
        <f t="shared" si="9"/>
        <v>2211.0586250000001</v>
      </c>
      <c r="E78" s="1">
        <f t="shared" si="10"/>
        <v>0</v>
      </c>
      <c r="F78" s="9">
        <f t="shared" si="11"/>
        <v>4422.1172500000002</v>
      </c>
      <c r="G78" s="1"/>
      <c r="H78" s="8">
        <f t="shared" si="12"/>
        <v>36.603308696233597</v>
      </c>
      <c r="I78" s="1">
        <f t="shared" si="13"/>
        <v>0</v>
      </c>
      <c r="J78" s="1">
        <f t="shared" si="14"/>
        <v>4831.7648594832699</v>
      </c>
      <c r="K78" s="1">
        <f t="shared" si="15"/>
        <v>4831.7648594832699</v>
      </c>
      <c r="L78" s="1">
        <f t="shared" si="16"/>
        <v>0</v>
      </c>
      <c r="M78" s="23">
        <f t="shared" si="17"/>
        <v>9663.5297189665398</v>
      </c>
      <c r="N78" s="3"/>
      <c r="O78" s="3"/>
      <c r="P78" s="3"/>
    </row>
    <row r="79" spans="1:16">
      <c r="A79" s="8">
        <v>17.25</v>
      </c>
      <c r="B79" s="1">
        <f t="shared" si="7"/>
        <v>0</v>
      </c>
      <c r="C79" s="1">
        <f t="shared" si="8"/>
        <v>0</v>
      </c>
      <c r="D79" s="1">
        <f t="shared" si="9"/>
        <v>0</v>
      </c>
      <c r="E79" s="1">
        <f t="shared" si="10"/>
        <v>0</v>
      </c>
      <c r="F79" s="9">
        <f t="shared" si="11"/>
        <v>0</v>
      </c>
      <c r="G79" s="1"/>
      <c r="H79" s="8">
        <f t="shared" si="12"/>
        <v>40.390067930044701</v>
      </c>
      <c r="I79" s="1">
        <f t="shared" si="13"/>
        <v>0</v>
      </c>
      <c r="J79" s="1">
        <f t="shared" si="14"/>
        <v>0</v>
      </c>
      <c r="K79" s="1">
        <f t="shared" si="15"/>
        <v>0</v>
      </c>
      <c r="L79" s="1">
        <f t="shared" si="16"/>
        <v>0</v>
      </c>
      <c r="M79" s="23">
        <f t="shared" si="17"/>
        <v>0</v>
      </c>
      <c r="N79" s="3"/>
      <c r="O79" s="3"/>
      <c r="P79" s="3"/>
    </row>
    <row r="80" spans="1:16">
      <c r="A80" s="8">
        <v>17.75</v>
      </c>
      <c r="B80" s="1">
        <f t="shared" si="7"/>
        <v>0</v>
      </c>
      <c r="C80" s="1">
        <f t="shared" si="8"/>
        <v>0</v>
      </c>
      <c r="D80" s="1">
        <f t="shared" si="9"/>
        <v>0</v>
      </c>
      <c r="E80" s="1">
        <f t="shared" si="10"/>
        <v>0</v>
      </c>
      <c r="F80" s="9">
        <f t="shared" si="11"/>
        <v>0</v>
      </c>
      <c r="G80" s="1"/>
      <c r="H80" s="8">
        <f t="shared" si="12"/>
        <v>44.4433824456422</v>
      </c>
      <c r="I80" s="1">
        <f t="shared" si="13"/>
        <v>0</v>
      </c>
      <c r="J80" s="1">
        <f t="shared" si="14"/>
        <v>0</v>
      </c>
      <c r="K80" s="1">
        <f t="shared" si="15"/>
        <v>0</v>
      </c>
      <c r="L80" s="1">
        <f t="shared" si="16"/>
        <v>0</v>
      </c>
      <c r="M80" s="23">
        <f t="shared" si="17"/>
        <v>0</v>
      </c>
      <c r="N80" s="3"/>
      <c r="O80" s="3"/>
      <c r="P80" s="3"/>
    </row>
    <row r="81" spans="1:16">
      <c r="A81" s="8">
        <v>18.25</v>
      </c>
      <c r="B81" s="1">
        <f t="shared" si="7"/>
        <v>0</v>
      </c>
      <c r="C81" s="1">
        <f t="shared" si="8"/>
        <v>0</v>
      </c>
      <c r="D81" s="1">
        <f t="shared" si="9"/>
        <v>0</v>
      </c>
      <c r="E81" s="1">
        <f t="shared" si="10"/>
        <v>0</v>
      </c>
      <c r="F81" s="9">
        <f t="shared" si="11"/>
        <v>0</v>
      </c>
      <c r="G81" s="1"/>
      <c r="H81" s="8">
        <f t="shared" si="12"/>
        <v>48.773710189244099</v>
      </c>
      <c r="I81" s="1">
        <f t="shared" si="13"/>
        <v>0</v>
      </c>
      <c r="J81" s="1">
        <f t="shared" si="14"/>
        <v>0</v>
      </c>
      <c r="K81" s="1">
        <f t="shared" si="15"/>
        <v>0</v>
      </c>
      <c r="L81" s="1">
        <f t="shared" si="16"/>
        <v>0</v>
      </c>
      <c r="M81" s="23">
        <f t="shared" si="17"/>
        <v>0</v>
      </c>
      <c r="N81" s="3"/>
      <c r="O81" s="3"/>
      <c r="P81" s="3"/>
    </row>
    <row r="82" spans="1:16">
      <c r="A82" s="8">
        <v>18.75</v>
      </c>
      <c r="B82" s="1">
        <f t="shared" si="7"/>
        <v>0</v>
      </c>
      <c r="C82" s="1">
        <f t="shared" si="8"/>
        <v>0</v>
      </c>
      <c r="D82" s="1">
        <f t="shared" si="9"/>
        <v>0</v>
      </c>
      <c r="E82" s="1">
        <f t="shared" si="10"/>
        <v>0</v>
      </c>
      <c r="F82" s="9">
        <f t="shared" si="11"/>
        <v>0</v>
      </c>
      <c r="G82" s="1"/>
      <c r="H82" s="8">
        <f t="shared" si="12"/>
        <v>53.391611820899399</v>
      </c>
      <c r="I82" s="1">
        <f t="shared" si="13"/>
        <v>0</v>
      </c>
      <c r="J82" s="1">
        <f t="shared" si="14"/>
        <v>0</v>
      </c>
      <c r="K82" s="1">
        <f t="shared" si="15"/>
        <v>0</v>
      </c>
      <c r="L82" s="1">
        <f t="shared" si="16"/>
        <v>0</v>
      </c>
      <c r="M82" s="23">
        <f t="shared" si="17"/>
        <v>0</v>
      </c>
      <c r="N82" s="3"/>
      <c r="O82" s="3"/>
      <c r="P82" s="3"/>
    </row>
    <row r="83" spans="1:16">
      <c r="A83" s="8">
        <v>19.25</v>
      </c>
      <c r="B83" s="1">
        <f t="shared" si="7"/>
        <v>0</v>
      </c>
      <c r="C83" s="1">
        <f t="shared" si="8"/>
        <v>0</v>
      </c>
      <c r="D83" s="1">
        <f t="shared" si="9"/>
        <v>0</v>
      </c>
      <c r="E83" s="1">
        <f t="shared" si="10"/>
        <v>0</v>
      </c>
      <c r="F83" s="9">
        <f t="shared" si="11"/>
        <v>0</v>
      </c>
      <c r="G83" s="1"/>
      <c r="H83" s="8">
        <f t="shared" si="12"/>
        <v>58.307748866986799</v>
      </c>
      <c r="I83" s="1">
        <f t="shared" si="13"/>
        <v>0</v>
      </c>
      <c r="J83" s="1">
        <f t="shared" si="14"/>
        <v>0</v>
      </c>
      <c r="K83" s="1">
        <f t="shared" si="15"/>
        <v>0</v>
      </c>
      <c r="L83" s="1">
        <f t="shared" si="16"/>
        <v>0</v>
      </c>
      <c r="M83" s="23">
        <f t="shared" si="17"/>
        <v>0</v>
      </c>
      <c r="N83" s="3"/>
      <c r="O83" s="3"/>
      <c r="P83" s="3"/>
    </row>
    <row r="84" spans="1:16">
      <c r="A84" s="8">
        <v>19.75</v>
      </c>
      <c r="B84" s="1">
        <f t="shared" si="7"/>
        <v>0</v>
      </c>
      <c r="C84" s="1">
        <f t="shared" si="8"/>
        <v>0</v>
      </c>
      <c r="D84" s="1">
        <f t="shared" si="9"/>
        <v>0</v>
      </c>
      <c r="E84" s="1">
        <f t="shared" si="10"/>
        <v>0</v>
      </c>
      <c r="F84" s="9">
        <f t="shared" si="11"/>
        <v>0</v>
      </c>
      <c r="G84" s="1"/>
      <c r="H84" s="8">
        <f t="shared" si="12"/>
        <v>63.532881954592099</v>
      </c>
      <c r="I84" s="1">
        <f t="shared" si="13"/>
        <v>0</v>
      </c>
      <c r="J84" s="1">
        <f t="shared" si="14"/>
        <v>0</v>
      </c>
      <c r="K84" s="1">
        <f t="shared" si="15"/>
        <v>0</v>
      </c>
      <c r="L84" s="1">
        <f t="shared" si="16"/>
        <v>0</v>
      </c>
      <c r="M84" s="23">
        <f t="shared" si="17"/>
        <v>0</v>
      </c>
      <c r="N84" s="3"/>
      <c r="O84" s="3"/>
      <c r="P84" s="3"/>
    </row>
    <row r="85" spans="1:16">
      <c r="A85" s="8">
        <v>20.25</v>
      </c>
      <c r="B85" s="1">
        <f t="shared" si="7"/>
        <v>0</v>
      </c>
      <c r="C85" s="1">
        <f t="shared" si="8"/>
        <v>0</v>
      </c>
      <c r="D85" s="1">
        <f t="shared" si="9"/>
        <v>0</v>
      </c>
      <c r="E85" s="1">
        <f t="shared" si="10"/>
        <v>0</v>
      </c>
      <c r="F85" s="9">
        <f t="shared" si="11"/>
        <v>0</v>
      </c>
      <c r="G85" s="1"/>
      <c r="H85" s="8">
        <f t="shared" si="12"/>
        <v>69.077869122091798</v>
      </c>
      <c r="I85" s="1">
        <f t="shared" si="13"/>
        <v>0</v>
      </c>
      <c r="J85" s="1">
        <f t="shared" si="14"/>
        <v>0</v>
      </c>
      <c r="K85" s="1">
        <f t="shared" si="15"/>
        <v>0</v>
      </c>
      <c r="L85" s="1">
        <f t="shared" si="16"/>
        <v>0</v>
      </c>
      <c r="M85" s="23">
        <f t="shared" si="17"/>
        <v>0</v>
      </c>
      <c r="N85" s="3"/>
      <c r="O85" s="3"/>
      <c r="P85" s="3"/>
    </row>
    <row r="86" spans="1:16">
      <c r="A86" s="8">
        <v>20.75</v>
      </c>
      <c r="B86" s="1">
        <f t="shared" si="7"/>
        <v>0</v>
      </c>
      <c r="C86" s="1">
        <f t="shared" si="8"/>
        <v>0</v>
      </c>
      <c r="D86" s="1">
        <f t="shared" si="9"/>
        <v>0</v>
      </c>
      <c r="E86" s="1">
        <f t="shared" si="10"/>
        <v>0</v>
      </c>
      <c r="F86" s="9">
        <f t="shared" si="11"/>
        <v>0</v>
      </c>
      <c r="G86" s="1"/>
      <c r="H86" s="8">
        <f t="shared" si="12"/>
        <v>74.953664200796297</v>
      </c>
      <c r="I86" s="1">
        <f t="shared" si="13"/>
        <v>0</v>
      </c>
      <c r="J86" s="1">
        <f t="shared" si="14"/>
        <v>0</v>
      </c>
      <c r="K86" s="1">
        <f t="shared" si="15"/>
        <v>0</v>
      </c>
      <c r="L86" s="1">
        <f t="shared" si="16"/>
        <v>0</v>
      </c>
      <c r="M86" s="23">
        <f t="shared" si="17"/>
        <v>0</v>
      </c>
      <c r="N86" s="3"/>
      <c r="O86" s="3"/>
      <c r="P86" s="3"/>
    </row>
    <row r="87" spans="1:16">
      <c r="A87" s="8">
        <v>21.25</v>
      </c>
      <c r="B87" s="1">
        <f t="shared" si="7"/>
        <v>0</v>
      </c>
      <c r="C87" s="1">
        <f t="shared" si="8"/>
        <v>0</v>
      </c>
      <c r="D87" s="1">
        <f t="shared" si="9"/>
        <v>0</v>
      </c>
      <c r="E87" s="1">
        <f t="shared" si="10"/>
        <v>0</v>
      </c>
      <c r="F87" s="9">
        <f t="shared" si="11"/>
        <v>0</v>
      </c>
      <c r="G87" s="1"/>
      <c r="H87" s="8">
        <f t="shared" si="12"/>
        <v>81.171315262975497</v>
      </c>
      <c r="I87" s="1">
        <f t="shared" si="13"/>
        <v>0</v>
      </c>
      <c r="J87" s="1">
        <f t="shared" si="14"/>
        <v>0</v>
      </c>
      <c r="K87" s="1">
        <f t="shared" si="15"/>
        <v>0</v>
      </c>
      <c r="L87" s="1">
        <f t="shared" si="16"/>
        <v>0</v>
      </c>
      <c r="M87" s="23">
        <f t="shared" si="17"/>
        <v>0</v>
      </c>
      <c r="N87" s="3"/>
      <c r="O87" s="3"/>
      <c r="P87" s="3"/>
    </row>
    <row r="88" spans="1:16">
      <c r="A88" s="8">
        <v>21.75</v>
      </c>
      <c r="B88" s="1">
        <f t="shared" si="7"/>
        <v>0</v>
      </c>
      <c r="C88" s="1">
        <f t="shared" si="8"/>
        <v>0</v>
      </c>
      <c r="D88" s="1">
        <f t="shared" si="9"/>
        <v>0</v>
      </c>
      <c r="E88" s="1">
        <f t="shared" si="10"/>
        <v>0</v>
      </c>
      <c r="F88" s="9">
        <f t="shared" si="11"/>
        <v>0</v>
      </c>
      <c r="G88" s="1"/>
      <c r="H88" s="8">
        <f t="shared" si="12"/>
        <v>87.741963131998801</v>
      </c>
      <c r="I88" s="1">
        <f t="shared" si="13"/>
        <v>0</v>
      </c>
      <c r="J88" s="1">
        <f t="shared" si="14"/>
        <v>0</v>
      </c>
      <c r="K88" s="1">
        <f t="shared" si="15"/>
        <v>0</v>
      </c>
      <c r="L88" s="1">
        <f t="shared" si="16"/>
        <v>0</v>
      </c>
      <c r="M88" s="23">
        <f t="shared" si="17"/>
        <v>0</v>
      </c>
      <c r="N88" s="3"/>
      <c r="O88" s="3"/>
      <c r="P88" s="3"/>
    </row>
    <row r="89" spans="1:16">
      <c r="A89" s="6" t="s">
        <v>7</v>
      </c>
      <c r="B89" s="17">
        <f>SUM(B52:B88)</f>
        <v>0</v>
      </c>
      <c r="C89" s="17">
        <f t="shared" ref="C89:E89" si="18">SUM(C52:C88)</f>
        <v>3174109.8016875</v>
      </c>
      <c r="D89" s="17">
        <f t="shared" si="18"/>
        <v>156443.1378125</v>
      </c>
      <c r="E89" s="17">
        <f t="shared" si="18"/>
        <v>0</v>
      </c>
      <c r="F89" s="17">
        <f>SUM(F52:F83)</f>
        <v>3330552.9394999999</v>
      </c>
      <c r="G89" s="9"/>
      <c r="H89" s="6" t="s">
        <v>7</v>
      </c>
      <c r="I89" s="17">
        <f>SUM(I52:I88)</f>
        <v>0</v>
      </c>
      <c r="J89" s="17">
        <f>SUM(J52:J88)</f>
        <v>3248454.6327719898</v>
      </c>
      <c r="K89" s="17">
        <f>SUM(K52:K88)</f>
        <v>250841.21472833099</v>
      </c>
      <c r="L89" s="17">
        <f>SUM(L52:L88)</f>
        <v>0</v>
      </c>
      <c r="M89" s="17">
        <f>SUM(M52:M88)</f>
        <v>3499295.8475003201</v>
      </c>
      <c r="N89" s="3"/>
      <c r="O89" s="3"/>
      <c r="P89" s="3"/>
    </row>
    <row r="90" spans="1:16">
      <c r="A90" s="4" t="s">
        <v>13</v>
      </c>
      <c r="B90" s="24">
        <f>IF(L43&gt;0,B89/L43,0)</f>
        <v>0</v>
      </c>
      <c r="C90" s="24">
        <f>IF(M43&gt;0,C89/M43,0)</f>
        <v>11.9077846636894</v>
      </c>
      <c r="D90" s="24">
        <f>IF(N43&gt;0,D89/N43,0)</f>
        <v>14.639684808826599</v>
      </c>
      <c r="E90" s="24">
        <f>IF(O43&gt;0,E89/O43,0)</f>
        <v>0</v>
      </c>
      <c r="F90" s="24">
        <f>IF(P43&gt;0,F89/P43,0)</f>
        <v>12.013084526282899</v>
      </c>
      <c r="G90" s="9"/>
      <c r="H90" s="4" t="s">
        <v>13</v>
      </c>
      <c r="I90" s="24">
        <f>IF(L43&gt;0,I89/L43,0)</f>
        <v>0</v>
      </c>
      <c r="J90" s="24">
        <f>IF(M43&gt;0,J89/M43,0)</f>
        <v>12.1866919147687</v>
      </c>
      <c r="K90" s="24">
        <f>IF(N43&gt;0,K89/N43,0)</f>
        <v>23.4732975318305</v>
      </c>
      <c r="L90" s="24">
        <f>IF(O43&gt;0,L89/O43,0)</f>
        <v>0</v>
      </c>
      <c r="M90" s="24">
        <f>IF(P43&gt;0,M89/P43,0)</f>
        <v>12.621729052834899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47" t="s">
        <v>14</v>
      </c>
      <c r="B95" s="47"/>
      <c r="C95" s="47"/>
      <c r="D95" s="47"/>
      <c r="E95" s="47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47"/>
      <c r="B96" s="47"/>
      <c r="C96" s="47"/>
      <c r="D96" s="47"/>
      <c r="E96" s="47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5"/>
      <c r="B97" s="2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48" t="s">
        <v>15</v>
      </c>
      <c r="B99" s="46" t="s">
        <v>16</v>
      </c>
      <c r="C99" s="46" t="s">
        <v>17</v>
      </c>
      <c r="D99" s="46" t="s">
        <v>18</v>
      </c>
      <c r="E99" s="46" t="s">
        <v>19</v>
      </c>
      <c r="F99" s="1"/>
      <c r="G99" s="46" t="s">
        <v>16</v>
      </c>
      <c r="H99" s="46" t="s">
        <v>18</v>
      </c>
      <c r="I99" s="46" t="s">
        <v>17</v>
      </c>
      <c r="J99" s="1"/>
      <c r="K99" s="1"/>
      <c r="L99" s="1"/>
      <c r="M99" s="1"/>
      <c r="N99" s="3"/>
      <c r="O99" s="3"/>
      <c r="P99" s="3"/>
    </row>
    <row r="100" spans="1:18">
      <c r="A100" s="48"/>
      <c r="B100" s="48"/>
      <c r="C100" s="48"/>
      <c r="D100" s="48"/>
      <c r="E100" s="46"/>
      <c r="F100" s="1"/>
      <c r="G100" s="46"/>
      <c r="H100" s="46"/>
      <c r="I100" s="46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6">
        <v>0</v>
      </c>
      <c r="B102" s="27">
        <f>L$43</f>
        <v>0</v>
      </c>
      <c r="C102" s="27">
        <f>$B$90</f>
        <v>0</v>
      </c>
      <c r="D102" s="27">
        <f>$I$90</f>
        <v>0</v>
      </c>
      <c r="E102" s="27">
        <f t="shared" ref="E102:E105" si="19">B102*D102</f>
        <v>0</v>
      </c>
      <c r="F102" s="1"/>
      <c r="G102" s="1">
        <f t="shared" ref="G102:G105" si="20">B102</f>
        <v>0</v>
      </c>
      <c r="H102" s="1">
        <f t="shared" ref="H102:H105" si="21">D102/1000</f>
        <v>0</v>
      </c>
      <c r="I102" s="1">
        <f t="shared" ref="I102:I105" si="22">C102</f>
        <v>0</v>
      </c>
      <c r="J102" s="1"/>
      <c r="K102" s="1"/>
      <c r="L102" s="1"/>
      <c r="M102" s="1"/>
      <c r="N102" s="3"/>
      <c r="O102" s="3"/>
      <c r="P102" s="3"/>
    </row>
    <row r="103" spans="1:18">
      <c r="A103" s="26">
        <v>1</v>
      </c>
      <c r="B103" s="27">
        <f>M$43</f>
        <v>266557.54129999998</v>
      </c>
      <c r="C103" s="27">
        <f>$C$90</f>
        <v>11.9078</v>
      </c>
      <c r="D103" s="27">
        <f>$J$90</f>
        <v>12.1867</v>
      </c>
      <c r="E103" s="27">
        <f t="shared" si="19"/>
        <v>3248456.7886000001</v>
      </c>
      <c r="F103" s="1"/>
      <c r="G103" s="1">
        <f t="shared" si="20"/>
        <v>266557.54129999998</v>
      </c>
      <c r="H103" s="1">
        <f t="shared" si="21"/>
        <v>1.21867E-2</v>
      </c>
      <c r="I103" s="1">
        <f t="shared" si="22"/>
        <v>11.9078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6">
        <v>2</v>
      </c>
      <c r="B104" s="27">
        <f>N$43</f>
        <v>10686.236800000001</v>
      </c>
      <c r="C104" s="27">
        <f>$D$90</f>
        <v>14.639699999999999</v>
      </c>
      <c r="D104" s="27">
        <f>$K$90</f>
        <v>23.473299999999998</v>
      </c>
      <c r="E104" s="27">
        <f t="shared" si="19"/>
        <v>250841.24230000001</v>
      </c>
      <c r="F104" s="1"/>
      <c r="G104" s="1">
        <f t="shared" si="20"/>
        <v>10686.236800000001</v>
      </c>
      <c r="H104" s="1">
        <f t="shared" si="21"/>
        <v>2.3473299999999999E-2</v>
      </c>
      <c r="I104" s="1">
        <f t="shared" si="22"/>
        <v>14.639699999999999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6">
        <v>3</v>
      </c>
      <c r="B105" s="27">
        <f>O$43</f>
        <v>0</v>
      </c>
      <c r="C105" s="27">
        <f>$E$90</f>
        <v>0</v>
      </c>
      <c r="D105" s="27">
        <f>$L$90</f>
        <v>0</v>
      </c>
      <c r="E105" s="27">
        <f t="shared" si="19"/>
        <v>0</v>
      </c>
      <c r="F105" s="1"/>
      <c r="G105" s="1">
        <f t="shared" si="20"/>
        <v>0</v>
      </c>
      <c r="H105" s="1">
        <f t="shared" si="21"/>
        <v>0</v>
      </c>
      <c r="I105" s="1">
        <f t="shared" si="22"/>
        <v>0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6" t="s">
        <v>7</v>
      </c>
      <c r="B106" s="27">
        <f>SUM(B102:B105)</f>
        <v>277243.7781</v>
      </c>
      <c r="C106" s="27">
        <f>$F$90</f>
        <v>12.0131</v>
      </c>
      <c r="D106" s="27">
        <f>$M$90</f>
        <v>12.621700000000001</v>
      </c>
      <c r="E106" s="27">
        <f>SUM(E102:E105)</f>
        <v>3499298.0309000001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6" t="s">
        <v>2</v>
      </c>
      <c r="B107" s="28">
        <f>$I$2</f>
        <v>3498864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29" t="s">
        <v>20</v>
      </c>
      <c r="B108" s="30">
        <f>IF(E106&gt;0,$I$2/E106,"")</f>
        <v>0.99987999999999999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A1:F1"/>
    <mergeCell ref="H1:I1"/>
    <mergeCell ref="B4:F4"/>
    <mergeCell ref="L4:P4"/>
    <mergeCell ref="B47:D47"/>
    <mergeCell ref="I47:K47"/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8"/>
  <sheetViews>
    <sheetView topLeftCell="A69" workbookViewId="0">
      <selection activeCell="B90" sqref="B90"/>
    </sheetView>
  </sheetViews>
  <sheetFormatPr baseColWidth="10" defaultColWidth="11.5" defaultRowHeight="13"/>
  <cols>
    <col min="1" max="1" width="9" customWidth="1"/>
    <col min="2" max="2" width="12" customWidth="1"/>
    <col min="3" max="3" width="11.33203125" customWidth="1"/>
    <col min="4" max="4" width="9.6640625" customWidth="1"/>
    <col min="5" max="5" width="12" customWidth="1"/>
    <col min="6" max="6" width="11.33203125" customWidth="1"/>
    <col min="8" max="8" width="8.5" customWidth="1"/>
    <col min="9" max="9" width="10.5" customWidth="1"/>
    <col min="10" max="10" width="11.33203125" customWidth="1"/>
    <col min="11" max="12" width="9.6640625" customWidth="1"/>
    <col min="13" max="13" width="10.5" customWidth="1"/>
    <col min="14" max="14" width="8.83203125" customWidth="1"/>
    <col min="15" max="15" width="11.33203125" customWidth="1"/>
    <col min="16" max="16" width="11" customWidth="1"/>
  </cols>
  <sheetData>
    <row r="1" spans="1:18" ht="21">
      <c r="A1" s="52" t="s">
        <v>22</v>
      </c>
      <c r="B1" s="52"/>
      <c r="C1" s="52"/>
      <c r="D1" s="52"/>
      <c r="E1" s="52"/>
      <c r="F1" s="52"/>
      <c r="G1" s="1"/>
      <c r="H1" s="50" t="s">
        <v>1</v>
      </c>
      <c r="I1" s="50"/>
      <c r="J1" s="1"/>
      <c r="K1" s="1"/>
      <c r="M1" s="2"/>
      <c r="N1" s="2"/>
      <c r="O1" s="1"/>
      <c r="P1" s="3"/>
      <c r="Q1" s="3"/>
      <c r="R1" s="3"/>
    </row>
    <row r="2" spans="1:18">
      <c r="A2" s="53" t="s">
        <v>23</v>
      </c>
      <c r="B2" s="53"/>
      <c r="C2" s="53"/>
      <c r="D2" s="53"/>
      <c r="E2" s="1"/>
      <c r="F2" s="1"/>
      <c r="G2" s="1"/>
      <c r="H2" s="1" t="s">
        <v>2</v>
      </c>
      <c r="I2">
        <v>2688209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1" t="s">
        <v>4</v>
      </c>
      <c r="C4" s="51"/>
      <c r="D4" s="51"/>
      <c r="E4" s="51"/>
      <c r="F4" s="51"/>
      <c r="G4" s="1"/>
      <c r="H4" s="2" t="s">
        <v>3</v>
      </c>
      <c r="I4" s="1"/>
      <c r="J4" s="1"/>
      <c r="K4" s="2" t="s">
        <v>3</v>
      </c>
      <c r="L4" s="50" t="s">
        <v>5</v>
      </c>
      <c r="M4" s="50"/>
      <c r="N4" s="50"/>
      <c r="O4" s="50"/>
      <c r="P4" s="50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1" t="s">
        <v>24</v>
      </c>
      <c r="R5" s="3"/>
    </row>
    <row r="6" spans="1:18">
      <c r="A6" s="8">
        <v>3.75</v>
      </c>
      <c r="F6" s="9">
        <f t="shared" ref="F6:F42" si="0">SUM(B6:E6)</f>
        <v>0</v>
      </c>
      <c r="G6" s="1" t="str">
        <f t="shared" ref="G6:G42" si="1">IF(AND(F6=0,I6&gt;0),"COMPLETAR","")</f>
        <v/>
      </c>
      <c r="H6" s="8">
        <v>3.75</v>
      </c>
      <c r="I6" s="10"/>
      <c r="J6" s="1"/>
      <c r="K6" s="8">
        <v>3.75</v>
      </c>
      <c r="L6" s="32">
        <f t="shared" ref="L6:L42" si="2">IF($F6&gt;0,($I6/1000)*(B6/$F6),0)</f>
        <v>0</v>
      </c>
      <c r="M6" s="32">
        <f t="shared" ref="M6:M42" si="3">IF($F6&gt;0,($I6/1000)*(C6/$F6),0)</f>
        <v>0</v>
      </c>
      <c r="N6" s="32">
        <f t="shared" ref="N6:N42" si="4">IF($F6&gt;0,($I6/1000)*(D6/$F6),0)</f>
        <v>0</v>
      </c>
      <c r="O6" s="32">
        <f t="shared" ref="O6:O42" si="5">IF($F6&gt;0,($I6/1000)*(E6/$F6),0)</f>
        <v>0</v>
      </c>
      <c r="P6" s="33">
        <f t="shared" ref="P6:P42" si="6">SUM(L6:O6)</f>
        <v>0</v>
      </c>
      <c r="Q6" s="34">
        <f t="shared" ref="Q6:Q42" si="7">SUM(M6:O6)</f>
        <v>0</v>
      </c>
      <c r="R6" s="3"/>
    </row>
    <row r="7" spans="1:18">
      <c r="A7" s="8">
        <v>4.25</v>
      </c>
      <c r="F7" s="9">
        <f t="shared" si="0"/>
        <v>0</v>
      </c>
      <c r="G7" s="1" t="str">
        <f t="shared" si="1"/>
        <v/>
      </c>
      <c r="H7" s="8">
        <v>4.25</v>
      </c>
      <c r="I7" s="10"/>
      <c r="J7" s="1"/>
      <c r="K7" s="8">
        <v>4.25</v>
      </c>
      <c r="L7" s="32">
        <f t="shared" si="2"/>
        <v>0</v>
      </c>
      <c r="M7" s="32">
        <f t="shared" si="3"/>
        <v>0</v>
      </c>
      <c r="N7" s="32">
        <f t="shared" si="4"/>
        <v>0</v>
      </c>
      <c r="O7" s="32">
        <f t="shared" si="5"/>
        <v>0</v>
      </c>
      <c r="P7" s="33">
        <f t="shared" si="6"/>
        <v>0</v>
      </c>
      <c r="Q7" s="34">
        <f t="shared" si="7"/>
        <v>0</v>
      </c>
      <c r="R7" s="3"/>
    </row>
    <row r="8" spans="1:18">
      <c r="A8" s="8">
        <v>4.75</v>
      </c>
      <c r="F8" s="9">
        <f t="shared" si="0"/>
        <v>0</v>
      </c>
      <c r="G8" s="1" t="str">
        <f t="shared" si="1"/>
        <v/>
      </c>
      <c r="H8" s="8">
        <v>4.75</v>
      </c>
      <c r="I8" s="10"/>
      <c r="J8" s="1"/>
      <c r="K8" s="8">
        <v>4.75</v>
      </c>
      <c r="L8" s="32">
        <f t="shared" si="2"/>
        <v>0</v>
      </c>
      <c r="M8" s="32">
        <f t="shared" si="3"/>
        <v>0</v>
      </c>
      <c r="N8" s="32">
        <f t="shared" si="4"/>
        <v>0</v>
      </c>
      <c r="O8" s="32">
        <f t="shared" si="5"/>
        <v>0</v>
      </c>
      <c r="P8" s="33">
        <f t="shared" si="6"/>
        <v>0</v>
      </c>
      <c r="Q8" s="34">
        <f t="shared" si="7"/>
        <v>0</v>
      </c>
      <c r="R8" s="3"/>
    </row>
    <row r="9" spans="1:18">
      <c r="A9" s="8">
        <v>5.25</v>
      </c>
      <c r="F9" s="9">
        <f t="shared" si="0"/>
        <v>0</v>
      </c>
      <c r="G9" s="1" t="str">
        <f t="shared" si="1"/>
        <v/>
      </c>
      <c r="H9" s="8">
        <v>5.25</v>
      </c>
      <c r="I9" s="10"/>
      <c r="J9" s="1"/>
      <c r="K9" s="8">
        <v>5.25</v>
      </c>
      <c r="L9" s="32">
        <f t="shared" si="2"/>
        <v>0</v>
      </c>
      <c r="M9" s="32">
        <f t="shared" si="3"/>
        <v>0</v>
      </c>
      <c r="N9" s="32">
        <f t="shared" si="4"/>
        <v>0</v>
      </c>
      <c r="O9" s="32">
        <f t="shared" si="5"/>
        <v>0</v>
      </c>
      <c r="P9" s="33">
        <f t="shared" si="6"/>
        <v>0</v>
      </c>
      <c r="Q9" s="34">
        <f t="shared" si="7"/>
        <v>0</v>
      </c>
      <c r="R9" s="3"/>
    </row>
    <row r="10" spans="1:18">
      <c r="A10" s="8">
        <v>5.75</v>
      </c>
      <c r="B10" s="12">
        <v>1</v>
      </c>
      <c r="F10" s="9">
        <f t="shared" si="0"/>
        <v>1</v>
      </c>
      <c r="G10" s="1" t="str">
        <f t="shared" si="1"/>
        <v/>
      </c>
      <c r="H10" s="8">
        <v>5.75</v>
      </c>
      <c r="I10">
        <v>18805</v>
      </c>
      <c r="J10" s="1"/>
      <c r="K10" s="8">
        <v>5.75</v>
      </c>
      <c r="L10" s="32">
        <f t="shared" si="2"/>
        <v>18.805</v>
      </c>
      <c r="M10" s="32">
        <f t="shared" si="3"/>
        <v>0</v>
      </c>
      <c r="N10" s="32">
        <f t="shared" si="4"/>
        <v>0</v>
      </c>
      <c r="O10" s="32">
        <f t="shared" si="5"/>
        <v>0</v>
      </c>
      <c r="P10" s="33">
        <f t="shared" si="6"/>
        <v>18.805</v>
      </c>
      <c r="Q10" s="34">
        <f t="shared" si="7"/>
        <v>0</v>
      </c>
      <c r="R10" s="3"/>
    </row>
    <row r="11" spans="1:18">
      <c r="A11" s="8">
        <v>6.25</v>
      </c>
      <c r="B11" s="12">
        <v>1</v>
      </c>
      <c r="F11" s="9">
        <f t="shared" si="0"/>
        <v>1</v>
      </c>
      <c r="G11" s="1" t="str">
        <f t="shared" si="1"/>
        <v/>
      </c>
      <c r="H11" s="8">
        <v>6.25</v>
      </c>
      <c r="I11">
        <v>9789</v>
      </c>
      <c r="J11" s="1"/>
      <c r="K11" s="8">
        <v>6.25</v>
      </c>
      <c r="L11" s="32">
        <f t="shared" si="2"/>
        <v>9.7889999999999997</v>
      </c>
      <c r="M11" s="32">
        <f t="shared" si="3"/>
        <v>0</v>
      </c>
      <c r="N11" s="32">
        <f t="shared" si="4"/>
        <v>0</v>
      </c>
      <c r="O11" s="32">
        <f t="shared" si="5"/>
        <v>0</v>
      </c>
      <c r="P11" s="33">
        <f t="shared" si="6"/>
        <v>9.7889999999999997</v>
      </c>
      <c r="Q11" s="34">
        <f t="shared" si="7"/>
        <v>0</v>
      </c>
      <c r="R11" s="3"/>
    </row>
    <row r="12" spans="1:18">
      <c r="A12" s="8">
        <v>6.75</v>
      </c>
      <c r="B12" s="12">
        <v>1</v>
      </c>
      <c r="F12" s="9">
        <f t="shared" si="0"/>
        <v>1</v>
      </c>
      <c r="G12" s="1" t="str">
        <f t="shared" si="1"/>
        <v/>
      </c>
      <c r="H12" s="8">
        <v>6.75</v>
      </c>
      <c r="I12">
        <v>11755</v>
      </c>
      <c r="J12" s="1"/>
      <c r="K12" s="8">
        <v>6.75</v>
      </c>
      <c r="L12" s="32">
        <f t="shared" si="2"/>
        <v>11.755000000000001</v>
      </c>
      <c r="M12" s="32">
        <f t="shared" si="3"/>
        <v>0</v>
      </c>
      <c r="N12" s="32">
        <f t="shared" si="4"/>
        <v>0</v>
      </c>
      <c r="O12" s="32">
        <f t="shared" si="5"/>
        <v>0</v>
      </c>
      <c r="P12" s="33">
        <f t="shared" si="6"/>
        <v>11.755000000000001</v>
      </c>
      <c r="Q12" s="34">
        <f t="shared" si="7"/>
        <v>0</v>
      </c>
      <c r="R12" s="3"/>
    </row>
    <row r="13" spans="1:18">
      <c r="A13" s="8">
        <v>7.25</v>
      </c>
      <c r="B13" s="12">
        <v>1</v>
      </c>
      <c r="F13" s="9">
        <f t="shared" si="0"/>
        <v>1</v>
      </c>
      <c r="G13" s="1" t="str">
        <f t="shared" si="1"/>
        <v/>
      </c>
      <c r="H13" s="8">
        <v>7.25</v>
      </c>
      <c r="I13">
        <v>106169</v>
      </c>
      <c r="J13" s="1"/>
      <c r="K13" s="8">
        <v>7.25</v>
      </c>
      <c r="L13" s="32">
        <f t="shared" si="2"/>
        <v>106.169</v>
      </c>
      <c r="M13" s="32">
        <f t="shared" si="3"/>
        <v>0</v>
      </c>
      <c r="N13" s="32">
        <f t="shared" si="4"/>
        <v>0</v>
      </c>
      <c r="O13" s="32">
        <f t="shared" si="5"/>
        <v>0</v>
      </c>
      <c r="P13" s="33">
        <f t="shared" si="6"/>
        <v>106.169</v>
      </c>
      <c r="Q13" s="34">
        <f t="shared" si="7"/>
        <v>0</v>
      </c>
      <c r="R13" s="3"/>
    </row>
    <row r="14" spans="1:18">
      <c r="A14" s="8">
        <v>7.75</v>
      </c>
      <c r="B14" s="12">
        <v>1</v>
      </c>
      <c r="F14" s="9">
        <f t="shared" si="0"/>
        <v>1</v>
      </c>
      <c r="G14" s="1" t="str">
        <f t="shared" si="1"/>
        <v/>
      </c>
      <c r="H14" s="8">
        <v>7.75</v>
      </c>
      <c r="I14">
        <v>171358</v>
      </c>
      <c r="J14" s="10"/>
      <c r="K14" s="8">
        <v>7.75</v>
      </c>
      <c r="L14" s="32">
        <f t="shared" si="2"/>
        <v>171.358</v>
      </c>
      <c r="M14" s="32">
        <f t="shared" si="3"/>
        <v>0</v>
      </c>
      <c r="N14" s="32">
        <f t="shared" si="4"/>
        <v>0</v>
      </c>
      <c r="O14" s="32">
        <f t="shared" si="5"/>
        <v>0</v>
      </c>
      <c r="P14" s="33">
        <f t="shared" si="6"/>
        <v>171.358</v>
      </c>
      <c r="Q14" s="34">
        <f t="shared" si="7"/>
        <v>0</v>
      </c>
      <c r="R14" s="3"/>
    </row>
    <row r="15" spans="1:18">
      <c r="A15" s="8">
        <v>8.25</v>
      </c>
      <c r="B15" s="12">
        <v>1</v>
      </c>
      <c r="F15" s="9">
        <f t="shared" si="0"/>
        <v>1</v>
      </c>
      <c r="G15" s="1" t="str">
        <f t="shared" si="1"/>
        <v/>
      </c>
      <c r="H15" s="8">
        <v>8.25</v>
      </c>
      <c r="I15">
        <v>246934</v>
      </c>
      <c r="J15" s="10"/>
      <c r="K15" s="8">
        <v>8.25</v>
      </c>
      <c r="L15" s="32">
        <f t="shared" si="2"/>
        <v>246.934</v>
      </c>
      <c r="M15" s="32">
        <f t="shared" si="3"/>
        <v>0</v>
      </c>
      <c r="N15" s="32">
        <f t="shared" si="4"/>
        <v>0</v>
      </c>
      <c r="O15" s="32">
        <f t="shared" si="5"/>
        <v>0</v>
      </c>
      <c r="P15" s="33">
        <f t="shared" si="6"/>
        <v>246.934</v>
      </c>
      <c r="Q15" s="34">
        <f t="shared" si="7"/>
        <v>0</v>
      </c>
      <c r="R15" s="3"/>
    </row>
    <row r="16" spans="1:18">
      <c r="A16" s="8">
        <v>8.75</v>
      </c>
      <c r="B16">
        <v>2</v>
      </c>
      <c r="D16">
        <v>1</v>
      </c>
      <c r="F16" s="9">
        <f t="shared" si="0"/>
        <v>3</v>
      </c>
      <c r="G16" s="1" t="str">
        <f t="shared" si="1"/>
        <v/>
      </c>
      <c r="H16" s="8">
        <v>8.75</v>
      </c>
      <c r="I16">
        <v>2600452</v>
      </c>
      <c r="J16" s="10"/>
      <c r="K16" s="8">
        <v>8.75</v>
      </c>
      <c r="L16" s="32">
        <f t="shared" si="2"/>
        <v>1733.635</v>
      </c>
      <c r="M16" s="32">
        <f t="shared" si="3"/>
        <v>0</v>
      </c>
      <c r="N16" s="32">
        <f t="shared" si="4"/>
        <v>866.81700000000001</v>
      </c>
      <c r="O16" s="32">
        <f t="shared" si="5"/>
        <v>0</v>
      </c>
      <c r="P16" s="33">
        <f t="shared" si="6"/>
        <v>2600.4520000000002</v>
      </c>
      <c r="Q16" s="34">
        <f t="shared" si="7"/>
        <v>866.81700000000001</v>
      </c>
      <c r="R16" s="3"/>
    </row>
    <row r="17" spans="1:18">
      <c r="A17" s="8">
        <v>9.25</v>
      </c>
      <c r="B17">
        <v>17</v>
      </c>
      <c r="D17">
        <v>0</v>
      </c>
      <c r="F17" s="9">
        <f t="shared" si="0"/>
        <v>17</v>
      </c>
      <c r="G17" s="1" t="str">
        <f t="shared" si="1"/>
        <v/>
      </c>
      <c r="H17" s="8">
        <v>9.25</v>
      </c>
      <c r="I17">
        <v>16074090</v>
      </c>
      <c r="J17" s="10"/>
      <c r="K17" s="8">
        <v>9.25</v>
      </c>
      <c r="L17" s="32">
        <f t="shared" si="2"/>
        <v>16074.09</v>
      </c>
      <c r="M17" s="32">
        <f t="shared" si="3"/>
        <v>0</v>
      </c>
      <c r="N17" s="32">
        <f t="shared" si="4"/>
        <v>0</v>
      </c>
      <c r="O17" s="32">
        <f t="shared" si="5"/>
        <v>0</v>
      </c>
      <c r="P17" s="33">
        <f t="shared" si="6"/>
        <v>16074.09</v>
      </c>
      <c r="Q17" s="34">
        <f t="shared" si="7"/>
        <v>0</v>
      </c>
      <c r="R17" s="3"/>
    </row>
    <row r="18" spans="1:18">
      <c r="A18" s="8">
        <v>9.75</v>
      </c>
      <c r="B18">
        <v>37</v>
      </c>
      <c r="D18">
        <v>0</v>
      </c>
      <c r="F18" s="9">
        <f t="shared" si="0"/>
        <v>37</v>
      </c>
      <c r="G18" s="1" t="str">
        <f t="shared" si="1"/>
        <v/>
      </c>
      <c r="H18" s="8">
        <v>9.75</v>
      </c>
      <c r="I18">
        <v>31245629</v>
      </c>
      <c r="J18" s="10"/>
      <c r="K18" s="8">
        <v>9.75</v>
      </c>
      <c r="L18" s="32">
        <f t="shared" si="2"/>
        <v>31245.629000000001</v>
      </c>
      <c r="M18" s="32">
        <f t="shared" si="3"/>
        <v>0</v>
      </c>
      <c r="N18" s="32">
        <f t="shared" si="4"/>
        <v>0</v>
      </c>
      <c r="O18" s="32">
        <f t="shared" si="5"/>
        <v>0</v>
      </c>
      <c r="P18" s="33">
        <f t="shared" si="6"/>
        <v>31245.629000000001</v>
      </c>
      <c r="Q18" s="34">
        <f t="shared" si="7"/>
        <v>0</v>
      </c>
      <c r="R18" s="3"/>
    </row>
    <row r="19" spans="1:18">
      <c r="A19" s="8">
        <v>10.25</v>
      </c>
      <c r="B19">
        <v>47</v>
      </c>
      <c r="C19">
        <v>16</v>
      </c>
      <c r="D19">
        <v>0</v>
      </c>
      <c r="F19" s="9">
        <f t="shared" si="0"/>
        <v>63</v>
      </c>
      <c r="G19" s="1" t="str">
        <f t="shared" si="1"/>
        <v/>
      </c>
      <c r="H19" s="8">
        <v>10.25</v>
      </c>
      <c r="I19">
        <v>33021928</v>
      </c>
      <c r="J19" s="10"/>
      <c r="K19" s="8">
        <v>10.25</v>
      </c>
      <c r="L19" s="32">
        <f t="shared" si="2"/>
        <v>24635.406999999999</v>
      </c>
      <c r="M19" s="32">
        <f t="shared" si="3"/>
        <v>8386.5210000000006</v>
      </c>
      <c r="N19" s="32">
        <f t="shared" si="4"/>
        <v>0</v>
      </c>
      <c r="O19" s="32">
        <f t="shared" si="5"/>
        <v>0</v>
      </c>
      <c r="P19" s="33">
        <f t="shared" si="6"/>
        <v>33021.928</v>
      </c>
      <c r="Q19" s="34">
        <f t="shared" si="7"/>
        <v>8386.5210000000006</v>
      </c>
      <c r="R19" s="3"/>
    </row>
    <row r="20" spans="1:18">
      <c r="A20" s="8">
        <v>10.75</v>
      </c>
      <c r="B20">
        <v>40</v>
      </c>
      <c r="C20">
        <v>33</v>
      </c>
      <c r="D20">
        <v>1</v>
      </c>
      <c r="F20" s="9">
        <f t="shared" si="0"/>
        <v>74</v>
      </c>
      <c r="G20" s="1" t="str">
        <f t="shared" si="1"/>
        <v/>
      </c>
      <c r="H20" s="8">
        <v>10.75</v>
      </c>
      <c r="I20" s="35">
        <v>26594262</v>
      </c>
      <c r="J20" s="10"/>
      <c r="K20" s="8">
        <v>10.75</v>
      </c>
      <c r="L20" s="32">
        <f t="shared" si="2"/>
        <v>14375.277</v>
      </c>
      <c r="M20" s="32">
        <f t="shared" si="3"/>
        <v>11859.602999999999</v>
      </c>
      <c r="N20" s="32">
        <f t="shared" si="4"/>
        <v>359.38200000000001</v>
      </c>
      <c r="O20" s="32">
        <f t="shared" si="5"/>
        <v>0</v>
      </c>
      <c r="P20" s="33">
        <f t="shared" si="6"/>
        <v>26594.261999999999</v>
      </c>
      <c r="Q20" s="34">
        <f t="shared" si="7"/>
        <v>12218.985000000001</v>
      </c>
      <c r="R20" s="3"/>
    </row>
    <row r="21" spans="1:18">
      <c r="A21" s="8">
        <v>11.25</v>
      </c>
      <c r="B21">
        <v>29</v>
      </c>
      <c r="C21">
        <v>54</v>
      </c>
      <c r="D21">
        <v>1</v>
      </c>
      <c r="F21" s="9">
        <f t="shared" si="0"/>
        <v>84</v>
      </c>
      <c r="G21" s="1" t="str">
        <f t="shared" si="1"/>
        <v/>
      </c>
      <c r="H21" s="8">
        <v>11.25</v>
      </c>
      <c r="I21" s="35">
        <v>16464054</v>
      </c>
      <c r="J21" s="10"/>
      <c r="K21" s="8">
        <v>11.25</v>
      </c>
      <c r="L21" s="32">
        <f t="shared" si="2"/>
        <v>5684.0190000000002</v>
      </c>
      <c r="M21" s="32">
        <f t="shared" si="3"/>
        <v>10584.035</v>
      </c>
      <c r="N21" s="32">
        <f t="shared" si="4"/>
        <v>196.001</v>
      </c>
      <c r="O21" s="32">
        <f t="shared" si="5"/>
        <v>0</v>
      </c>
      <c r="P21" s="33">
        <f t="shared" si="6"/>
        <v>16464.055</v>
      </c>
      <c r="Q21" s="34">
        <f t="shared" si="7"/>
        <v>10780.036</v>
      </c>
      <c r="R21" s="3"/>
    </row>
    <row r="22" spans="1:18">
      <c r="A22" s="8">
        <v>11.75</v>
      </c>
      <c r="B22">
        <v>15</v>
      </c>
      <c r="C22">
        <v>65</v>
      </c>
      <c r="F22" s="9">
        <f t="shared" si="0"/>
        <v>80</v>
      </c>
      <c r="G22" s="1" t="str">
        <f t="shared" si="1"/>
        <v/>
      </c>
      <c r="H22" s="8">
        <v>11.75</v>
      </c>
      <c r="I22" s="35">
        <v>25804482</v>
      </c>
      <c r="J22" s="10"/>
      <c r="K22" s="8">
        <v>11.75</v>
      </c>
      <c r="L22" s="32">
        <f t="shared" si="2"/>
        <v>4838.34</v>
      </c>
      <c r="M22" s="32">
        <f t="shared" si="3"/>
        <v>20966.142</v>
      </c>
      <c r="N22" s="32">
        <f t="shared" si="4"/>
        <v>0</v>
      </c>
      <c r="O22" s="32">
        <f t="shared" si="5"/>
        <v>0</v>
      </c>
      <c r="P22" s="33">
        <f t="shared" si="6"/>
        <v>25804.482</v>
      </c>
      <c r="Q22" s="34">
        <f t="shared" si="7"/>
        <v>20966.142</v>
      </c>
      <c r="R22" s="3"/>
    </row>
    <row r="23" spans="1:18">
      <c r="A23" s="8">
        <v>12.25</v>
      </c>
      <c r="B23">
        <v>4</v>
      </c>
      <c r="C23">
        <v>29</v>
      </c>
      <c r="F23" s="9">
        <f t="shared" si="0"/>
        <v>33</v>
      </c>
      <c r="G23" s="1" t="str">
        <f t="shared" si="1"/>
        <v/>
      </c>
      <c r="H23" s="8">
        <v>12.25</v>
      </c>
      <c r="I23" s="35">
        <v>16351794</v>
      </c>
      <c r="J23" s="10"/>
      <c r="K23" s="8">
        <v>12.25</v>
      </c>
      <c r="L23" s="32">
        <f t="shared" si="2"/>
        <v>1982.0360000000001</v>
      </c>
      <c r="M23" s="32">
        <f t="shared" si="3"/>
        <v>14369.758</v>
      </c>
      <c r="N23" s="32">
        <f t="shared" si="4"/>
        <v>0</v>
      </c>
      <c r="O23" s="32">
        <f t="shared" si="5"/>
        <v>0</v>
      </c>
      <c r="P23" s="33">
        <f t="shared" si="6"/>
        <v>16351.794</v>
      </c>
      <c r="Q23" s="34">
        <f t="shared" si="7"/>
        <v>14369.758</v>
      </c>
      <c r="R23" s="3"/>
    </row>
    <row r="24" spans="1:18">
      <c r="A24" s="8">
        <v>12.75</v>
      </c>
      <c r="C24">
        <v>7</v>
      </c>
      <c r="F24" s="9">
        <f t="shared" si="0"/>
        <v>7</v>
      </c>
      <c r="G24" s="1" t="str">
        <f t="shared" si="1"/>
        <v/>
      </c>
      <c r="H24" s="8">
        <v>12.75</v>
      </c>
      <c r="I24" s="35">
        <v>25256334</v>
      </c>
      <c r="J24" s="10"/>
      <c r="K24" s="8">
        <v>12.75</v>
      </c>
      <c r="L24" s="32">
        <f t="shared" si="2"/>
        <v>0</v>
      </c>
      <c r="M24" s="32">
        <f t="shared" si="3"/>
        <v>25256.333999999999</v>
      </c>
      <c r="N24" s="32">
        <f t="shared" si="4"/>
        <v>0</v>
      </c>
      <c r="O24" s="32">
        <f t="shared" si="5"/>
        <v>0</v>
      </c>
      <c r="P24" s="33">
        <f t="shared" si="6"/>
        <v>25256.333999999999</v>
      </c>
      <c r="Q24" s="34">
        <f t="shared" si="7"/>
        <v>25256.333999999999</v>
      </c>
      <c r="R24" s="3"/>
    </row>
    <row r="25" spans="1:18">
      <c r="A25" s="8">
        <v>13.25</v>
      </c>
      <c r="C25">
        <v>1</v>
      </c>
      <c r="F25" s="9">
        <f t="shared" si="0"/>
        <v>1</v>
      </c>
      <c r="G25" s="1" t="str">
        <f t="shared" si="1"/>
        <v/>
      </c>
      <c r="H25" s="8">
        <v>13.25</v>
      </c>
      <c r="I25" s="35">
        <v>13732004</v>
      </c>
      <c r="J25" s="10"/>
      <c r="K25" s="8">
        <v>13.25</v>
      </c>
      <c r="L25" s="32">
        <f t="shared" si="2"/>
        <v>0</v>
      </c>
      <c r="M25" s="32">
        <f t="shared" si="3"/>
        <v>13732.004000000001</v>
      </c>
      <c r="N25" s="32">
        <f t="shared" si="4"/>
        <v>0</v>
      </c>
      <c r="O25" s="32">
        <f t="shared" si="5"/>
        <v>0</v>
      </c>
      <c r="P25" s="33">
        <f t="shared" si="6"/>
        <v>13732.004000000001</v>
      </c>
      <c r="Q25" s="34">
        <f t="shared" si="7"/>
        <v>13732.004000000001</v>
      </c>
      <c r="R25" s="3"/>
    </row>
    <row r="26" spans="1:18">
      <c r="A26" s="8">
        <v>13.75</v>
      </c>
      <c r="C26">
        <v>1</v>
      </c>
      <c r="D26" s="15"/>
      <c r="F26" s="9">
        <f t="shared" si="0"/>
        <v>1</v>
      </c>
      <c r="G26" s="1" t="str">
        <f t="shared" si="1"/>
        <v/>
      </c>
      <c r="H26" s="8">
        <v>13.75</v>
      </c>
      <c r="I26" s="35">
        <v>16804974</v>
      </c>
      <c r="J26" s="10"/>
      <c r="K26" s="8">
        <v>13.75</v>
      </c>
      <c r="L26" s="32">
        <f t="shared" si="2"/>
        <v>0</v>
      </c>
      <c r="M26" s="32">
        <f t="shared" si="3"/>
        <v>16804.973999999998</v>
      </c>
      <c r="N26" s="32">
        <f t="shared" si="4"/>
        <v>0</v>
      </c>
      <c r="O26" s="32">
        <f t="shared" si="5"/>
        <v>0</v>
      </c>
      <c r="P26" s="33">
        <f t="shared" si="6"/>
        <v>16804.973999999998</v>
      </c>
      <c r="Q26" s="34">
        <f t="shared" si="7"/>
        <v>16804.973999999998</v>
      </c>
      <c r="R26" s="3"/>
    </row>
    <row r="27" spans="1:18">
      <c r="A27" s="8">
        <v>14.25</v>
      </c>
      <c r="B27" s="36">
        <v>8</v>
      </c>
      <c r="C27" s="37">
        <v>85</v>
      </c>
      <c r="D27" s="37">
        <v>3</v>
      </c>
      <c r="F27" s="9">
        <f t="shared" si="0"/>
        <v>96</v>
      </c>
      <c r="G27" s="1" t="str">
        <f t="shared" si="1"/>
        <v/>
      </c>
      <c r="H27" s="8">
        <v>14.25</v>
      </c>
      <c r="I27" s="35">
        <v>5988043</v>
      </c>
      <c r="J27" s="10"/>
      <c r="K27" s="8">
        <v>14.25</v>
      </c>
      <c r="L27" s="32">
        <f t="shared" si="2"/>
        <v>499.00400000000002</v>
      </c>
      <c r="M27" s="32">
        <f t="shared" si="3"/>
        <v>5301.9129999999996</v>
      </c>
      <c r="N27" s="32">
        <f t="shared" si="4"/>
        <v>187.126</v>
      </c>
      <c r="O27" s="32">
        <f t="shared" si="5"/>
        <v>0</v>
      </c>
      <c r="P27" s="33">
        <f t="shared" si="6"/>
        <v>5988.0429999999997</v>
      </c>
      <c r="Q27" s="34">
        <f t="shared" si="7"/>
        <v>5489.0389999999998</v>
      </c>
      <c r="R27" s="3"/>
    </row>
    <row r="28" spans="1:18">
      <c r="A28" s="8">
        <v>14.75</v>
      </c>
      <c r="B28" s="36">
        <v>3</v>
      </c>
      <c r="C28" s="37">
        <v>45</v>
      </c>
      <c r="D28" s="37">
        <v>9</v>
      </c>
      <c r="E28" s="15"/>
      <c r="F28" s="9">
        <f t="shared" si="0"/>
        <v>57</v>
      </c>
      <c r="G28" s="1" t="str">
        <f t="shared" si="1"/>
        <v/>
      </c>
      <c r="H28" s="8">
        <v>14.75</v>
      </c>
      <c r="I28" s="35">
        <v>5370966</v>
      </c>
      <c r="J28" s="10"/>
      <c r="K28" s="8">
        <v>14.75</v>
      </c>
      <c r="L28" s="32">
        <f t="shared" si="2"/>
        <v>282.68200000000002</v>
      </c>
      <c r="M28" s="32">
        <f t="shared" si="3"/>
        <v>4240.2359999999999</v>
      </c>
      <c r="N28" s="32">
        <f t="shared" si="4"/>
        <v>848.04700000000003</v>
      </c>
      <c r="O28" s="32">
        <f t="shared" si="5"/>
        <v>0</v>
      </c>
      <c r="P28" s="33">
        <f t="shared" si="6"/>
        <v>5370.9650000000001</v>
      </c>
      <c r="Q28" s="34">
        <f t="shared" si="7"/>
        <v>5088.2830000000004</v>
      </c>
      <c r="R28" s="3"/>
    </row>
    <row r="29" spans="1:18">
      <c r="A29" s="8">
        <v>15.25</v>
      </c>
      <c r="B29" s="36">
        <v>0</v>
      </c>
      <c r="C29" s="37">
        <v>60</v>
      </c>
      <c r="D29" s="37">
        <v>7</v>
      </c>
      <c r="F29" s="9">
        <f t="shared" si="0"/>
        <v>67</v>
      </c>
      <c r="G29" s="1" t="str">
        <f t="shared" si="1"/>
        <v/>
      </c>
      <c r="H29" s="8">
        <v>15.25</v>
      </c>
      <c r="I29">
        <v>1130820</v>
      </c>
      <c r="J29" s="10"/>
      <c r="K29" s="8">
        <v>15.25</v>
      </c>
      <c r="L29" s="32">
        <f t="shared" si="2"/>
        <v>0</v>
      </c>
      <c r="M29" s="32">
        <f t="shared" si="3"/>
        <v>1012.675</v>
      </c>
      <c r="N29" s="32">
        <f t="shared" si="4"/>
        <v>118.145</v>
      </c>
      <c r="O29" s="32">
        <f t="shared" si="5"/>
        <v>0</v>
      </c>
      <c r="P29" s="33">
        <f t="shared" si="6"/>
        <v>1130.82</v>
      </c>
      <c r="Q29" s="34">
        <f t="shared" si="7"/>
        <v>1130.82</v>
      </c>
      <c r="R29" s="3"/>
    </row>
    <row r="30" spans="1:18">
      <c r="A30" s="8">
        <v>15.75</v>
      </c>
      <c r="B30" s="36">
        <v>2</v>
      </c>
      <c r="C30" s="37">
        <v>45</v>
      </c>
      <c r="D30" s="37">
        <v>7</v>
      </c>
      <c r="F30" s="9">
        <f t="shared" si="0"/>
        <v>54</v>
      </c>
      <c r="G30" s="1" t="str">
        <f t="shared" si="1"/>
        <v/>
      </c>
      <c r="H30" s="8">
        <v>15.75</v>
      </c>
      <c r="I30">
        <v>759025</v>
      </c>
      <c r="J30" s="10"/>
      <c r="K30" s="8">
        <v>15.75</v>
      </c>
      <c r="L30" s="32">
        <f t="shared" si="2"/>
        <v>28.111999999999998</v>
      </c>
      <c r="M30" s="32">
        <f t="shared" si="3"/>
        <v>632.52099999999996</v>
      </c>
      <c r="N30" s="32">
        <f t="shared" si="4"/>
        <v>98.391999999999996</v>
      </c>
      <c r="O30" s="32">
        <f t="shared" si="5"/>
        <v>0</v>
      </c>
      <c r="P30" s="33">
        <f t="shared" si="6"/>
        <v>759.02499999999998</v>
      </c>
      <c r="Q30" s="34">
        <f t="shared" si="7"/>
        <v>730.91300000000001</v>
      </c>
      <c r="R30" s="3"/>
    </row>
    <row r="31" spans="1:18">
      <c r="A31" s="8">
        <v>16.25</v>
      </c>
      <c r="B31" s="37"/>
      <c r="C31" s="37">
        <v>44</v>
      </c>
      <c r="D31" s="37">
        <v>9</v>
      </c>
      <c r="F31" s="9">
        <f t="shared" si="0"/>
        <v>53</v>
      </c>
      <c r="G31" s="1" t="str">
        <f t="shared" si="1"/>
        <v/>
      </c>
      <c r="H31" s="8">
        <v>16.25</v>
      </c>
      <c r="I31">
        <v>535249</v>
      </c>
      <c r="J31" s="10"/>
      <c r="K31" s="8">
        <v>16.25</v>
      </c>
      <c r="L31" s="32">
        <f t="shared" si="2"/>
        <v>0</v>
      </c>
      <c r="M31" s="32">
        <f t="shared" si="3"/>
        <v>444.358</v>
      </c>
      <c r="N31" s="32">
        <f t="shared" si="4"/>
        <v>90.891000000000005</v>
      </c>
      <c r="O31" s="32">
        <f t="shared" si="5"/>
        <v>0</v>
      </c>
      <c r="P31" s="33">
        <f t="shared" si="6"/>
        <v>535.24900000000002</v>
      </c>
      <c r="Q31" s="34">
        <f t="shared" si="7"/>
        <v>535.24900000000002</v>
      </c>
      <c r="R31" s="3"/>
    </row>
    <row r="32" spans="1:18">
      <c r="A32" s="8">
        <v>16.75</v>
      </c>
      <c r="C32" s="37">
        <v>25</v>
      </c>
      <c r="D32" s="37">
        <v>17</v>
      </c>
      <c r="F32" s="9">
        <f t="shared" si="0"/>
        <v>42</v>
      </c>
      <c r="G32" s="1" t="str">
        <f t="shared" si="1"/>
        <v/>
      </c>
      <c r="H32" s="8">
        <v>16.75</v>
      </c>
      <c r="I32">
        <v>128653</v>
      </c>
      <c r="J32" s="16"/>
      <c r="K32" s="8">
        <v>16.75</v>
      </c>
      <c r="L32" s="32">
        <f t="shared" si="2"/>
        <v>0</v>
      </c>
      <c r="M32" s="32">
        <f t="shared" si="3"/>
        <v>76.578999999999994</v>
      </c>
      <c r="N32" s="32">
        <f t="shared" si="4"/>
        <v>52.073999999999998</v>
      </c>
      <c r="O32" s="32">
        <f t="shared" si="5"/>
        <v>0</v>
      </c>
      <c r="P32" s="33">
        <f t="shared" si="6"/>
        <v>128.65299999999999</v>
      </c>
      <c r="Q32" s="34">
        <f t="shared" si="7"/>
        <v>128.65299999999999</v>
      </c>
      <c r="R32" s="3"/>
    </row>
    <row r="33" spans="1:18">
      <c r="A33" s="8">
        <v>17.25</v>
      </c>
      <c r="C33" s="37">
        <v>16</v>
      </c>
      <c r="D33" s="37">
        <v>7</v>
      </c>
      <c r="F33" s="9">
        <f t="shared" si="0"/>
        <v>23</v>
      </c>
      <c r="G33" s="1" t="str">
        <f t="shared" si="1"/>
        <v/>
      </c>
      <c r="H33" s="8">
        <v>17.25</v>
      </c>
      <c r="I33">
        <v>765</v>
      </c>
      <c r="J33" s="16"/>
      <c r="K33" s="8">
        <v>17.25</v>
      </c>
      <c r="L33" s="32">
        <f t="shared" si="2"/>
        <v>0</v>
      </c>
      <c r="M33" s="32">
        <f t="shared" si="3"/>
        <v>0.53200000000000003</v>
      </c>
      <c r="N33" s="32">
        <f t="shared" si="4"/>
        <v>0.23300000000000001</v>
      </c>
      <c r="O33" s="32">
        <f t="shared" si="5"/>
        <v>0</v>
      </c>
      <c r="P33" s="33">
        <f t="shared" si="6"/>
        <v>0.76500000000000001</v>
      </c>
      <c r="Q33" s="34">
        <f t="shared" si="7"/>
        <v>0.76500000000000001</v>
      </c>
      <c r="R33" s="3"/>
    </row>
    <row r="34" spans="1:18">
      <c r="A34" s="8">
        <v>17.75</v>
      </c>
      <c r="C34" s="37">
        <v>5</v>
      </c>
      <c r="D34" s="37">
        <v>5</v>
      </c>
      <c r="F34" s="9">
        <f t="shared" si="0"/>
        <v>10</v>
      </c>
      <c r="G34" s="1" t="str">
        <f t="shared" si="1"/>
        <v/>
      </c>
      <c r="H34" s="8">
        <v>17.75</v>
      </c>
      <c r="I34">
        <v>4547</v>
      </c>
      <c r="J34" s="16"/>
      <c r="K34" s="8">
        <v>17.75</v>
      </c>
      <c r="L34" s="32">
        <f t="shared" si="2"/>
        <v>0</v>
      </c>
      <c r="M34" s="32">
        <f t="shared" si="3"/>
        <v>2.274</v>
      </c>
      <c r="N34" s="32">
        <f t="shared" si="4"/>
        <v>2.274</v>
      </c>
      <c r="O34" s="32">
        <f t="shared" si="5"/>
        <v>0</v>
      </c>
      <c r="P34" s="33">
        <f t="shared" si="6"/>
        <v>4.548</v>
      </c>
      <c r="Q34" s="34">
        <f t="shared" si="7"/>
        <v>4.548</v>
      </c>
      <c r="R34" s="3"/>
    </row>
    <row r="35" spans="1:18">
      <c r="A35" s="8">
        <v>18.25</v>
      </c>
      <c r="D35" s="37">
        <v>2</v>
      </c>
      <c r="F35" s="9">
        <f t="shared" si="0"/>
        <v>2</v>
      </c>
      <c r="G35" s="1" t="str">
        <f t="shared" si="1"/>
        <v/>
      </c>
      <c r="H35" s="8">
        <v>18.25</v>
      </c>
      <c r="J35" s="1"/>
      <c r="K35" s="8">
        <v>18.25</v>
      </c>
      <c r="L35" s="32">
        <f t="shared" si="2"/>
        <v>0</v>
      </c>
      <c r="M35" s="32">
        <f t="shared" si="3"/>
        <v>0</v>
      </c>
      <c r="N35" s="32">
        <f t="shared" si="4"/>
        <v>0</v>
      </c>
      <c r="O35" s="32">
        <f t="shared" si="5"/>
        <v>0</v>
      </c>
      <c r="P35" s="33">
        <f t="shared" si="6"/>
        <v>0</v>
      </c>
      <c r="Q35" s="34">
        <f t="shared" si="7"/>
        <v>0</v>
      </c>
      <c r="R35" s="3"/>
    </row>
    <row r="36" spans="1:18">
      <c r="A36" s="8">
        <v>18.75</v>
      </c>
      <c r="F36" s="9">
        <f t="shared" si="0"/>
        <v>0</v>
      </c>
      <c r="G36" s="1" t="str">
        <f t="shared" si="1"/>
        <v/>
      </c>
      <c r="H36" s="8">
        <v>18.75</v>
      </c>
      <c r="J36" s="1"/>
      <c r="K36" s="8">
        <v>18.75</v>
      </c>
      <c r="L36" s="32">
        <f t="shared" si="2"/>
        <v>0</v>
      </c>
      <c r="M36" s="32">
        <f t="shared" si="3"/>
        <v>0</v>
      </c>
      <c r="N36" s="32">
        <f t="shared" si="4"/>
        <v>0</v>
      </c>
      <c r="O36" s="32">
        <f t="shared" si="5"/>
        <v>0</v>
      </c>
      <c r="P36" s="33">
        <f t="shared" si="6"/>
        <v>0</v>
      </c>
      <c r="Q36" s="34">
        <f t="shared" si="7"/>
        <v>0</v>
      </c>
      <c r="R36" s="3"/>
    </row>
    <row r="37" spans="1:18">
      <c r="A37" s="8">
        <v>19.25</v>
      </c>
      <c r="F37" s="9">
        <f t="shared" si="0"/>
        <v>0</v>
      </c>
      <c r="G37" s="1" t="str">
        <f t="shared" si="1"/>
        <v/>
      </c>
      <c r="H37" s="8">
        <v>19.25</v>
      </c>
      <c r="J37" s="1"/>
      <c r="K37" s="8">
        <v>19.25</v>
      </c>
      <c r="L37" s="32">
        <f t="shared" si="2"/>
        <v>0</v>
      </c>
      <c r="M37" s="32">
        <f t="shared" si="3"/>
        <v>0</v>
      </c>
      <c r="N37" s="32">
        <f t="shared" si="4"/>
        <v>0</v>
      </c>
      <c r="O37" s="32">
        <f t="shared" si="5"/>
        <v>0</v>
      </c>
      <c r="P37" s="33">
        <f t="shared" si="6"/>
        <v>0</v>
      </c>
      <c r="Q37" s="34">
        <f t="shared" si="7"/>
        <v>0</v>
      </c>
      <c r="R37" s="3"/>
    </row>
    <row r="38" spans="1:18">
      <c r="A38" s="8">
        <v>19.75</v>
      </c>
      <c r="F38" s="9">
        <f t="shared" si="0"/>
        <v>0</v>
      </c>
      <c r="G38" s="1" t="str">
        <f t="shared" si="1"/>
        <v/>
      </c>
      <c r="H38" s="8">
        <v>19.75</v>
      </c>
      <c r="J38" s="1"/>
      <c r="K38" s="8">
        <v>19.75</v>
      </c>
      <c r="L38" s="32">
        <f t="shared" si="2"/>
        <v>0</v>
      </c>
      <c r="M38" s="32">
        <f t="shared" si="3"/>
        <v>0</v>
      </c>
      <c r="N38" s="32">
        <f t="shared" si="4"/>
        <v>0</v>
      </c>
      <c r="O38" s="32">
        <f t="shared" si="5"/>
        <v>0</v>
      </c>
      <c r="P38" s="33">
        <f t="shared" si="6"/>
        <v>0</v>
      </c>
      <c r="Q38" s="34">
        <f t="shared" si="7"/>
        <v>0</v>
      </c>
      <c r="R38" s="3"/>
    </row>
    <row r="39" spans="1:18">
      <c r="A39" s="8">
        <v>20.25</v>
      </c>
      <c r="F39" s="9">
        <f t="shared" si="0"/>
        <v>0</v>
      </c>
      <c r="G39" s="1" t="str">
        <f t="shared" si="1"/>
        <v/>
      </c>
      <c r="H39" s="8">
        <v>20.25</v>
      </c>
      <c r="J39" s="1"/>
      <c r="K39" s="8">
        <v>20.25</v>
      </c>
      <c r="L39" s="32">
        <f t="shared" si="2"/>
        <v>0</v>
      </c>
      <c r="M39" s="32">
        <f t="shared" si="3"/>
        <v>0</v>
      </c>
      <c r="N39" s="32">
        <f t="shared" si="4"/>
        <v>0</v>
      </c>
      <c r="O39" s="32">
        <f t="shared" si="5"/>
        <v>0</v>
      </c>
      <c r="P39" s="33">
        <f t="shared" si="6"/>
        <v>0</v>
      </c>
      <c r="Q39" s="34">
        <f t="shared" si="7"/>
        <v>0</v>
      </c>
      <c r="R39" s="3"/>
    </row>
    <row r="40" spans="1:18">
      <c r="A40" s="8">
        <v>20.75</v>
      </c>
      <c r="F40" s="9">
        <f t="shared" si="0"/>
        <v>0</v>
      </c>
      <c r="G40" s="1" t="str">
        <f t="shared" si="1"/>
        <v>COMPLETAR</v>
      </c>
      <c r="H40" s="6" t="s">
        <v>7</v>
      </c>
      <c r="I40" s="10">
        <f>SUM(I6:I39)</f>
        <v>238432881</v>
      </c>
      <c r="J40" s="1"/>
      <c r="K40" s="8">
        <v>20.75</v>
      </c>
      <c r="L40" s="32">
        <f t="shared" si="2"/>
        <v>0</v>
      </c>
      <c r="M40" s="32">
        <f t="shared" si="3"/>
        <v>0</v>
      </c>
      <c r="N40" s="32">
        <f t="shared" si="4"/>
        <v>0</v>
      </c>
      <c r="O40" s="32">
        <f t="shared" si="5"/>
        <v>0</v>
      </c>
      <c r="P40" s="33">
        <f t="shared" si="6"/>
        <v>0</v>
      </c>
      <c r="Q40" s="34">
        <f t="shared" si="7"/>
        <v>0</v>
      </c>
      <c r="R40" s="3"/>
    </row>
    <row r="41" spans="1:18">
      <c r="A41" s="8">
        <v>21.25</v>
      </c>
      <c r="F41" s="9">
        <f t="shared" si="0"/>
        <v>0</v>
      </c>
      <c r="G41" s="1" t="str">
        <f t="shared" si="1"/>
        <v/>
      </c>
      <c r="H41" s="8">
        <v>21.25</v>
      </c>
      <c r="I41" s="10"/>
      <c r="J41" s="1"/>
      <c r="K41" s="8">
        <v>21.25</v>
      </c>
      <c r="L41" s="32">
        <f t="shared" si="2"/>
        <v>0</v>
      </c>
      <c r="M41" s="32">
        <f t="shared" si="3"/>
        <v>0</v>
      </c>
      <c r="N41" s="32">
        <f t="shared" si="4"/>
        <v>0</v>
      </c>
      <c r="O41" s="32">
        <f t="shared" si="5"/>
        <v>0</v>
      </c>
      <c r="P41" s="33">
        <f t="shared" si="6"/>
        <v>0</v>
      </c>
      <c r="Q41" s="34">
        <f t="shared" si="7"/>
        <v>0</v>
      </c>
      <c r="R41" s="3"/>
    </row>
    <row r="42" spans="1:18">
      <c r="A42" s="8">
        <v>21.75</v>
      </c>
      <c r="F42" s="9">
        <f t="shared" si="0"/>
        <v>0</v>
      </c>
      <c r="G42" s="1" t="str">
        <f t="shared" si="1"/>
        <v/>
      </c>
      <c r="H42" s="8">
        <v>21.75</v>
      </c>
      <c r="I42" s="10"/>
      <c r="J42" s="1"/>
      <c r="K42" s="8">
        <v>21.75</v>
      </c>
      <c r="L42" s="32">
        <f t="shared" si="2"/>
        <v>0</v>
      </c>
      <c r="M42" s="32">
        <f t="shared" si="3"/>
        <v>0</v>
      </c>
      <c r="N42" s="32">
        <f t="shared" si="4"/>
        <v>0</v>
      </c>
      <c r="O42" s="32">
        <f t="shared" si="5"/>
        <v>0</v>
      </c>
      <c r="P42" s="33">
        <f t="shared" si="6"/>
        <v>0</v>
      </c>
      <c r="Q42" s="34">
        <f t="shared" si="7"/>
        <v>0</v>
      </c>
      <c r="R42" s="3"/>
    </row>
    <row r="43" spans="1:18">
      <c r="A43" s="6" t="s">
        <v>7</v>
      </c>
      <c r="B43" s="17">
        <f>SUM(B6:B42)</f>
        <v>210</v>
      </c>
      <c r="C43" s="17">
        <f>SUM(C6:C42)</f>
        <v>531</v>
      </c>
      <c r="D43" s="17">
        <f>SUM(D6:D42)</f>
        <v>69</v>
      </c>
      <c r="E43" s="17">
        <f>SUM(E6:E42)</f>
        <v>0</v>
      </c>
      <c r="F43" s="17">
        <f>SUM(F6:F42)</f>
        <v>810</v>
      </c>
      <c r="G43" s="18"/>
      <c r="J43" s="1"/>
      <c r="K43" s="6" t="s">
        <v>7</v>
      </c>
      <c r="L43" s="17">
        <f t="shared" ref="L43:Q43" si="8">SUM(L6:L42)</f>
        <v>101943.041</v>
      </c>
      <c r="M43" s="17">
        <f t="shared" si="8"/>
        <v>133670.459</v>
      </c>
      <c r="N43" s="17">
        <f t="shared" si="8"/>
        <v>2819.3820000000001</v>
      </c>
      <c r="O43" s="17">
        <f t="shared" si="8"/>
        <v>0</v>
      </c>
      <c r="P43" s="17">
        <f t="shared" si="8"/>
        <v>238432.88200000001</v>
      </c>
      <c r="Q43" s="17">
        <f t="shared" si="8"/>
        <v>136489.84099999999</v>
      </c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20"/>
      <c r="B46" s="1"/>
      <c r="C46" s="1"/>
      <c r="D46" s="1"/>
      <c r="E46" s="1"/>
      <c r="F46" s="20"/>
      <c r="G46" s="1"/>
      <c r="H46" s="1"/>
      <c r="I46" s="1"/>
      <c r="J46" s="20"/>
      <c r="K46" s="1"/>
      <c r="L46" s="1"/>
      <c r="M46" s="1"/>
      <c r="N46" s="20"/>
      <c r="O46" s="1"/>
      <c r="P46" s="3"/>
      <c r="Q46" s="3"/>
      <c r="R46" s="3"/>
    </row>
    <row r="47" spans="1:18">
      <c r="A47" s="1"/>
      <c r="B47" s="50" t="s">
        <v>9</v>
      </c>
      <c r="C47" s="50"/>
      <c r="D47" s="50"/>
      <c r="E47" s="1"/>
      <c r="F47" s="1"/>
      <c r="G47" s="10"/>
      <c r="H47" s="1"/>
      <c r="I47" s="50" t="s">
        <v>10</v>
      </c>
      <c r="J47" s="50"/>
      <c r="K47" s="50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1" t="s">
        <v>11</v>
      </c>
      <c r="I49">
        <v>4.7479999999999996E-3</v>
      </c>
      <c r="J49" s="21" t="s">
        <v>12</v>
      </c>
      <c r="K49">
        <v>3.1614800000000001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1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2" t="s">
        <v>7</v>
      </c>
      <c r="N51" s="3"/>
      <c r="O51" s="3"/>
      <c r="P51" s="3"/>
    </row>
    <row r="52" spans="1:18">
      <c r="A52" s="8">
        <v>3.75</v>
      </c>
      <c r="B52" s="1">
        <f t="shared" ref="B52:B88" si="9">L6*($A52)</f>
        <v>0</v>
      </c>
      <c r="C52" s="1">
        <f t="shared" ref="C52:C88" si="10">M6*($A52)</f>
        <v>0</v>
      </c>
      <c r="D52" s="1">
        <f t="shared" ref="D52:D88" si="11">N6*($A52)</f>
        <v>0</v>
      </c>
      <c r="E52" s="1">
        <f t="shared" ref="E52:E88" si="12">O6*($A52)</f>
        <v>0</v>
      </c>
      <c r="F52" s="9">
        <f t="shared" ref="F52:F88" si="13">SUM(B52:E52)</f>
        <v>0</v>
      </c>
      <c r="G52" s="1"/>
      <c r="H52" s="8">
        <f t="shared" ref="H52:H88" si="14">$I$49*((A52)^$K$49)</f>
        <v>0.30995531122063302</v>
      </c>
      <c r="I52" s="1">
        <f t="shared" ref="I52:I88" si="15">L6*$H52</f>
        <v>0</v>
      </c>
      <c r="J52" s="1">
        <f t="shared" ref="J52:J88" si="16">M6*$H52</f>
        <v>0</v>
      </c>
      <c r="K52" s="1">
        <f t="shared" ref="K52:K88" si="17">N6*$H52</f>
        <v>0</v>
      </c>
      <c r="L52" s="1">
        <f t="shared" ref="L52:L88" si="18">O6*$H52</f>
        <v>0</v>
      </c>
      <c r="M52" s="23">
        <f t="shared" ref="M52:M88" si="19">SUM(I52:L52)</f>
        <v>0</v>
      </c>
      <c r="N52" s="3"/>
      <c r="O52" s="3"/>
      <c r="P52" s="3"/>
    </row>
    <row r="53" spans="1:18">
      <c r="A53" s="8">
        <v>4.25</v>
      </c>
      <c r="B53" s="1">
        <f t="shared" si="9"/>
        <v>0</v>
      </c>
      <c r="C53" s="1">
        <f t="shared" si="10"/>
        <v>0</v>
      </c>
      <c r="D53" s="1">
        <f t="shared" si="11"/>
        <v>0</v>
      </c>
      <c r="E53" s="1">
        <f t="shared" si="12"/>
        <v>0</v>
      </c>
      <c r="F53" s="9">
        <f t="shared" si="13"/>
        <v>0</v>
      </c>
      <c r="G53" s="1"/>
      <c r="H53" s="8">
        <f t="shared" si="14"/>
        <v>0.460415297538251</v>
      </c>
      <c r="I53" s="1">
        <f t="shared" si="15"/>
        <v>0</v>
      </c>
      <c r="J53" s="1">
        <f t="shared" si="16"/>
        <v>0</v>
      </c>
      <c r="K53" s="1">
        <f t="shared" si="17"/>
        <v>0</v>
      </c>
      <c r="L53" s="1">
        <f t="shared" si="18"/>
        <v>0</v>
      </c>
      <c r="M53" s="23">
        <f t="shared" si="19"/>
        <v>0</v>
      </c>
      <c r="N53" s="3"/>
      <c r="O53" s="3"/>
      <c r="P53" s="3"/>
    </row>
    <row r="54" spans="1:18">
      <c r="A54" s="8">
        <v>4.75</v>
      </c>
      <c r="B54" s="1">
        <f t="shared" si="9"/>
        <v>0</v>
      </c>
      <c r="C54" s="1">
        <f t="shared" si="10"/>
        <v>0</v>
      </c>
      <c r="D54" s="1">
        <f t="shared" si="11"/>
        <v>0</v>
      </c>
      <c r="E54" s="1">
        <f t="shared" si="12"/>
        <v>0</v>
      </c>
      <c r="F54" s="9">
        <f t="shared" si="13"/>
        <v>0</v>
      </c>
      <c r="G54" s="1"/>
      <c r="H54" s="8">
        <f t="shared" si="14"/>
        <v>0.65443124083363002</v>
      </c>
      <c r="I54" s="1">
        <f t="shared" si="15"/>
        <v>0</v>
      </c>
      <c r="J54" s="1">
        <f t="shared" si="16"/>
        <v>0</v>
      </c>
      <c r="K54" s="1">
        <f t="shared" si="17"/>
        <v>0</v>
      </c>
      <c r="L54" s="1">
        <f t="shared" si="18"/>
        <v>0</v>
      </c>
      <c r="M54" s="23">
        <f t="shared" si="19"/>
        <v>0</v>
      </c>
      <c r="N54" s="3"/>
      <c r="O54" s="3"/>
      <c r="P54" s="3"/>
    </row>
    <row r="55" spans="1:18">
      <c r="A55" s="8">
        <v>5.25</v>
      </c>
      <c r="B55" s="1">
        <f t="shared" si="9"/>
        <v>0</v>
      </c>
      <c r="C55" s="1">
        <f t="shared" si="10"/>
        <v>0</v>
      </c>
      <c r="D55" s="1">
        <f t="shared" si="11"/>
        <v>0</v>
      </c>
      <c r="E55" s="1">
        <f t="shared" si="12"/>
        <v>0</v>
      </c>
      <c r="F55" s="9">
        <f t="shared" si="13"/>
        <v>0</v>
      </c>
      <c r="G55" s="1"/>
      <c r="H55" s="8">
        <f t="shared" si="14"/>
        <v>0.89800746067404202</v>
      </c>
      <c r="I55" s="1">
        <f t="shared" si="15"/>
        <v>0</v>
      </c>
      <c r="J55" s="1">
        <f t="shared" si="16"/>
        <v>0</v>
      </c>
      <c r="K55" s="1">
        <f t="shared" si="17"/>
        <v>0</v>
      </c>
      <c r="L55" s="1">
        <f t="shared" si="18"/>
        <v>0</v>
      </c>
      <c r="M55" s="23">
        <f t="shared" si="19"/>
        <v>0</v>
      </c>
      <c r="N55" s="3"/>
      <c r="O55" s="3"/>
      <c r="P55" s="3"/>
    </row>
    <row r="56" spans="1:18">
      <c r="A56" s="8">
        <v>5.75</v>
      </c>
      <c r="B56" s="1">
        <f t="shared" si="9"/>
        <v>108.12875</v>
      </c>
      <c r="C56" s="1">
        <f t="shared" si="10"/>
        <v>0</v>
      </c>
      <c r="D56" s="1">
        <f t="shared" si="11"/>
        <v>0</v>
      </c>
      <c r="E56" s="1">
        <f t="shared" si="12"/>
        <v>0</v>
      </c>
      <c r="F56" s="9">
        <f t="shared" si="13"/>
        <v>108.12875</v>
      </c>
      <c r="G56" s="1"/>
      <c r="H56" s="8">
        <f t="shared" si="14"/>
        <v>1.1972515498495999</v>
      </c>
      <c r="I56" s="1">
        <f t="shared" si="15"/>
        <v>22.514315394921699</v>
      </c>
      <c r="J56" s="1">
        <f t="shared" si="16"/>
        <v>0</v>
      </c>
      <c r="K56" s="1">
        <f t="shared" si="17"/>
        <v>0</v>
      </c>
      <c r="L56" s="1">
        <f t="shared" si="18"/>
        <v>0</v>
      </c>
      <c r="M56" s="23">
        <f t="shared" si="19"/>
        <v>22.514315394921699</v>
      </c>
      <c r="N56" s="3"/>
      <c r="O56" s="3"/>
      <c r="P56" s="3"/>
    </row>
    <row r="57" spans="1:18">
      <c r="A57" s="8">
        <v>6.25</v>
      </c>
      <c r="B57" s="1">
        <f t="shared" si="9"/>
        <v>61.181249999999999</v>
      </c>
      <c r="C57" s="1">
        <f t="shared" si="10"/>
        <v>0</v>
      </c>
      <c r="D57" s="1">
        <f t="shared" si="11"/>
        <v>0</v>
      </c>
      <c r="E57" s="1">
        <f t="shared" si="12"/>
        <v>0</v>
      </c>
      <c r="F57" s="9">
        <f t="shared" si="13"/>
        <v>61.181249999999999</v>
      </c>
      <c r="G57" s="1"/>
      <c r="H57" s="8">
        <f t="shared" si="14"/>
        <v>1.5583660114643001</v>
      </c>
      <c r="I57" s="1">
        <f t="shared" si="15"/>
        <v>15.254844886223999</v>
      </c>
      <c r="J57" s="1">
        <f t="shared" si="16"/>
        <v>0</v>
      </c>
      <c r="K57" s="1">
        <f t="shared" si="17"/>
        <v>0</v>
      </c>
      <c r="L57" s="1">
        <f t="shared" si="18"/>
        <v>0</v>
      </c>
      <c r="M57" s="23">
        <f t="shared" si="19"/>
        <v>15.254844886223999</v>
      </c>
      <c r="N57" s="3"/>
      <c r="O57" s="3"/>
      <c r="P57" s="3"/>
    </row>
    <row r="58" spans="1:18">
      <c r="A58" s="8">
        <v>6.75</v>
      </c>
      <c r="B58" s="1">
        <f t="shared" si="9"/>
        <v>79.346249999999998</v>
      </c>
      <c r="C58" s="1">
        <f t="shared" si="10"/>
        <v>0</v>
      </c>
      <c r="D58" s="1">
        <f t="shared" si="11"/>
        <v>0</v>
      </c>
      <c r="E58" s="1">
        <f t="shared" si="12"/>
        <v>0</v>
      </c>
      <c r="F58" s="9">
        <f t="shared" si="13"/>
        <v>79.346249999999998</v>
      </c>
      <c r="G58" s="1"/>
      <c r="H58" s="8">
        <f t="shared" si="14"/>
        <v>1.98764125378426</v>
      </c>
      <c r="I58" s="1">
        <f t="shared" si="15"/>
        <v>23.364722938233999</v>
      </c>
      <c r="J58" s="1">
        <f t="shared" si="16"/>
        <v>0</v>
      </c>
      <c r="K58" s="1">
        <f t="shared" si="17"/>
        <v>0</v>
      </c>
      <c r="L58" s="1">
        <f t="shared" si="18"/>
        <v>0</v>
      </c>
      <c r="M58" s="23">
        <f t="shared" si="19"/>
        <v>23.364722938233999</v>
      </c>
      <c r="N58" s="3"/>
      <c r="O58" s="3"/>
      <c r="P58" s="3"/>
    </row>
    <row r="59" spans="1:18">
      <c r="A59" s="8">
        <v>7.25</v>
      </c>
      <c r="B59" s="1">
        <f t="shared" si="9"/>
        <v>769.72524999999996</v>
      </c>
      <c r="C59" s="1">
        <f t="shared" si="10"/>
        <v>0</v>
      </c>
      <c r="D59" s="1">
        <f t="shared" si="11"/>
        <v>0</v>
      </c>
      <c r="E59" s="1">
        <f t="shared" si="12"/>
        <v>0</v>
      </c>
      <c r="F59" s="9">
        <f t="shared" si="13"/>
        <v>769.72524999999996</v>
      </c>
      <c r="G59" s="1"/>
      <c r="H59" s="8">
        <f t="shared" si="14"/>
        <v>2.4914496294009401</v>
      </c>
      <c r="I59" s="1">
        <f t="shared" si="15"/>
        <v>264.51471570386798</v>
      </c>
      <c r="J59" s="1">
        <f t="shared" si="16"/>
        <v>0</v>
      </c>
      <c r="K59" s="1">
        <f t="shared" si="17"/>
        <v>0</v>
      </c>
      <c r="L59" s="1">
        <f t="shared" si="18"/>
        <v>0</v>
      </c>
      <c r="M59" s="23">
        <f t="shared" si="19"/>
        <v>264.51471570386798</v>
      </c>
      <c r="N59" s="3"/>
      <c r="O59" s="3"/>
      <c r="P59" s="3"/>
    </row>
    <row r="60" spans="1:18">
      <c r="A60" s="8">
        <v>7.75</v>
      </c>
      <c r="B60" s="1">
        <f t="shared" si="9"/>
        <v>1328.0245</v>
      </c>
      <c r="C60" s="1">
        <f t="shared" si="10"/>
        <v>0</v>
      </c>
      <c r="D60" s="1">
        <f t="shared" si="11"/>
        <v>0</v>
      </c>
      <c r="E60" s="1">
        <f t="shared" si="12"/>
        <v>0</v>
      </c>
      <c r="F60" s="9">
        <f t="shared" si="13"/>
        <v>1328.0245</v>
      </c>
      <c r="G60" s="1"/>
      <c r="H60" s="8">
        <f t="shared" si="14"/>
        <v>3.0762402959371302</v>
      </c>
      <c r="I60" s="1">
        <f t="shared" si="15"/>
        <v>527.13838463119498</v>
      </c>
      <c r="J60" s="1">
        <f t="shared" si="16"/>
        <v>0</v>
      </c>
      <c r="K60" s="1">
        <f t="shared" si="17"/>
        <v>0</v>
      </c>
      <c r="L60" s="1">
        <f t="shared" si="18"/>
        <v>0</v>
      </c>
      <c r="M60" s="23">
        <f t="shared" si="19"/>
        <v>527.13838463119498</v>
      </c>
      <c r="N60" s="3"/>
      <c r="O60" s="3"/>
      <c r="P60" s="3"/>
    </row>
    <row r="61" spans="1:18">
      <c r="A61" s="8">
        <v>8.25</v>
      </c>
      <c r="B61" s="1">
        <f t="shared" si="9"/>
        <v>2037.2055</v>
      </c>
      <c r="C61" s="1">
        <f t="shared" si="10"/>
        <v>0</v>
      </c>
      <c r="D61" s="1">
        <f t="shared" si="11"/>
        <v>0</v>
      </c>
      <c r="E61" s="1">
        <f t="shared" si="12"/>
        <v>0</v>
      </c>
      <c r="F61" s="9">
        <f t="shared" si="13"/>
        <v>2037.2055</v>
      </c>
      <c r="G61" s="1"/>
      <c r="H61" s="8">
        <f t="shared" si="14"/>
        <v>3.7485347353964298</v>
      </c>
      <c r="I61" s="1">
        <f t="shared" si="15"/>
        <v>925.64067635038202</v>
      </c>
      <c r="J61" s="1">
        <f t="shared" si="16"/>
        <v>0</v>
      </c>
      <c r="K61" s="1">
        <f t="shared" si="17"/>
        <v>0</v>
      </c>
      <c r="L61" s="1">
        <f t="shared" si="18"/>
        <v>0</v>
      </c>
      <c r="M61" s="23">
        <f t="shared" si="19"/>
        <v>925.64067635038202</v>
      </c>
      <c r="N61" s="3"/>
      <c r="O61" s="3"/>
      <c r="P61" s="3"/>
    </row>
    <row r="62" spans="1:18">
      <c r="A62" s="8">
        <v>8.75</v>
      </c>
      <c r="B62" s="1">
        <f t="shared" si="9"/>
        <v>15169.30625</v>
      </c>
      <c r="C62" s="1">
        <f t="shared" si="10"/>
        <v>0</v>
      </c>
      <c r="D62" s="1">
        <f t="shared" si="11"/>
        <v>7584.6487500000003</v>
      </c>
      <c r="E62" s="1">
        <f t="shared" si="12"/>
        <v>0</v>
      </c>
      <c r="F62" s="9">
        <f t="shared" si="13"/>
        <v>22753.955000000002</v>
      </c>
      <c r="G62" s="1"/>
      <c r="H62" s="8">
        <f t="shared" si="14"/>
        <v>4.5149228101455403</v>
      </c>
      <c r="I62" s="1">
        <f t="shared" si="15"/>
        <v>7827.2282059666604</v>
      </c>
      <c r="J62" s="1">
        <f t="shared" si="16"/>
        <v>0</v>
      </c>
      <c r="K62" s="1">
        <f t="shared" si="17"/>
        <v>3913.6118455219298</v>
      </c>
      <c r="L62" s="1">
        <f t="shared" si="18"/>
        <v>0</v>
      </c>
      <c r="M62" s="23">
        <f t="shared" si="19"/>
        <v>11740.8400514886</v>
      </c>
      <c r="N62" s="3"/>
      <c r="O62" s="3"/>
      <c r="P62" s="3"/>
    </row>
    <row r="63" spans="1:18">
      <c r="A63" s="8">
        <v>9.25</v>
      </c>
      <c r="B63" s="1">
        <f t="shared" si="9"/>
        <v>148685.33249999999</v>
      </c>
      <c r="C63" s="1">
        <f t="shared" si="10"/>
        <v>0</v>
      </c>
      <c r="D63" s="1">
        <f t="shared" si="11"/>
        <v>0</v>
      </c>
      <c r="E63" s="1">
        <f t="shared" si="12"/>
        <v>0</v>
      </c>
      <c r="F63" s="9">
        <f t="shared" si="13"/>
        <v>148685.33249999999</v>
      </c>
      <c r="G63" s="1"/>
      <c r="H63" s="8">
        <f t="shared" si="14"/>
        <v>5.3820592622479602</v>
      </c>
      <c r="I63" s="1">
        <f t="shared" si="15"/>
        <v>86511.704966707301</v>
      </c>
      <c r="J63" s="1">
        <f t="shared" si="16"/>
        <v>0</v>
      </c>
      <c r="K63" s="1">
        <f t="shared" si="17"/>
        <v>0</v>
      </c>
      <c r="L63" s="1">
        <f t="shared" si="18"/>
        <v>0</v>
      </c>
      <c r="M63" s="23">
        <f t="shared" si="19"/>
        <v>86511.704966707301</v>
      </c>
      <c r="N63" s="3"/>
      <c r="O63" s="3"/>
      <c r="P63" s="3"/>
    </row>
    <row r="64" spans="1:18">
      <c r="A64" s="8">
        <v>9.75</v>
      </c>
      <c r="B64" s="1">
        <f t="shared" si="9"/>
        <v>304644.88274999999</v>
      </c>
      <c r="C64" s="1">
        <f t="shared" si="10"/>
        <v>0</v>
      </c>
      <c r="D64" s="1">
        <f t="shared" si="11"/>
        <v>0</v>
      </c>
      <c r="E64" s="1">
        <f t="shared" si="12"/>
        <v>0</v>
      </c>
      <c r="F64" s="9">
        <f t="shared" si="13"/>
        <v>304644.88274999999</v>
      </c>
      <c r="G64" s="1"/>
      <c r="H64" s="8">
        <f t="shared" si="14"/>
        <v>6.3566605835538601</v>
      </c>
      <c r="I64" s="1">
        <f t="shared" si="15"/>
        <v>198617.85827264699</v>
      </c>
      <c r="J64" s="1">
        <f t="shared" si="16"/>
        <v>0</v>
      </c>
      <c r="K64" s="1">
        <f t="shared" si="17"/>
        <v>0</v>
      </c>
      <c r="L64" s="1">
        <f t="shared" si="18"/>
        <v>0</v>
      </c>
      <c r="M64" s="23">
        <f t="shared" si="19"/>
        <v>198617.85827264699</v>
      </c>
      <c r="N64" s="3"/>
      <c r="O64" s="3"/>
      <c r="P64" s="3"/>
    </row>
    <row r="65" spans="1:16">
      <c r="A65" s="8">
        <v>10.25</v>
      </c>
      <c r="B65" s="1">
        <f t="shared" si="9"/>
        <v>252512.92175000001</v>
      </c>
      <c r="C65" s="1">
        <f t="shared" si="10"/>
        <v>85961.840249999994</v>
      </c>
      <c r="D65" s="1">
        <f t="shared" si="11"/>
        <v>0</v>
      </c>
      <c r="E65" s="1">
        <f t="shared" si="12"/>
        <v>0</v>
      </c>
      <c r="F65" s="9">
        <f t="shared" si="13"/>
        <v>338474.76199999999</v>
      </c>
      <c r="G65" s="1"/>
      <c r="H65" s="8">
        <f t="shared" si="14"/>
        <v>7.4455021991641503</v>
      </c>
      <c r="I65" s="1">
        <f t="shared" si="15"/>
        <v>183422.976995804</v>
      </c>
      <c r="J65" s="1">
        <f t="shared" si="16"/>
        <v>62441.860548836303</v>
      </c>
      <c r="K65" s="1">
        <f t="shared" si="17"/>
        <v>0</v>
      </c>
      <c r="L65" s="1">
        <f t="shared" si="18"/>
        <v>0</v>
      </c>
      <c r="M65" s="23">
        <f t="shared" si="19"/>
        <v>245864.83754464</v>
      </c>
      <c r="N65" s="3"/>
      <c r="O65" s="3"/>
      <c r="P65" s="3"/>
    </row>
    <row r="66" spans="1:16">
      <c r="A66" s="8">
        <v>10.75</v>
      </c>
      <c r="B66" s="1">
        <f t="shared" si="9"/>
        <v>154534.22774999999</v>
      </c>
      <c r="C66" s="1">
        <f t="shared" si="10"/>
        <v>127490.73225</v>
      </c>
      <c r="D66" s="1">
        <f t="shared" si="11"/>
        <v>3863.3564999999999</v>
      </c>
      <c r="E66" s="1">
        <f t="shared" si="12"/>
        <v>0</v>
      </c>
      <c r="F66" s="9">
        <f t="shared" si="13"/>
        <v>285888.31650000002</v>
      </c>
      <c r="G66" s="1"/>
      <c r="H66" s="8">
        <f t="shared" si="14"/>
        <v>8.6554159182865504</v>
      </c>
      <c r="I66" s="1">
        <f t="shared" si="15"/>
        <v>124424.001375579</v>
      </c>
      <c r="J66" s="1">
        <f t="shared" si="16"/>
        <v>102649.796590759</v>
      </c>
      <c r="K66" s="1">
        <f t="shared" si="17"/>
        <v>3110.6006835456601</v>
      </c>
      <c r="L66" s="1">
        <f t="shared" si="18"/>
        <v>0</v>
      </c>
      <c r="M66" s="23">
        <f t="shared" si="19"/>
        <v>230184.39864988401</v>
      </c>
      <c r="N66" s="3"/>
      <c r="O66" s="3"/>
      <c r="P66" s="3"/>
    </row>
    <row r="67" spans="1:16">
      <c r="A67" s="8">
        <v>11.25</v>
      </c>
      <c r="B67" s="1">
        <f t="shared" si="9"/>
        <v>63945.213750000003</v>
      </c>
      <c r="C67" s="1">
        <f t="shared" si="10"/>
        <v>119070.39375</v>
      </c>
      <c r="D67" s="1">
        <f t="shared" si="11"/>
        <v>2205.01125</v>
      </c>
      <c r="E67" s="1">
        <f t="shared" si="12"/>
        <v>0</v>
      </c>
      <c r="F67" s="9">
        <f t="shared" si="13"/>
        <v>185220.61874999999</v>
      </c>
      <c r="G67" s="1"/>
      <c r="H67" s="8">
        <f t="shared" si="14"/>
        <v>9.9932876151840997</v>
      </c>
      <c r="I67" s="1">
        <f t="shared" si="15"/>
        <v>56802.036677171098</v>
      </c>
      <c r="J67" s="1">
        <f t="shared" si="16"/>
        <v>105769.305884175</v>
      </c>
      <c r="K67" s="1">
        <f t="shared" si="17"/>
        <v>1958.6943658637001</v>
      </c>
      <c r="L67" s="1">
        <f t="shared" si="18"/>
        <v>0</v>
      </c>
      <c r="M67" s="23">
        <f t="shared" si="19"/>
        <v>164530.03692720999</v>
      </c>
      <c r="N67" s="3"/>
      <c r="O67" s="3"/>
      <c r="P67" s="3"/>
    </row>
    <row r="68" spans="1:16">
      <c r="A68" s="8">
        <v>11.75</v>
      </c>
      <c r="B68" s="1">
        <f t="shared" si="9"/>
        <v>56850.495000000003</v>
      </c>
      <c r="C68" s="1">
        <f t="shared" si="10"/>
        <v>246352.1685</v>
      </c>
      <c r="D68" s="1">
        <f t="shared" si="11"/>
        <v>0</v>
      </c>
      <c r="E68" s="1">
        <f t="shared" si="12"/>
        <v>0</v>
      </c>
      <c r="F68" s="9">
        <f t="shared" si="13"/>
        <v>303202.66350000002</v>
      </c>
      <c r="G68" s="1"/>
      <c r="H68" s="8">
        <f t="shared" si="14"/>
        <v>11.466055109628</v>
      </c>
      <c r="I68" s="1">
        <f t="shared" si="15"/>
        <v>55476.6730791175</v>
      </c>
      <c r="J68" s="1">
        <f t="shared" si="16"/>
        <v>240398.93960828599</v>
      </c>
      <c r="K68" s="1">
        <f t="shared" si="17"/>
        <v>0</v>
      </c>
      <c r="L68" s="1">
        <f t="shared" si="18"/>
        <v>0</v>
      </c>
      <c r="M68" s="23">
        <f t="shared" si="19"/>
        <v>295875.61268740398</v>
      </c>
      <c r="N68" s="3"/>
      <c r="O68" s="3"/>
      <c r="P68" s="3"/>
    </row>
    <row r="69" spans="1:16">
      <c r="A69" s="8">
        <v>12.25</v>
      </c>
      <c r="B69" s="1">
        <f t="shared" si="9"/>
        <v>24279.940999999999</v>
      </c>
      <c r="C69" s="1">
        <f t="shared" si="10"/>
        <v>176029.5355</v>
      </c>
      <c r="D69" s="1">
        <f t="shared" si="11"/>
        <v>0</v>
      </c>
      <c r="E69" s="1">
        <f t="shared" si="12"/>
        <v>0</v>
      </c>
      <c r="F69" s="9">
        <f t="shared" si="13"/>
        <v>200309.47649999999</v>
      </c>
      <c r="G69" s="1"/>
      <c r="H69" s="8">
        <f t="shared" si="14"/>
        <v>13.080706221523901</v>
      </c>
      <c r="I69" s="1">
        <f t="shared" si="15"/>
        <v>25926.4306364843</v>
      </c>
      <c r="J69" s="1">
        <f t="shared" si="16"/>
        <v>187966.58287239299</v>
      </c>
      <c r="K69" s="1">
        <f t="shared" si="17"/>
        <v>0</v>
      </c>
      <c r="L69" s="1">
        <f t="shared" si="18"/>
        <v>0</v>
      </c>
      <c r="M69" s="23">
        <f t="shared" si="19"/>
        <v>213893.01350887699</v>
      </c>
      <c r="N69" s="3"/>
      <c r="O69" s="3"/>
      <c r="P69" s="3"/>
    </row>
    <row r="70" spans="1:16">
      <c r="A70" s="8">
        <v>12.75</v>
      </c>
      <c r="B70" s="1">
        <f t="shared" si="9"/>
        <v>0</v>
      </c>
      <c r="C70" s="1">
        <f t="shared" si="10"/>
        <v>322018.2585</v>
      </c>
      <c r="D70" s="1">
        <f t="shared" si="11"/>
        <v>0</v>
      </c>
      <c r="E70" s="1">
        <f t="shared" si="12"/>
        <v>0</v>
      </c>
      <c r="F70" s="9">
        <f t="shared" si="13"/>
        <v>322018.2585</v>
      </c>
      <c r="G70" s="1"/>
      <c r="H70" s="8">
        <f t="shared" si="14"/>
        <v>14.8442769785454</v>
      </c>
      <c r="I70" s="1">
        <f t="shared" si="15"/>
        <v>0</v>
      </c>
      <c r="J70" s="1">
        <f t="shared" si="16"/>
        <v>374912.01735865301</v>
      </c>
      <c r="K70" s="1">
        <f t="shared" si="17"/>
        <v>0</v>
      </c>
      <c r="L70" s="1">
        <f t="shared" si="18"/>
        <v>0</v>
      </c>
      <c r="M70" s="23">
        <f t="shared" si="19"/>
        <v>374912.01735865301</v>
      </c>
      <c r="N70" s="3"/>
      <c r="O70" s="3"/>
      <c r="P70" s="3"/>
    </row>
    <row r="71" spans="1:16">
      <c r="A71" s="8">
        <v>13.25</v>
      </c>
      <c r="B71" s="1">
        <f t="shared" si="9"/>
        <v>0</v>
      </c>
      <c r="C71" s="1">
        <f t="shared" si="10"/>
        <v>181949.05300000001</v>
      </c>
      <c r="D71" s="1">
        <f t="shared" si="11"/>
        <v>0</v>
      </c>
      <c r="E71" s="1">
        <f t="shared" si="12"/>
        <v>0</v>
      </c>
      <c r="F71" s="9">
        <f t="shared" si="13"/>
        <v>181949.05300000001</v>
      </c>
      <c r="G71" s="1"/>
      <c r="H71" s="8">
        <f t="shared" si="14"/>
        <v>16.763849958947201</v>
      </c>
      <c r="I71" s="1">
        <f t="shared" si="15"/>
        <v>0</v>
      </c>
      <c r="J71" s="1">
        <f t="shared" si="16"/>
        <v>230201.25469166299</v>
      </c>
      <c r="K71" s="1">
        <f t="shared" si="17"/>
        <v>0</v>
      </c>
      <c r="L71" s="1">
        <f t="shared" si="18"/>
        <v>0</v>
      </c>
      <c r="M71" s="23">
        <f t="shared" si="19"/>
        <v>230201.25469166299</v>
      </c>
      <c r="N71" s="3"/>
      <c r="O71" s="3"/>
      <c r="P71" s="3"/>
    </row>
    <row r="72" spans="1:16">
      <c r="A72" s="8">
        <v>13.75</v>
      </c>
      <c r="B72" s="1">
        <f t="shared" si="9"/>
        <v>0</v>
      </c>
      <c r="C72" s="1">
        <f t="shared" si="10"/>
        <v>231068.39249999999</v>
      </c>
      <c r="D72" s="1">
        <f t="shared" si="11"/>
        <v>0</v>
      </c>
      <c r="E72" s="1">
        <f t="shared" si="12"/>
        <v>0</v>
      </c>
      <c r="F72" s="9">
        <f t="shared" si="13"/>
        <v>231068.39249999999</v>
      </c>
      <c r="G72" s="1"/>
      <c r="H72" s="8">
        <f t="shared" si="14"/>
        <v>18.846552754429101</v>
      </c>
      <c r="I72" s="1">
        <f t="shared" si="15"/>
        <v>0</v>
      </c>
      <c r="J72" s="1">
        <f t="shared" si="16"/>
        <v>316715.82902780903</v>
      </c>
      <c r="K72" s="1">
        <f t="shared" si="17"/>
        <v>0</v>
      </c>
      <c r="L72" s="1">
        <f t="shared" si="18"/>
        <v>0</v>
      </c>
      <c r="M72" s="23">
        <f t="shared" si="19"/>
        <v>316715.82902780903</v>
      </c>
      <c r="N72" s="3"/>
      <c r="O72" s="3"/>
      <c r="P72" s="3"/>
    </row>
    <row r="73" spans="1:16">
      <c r="A73" s="8">
        <v>14.25</v>
      </c>
      <c r="B73" s="1">
        <f t="shared" si="9"/>
        <v>7110.8069999999998</v>
      </c>
      <c r="C73" s="1">
        <f t="shared" si="10"/>
        <v>75552.260250000007</v>
      </c>
      <c r="D73" s="1">
        <f t="shared" si="11"/>
        <v>2666.5455000000002</v>
      </c>
      <c r="E73" s="1">
        <f t="shared" si="12"/>
        <v>0</v>
      </c>
      <c r="F73" s="9">
        <f t="shared" si="13"/>
        <v>85329.61275</v>
      </c>
      <c r="G73" s="1"/>
      <c r="H73" s="8">
        <f t="shared" si="14"/>
        <v>21.099556540126599</v>
      </c>
      <c r="I73" s="1">
        <f t="shared" si="15"/>
        <v>10528.7631117493</v>
      </c>
      <c r="J73" s="1">
        <f t="shared" si="16"/>
        <v>111868.013114332</v>
      </c>
      <c r="K73" s="1">
        <f t="shared" si="17"/>
        <v>3948.2756171277301</v>
      </c>
      <c r="L73" s="1">
        <f t="shared" si="18"/>
        <v>0</v>
      </c>
      <c r="M73" s="23">
        <f t="shared" si="19"/>
        <v>126345.051843209</v>
      </c>
      <c r="N73" s="3"/>
      <c r="O73" s="3"/>
      <c r="P73" s="3"/>
    </row>
    <row r="74" spans="1:16">
      <c r="A74" s="8">
        <v>14.75</v>
      </c>
      <c r="B74" s="1">
        <f t="shared" si="9"/>
        <v>4169.5595000000003</v>
      </c>
      <c r="C74" s="1">
        <f t="shared" si="10"/>
        <v>62543.481</v>
      </c>
      <c r="D74" s="1">
        <f t="shared" si="11"/>
        <v>12508.69325</v>
      </c>
      <c r="E74" s="1">
        <f t="shared" si="12"/>
        <v>0</v>
      </c>
      <c r="F74" s="9">
        <f t="shared" si="13"/>
        <v>79221.733749999999</v>
      </c>
      <c r="G74" s="1"/>
      <c r="H74" s="8">
        <f t="shared" si="14"/>
        <v>23.530074740616701</v>
      </c>
      <c r="I74" s="1">
        <f t="shared" si="15"/>
        <v>6651.5285878270097</v>
      </c>
      <c r="J74" s="1">
        <f t="shared" si="16"/>
        <v>99773.069997853599</v>
      </c>
      <c r="K74" s="1">
        <f t="shared" si="17"/>
        <v>19954.609293555801</v>
      </c>
      <c r="L74" s="1">
        <f t="shared" si="18"/>
        <v>0</v>
      </c>
      <c r="M74" s="23">
        <f t="shared" si="19"/>
        <v>126379.207879236</v>
      </c>
      <c r="N74" s="3"/>
      <c r="O74" s="3"/>
      <c r="P74" s="3"/>
    </row>
    <row r="75" spans="1:16">
      <c r="A75" s="8">
        <v>15.25</v>
      </c>
      <c r="B75" s="1">
        <f t="shared" si="9"/>
        <v>0</v>
      </c>
      <c r="C75" s="1">
        <f t="shared" si="10"/>
        <v>15443.293750000001</v>
      </c>
      <c r="D75" s="1">
        <f t="shared" si="11"/>
        <v>1801.7112500000001</v>
      </c>
      <c r="E75" s="1">
        <f t="shared" si="12"/>
        <v>0</v>
      </c>
      <c r="F75" s="9">
        <f t="shared" si="13"/>
        <v>17245.005000000001</v>
      </c>
      <c r="G75" s="1"/>
      <c r="H75" s="8">
        <f t="shared" si="14"/>
        <v>26.145361782333101</v>
      </c>
      <c r="I75" s="1">
        <f t="shared" si="15"/>
        <v>0</v>
      </c>
      <c r="J75" s="1">
        <f t="shared" si="16"/>
        <v>26476.754242924198</v>
      </c>
      <c r="K75" s="1">
        <f t="shared" si="17"/>
        <v>3088.9437677737401</v>
      </c>
      <c r="L75" s="1">
        <f t="shared" si="18"/>
        <v>0</v>
      </c>
      <c r="M75" s="23">
        <f t="shared" si="19"/>
        <v>29565.698010697899</v>
      </c>
      <c r="N75" s="3"/>
      <c r="O75" s="3"/>
      <c r="P75" s="3"/>
    </row>
    <row r="76" spans="1:16">
      <c r="A76" s="8">
        <v>15.75</v>
      </c>
      <c r="B76" s="1">
        <f t="shared" si="9"/>
        <v>442.76400000000001</v>
      </c>
      <c r="C76" s="1">
        <f t="shared" si="10"/>
        <v>9962.2057499999992</v>
      </c>
      <c r="D76" s="1">
        <f t="shared" si="11"/>
        <v>1549.674</v>
      </c>
      <c r="E76" s="1">
        <f t="shared" si="12"/>
        <v>0</v>
      </c>
      <c r="F76" s="9">
        <f t="shared" si="13"/>
        <v>11954.643749999999</v>
      </c>
      <c r="G76" s="1"/>
      <c r="H76" s="8">
        <f t="shared" si="14"/>
        <v>28.952711924039001</v>
      </c>
      <c r="I76" s="1">
        <f t="shared" si="15"/>
        <v>813.91863760858405</v>
      </c>
      <c r="J76" s="1">
        <f t="shared" si="16"/>
        <v>18313.198298905099</v>
      </c>
      <c r="K76" s="1">
        <f t="shared" si="17"/>
        <v>2848.7152316300499</v>
      </c>
      <c r="L76" s="1">
        <f t="shared" si="18"/>
        <v>0</v>
      </c>
      <c r="M76" s="23">
        <f t="shared" si="19"/>
        <v>21975.832168143701</v>
      </c>
      <c r="N76" s="3"/>
      <c r="O76" s="3"/>
      <c r="P76" s="3"/>
    </row>
    <row r="77" spans="1:16">
      <c r="A77" s="8">
        <v>16.25</v>
      </c>
      <c r="B77" s="1">
        <f t="shared" si="9"/>
        <v>0</v>
      </c>
      <c r="C77" s="1">
        <f t="shared" si="10"/>
        <v>7220.8175000000001</v>
      </c>
      <c r="D77" s="1">
        <f t="shared" si="11"/>
        <v>1476.97875</v>
      </c>
      <c r="E77" s="1">
        <f t="shared" si="12"/>
        <v>0</v>
      </c>
      <c r="F77" s="9">
        <f t="shared" si="13"/>
        <v>8697.7962499999994</v>
      </c>
      <c r="G77" s="1"/>
      <c r="H77" s="8">
        <f t="shared" si="14"/>
        <v>31.959458158062901</v>
      </c>
      <c r="I77" s="1">
        <f t="shared" si="15"/>
        <v>0</v>
      </c>
      <c r="J77" s="1">
        <f t="shared" si="16"/>
        <v>14201.4409082005</v>
      </c>
      <c r="K77" s="1">
        <f t="shared" si="17"/>
        <v>2904.8271114445001</v>
      </c>
      <c r="L77" s="1">
        <f t="shared" si="18"/>
        <v>0</v>
      </c>
      <c r="M77" s="23">
        <f t="shared" si="19"/>
        <v>17106.268019644998</v>
      </c>
      <c r="N77" s="3"/>
      <c r="O77" s="3"/>
      <c r="P77" s="3"/>
    </row>
    <row r="78" spans="1:16">
      <c r="A78" s="8">
        <v>16.75</v>
      </c>
      <c r="B78" s="1">
        <f t="shared" si="9"/>
        <v>0</v>
      </c>
      <c r="C78" s="1">
        <f t="shared" si="10"/>
        <v>1282.6982499999999</v>
      </c>
      <c r="D78" s="1">
        <f t="shared" si="11"/>
        <v>872.23950000000002</v>
      </c>
      <c r="E78" s="1">
        <f t="shared" si="12"/>
        <v>0</v>
      </c>
      <c r="F78" s="9">
        <f t="shared" si="13"/>
        <v>2154.9377500000001</v>
      </c>
      <c r="G78" s="1"/>
      <c r="H78" s="8">
        <f t="shared" si="14"/>
        <v>35.172971175896699</v>
      </c>
      <c r="I78" s="1">
        <f t="shared" si="15"/>
        <v>0</v>
      </c>
      <c r="J78" s="1">
        <f t="shared" si="16"/>
        <v>2693.5109596789898</v>
      </c>
      <c r="K78" s="1">
        <f t="shared" si="17"/>
        <v>1831.5973010136399</v>
      </c>
      <c r="L78" s="1">
        <f t="shared" si="18"/>
        <v>0</v>
      </c>
      <c r="M78" s="23">
        <f t="shared" si="19"/>
        <v>4525.1082606926302</v>
      </c>
      <c r="N78" s="3"/>
      <c r="O78" s="3"/>
      <c r="P78" s="3"/>
    </row>
    <row r="79" spans="1:16">
      <c r="A79" s="8">
        <v>17.25</v>
      </c>
      <c r="B79" s="1">
        <f t="shared" si="9"/>
        <v>0</v>
      </c>
      <c r="C79" s="1">
        <f t="shared" si="10"/>
        <v>9.1769999999999996</v>
      </c>
      <c r="D79" s="1">
        <f t="shared" si="11"/>
        <v>4.0192500000000004</v>
      </c>
      <c r="E79" s="1">
        <f t="shared" si="12"/>
        <v>0</v>
      </c>
      <c r="F79" s="9">
        <f t="shared" si="13"/>
        <v>13.196249999999999</v>
      </c>
      <c r="G79" s="1"/>
      <c r="H79" s="8">
        <f t="shared" si="14"/>
        <v>38.600658392510802</v>
      </c>
      <c r="I79" s="1">
        <f t="shared" si="15"/>
        <v>0</v>
      </c>
      <c r="J79" s="1">
        <f t="shared" si="16"/>
        <v>20.535550264815701</v>
      </c>
      <c r="K79" s="1">
        <f t="shared" si="17"/>
        <v>8.9939534054550201</v>
      </c>
      <c r="L79" s="1">
        <f t="shared" si="18"/>
        <v>0</v>
      </c>
      <c r="M79" s="23">
        <f t="shared" si="19"/>
        <v>29.529503670270699</v>
      </c>
      <c r="N79" s="3"/>
      <c r="O79" s="3"/>
      <c r="P79" s="3"/>
    </row>
    <row r="80" spans="1:16">
      <c r="A80" s="8">
        <v>17.75</v>
      </c>
      <c r="B80" s="1">
        <f t="shared" si="9"/>
        <v>0</v>
      </c>
      <c r="C80" s="1">
        <f t="shared" si="10"/>
        <v>40.363500000000002</v>
      </c>
      <c r="D80" s="1">
        <f t="shared" si="11"/>
        <v>40.363500000000002</v>
      </c>
      <c r="E80" s="1">
        <f t="shared" si="12"/>
        <v>0</v>
      </c>
      <c r="F80" s="9">
        <f t="shared" si="13"/>
        <v>80.727000000000004</v>
      </c>
      <c r="G80" s="1"/>
      <c r="H80" s="8">
        <f t="shared" si="14"/>
        <v>42.249963024394901</v>
      </c>
      <c r="I80" s="1">
        <f t="shared" si="15"/>
        <v>0</v>
      </c>
      <c r="J80" s="1">
        <f t="shared" si="16"/>
        <v>96.076415917473994</v>
      </c>
      <c r="K80" s="1">
        <f t="shared" si="17"/>
        <v>96.076415917473994</v>
      </c>
      <c r="L80" s="1">
        <f t="shared" si="18"/>
        <v>0</v>
      </c>
      <c r="M80" s="23">
        <f t="shared" si="19"/>
        <v>192.15283183494799</v>
      </c>
      <c r="N80" s="3"/>
      <c r="O80" s="3"/>
      <c r="P80" s="3"/>
    </row>
    <row r="81" spans="1:16">
      <c r="A81" s="8">
        <v>18.25</v>
      </c>
      <c r="B81" s="1">
        <f t="shared" si="9"/>
        <v>0</v>
      </c>
      <c r="C81" s="1">
        <f t="shared" si="10"/>
        <v>0</v>
      </c>
      <c r="D81" s="1">
        <f t="shared" si="11"/>
        <v>0</v>
      </c>
      <c r="E81" s="1">
        <f t="shared" si="12"/>
        <v>0</v>
      </c>
      <c r="F81" s="9">
        <f t="shared" si="13"/>
        <v>0</v>
      </c>
      <c r="G81" s="1"/>
      <c r="H81" s="8">
        <f t="shared" si="14"/>
        <v>46.128363216888097</v>
      </c>
      <c r="I81" s="1">
        <f t="shared" si="15"/>
        <v>0</v>
      </c>
      <c r="J81" s="1">
        <f t="shared" si="16"/>
        <v>0</v>
      </c>
      <c r="K81" s="1">
        <f t="shared" si="17"/>
        <v>0</v>
      </c>
      <c r="L81" s="1">
        <f t="shared" si="18"/>
        <v>0</v>
      </c>
      <c r="M81" s="23">
        <f t="shared" si="19"/>
        <v>0</v>
      </c>
      <c r="N81" s="3"/>
      <c r="O81" s="3"/>
      <c r="P81" s="3"/>
    </row>
    <row r="82" spans="1:16">
      <c r="A82" s="8">
        <v>18.75</v>
      </c>
      <c r="B82" s="1">
        <f t="shared" si="9"/>
        <v>0</v>
      </c>
      <c r="C82" s="1">
        <f t="shared" si="10"/>
        <v>0</v>
      </c>
      <c r="D82" s="1">
        <f t="shared" si="11"/>
        <v>0</v>
      </c>
      <c r="E82" s="1">
        <f t="shared" si="12"/>
        <v>0</v>
      </c>
      <c r="F82" s="9">
        <f t="shared" si="13"/>
        <v>0</v>
      </c>
      <c r="G82" s="1"/>
      <c r="H82" s="8">
        <f t="shared" si="14"/>
        <v>50.243371216842</v>
      </c>
      <c r="I82" s="1">
        <f t="shared" si="15"/>
        <v>0</v>
      </c>
      <c r="J82" s="1">
        <f t="shared" si="16"/>
        <v>0</v>
      </c>
      <c r="K82" s="1">
        <f t="shared" si="17"/>
        <v>0</v>
      </c>
      <c r="L82" s="1">
        <f t="shared" si="18"/>
        <v>0</v>
      </c>
      <c r="M82" s="23">
        <f t="shared" si="19"/>
        <v>0</v>
      </c>
      <c r="N82" s="3"/>
      <c r="O82" s="3"/>
      <c r="P82" s="3"/>
    </row>
    <row r="83" spans="1:16">
      <c r="A83" s="8">
        <v>19.25</v>
      </c>
      <c r="B83" s="1">
        <f t="shared" si="9"/>
        <v>0</v>
      </c>
      <c r="C83" s="1">
        <f t="shared" si="10"/>
        <v>0</v>
      </c>
      <c r="D83" s="1">
        <f t="shared" si="11"/>
        <v>0</v>
      </c>
      <c r="E83" s="1">
        <f t="shared" si="12"/>
        <v>0</v>
      </c>
      <c r="F83" s="9">
        <f t="shared" si="13"/>
        <v>0</v>
      </c>
      <c r="G83" s="1"/>
      <c r="H83" s="8">
        <f t="shared" si="14"/>
        <v>54.602532587083601</v>
      </c>
      <c r="I83" s="1">
        <f t="shared" si="15"/>
        <v>0</v>
      </c>
      <c r="J83" s="1">
        <f t="shared" si="16"/>
        <v>0</v>
      </c>
      <c r="K83" s="1">
        <f t="shared" si="17"/>
        <v>0</v>
      </c>
      <c r="L83" s="1">
        <f t="shared" si="18"/>
        <v>0</v>
      </c>
      <c r="M83" s="23">
        <f t="shared" si="19"/>
        <v>0</v>
      </c>
      <c r="N83" s="3"/>
      <c r="O83" s="3"/>
      <c r="P83" s="3"/>
    </row>
    <row r="84" spans="1:16">
      <c r="A84" s="8">
        <v>19.75</v>
      </c>
      <c r="B84" s="1">
        <f t="shared" si="9"/>
        <v>0</v>
      </c>
      <c r="C84" s="1">
        <f t="shared" si="10"/>
        <v>0</v>
      </c>
      <c r="D84" s="1">
        <f t="shared" si="11"/>
        <v>0</v>
      </c>
      <c r="E84" s="1">
        <f t="shared" si="12"/>
        <v>0</v>
      </c>
      <c r="F84" s="9">
        <f t="shared" si="13"/>
        <v>0</v>
      </c>
      <c r="G84" s="1"/>
      <c r="H84" s="8">
        <f t="shared" si="14"/>
        <v>59.213425459499703</v>
      </c>
      <c r="I84" s="1">
        <f t="shared" si="15"/>
        <v>0</v>
      </c>
      <c r="J84" s="1">
        <f t="shared" si="16"/>
        <v>0</v>
      </c>
      <c r="K84" s="1">
        <f t="shared" si="17"/>
        <v>0</v>
      </c>
      <c r="L84" s="1">
        <f t="shared" si="18"/>
        <v>0</v>
      </c>
      <c r="M84" s="23">
        <f t="shared" si="19"/>
        <v>0</v>
      </c>
      <c r="N84" s="3"/>
      <c r="O84" s="3"/>
      <c r="P84" s="3"/>
    </row>
    <row r="85" spans="1:16">
      <c r="A85" s="8">
        <v>20.25</v>
      </c>
      <c r="B85" s="1">
        <f t="shared" si="9"/>
        <v>0</v>
      </c>
      <c r="C85" s="1">
        <f t="shared" si="10"/>
        <v>0</v>
      </c>
      <c r="D85" s="1">
        <f t="shared" si="11"/>
        <v>0</v>
      </c>
      <c r="E85" s="1">
        <f t="shared" si="12"/>
        <v>0</v>
      </c>
      <c r="F85" s="9">
        <f t="shared" si="13"/>
        <v>0</v>
      </c>
      <c r="G85" s="1"/>
      <c r="H85" s="8">
        <f t="shared" si="14"/>
        <v>64.083659823890798</v>
      </c>
      <c r="I85" s="1">
        <f t="shared" si="15"/>
        <v>0</v>
      </c>
      <c r="J85" s="1">
        <f t="shared" si="16"/>
        <v>0</v>
      </c>
      <c r="K85" s="1">
        <f t="shared" si="17"/>
        <v>0</v>
      </c>
      <c r="L85" s="1">
        <f t="shared" si="18"/>
        <v>0</v>
      </c>
      <c r="M85" s="23">
        <f t="shared" si="19"/>
        <v>0</v>
      </c>
      <c r="N85" s="3"/>
      <c r="O85" s="3"/>
      <c r="P85" s="3"/>
    </row>
    <row r="86" spans="1:16">
      <c r="A86" s="8">
        <v>20.75</v>
      </c>
      <c r="B86" s="1">
        <f t="shared" si="9"/>
        <v>0</v>
      </c>
      <c r="C86" s="1">
        <f t="shared" si="10"/>
        <v>0</v>
      </c>
      <c r="D86" s="1">
        <f t="shared" si="11"/>
        <v>0</v>
      </c>
      <c r="E86" s="1">
        <f t="shared" si="12"/>
        <v>0</v>
      </c>
      <c r="F86" s="9">
        <f t="shared" si="13"/>
        <v>0</v>
      </c>
      <c r="G86" s="1"/>
      <c r="H86" s="8">
        <f t="shared" si="14"/>
        <v>69.220876850012004</v>
      </c>
      <c r="I86" s="1">
        <f t="shared" si="15"/>
        <v>0</v>
      </c>
      <c r="J86" s="1">
        <f t="shared" si="16"/>
        <v>0</v>
      </c>
      <c r="K86" s="1">
        <f t="shared" si="17"/>
        <v>0</v>
      </c>
      <c r="L86" s="1">
        <f t="shared" si="18"/>
        <v>0</v>
      </c>
      <c r="M86" s="23">
        <f t="shared" si="19"/>
        <v>0</v>
      </c>
      <c r="N86" s="3"/>
      <c r="O86" s="3"/>
      <c r="P86" s="3"/>
    </row>
    <row r="87" spans="1:16">
      <c r="A87" s="8">
        <v>21.25</v>
      </c>
      <c r="B87" s="1">
        <f t="shared" si="9"/>
        <v>0</v>
      </c>
      <c r="C87" s="1">
        <f t="shared" si="10"/>
        <v>0</v>
      </c>
      <c r="D87" s="1">
        <f t="shared" si="11"/>
        <v>0</v>
      </c>
      <c r="E87" s="1">
        <f t="shared" si="12"/>
        <v>0</v>
      </c>
      <c r="F87" s="9">
        <f t="shared" si="13"/>
        <v>0</v>
      </c>
      <c r="G87" s="1"/>
      <c r="H87" s="8">
        <f t="shared" si="14"/>
        <v>74.632748240473603</v>
      </c>
      <c r="I87" s="1">
        <f t="shared" si="15"/>
        <v>0</v>
      </c>
      <c r="J87" s="1">
        <f t="shared" si="16"/>
        <v>0</v>
      </c>
      <c r="K87" s="1">
        <f t="shared" si="17"/>
        <v>0</v>
      </c>
      <c r="L87" s="1">
        <f t="shared" si="18"/>
        <v>0</v>
      </c>
      <c r="M87" s="23">
        <f t="shared" si="19"/>
        <v>0</v>
      </c>
      <c r="N87" s="3"/>
      <c r="O87" s="3"/>
      <c r="P87" s="3"/>
    </row>
    <row r="88" spans="1:16">
      <c r="A88" s="8">
        <v>21.75</v>
      </c>
      <c r="B88" s="1">
        <f t="shared" si="9"/>
        <v>0</v>
      </c>
      <c r="C88" s="1">
        <f t="shared" si="10"/>
        <v>0</v>
      </c>
      <c r="D88" s="1">
        <f t="shared" si="11"/>
        <v>0</v>
      </c>
      <c r="E88" s="1">
        <f t="shared" si="12"/>
        <v>0</v>
      </c>
      <c r="F88" s="9">
        <f t="shared" si="13"/>
        <v>0</v>
      </c>
      <c r="G88" s="1"/>
      <c r="H88" s="8">
        <f t="shared" si="14"/>
        <v>80.326975612380096</v>
      </c>
      <c r="I88" s="1">
        <f t="shared" si="15"/>
        <v>0</v>
      </c>
      <c r="J88" s="1">
        <f t="shared" si="16"/>
        <v>0</v>
      </c>
      <c r="K88" s="1">
        <f t="shared" si="17"/>
        <v>0</v>
      </c>
      <c r="L88" s="1">
        <f t="shared" si="18"/>
        <v>0</v>
      </c>
      <c r="M88" s="23">
        <f t="shared" si="19"/>
        <v>0</v>
      </c>
      <c r="N88" s="3"/>
      <c r="O88" s="3"/>
      <c r="P88" s="3"/>
    </row>
    <row r="89" spans="1:16">
      <c r="A89" s="6" t="s">
        <v>7</v>
      </c>
      <c r="B89" s="17">
        <f>SUM(B52:B88)</f>
        <v>1036729.06275</v>
      </c>
      <c r="C89" s="17">
        <f t="shared" ref="C89:E89" si="20">SUM(C52:C88)</f>
        <v>1661994.6712499999</v>
      </c>
      <c r="D89" s="17">
        <f t="shared" si="20"/>
        <v>34573.241499999996</v>
      </c>
      <c r="E89" s="17">
        <f t="shared" si="20"/>
        <v>0</v>
      </c>
      <c r="F89" s="17">
        <f>SUM(F52:F83)</f>
        <v>2733296.9755000002</v>
      </c>
      <c r="G89" s="9"/>
      <c r="H89" s="6" t="s">
        <v>7</v>
      </c>
      <c r="I89" s="17">
        <f>SUM(I52:I88)</f>
        <v>758781.54820656695</v>
      </c>
      <c r="J89" s="17">
        <f>SUM(J52:J88)</f>
        <v>1894498.1860706499</v>
      </c>
      <c r="K89" s="17">
        <f>SUM(K52:K88)</f>
        <v>43664.945586799702</v>
      </c>
      <c r="L89" s="17">
        <f>SUM(L52:L88)</f>
        <v>0</v>
      </c>
      <c r="M89" s="17">
        <f>SUM(M52:M88)</f>
        <v>2696944.6798640201</v>
      </c>
      <c r="N89" s="3"/>
      <c r="O89" s="3"/>
      <c r="P89" s="3"/>
    </row>
    <row r="90" spans="1:16">
      <c r="A90" s="4" t="s">
        <v>13</v>
      </c>
      <c r="B90" s="24">
        <f>IF(L43&gt;0,B89/L43,0)</f>
        <v>10.169689393021001</v>
      </c>
      <c r="C90" s="24">
        <f>IF(M43&gt;0,C89/M43,0)</f>
        <v>12.4335225874402</v>
      </c>
      <c r="D90" s="24">
        <f>IF(N43&gt;0,D89/N43,0)</f>
        <v>12.262702074426199</v>
      </c>
      <c r="E90" s="24">
        <f>IF(O43&gt;0,E89/O43,0)</f>
        <v>0</v>
      </c>
      <c r="F90" s="24">
        <f>IF(P43&gt;0,F89/P43,0)</f>
        <v>11.463590728647899</v>
      </c>
      <c r="G90" s="9"/>
      <c r="H90" s="4" t="s">
        <v>13</v>
      </c>
      <c r="I90" s="24">
        <f>IF(L43&gt;0,I89/L43,0)</f>
        <v>7.4431912248582703</v>
      </c>
      <c r="J90" s="24">
        <f>IF(M43&gt;0,J89/M43,0)</f>
        <v>14.172901030216799</v>
      </c>
      <c r="K90" s="24">
        <f>IF(N43&gt;0,K89/N43,0)</f>
        <v>15.4874173087576</v>
      </c>
      <c r="L90" s="24">
        <f>IF(O43&gt;0,L89/O43,0)</f>
        <v>0</v>
      </c>
      <c r="M90" s="24">
        <f>IF(P43&gt;0,M89/P43,0)</f>
        <v>11.3111272960414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47" t="s">
        <v>14</v>
      </c>
      <c r="B95" s="47"/>
      <c r="C95" s="47"/>
      <c r="D95" s="47"/>
      <c r="E95" s="47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47"/>
      <c r="B96" s="47"/>
      <c r="C96" s="47"/>
      <c r="D96" s="47"/>
      <c r="E96" s="47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5"/>
      <c r="B97" s="2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48" t="s">
        <v>15</v>
      </c>
      <c r="B99" s="46" t="s">
        <v>16</v>
      </c>
      <c r="C99" s="46" t="s">
        <v>17</v>
      </c>
      <c r="D99" s="46" t="s">
        <v>18</v>
      </c>
      <c r="E99" s="46" t="s">
        <v>19</v>
      </c>
      <c r="F99" s="1"/>
      <c r="G99" s="46" t="s">
        <v>16</v>
      </c>
      <c r="H99" s="46" t="s">
        <v>18</v>
      </c>
      <c r="I99" s="46" t="s">
        <v>17</v>
      </c>
      <c r="J99" s="1"/>
      <c r="K99" s="1"/>
      <c r="L99" s="1"/>
      <c r="M99" s="1"/>
      <c r="N99" s="3"/>
      <c r="O99" s="3"/>
      <c r="P99" s="3"/>
    </row>
    <row r="100" spans="1:18">
      <c r="A100" s="48"/>
      <c r="B100" s="48"/>
      <c r="C100" s="48"/>
      <c r="D100" s="48"/>
      <c r="E100" s="46"/>
      <c r="F100" s="1"/>
      <c r="G100" s="46"/>
      <c r="H100" s="46"/>
      <c r="I100" s="46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6">
        <v>0</v>
      </c>
      <c r="B102" s="27">
        <f>L$43</f>
        <v>101943.041</v>
      </c>
      <c r="C102" s="27">
        <f>$B$90</f>
        <v>10.169700000000001</v>
      </c>
      <c r="D102" s="27">
        <f>$I$90</f>
        <v>7.4432</v>
      </c>
      <c r="E102" s="27">
        <f t="shared" ref="E102:E105" si="21">B102*D102</f>
        <v>758782.44279999996</v>
      </c>
      <c r="F102" s="1"/>
      <c r="G102" s="1">
        <f t="shared" ref="G102:G105" si="22">B102</f>
        <v>101943.041</v>
      </c>
      <c r="H102" s="1">
        <f t="shared" ref="H102:H105" si="23">D102/1000</f>
        <v>7.4431999999999996E-3</v>
      </c>
      <c r="I102" s="1">
        <f t="shared" ref="I102:I105" si="24">C102</f>
        <v>10.169700000000001</v>
      </c>
      <c r="J102" s="1"/>
      <c r="K102" s="1"/>
      <c r="L102" s="1"/>
      <c r="M102" s="1"/>
      <c r="N102" s="3"/>
      <c r="O102" s="3"/>
      <c r="P102" s="3"/>
    </row>
    <row r="103" spans="1:18">
      <c r="A103" s="26">
        <v>1</v>
      </c>
      <c r="B103" s="27">
        <f>M$43</f>
        <v>133670.459</v>
      </c>
      <c r="C103" s="27">
        <f>$C$90</f>
        <v>12.4335</v>
      </c>
      <c r="D103" s="27">
        <f>$J$90</f>
        <v>14.1729</v>
      </c>
      <c r="E103" s="27">
        <f t="shared" si="21"/>
        <v>1894498.0484</v>
      </c>
      <c r="F103" s="1"/>
      <c r="G103" s="1">
        <f t="shared" si="22"/>
        <v>133670.459</v>
      </c>
      <c r="H103" s="1">
        <f t="shared" si="23"/>
        <v>1.41729E-2</v>
      </c>
      <c r="I103" s="1">
        <f t="shared" si="24"/>
        <v>12.4335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6">
        <v>2</v>
      </c>
      <c r="B104" s="27">
        <f>N$43</f>
        <v>2819.3820000000001</v>
      </c>
      <c r="C104" s="27">
        <f>$D$90</f>
        <v>12.262700000000001</v>
      </c>
      <c r="D104" s="27">
        <f>$K$90</f>
        <v>15.487399999999999</v>
      </c>
      <c r="E104" s="27">
        <f t="shared" si="21"/>
        <v>43664.896800000002</v>
      </c>
      <c r="F104" s="1"/>
      <c r="G104" s="1">
        <f t="shared" si="22"/>
        <v>2819.3820000000001</v>
      </c>
      <c r="H104" s="1">
        <f t="shared" si="23"/>
        <v>1.54874E-2</v>
      </c>
      <c r="I104" s="1">
        <f t="shared" si="24"/>
        <v>12.262700000000001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6">
        <v>3</v>
      </c>
      <c r="B105" s="27">
        <f>O$43</f>
        <v>0</v>
      </c>
      <c r="C105" s="27">
        <f>$E$90</f>
        <v>0</v>
      </c>
      <c r="D105" s="27">
        <f>$L$90</f>
        <v>0</v>
      </c>
      <c r="E105" s="27">
        <f t="shared" si="21"/>
        <v>0</v>
      </c>
      <c r="F105" s="1"/>
      <c r="G105" s="1">
        <f t="shared" si="22"/>
        <v>0</v>
      </c>
      <c r="H105" s="1">
        <f t="shared" si="23"/>
        <v>0</v>
      </c>
      <c r="I105" s="1">
        <f t="shared" si="24"/>
        <v>0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6" t="s">
        <v>7</v>
      </c>
      <c r="B106" s="27">
        <f>SUM(B102:B105)</f>
        <v>238432.88200000001</v>
      </c>
      <c r="C106" s="27">
        <f>$F$90</f>
        <v>11.4636</v>
      </c>
      <c r="D106" s="27">
        <f>$M$90</f>
        <v>11.3111</v>
      </c>
      <c r="E106" s="27">
        <f>SUM(E102:E105)</f>
        <v>2696945.3879999998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6" t="s">
        <v>2</v>
      </c>
      <c r="B107" s="28">
        <f>$I$2</f>
        <v>2688209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29" t="s">
        <v>20</v>
      </c>
      <c r="B108" s="30">
        <f>IF(E106&gt;0,$I$2/E106,"")</f>
        <v>0.99675999999999998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6">
    <mergeCell ref="B47:D47"/>
    <mergeCell ref="I47:K47"/>
    <mergeCell ref="A1:F1"/>
    <mergeCell ref="H1:I1"/>
    <mergeCell ref="A2:D2"/>
    <mergeCell ref="B4:F4"/>
    <mergeCell ref="L4:P4"/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8"/>
  <sheetViews>
    <sheetView tabSelected="1" topLeftCell="A71" workbookViewId="0">
      <selection activeCell="E90" sqref="E90"/>
    </sheetView>
  </sheetViews>
  <sheetFormatPr baseColWidth="10" defaultColWidth="11.5" defaultRowHeight="13"/>
  <cols>
    <col min="1" max="1" width="9" customWidth="1"/>
    <col min="2" max="2" width="12" customWidth="1"/>
    <col min="3" max="3" width="11.33203125" customWidth="1"/>
    <col min="4" max="4" width="9.6640625" customWidth="1"/>
    <col min="5" max="5" width="12" customWidth="1"/>
    <col min="6" max="6" width="11.33203125" customWidth="1"/>
    <col min="8" max="8" width="8.5" customWidth="1"/>
    <col min="9" max="9" width="10.5" customWidth="1"/>
    <col min="10" max="10" width="11.33203125" customWidth="1"/>
    <col min="11" max="12" width="9.6640625" customWidth="1"/>
    <col min="13" max="13" width="10.5" customWidth="1"/>
    <col min="14" max="14" width="8.83203125" customWidth="1"/>
    <col min="15" max="15" width="11.33203125" customWidth="1"/>
    <col min="16" max="16" width="11" customWidth="1"/>
  </cols>
  <sheetData>
    <row r="1" spans="1:18" ht="21">
      <c r="A1" s="52" t="s">
        <v>25</v>
      </c>
      <c r="B1" s="52"/>
      <c r="C1" s="52"/>
      <c r="D1" s="52"/>
      <c r="E1" s="52"/>
      <c r="F1" s="52"/>
      <c r="G1" s="1"/>
      <c r="H1" s="50" t="s">
        <v>1</v>
      </c>
      <c r="I1" s="50"/>
      <c r="J1" s="1"/>
      <c r="K1" s="1"/>
      <c r="M1" s="2"/>
      <c r="N1" s="2"/>
      <c r="O1" s="1"/>
      <c r="P1" s="3"/>
      <c r="Q1" s="3"/>
      <c r="R1" s="3"/>
    </row>
    <row r="2" spans="1:18">
      <c r="A2" s="1"/>
      <c r="B2" s="1"/>
      <c r="C2" s="1"/>
      <c r="D2" s="1"/>
      <c r="E2" s="1"/>
      <c r="F2" s="1"/>
      <c r="G2" s="1"/>
      <c r="H2" s="1" t="s">
        <v>2</v>
      </c>
      <c r="I2">
        <v>622804</v>
      </c>
      <c r="J2" s="1"/>
      <c r="K2" s="1"/>
      <c r="L2" s="1"/>
      <c r="M2" s="1"/>
      <c r="N2" s="1"/>
      <c r="O2" s="1"/>
      <c r="P2" s="3"/>
      <c r="Q2" s="3"/>
      <c r="R2" s="3"/>
    </row>
    <row r="3" spans="1: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3"/>
      <c r="Q3" s="3"/>
      <c r="R3" s="3"/>
    </row>
    <row r="4" spans="1:18">
      <c r="A4" s="2" t="s">
        <v>3</v>
      </c>
      <c r="B4" s="51" t="s">
        <v>4</v>
      </c>
      <c r="C4" s="51"/>
      <c r="D4" s="51"/>
      <c r="E4" s="51"/>
      <c r="F4" s="51"/>
      <c r="G4" s="1"/>
      <c r="H4" s="2" t="s">
        <v>3</v>
      </c>
      <c r="I4" s="1"/>
      <c r="J4" s="1"/>
      <c r="K4" s="2" t="s">
        <v>3</v>
      </c>
      <c r="L4" s="50" t="s">
        <v>5</v>
      </c>
      <c r="M4" s="50"/>
      <c r="N4" s="50"/>
      <c r="O4" s="50"/>
      <c r="P4" s="50"/>
      <c r="Q4" s="3"/>
      <c r="R4" s="3"/>
    </row>
    <row r="5" spans="1:18">
      <c r="A5" s="2" t="s">
        <v>6</v>
      </c>
      <c r="B5" s="4">
        <v>0</v>
      </c>
      <c r="C5" s="5">
        <v>1</v>
      </c>
      <c r="D5" s="5">
        <v>2</v>
      </c>
      <c r="E5" s="5">
        <v>3</v>
      </c>
      <c r="F5" s="6" t="s">
        <v>7</v>
      </c>
      <c r="G5" s="1"/>
      <c r="H5" s="2" t="s">
        <v>6</v>
      </c>
      <c r="I5" s="2" t="s">
        <v>8</v>
      </c>
      <c r="J5" s="1"/>
      <c r="K5" s="2" t="s">
        <v>6</v>
      </c>
      <c r="L5" s="4">
        <v>0</v>
      </c>
      <c r="M5" s="5">
        <v>1</v>
      </c>
      <c r="N5" s="5">
        <v>2</v>
      </c>
      <c r="O5" s="5">
        <v>3</v>
      </c>
      <c r="P5" s="7" t="s">
        <v>7</v>
      </c>
      <c r="Q5" s="3"/>
      <c r="R5" s="3"/>
    </row>
    <row r="6" spans="1:18">
      <c r="A6" s="8">
        <v>3.75</v>
      </c>
      <c r="F6" s="9">
        <f t="shared" ref="F6:F42" si="0">SUM(B6:E6)</f>
        <v>0</v>
      </c>
      <c r="G6" s="1" t="str">
        <f t="shared" ref="G6:G42" si="1">IF(AND(F6=0,I6&gt;0),"COMPLETAR","")</f>
        <v/>
      </c>
      <c r="H6" s="8">
        <v>3.75</v>
      </c>
      <c r="I6" s="10"/>
      <c r="J6" s="1"/>
      <c r="K6" s="8">
        <v>3.75</v>
      </c>
      <c r="L6" s="1">
        <f t="shared" ref="L6:L42" si="2">IF($F6&gt;0,($I6/1000)*(B6/$F6),0)</f>
        <v>0</v>
      </c>
      <c r="M6" s="1">
        <f t="shared" ref="M6:M42" si="3">IF($F6&gt;0,($I6/1000)*(C6/$F6),0)</f>
        <v>0</v>
      </c>
      <c r="N6" s="1">
        <f t="shared" ref="N6:N42" si="4">IF($F6&gt;0,($I6/1000)*(D6/$F6),0)</f>
        <v>0</v>
      </c>
      <c r="O6" s="1">
        <f t="shared" ref="O6:O42" si="5">IF($F6&gt;0,($I6/1000)*(E6/$F6),0)</f>
        <v>0</v>
      </c>
      <c r="P6" s="11">
        <f t="shared" ref="P6:P42" si="6">SUM(L6:O6)</f>
        <v>0</v>
      </c>
      <c r="Q6" s="3"/>
      <c r="R6" s="3"/>
    </row>
    <row r="7" spans="1:18">
      <c r="A7" s="8">
        <v>4.25</v>
      </c>
      <c r="F7" s="9">
        <f t="shared" si="0"/>
        <v>0</v>
      </c>
      <c r="G7" s="1" t="str">
        <f t="shared" si="1"/>
        <v/>
      </c>
      <c r="H7" s="8">
        <v>4.25</v>
      </c>
      <c r="I7" s="10"/>
      <c r="J7" s="1"/>
      <c r="K7" s="8">
        <v>4.25</v>
      </c>
      <c r="L7" s="1">
        <f t="shared" si="2"/>
        <v>0</v>
      </c>
      <c r="M7" s="1">
        <f t="shared" si="3"/>
        <v>0</v>
      </c>
      <c r="N7" s="1">
        <f t="shared" si="4"/>
        <v>0</v>
      </c>
      <c r="O7" s="1">
        <f t="shared" si="5"/>
        <v>0</v>
      </c>
      <c r="P7" s="11">
        <f t="shared" si="6"/>
        <v>0</v>
      </c>
      <c r="Q7" s="3"/>
      <c r="R7" s="3"/>
    </row>
    <row r="8" spans="1:18">
      <c r="A8" s="8">
        <v>4.75</v>
      </c>
      <c r="F8" s="9">
        <f t="shared" si="0"/>
        <v>0</v>
      </c>
      <c r="G8" s="1" t="str">
        <f t="shared" si="1"/>
        <v/>
      </c>
      <c r="H8" s="8">
        <v>4.75</v>
      </c>
      <c r="I8" s="10"/>
      <c r="J8" s="1"/>
      <c r="K8" s="8">
        <v>4.75</v>
      </c>
      <c r="L8" s="1">
        <f t="shared" si="2"/>
        <v>0</v>
      </c>
      <c r="M8" s="1">
        <f t="shared" si="3"/>
        <v>0</v>
      </c>
      <c r="N8" s="1">
        <f t="shared" si="4"/>
        <v>0</v>
      </c>
      <c r="O8" s="1">
        <f t="shared" si="5"/>
        <v>0</v>
      </c>
      <c r="P8" s="11">
        <f t="shared" si="6"/>
        <v>0</v>
      </c>
      <c r="Q8" s="3"/>
      <c r="R8" s="3"/>
    </row>
    <row r="9" spans="1:18">
      <c r="A9" s="8">
        <v>5.25</v>
      </c>
      <c r="F9" s="9">
        <f t="shared" si="0"/>
        <v>0</v>
      </c>
      <c r="G9" s="1" t="str">
        <f t="shared" si="1"/>
        <v/>
      </c>
      <c r="H9" s="8">
        <v>5.25</v>
      </c>
      <c r="I9" s="10"/>
      <c r="J9" s="1"/>
      <c r="K9" s="8">
        <v>5.25</v>
      </c>
      <c r="L9" s="1">
        <f t="shared" si="2"/>
        <v>0</v>
      </c>
      <c r="M9" s="1">
        <f t="shared" si="3"/>
        <v>0</v>
      </c>
      <c r="N9" s="1">
        <f t="shared" si="4"/>
        <v>0</v>
      </c>
      <c r="O9" s="1">
        <f t="shared" si="5"/>
        <v>0</v>
      </c>
      <c r="P9" s="11">
        <f t="shared" si="6"/>
        <v>0</v>
      </c>
      <c r="Q9" s="3"/>
      <c r="R9" s="3"/>
    </row>
    <row r="10" spans="1:18">
      <c r="A10" s="8">
        <v>5.75</v>
      </c>
      <c r="F10" s="9">
        <f t="shared" si="0"/>
        <v>0</v>
      </c>
      <c r="G10" s="1" t="str">
        <f t="shared" si="1"/>
        <v/>
      </c>
      <c r="H10" s="8">
        <v>5.75</v>
      </c>
      <c r="J10" s="1"/>
      <c r="K10" s="8">
        <v>5.75</v>
      </c>
      <c r="L10" s="1">
        <f t="shared" si="2"/>
        <v>0</v>
      </c>
      <c r="M10" s="1">
        <f t="shared" si="3"/>
        <v>0</v>
      </c>
      <c r="N10" s="1">
        <f t="shared" si="4"/>
        <v>0</v>
      </c>
      <c r="O10" s="1">
        <f t="shared" si="5"/>
        <v>0</v>
      </c>
      <c r="P10" s="11">
        <f t="shared" si="6"/>
        <v>0</v>
      </c>
      <c r="Q10" s="3"/>
      <c r="R10" s="3"/>
    </row>
    <row r="11" spans="1:18">
      <c r="A11" s="8">
        <v>6.25</v>
      </c>
      <c r="F11" s="9">
        <f t="shared" si="0"/>
        <v>0</v>
      </c>
      <c r="G11" s="1" t="str">
        <f t="shared" si="1"/>
        <v/>
      </c>
      <c r="H11" s="8">
        <v>6.25</v>
      </c>
      <c r="J11" s="1"/>
      <c r="K11" s="8">
        <v>6.25</v>
      </c>
      <c r="L11" s="1">
        <f t="shared" si="2"/>
        <v>0</v>
      </c>
      <c r="M11" s="1">
        <f t="shared" si="3"/>
        <v>0</v>
      </c>
      <c r="N11" s="1">
        <f t="shared" si="4"/>
        <v>0</v>
      </c>
      <c r="O11" s="1">
        <f t="shared" si="5"/>
        <v>0</v>
      </c>
      <c r="P11" s="11">
        <f t="shared" si="6"/>
        <v>0</v>
      </c>
      <c r="Q11" s="3"/>
      <c r="R11" s="3"/>
    </row>
    <row r="12" spans="1:18">
      <c r="A12" s="8">
        <v>6.75</v>
      </c>
      <c r="B12" s="12">
        <v>1</v>
      </c>
      <c r="F12" s="9">
        <f t="shared" si="0"/>
        <v>1</v>
      </c>
      <c r="G12" s="1" t="str">
        <f t="shared" si="1"/>
        <v/>
      </c>
      <c r="H12" s="8">
        <v>6.75</v>
      </c>
      <c r="I12">
        <v>80829</v>
      </c>
      <c r="J12" s="1"/>
      <c r="K12" s="8">
        <v>6.75</v>
      </c>
      <c r="L12" s="1">
        <f t="shared" si="2"/>
        <v>80.828999999999994</v>
      </c>
      <c r="M12" s="1">
        <f t="shared" si="3"/>
        <v>0</v>
      </c>
      <c r="N12" s="1">
        <f t="shared" si="4"/>
        <v>0</v>
      </c>
      <c r="O12" s="1">
        <f t="shared" si="5"/>
        <v>0</v>
      </c>
      <c r="P12" s="11">
        <f t="shared" si="6"/>
        <v>80.828999999999994</v>
      </c>
      <c r="Q12" s="3"/>
      <c r="R12" s="3"/>
    </row>
    <row r="13" spans="1:18">
      <c r="A13" s="8">
        <v>7.25</v>
      </c>
      <c r="B13">
        <v>1</v>
      </c>
      <c r="F13" s="9">
        <f t="shared" si="0"/>
        <v>1</v>
      </c>
      <c r="G13" s="1" t="str">
        <f t="shared" si="1"/>
        <v/>
      </c>
      <c r="H13" s="8">
        <v>7.25</v>
      </c>
      <c r="I13">
        <v>163553</v>
      </c>
      <c r="J13" s="1"/>
      <c r="K13" s="8">
        <v>7.25</v>
      </c>
      <c r="L13" s="1">
        <f t="shared" si="2"/>
        <v>163.553</v>
      </c>
      <c r="M13" s="1">
        <f t="shared" si="3"/>
        <v>0</v>
      </c>
      <c r="N13" s="1">
        <f t="shared" si="4"/>
        <v>0</v>
      </c>
      <c r="O13" s="1">
        <f t="shared" si="5"/>
        <v>0</v>
      </c>
      <c r="P13" s="11">
        <f t="shared" si="6"/>
        <v>163.553</v>
      </c>
      <c r="Q13" s="3"/>
      <c r="R13" s="3"/>
    </row>
    <row r="14" spans="1:18">
      <c r="A14" s="8">
        <v>7.75</v>
      </c>
      <c r="B14">
        <v>4</v>
      </c>
      <c r="F14" s="9">
        <f t="shared" si="0"/>
        <v>4</v>
      </c>
      <c r="G14" s="1" t="str">
        <f t="shared" si="1"/>
        <v/>
      </c>
      <c r="H14" s="8">
        <v>7.75</v>
      </c>
      <c r="I14">
        <v>278487</v>
      </c>
      <c r="J14" s="10"/>
      <c r="K14" s="8">
        <v>7.75</v>
      </c>
      <c r="L14" s="1">
        <f t="shared" si="2"/>
        <v>278.48700000000002</v>
      </c>
      <c r="M14" s="1">
        <f t="shared" si="3"/>
        <v>0</v>
      </c>
      <c r="N14" s="1">
        <f t="shared" si="4"/>
        <v>0</v>
      </c>
      <c r="O14" s="1">
        <f t="shared" si="5"/>
        <v>0</v>
      </c>
      <c r="P14" s="11">
        <f t="shared" si="6"/>
        <v>278.48700000000002</v>
      </c>
      <c r="Q14" s="3"/>
      <c r="R14" s="3"/>
    </row>
    <row r="15" spans="1:18">
      <c r="A15" s="8">
        <v>8.25</v>
      </c>
      <c r="B15">
        <v>23</v>
      </c>
      <c r="F15" s="9">
        <f t="shared" si="0"/>
        <v>23</v>
      </c>
      <c r="G15" s="1" t="str">
        <f t="shared" si="1"/>
        <v/>
      </c>
      <c r="H15" s="8">
        <v>8.25</v>
      </c>
      <c r="I15">
        <v>357137</v>
      </c>
      <c r="J15" s="10"/>
      <c r="K15" s="8">
        <v>8.25</v>
      </c>
      <c r="L15" s="1">
        <f t="shared" si="2"/>
        <v>357.137</v>
      </c>
      <c r="M15" s="1">
        <f t="shared" si="3"/>
        <v>0</v>
      </c>
      <c r="N15" s="1">
        <f t="shared" si="4"/>
        <v>0</v>
      </c>
      <c r="O15" s="1">
        <f t="shared" si="5"/>
        <v>0</v>
      </c>
      <c r="P15" s="11">
        <f t="shared" si="6"/>
        <v>357.137</v>
      </c>
      <c r="Q15" s="3"/>
      <c r="R15" s="3"/>
    </row>
    <row r="16" spans="1:18">
      <c r="A16" s="8">
        <v>8.75</v>
      </c>
      <c r="B16">
        <v>13</v>
      </c>
      <c r="F16" s="9">
        <f t="shared" si="0"/>
        <v>13</v>
      </c>
      <c r="G16" s="1" t="str">
        <f t="shared" si="1"/>
        <v/>
      </c>
      <c r="H16" s="8">
        <v>8.75</v>
      </c>
      <c r="I16">
        <v>178525</v>
      </c>
      <c r="J16" s="10"/>
      <c r="K16" s="8">
        <v>8.75</v>
      </c>
      <c r="L16" s="1">
        <f t="shared" si="2"/>
        <v>178.52500000000001</v>
      </c>
      <c r="M16" s="1">
        <f t="shared" si="3"/>
        <v>0</v>
      </c>
      <c r="N16" s="1">
        <f t="shared" si="4"/>
        <v>0</v>
      </c>
      <c r="O16" s="1">
        <f t="shared" si="5"/>
        <v>0</v>
      </c>
      <c r="P16" s="11">
        <f t="shared" si="6"/>
        <v>178.52500000000001</v>
      </c>
      <c r="Q16" s="3"/>
      <c r="R16" s="3"/>
    </row>
    <row r="17" spans="1:18">
      <c r="A17" s="8">
        <v>9.25</v>
      </c>
      <c r="B17">
        <v>16</v>
      </c>
      <c r="F17" s="9">
        <f t="shared" si="0"/>
        <v>16</v>
      </c>
      <c r="G17" s="1" t="str">
        <f t="shared" si="1"/>
        <v/>
      </c>
      <c r="H17" s="8">
        <v>9.25</v>
      </c>
      <c r="I17" s="35">
        <v>1551178</v>
      </c>
      <c r="J17" s="10"/>
      <c r="K17" s="8">
        <v>9.25</v>
      </c>
      <c r="L17" s="1">
        <f t="shared" si="2"/>
        <v>1551.1780000000001</v>
      </c>
      <c r="M17" s="1">
        <f t="shared" si="3"/>
        <v>0</v>
      </c>
      <c r="N17" s="1">
        <f t="shared" si="4"/>
        <v>0</v>
      </c>
      <c r="O17" s="1">
        <f t="shared" si="5"/>
        <v>0</v>
      </c>
      <c r="P17" s="11">
        <f t="shared" si="6"/>
        <v>1551.1780000000001</v>
      </c>
      <c r="Q17" s="3"/>
      <c r="R17" s="3"/>
    </row>
    <row r="18" spans="1:18">
      <c r="A18" s="8">
        <v>9.75</v>
      </c>
      <c r="B18">
        <v>23</v>
      </c>
      <c r="F18" s="9">
        <f t="shared" si="0"/>
        <v>23</v>
      </c>
      <c r="G18" s="1" t="str">
        <f t="shared" si="1"/>
        <v/>
      </c>
      <c r="H18" s="8">
        <v>9.75</v>
      </c>
      <c r="I18" s="35">
        <v>1561268</v>
      </c>
      <c r="J18" s="10"/>
      <c r="K18" s="8">
        <v>9.75</v>
      </c>
      <c r="L18" s="1">
        <f t="shared" si="2"/>
        <v>1561.268</v>
      </c>
      <c r="M18" s="1">
        <f t="shared" si="3"/>
        <v>0</v>
      </c>
      <c r="N18" s="1">
        <f t="shared" si="4"/>
        <v>0</v>
      </c>
      <c r="O18" s="1">
        <f t="shared" si="5"/>
        <v>0</v>
      </c>
      <c r="P18" s="11">
        <f t="shared" si="6"/>
        <v>1561.268</v>
      </c>
      <c r="Q18" s="3"/>
      <c r="R18" s="3"/>
    </row>
    <row r="19" spans="1:18">
      <c r="A19" s="8">
        <v>10.25</v>
      </c>
      <c r="B19">
        <v>39</v>
      </c>
      <c r="F19" s="9">
        <f t="shared" si="0"/>
        <v>39</v>
      </c>
      <c r="G19" s="1" t="str">
        <f t="shared" si="1"/>
        <v/>
      </c>
      <c r="H19" s="8">
        <v>10.25</v>
      </c>
      <c r="I19" s="35">
        <v>3897042</v>
      </c>
      <c r="J19" s="10"/>
      <c r="K19" s="8">
        <v>10.25</v>
      </c>
      <c r="L19" s="1">
        <f t="shared" si="2"/>
        <v>3897.0419999999999</v>
      </c>
      <c r="M19" s="1">
        <f t="shared" si="3"/>
        <v>0</v>
      </c>
      <c r="N19" s="1">
        <f t="shared" si="4"/>
        <v>0</v>
      </c>
      <c r="O19" s="1">
        <f t="shared" si="5"/>
        <v>0</v>
      </c>
      <c r="P19" s="11">
        <f t="shared" si="6"/>
        <v>3897.0419999999999</v>
      </c>
      <c r="Q19" s="3"/>
      <c r="R19" s="3"/>
    </row>
    <row r="20" spans="1:18">
      <c r="A20" s="8">
        <v>10.75</v>
      </c>
      <c r="B20">
        <v>47</v>
      </c>
      <c r="C20">
        <v>1</v>
      </c>
      <c r="F20" s="9">
        <f t="shared" si="0"/>
        <v>48</v>
      </c>
      <c r="G20" s="1" t="str">
        <f t="shared" si="1"/>
        <v/>
      </c>
      <c r="H20" s="8">
        <v>10.75</v>
      </c>
      <c r="I20" s="35">
        <v>8330759.9999999991</v>
      </c>
      <c r="J20" s="10"/>
      <c r="K20" s="8">
        <v>10.75</v>
      </c>
      <c r="L20" s="1">
        <f t="shared" si="2"/>
        <v>8157.2025000000003</v>
      </c>
      <c r="M20" s="1">
        <f t="shared" si="3"/>
        <v>173.5575</v>
      </c>
      <c r="N20" s="1">
        <f t="shared" si="4"/>
        <v>0</v>
      </c>
      <c r="O20" s="1">
        <f t="shared" si="5"/>
        <v>0</v>
      </c>
      <c r="P20" s="11">
        <f t="shared" si="6"/>
        <v>8330.76</v>
      </c>
      <c r="Q20" s="3"/>
      <c r="R20" s="3"/>
    </row>
    <row r="21" spans="1:18">
      <c r="A21" s="8">
        <v>11.25</v>
      </c>
      <c r="B21">
        <v>43</v>
      </c>
      <c r="C21">
        <v>4</v>
      </c>
      <c r="F21" s="9">
        <f t="shared" si="0"/>
        <v>47</v>
      </c>
      <c r="G21" s="1" t="str">
        <f t="shared" si="1"/>
        <v/>
      </c>
      <c r="H21" s="8">
        <v>11.25</v>
      </c>
      <c r="I21" s="35">
        <v>5759818</v>
      </c>
      <c r="J21" s="10"/>
      <c r="K21" s="8">
        <v>11.25</v>
      </c>
      <c r="L21" s="1">
        <f t="shared" si="2"/>
        <v>5269.6207234042604</v>
      </c>
      <c r="M21" s="1">
        <f t="shared" si="3"/>
        <v>490.197276595745</v>
      </c>
      <c r="N21" s="1">
        <f t="shared" si="4"/>
        <v>0</v>
      </c>
      <c r="O21" s="1">
        <f t="shared" si="5"/>
        <v>0</v>
      </c>
      <c r="P21" s="11">
        <f t="shared" si="6"/>
        <v>5759.8180000000102</v>
      </c>
      <c r="Q21" s="3"/>
      <c r="R21" s="3"/>
    </row>
    <row r="22" spans="1:18">
      <c r="A22" s="8">
        <v>11.75</v>
      </c>
      <c r="B22">
        <v>32</v>
      </c>
      <c r="C22">
        <v>5</v>
      </c>
      <c r="F22" s="9">
        <f t="shared" si="0"/>
        <v>37</v>
      </c>
      <c r="G22" s="1" t="str">
        <f t="shared" si="1"/>
        <v/>
      </c>
      <c r="H22" s="8">
        <v>11.75</v>
      </c>
      <c r="I22" s="35">
        <v>6499646</v>
      </c>
      <c r="J22" s="10"/>
      <c r="K22" s="8">
        <v>11.75</v>
      </c>
      <c r="L22" s="1">
        <f t="shared" si="2"/>
        <v>5621.3154594594598</v>
      </c>
      <c r="M22" s="1">
        <f t="shared" si="3"/>
        <v>878.33054054054105</v>
      </c>
      <c r="N22" s="1">
        <f t="shared" si="4"/>
        <v>0</v>
      </c>
      <c r="O22" s="1">
        <f t="shared" si="5"/>
        <v>0</v>
      </c>
      <c r="P22" s="11">
        <f t="shared" si="6"/>
        <v>6499.6459999999997</v>
      </c>
      <c r="Q22" s="3"/>
      <c r="R22" s="3"/>
    </row>
    <row r="23" spans="1:18">
      <c r="A23" s="8">
        <v>12.25</v>
      </c>
      <c r="B23">
        <v>27</v>
      </c>
      <c r="C23">
        <v>11</v>
      </c>
      <c r="F23" s="9">
        <f t="shared" si="0"/>
        <v>38</v>
      </c>
      <c r="G23" s="1" t="str">
        <f t="shared" si="1"/>
        <v/>
      </c>
      <c r="H23" s="8">
        <v>12.25</v>
      </c>
      <c r="I23">
        <v>8705545</v>
      </c>
      <c r="J23" s="10"/>
      <c r="K23" s="8">
        <v>12.25</v>
      </c>
      <c r="L23" s="1">
        <f t="shared" si="2"/>
        <v>6185.51881578947</v>
      </c>
      <c r="M23" s="1">
        <f t="shared" si="3"/>
        <v>2520.0261842105301</v>
      </c>
      <c r="N23" s="1">
        <f t="shared" si="4"/>
        <v>0</v>
      </c>
      <c r="O23" s="1">
        <f t="shared" si="5"/>
        <v>0</v>
      </c>
      <c r="P23" s="11">
        <f t="shared" si="6"/>
        <v>8705.5450000000001</v>
      </c>
      <c r="Q23" s="3"/>
      <c r="R23" s="3"/>
    </row>
    <row r="24" spans="1:18">
      <c r="A24" s="8">
        <v>12.75</v>
      </c>
      <c r="B24">
        <v>14</v>
      </c>
      <c r="C24">
        <v>14</v>
      </c>
      <c r="F24" s="9">
        <f t="shared" si="0"/>
        <v>28</v>
      </c>
      <c r="G24" s="1" t="str">
        <f t="shared" si="1"/>
        <v/>
      </c>
      <c r="H24" s="8">
        <v>12.75</v>
      </c>
      <c r="I24">
        <v>7952727</v>
      </c>
      <c r="J24" s="10"/>
      <c r="K24" s="8">
        <v>12.75</v>
      </c>
      <c r="L24" s="1">
        <f t="shared" si="2"/>
        <v>3976.3634999999999</v>
      </c>
      <c r="M24" s="1">
        <f t="shared" si="3"/>
        <v>3976.3634999999999</v>
      </c>
      <c r="N24" s="1">
        <f t="shared" si="4"/>
        <v>0</v>
      </c>
      <c r="O24" s="1">
        <f t="shared" si="5"/>
        <v>0</v>
      </c>
      <c r="P24" s="11">
        <f t="shared" si="6"/>
        <v>7952.7269999999999</v>
      </c>
      <c r="Q24" s="3"/>
      <c r="R24" s="3"/>
    </row>
    <row r="25" spans="1:18">
      <c r="A25" s="8">
        <v>13.25</v>
      </c>
      <c r="B25">
        <v>18</v>
      </c>
      <c r="C25">
        <v>19</v>
      </c>
      <c r="F25" s="9">
        <f t="shared" si="0"/>
        <v>37</v>
      </c>
      <c r="G25" s="1" t="str">
        <f t="shared" si="1"/>
        <v/>
      </c>
      <c r="H25" s="8">
        <v>13.25</v>
      </c>
      <c r="I25">
        <v>7702073</v>
      </c>
      <c r="J25" s="10"/>
      <c r="K25" s="8">
        <v>13.25</v>
      </c>
      <c r="L25" s="1">
        <f t="shared" si="2"/>
        <v>3746.9544324324302</v>
      </c>
      <c r="M25" s="1">
        <f t="shared" si="3"/>
        <v>3955.1185675675702</v>
      </c>
      <c r="N25" s="1">
        <f t="shared" si="4"/>
        <v>0</v>
      </c>
      <c r="O25" s="1">
        <f t="shared" si="5"/>
        <v>0</v>
      </c>
      <c r="P25" s="11">
        <f t="shared" si="6"/>
        <v>7702.0730000000003</v>
      </c>
      <c r="Q25" s="3"/>
      <c r="R25" s="3"/>
    </row>
    <row r="26" spans="1:18">
      <c r="A26" s="8">
        <v>13.75</v>
      </c>
      <c r="B26">
        <v>14</v>
      </c>
      <c r="C26">
        <v>19</v>
      </c>
      <c r="F26" s="9">
        <f t="shared" si="0"/>
        <v>33</v>
      </c>
      <c r="G26" s="1" t="str">
        <f t="shared" si="1"/>
        <v/>
      </c>
      <c r="H26" s="8">
        <v>13.75</v>
      </c>
      <c r="I26">
        <v>2415806</v>
      </c>
      <c r="J26" s="10"/>
      <c r="K26" s="8">
        <v>13.75</v>
      </c>
      <c r="L26" s="1">
        <f t="shared" si="2"/>
        <v>1024.88739393939</v>
      </c>
      <c r="M26" s="1">
        <f t="shared" si="3"/>
        <v>1390.91860606061</v>
      </c>
      <c r="N26" s="1">
        <f t="shared" si="4"/>
        <v>0</v>
      </c>
      <c r="O26" s="1">
        <f t="shared" si="5"/>
        <v>0</v>
      </c>
      <c r="P26" s="11">
        <f t="shared" si="6"/>
        <v>2415.806</v>
      </c>
      <c r="Q26" s="3"/>
      <c r="R26" s="3"/>
    </row>
    <row r="27" spans="1:18">
      <c r="A27" s="8">
        <v>14.25</v>
      </c>
      <c r="B27">
        <v>19</v>
      </c>
      <c r="C27">
        <v>36</v>
      </c>
      <c r="D27">
        <v>1</v>
      </c>
      <c r="F27" s="9">
        <f t="shared" si="0"/>
        <v>56</v>
      </c>
      <c r="G27" s="1" t="str">
        <f t="shared" si="1"/>
        <v/>
      </c>
      <c r="H27" s="8">
        <v>14.25</v>
      </c>
      <c r="I27">
        <v>2259097</v>
      </c>
      <c r="J27" s="10"/>
      <c r="K27" s="8">
        <v>14.25</v>
      </c>
      <c r="L27" s="1">
        <f t="shared" si="2"/>
        <v>766.47933928571399</v>
      </c>
      <c r="M27" s="1">
        <f t="shared" si="3"/>
        <v>1452.2766428571399</v>
      </c>
      <c r="N27" s="1">
        <f t="shared" si="4"/>
        <v>40.341017857142901</v>
      </c>
      <c r="O27" s="1">
        <f t="shared" si="5"/>
        <v>0</v>
      </c>
      <c r="P27" s="11">
        <f t="shared" si="6"/>
        <v>2259.0970000000002</v>
      </c>
      <c r="Q27" s="3"/>
      <c r="R27" s="3"/>
    </row>
    <row r="28" spans="1:18">
      <c r="A28" s="8">
        <v>14.75</v>
      </c>
      <c r="B28">
        <v>12</v>
      </c>
      <c r="C28">
        <v>42</v>
      </c>
      <c r="D28">
        <v>2</v>
      </c>
      <c r="F28" s="9">
        <f t="shared" si="0"/>
        <v>56</v>
      </c>
      <c r="G28" s="1" t="str">
        <f t="shared" si="1"/>
        <v/>
      </c>
      <c r="H28" s="8">
        <v>14.75</v>
      </c>
      <c r="I28">
        <v>782290</v>
      </c>
      <c r="J28" s="10"/>
      <c r="K28" s="8">
        <v>14.75</v>
      </c>
      <c r="L28" s="1">
        <f t="shared" si="2"/>
        <v>167.633571428571</v>
      </c>
      <c r="M28" s="1">
        <f t="shared" si="3"/>
        <v>586.71749999999997</v>
      </c>
      <c r="N28" s="1">
        <f t="shared" si="4"/>
        <v>27.938928571428601</v>
      </c>
      <c r="O28" s="1">
        <f t="shared" si="5"/>
        <v>0</v>
      </c>
      <c r="P28" s="11">
        <f t="shared" si="6"/>
        <v>782.29</v>
      </c>
      <c r="Q28" s="3"/>
      <c r="R28" s="3"/>
    </row>
    <row r="29" spans="1:18">
      <c r="A29" s="8">
        <v>15.25</v>
      </c>
      <c r="B29">
        <v>0</v>
      </c>
      <c r="C29">
        <v>39</v>
      </c>
      <c r="D29">
        <v>9</v>
      </c>
      <c r="F29" s="9">
        <f t="shared" si="0"/>
        <v>48</v>
      </c>
      <c r="G29" s="1" t="str">
        <f t="shared" si="1"/>
        <v/>
      </c>
      <c r="H29" s="8">
        <v>15.25</v>
      </c>
      <c r="I29">
        <v>120891</v>
      </c>
      <c r="J29" s="10"/>
      <c r="K29" s="8">
        <v>15.25</v>
      </c>
      <c r="L29" s="1">
        <f t="shared" si="2"/>
        <v>0</v>
      </c>
      <c r="M29" s="1">
        <f t="shared" si="3"/>
        <v>98.223937500000005</v>
      </c>
      <c r="N29" s="1">
        <f t="shared" si="4"/>
        <v>22.6670625</v>
      </c>
      <c r="O29" s="1">
        <f t="shared" si="5"/>
        <v>0</v>
      </c>
      <c r="P29" s="11">
        <f t="shared" si="6"/>
        <v>120.89100000000001</v>
      </c>
      <c r="Q29" s="3"/>
      <c r="R29" s="3"/>
    </row>
    <row r="30" spans="1:18">
      <c r="A30" s="8">
        <v>15.75</v>
      </c>
      <c r="B30">
        <v>0</v>
      </c>
      <c r="C30">
        <v>28</v>
      </c>
      <c r="D30">
        <v>8</v>
      </c>
      <c r="F30" s="9">
        <f t="shared" si="0"/>
        <v>36</v>
      </c>
      <c r="G30" s="1" t="str">
        <f t="shared" si="1"/>
        <v/>
      </c>
      <c r="H30" s="8">
        <v>15.75</v>
      </c>
      <c r="I30">
        <v>111494</v>
      </c>
      <c r="J30" s="10"/>
      <c r="K30" s="8">
        <v>15.75</v>
      </c>
      <c r="L30" s="1">
        <f t="shared" si="2"/>
        <v>0</v>
      </c>
      <c r="M30" s="1">
        <f t="shared" si="3"/>
        <v>86.717555555555606</v>
      </c>
      <c r="N30" s="1">
        <f t="shared" si="4"/>
        <v>24.776444444444401</v>
      </c>
      <c r="O30" s="1">
        <f t="shared" si="5"/>
        <v>0</v>
      </c>
      <c r="P30" s="11">
        <f t="shared" si="6"/>
        <v>111.494</v>
      </c>
      <c r="Q30" s="3"/>
      <c r="R30" s="3"/>
    </row>
    <row r="31" spans="1:18">
      <c r="A31" s="8">
        <v>16.25</v>
      </c>
      <c r="B31">
        <v>1</v>
      </c>
      <c r="C31">
        <v>14</v>
      </c>
      <c r="D31">
        <v>9</v>
      </c>
      <c r="F31" s="9">
        <f t="shared" si="0"/>
        <v>24</v>
      </c>
      <c r="G31" s="1" t="str">
        <f t="shared" si="1"/>
        <v/>
      </c>
      <c r="H31" s="8">
        <v>16.25</v>
      </c>
      <c r="I31">
        <v>9397</v>
      </c>
      <c r="J31" s="10"/>
      <c r="K31" s="8">
        <v>16.25</v>
      </c>
      <c r="L31" s="1">
        <f t="shared" si="2"/>
        <v>0.39154166666666701</v>
      </c>
      <c r="M31" s="1">
        <f t="shared" si="3"/>
        <v>5.4815833333333304</v>
      </c>
      <c r="N31" s="1">
        <f t="shared" si="4"/>
        <v>3.5238749999999999</v>
      </c>
      <c r="O31" s="1">
        <f t="shared" si="5"/>
        <v>0</v>
      </c>
      <c r="P31" s="11">
        <f t="shared" si="6"/>
        <v>9.3970000000000002</v>
      </c>
      <c r="Q31" s="3"/>
      <c r="R31" s="3"/>
    </row>
    <row r="32" spans="1:18">
      <c r="A32" s="8">
        <v>16.75</v>
      </c>
      <c r="C32">
        <v>9</v>
      </c>
      <c r="D32">
        <v>7</v>
      </c>
      <c r="F32" s="9">
        <f t="shared" si="0"/>
        <v>16</v>
      </c>
      <c r="G32" s="1" t="str">
        <f t="shared" si="1"/>
        <v/>
      </c>
      <c r="H32" s="8">
        <v>16.75</v>
      </c>
      <c r="I32">
        <v>9397</v>
      </c>
      <c r="J32" s="16"/>
      <c r="K32" s="8">
        <v>16.75</v>
      </c>
      <c r="L32" s="1">
        <f t="shared" si="2"/>
        <v>0</v>
      </c>
      <c r="M32" s="1">
        <f t="shared" si="3"/>
        <v>5.2858124999999996</v>
      </c>
      <c r="N32" s="1">
        <f t="shared" si="4"/>
        <v>4.1111874999999998</v>
      </c>
      <c r="O32" s="1">
        <f t="shared" si="5"/>
        <v>0</v>
      </c>
      <c r="P32" s="11">
        <f t="shared" si="6"/>
        <v>9.3970000000000002</v>
      </c>
      <c r="Q32" s="3"/>
      <c r="R32" s="3"/>
    </row>
    <row r="33" spans="1:18">
      <c r="A33" s="8">
        <v>17.25</v>
      </c>
      <c r="C33">
        <v>1</v>
      </c>
      <c r="D33">
        <v>5</v>
      </c>
      <c r="F33" s="9">
        <f t="shared" si="0"/>
        <v>6</v>
      </c>
      <c r="G33" s="1" t="str">
        <f t="shared" si="1"/>
        <v/>
      </c>
      <c r="H33" s="8">
        <v>17.25</v>
      </c>
      <c r="J33" s="16"/>
      <c r="K33" s="8">
        <v>17.25</v>
      </c>
      <c r="L33" s="1">
        <f t="shared" si="2"/>
        <v>0</v>
      </c>
      <c r="M33" s="1">
        <f t="shared" si="3"/>
        <v>0</v>
      </c>
      <c r="N33" s="1">
        <f t="shared" si="4"/>
        <v>0</v>
      </c>
      <c r="O33" s="1">
        <f t="shared" si="5"/>
        <v>0</v>
      </c>
      <c r="P33" s="11">
        <f t="shared" si="6"/>
        <v>0</v>
      </c>
      <c r="Q33" s="3"/>
      <c r="R33" s="3"/>
    </row>
    <row r="34" spans="1:18">
      <c r="A34" s="8">
        <v>17.75</v>
      </c>
      <c r="C34">
        <v>4</v>
      </c>
      <c r="D34">
        <v>5</v>
      </c>
      <c r="F34" s="9">
        <f t="shared" si="0"/>
        <v>9</v>
      </c>
      <c r="G34" s="1" t="str">
        <f t="shared" si="1"/>
        <v/>
      </c>
      <c r="H34" s="8">
        <v>17.75</v>
      </c>
      <c r="J34" s="16"/>
      <c r="K34" s="8">
        <v>17.75</v>
      </c>
      <c r="L34" s="1">
        <f t="shared" si="2"/>
        <v>0</v>
      </c>
      <c r="M34" s="1">
        <f t="shared" si="3"/>
        <v>0</v>
      </c>
      <c r="N34" s="1">
        <f t="shared" si="4"/>
        <v>0</v>
      </c>
      <c r="O34" s="1">
        <f t="shared" si="5"/>
        <v>0</v>
      </c>
      <c r="P34" s="11">
        <f t="shared" si="6"/>
        <v>0</v>
      </c>
      <c r="Q34" s="3"/>
      <c r="R34" s="3"/>
    </row>
    <row r="35" spans="1:18">
      <c r="A35" s="8">
        <v>18.25</v>
      </c>
      <c r="C35">
        <v>9</v>
      </c>
      <c r="D35">
        <v>1</v>
      </c>
      <c r="F35" s="9">
        <f t="shared" si="0"/>
        <v>10</v>
      </c>
      <c r="G35" s="1" t="str">
        <f t="shared" si="1"/>
        <v/>
      </c>
      <c r="H35" s="8">
        <v>18.25</v>
      </c>
      <c r="J35" s="1"/>
      <c r="K35" s="8">
        <v>18.25</v>
      </c>
      <c r="L35" s="1">
        <f t="shared" si="2"/>
        <v>0</v>
      </c>
      <c r="M35" s="1">
        <f t="shared" si="3"/>
        <v>0</v>
      </c>
      <c r="N35" s="1">
        <f t="shared" si="4"/>
        <v>0</v>
      </c>
      <c r="O35" s="1">
        <f t="shared" si="5"/>
        <v>0</v>
      </c>
      <c r="P35" s="11">
        <f t="shared" si="6"/>
        <v>0</v>
      </c>
      <c r="Q35" s="3"/>
      <c r="R35" s="3"/>
    </row>
    <row r="36" spans="1:18">
      <c r="A36" s="8">
        <v>18.75</v>
      </c>
      <c r="C36">
        <v>4</v>
      </c>
      <c r="D36">
        <v>1</v>
      </c>
      <c r="F36" s="9">
        <f t="shared" si="0"/>
        <v>5</v>
      </c>
      <c r="G36" s="1" t="str">
        <f t="shared" si="1"/>
        <v/>
      </c>
      <c r="H36" s="8">
        <v>18.75</v>
      </c>
      <c r="J36" s="1"/>
      <c r="K36" s="8">
        <v>18.75</v>
      </c>
      <c r="L36" s="1">
        <f t="shared" si="2"/>
        <v>0</v>
      </c>
      <c r="M36" s="1">
        <f t="shared" si="3"/>
        <v>0</v>
      </c>
      <c r="N36" s="1">
        <f t="shared" si="4"/>
        <v>0</v>
      </c>
      <c r="O36" s="1">
        <f t="shared" si="5"/>
        <v>0</v>
      </c>
      <c r="P36" s="11">
        <f t="shared" si="6"/>
        <v>0</v>
      </c>
      <c r="Q36" s="3"/>
      <c r="R36" s="3"/>
    </row>
    <row r="37" spans="1:18">
      <c r="A37" s="8">
        <v>19.25</v>
      </c>
      <c r="C37">
        <v>1</v>
      </c>
      <c r="D37">
        <v>2</v>
      </c>
      <c r="F37" s="9">
        <f t="shared" si="0"/>
        <v>3</v>
      </c>
      <c r="G37" s="1" t="str">
        <f t="shared" si="1"/>
        <v/>
      </c>
      <c r="H37" s="8">
        <v>19.25</v>
      </c>
      <c r="J37" s="1"/>
      <c r="K37" s="8">
        <v>19.25</v>
      </c>
      <c r="L37" s="1">
        <f t="shared" si="2"/>
        <v>0</v>
      </c>
      <c r="M37" s="1">
        <f t="shared" si="3"/>
        <v>0</v>
      </c>
      <c r="N37" s="1">
        <f t="shared" si="4"/>
        <v>0</v>
      </c>
      <c r="O37" s="1">
        <f t="shared" si="5"/>
        <v>0</v>
      </c>
      <c r="P37" s="11">
        <f t="shared" si="6"/>
        <v>0</v>
      </c>
      <c r="Q37" s="3"/>
      <c r="R37" s="3"/>
    </row>
    <row r="38" spans="1:18">
      <c r="A38" s="8">
        <v>19.75</v>
      </c>
      <c r="F38" s="9">
        <f t="shared" si="0"/>
        <v>0</v>
      </c>
      <c r="G38" s="1" t="str">
        <f t="shared" si="1"/>
        <v/>
      </c>
      <c r="H38" s="8">
        <v>19.75</v>
      </c>
      <c r="J38" s="1"/>
      <c r="K38" s="8">
        <v>19.75</v>
      </c>
      <c r="L38" s="1">
        <f t="shared" si="2"/>
        <v>0</v>
      </c>
      <c r="M38" s="1">
        <f t="shared" si="3"/>
        <v>0</v>
      </c>
      <c r="N38" s="1">
        <f t="shared" si="4"/>
        <v>0</v>
      </c>
      <c r="O38" s="1">
        <f t="shared" si="5"/>
        <v>0</v>
      </c>
      <c r="P38" s="11">
        <f t="shared" si="6"/>
        <v>0</v>
      </c>
      <c r="Q38" s="3"/>
      <c r="R38" s="3"/>
    </row>
    <row r="39" spans="1:18">
      <c r="A39" s="8">
        <v>20.25</v>
      </c>
      <c r="F39" s="9">
        <f t="shared" si="0"/>
        <v>0</v>
      </c>
      <c r="G39" s="1" t="str">
        <f t="shared" si="1"/>
        <v/>
      </c>
      <c r="H39" s="8">
        <v>20.25</v>
      </c>
      <c r="J39" s="1"/>
      <c r="K39" s="8">
        <v>20.25</v>
      </c>
      <c r="L39" s="1">
        <f t="shared" si="2"/>
        <v>0</v>
      </c>
      <c r="M39" s="1">
        <f t="shared" si="3"/>
        <v>0</v>
      </c>
      <c r="N39" s="1">
        <f t="shared" si="4"/>
        <v>0</v>
      </c>
      <c r="O39" s="1">
        <f t="shared" si="5"/>
        <v>0</v>
      </c>
      <c r="P39" s="11">
        <f t="shared" si="6"/>
        <v>0</v>
      </c>
      <c r="Q39" s="3"/>
      <c r="R39" s="3"/>
    </row>
    <row r="40" spans="1:18">
      <c r="A40" s="8">
        <v>20.75</v>
      </c>
      <c r="F40" s="9">
        <f t="shared" si="0"/>
        <v>0</v>
      </c>
      <c r="G40" s="1" t="str">
        <f t="shared" si="1"/>
        <v>COMPLETAR</v>
      </c>
      <c r="H40" s="6" t="s">
        <v>7</v>
      </c>
      <c r="I40" s="10">
        <f>SUM(I6:I39)</f>
        <v>58726960</v>
      </c>
      <c r="J40" s="1"/>
      <c r="K40" s="8">
        <v>20.75</v>
      </c>
      <c r="L40" s="1">
        <f t="shared" si="2"/>
        <v>0</v>
      </c>
      <c r="M40" s="1">
        <f t="shared" si="3"/>
        <v>0</v>
      </c>
      <c r="N40" s="1">
        <f t="shared" si="4"/>
        <v>0</v>
      </c>
      <c r="O40" s="1">
        <f t="shared" si="5"/>
        <v>0</v>
      </c>
      <c r="P40" s="11">
        <f t="shared" si="6"/>
        <v>0</v>
      </c>
      <c r="Q40" s="3"/>
      <c r="R40" s="3"/>
    </row>
    <row r="41" spans="1:18">
      <c r="A41" s="8">
        <v>21.25</v>
      </c>
      <c r="F41" s="9">
        <f t="shared" si="0"/>
        <v>0</v>
      </c>
      <c r="G41" s="1" t="str">
        <f t="shared" si="1"/>
        <v/>
      </c>
      <c r="H41" s="8">
        <v>21.25</v>
      </c>
      <c r="I41" s="10"/>
      <c r="J41" s="1"/>
      <c r="K41" s="8">
        <v>21.25</v>
      </c>
      <c r="L41" s="1">
        <f t="shared" si="2"/>
        <v>0</v>
      </c>
      <c r="M41" s="1">
        <f t="shared" si="3"/>
        <v>0</v>
      </c>
      <c r="N41" s="1">
        <f t="shared" si="4"/>
        <v>0</v>
      </c>
      <c r="O41" s="1">
        <f t="shared" si="5"/>
        <v>0</v>
      </c>
      <c r="P41" s="11">
        <f t="shared" si="6"/>
        <v>0</v>
      </c>
      <c r="Q41" s="3"/>
      <c r="R41" s="3"/>
    </row>
    <row r="42" spans="1:18">
      <c r="A42" s="8">
        <v>21.75</v>
      </c>
      <c r="F42" s="9">
        <f t="shared" si="0"/>
        <v>0</v>
      </c>
      <c r="G42" s="1" t="str">
        <f t="shared" si="1"/>
        <v/>
      </c>
      <c r="H42" s="8">
        <v>21.75</v>
      </c>
      <c r="I42" s="10"/>
      <c r="J42" s="1"/>
      <c r="K42" s="8">
        <v>21.75</v>
      </c>
      <c r="L42" s="1">
        <f t="shared" si="2"/>
        <v>0</v>
      </c>
      <c r="M42" s="1">
        <f t="shared" si="3"/>
        <v>0</v>
      </c>
      <c r="N42" s="1">
        <f t="shared" si="4"/>
        <v>0</v>
      </c>
      <c r="O42" s="1">
        <f t="shared" si="5"/>
        <v>0</v>
      </c>
      <c r="P42" s="11">
        <f t="shared" si="6"/>
        <v>0</v>
      </c>
      <c r="Q42" s="3"/>
      <c r="R42" s="3"/>
    </row>
    <row r="43" spans="1:18">
      <c r="A43" s="6" t="s">
        <v>7</v>
      </c>
      <c r="B43" s="17">
        <f>SUM(B6:B42)</f>
        <v>347</v>
      </c>
      <c r="C43" s="17">
        <f>SUM(C6:C42)</f>
        <v>260</v>
      </c>
      <c r="D43" s="17">
        <f>SUM(D6:D42)</f>
        <v>50</v>
      </c>
      <c r="E43" s="17">
        <f>SUM(E6:E42)</f>
        <v>0</v>
      </c>
      <c r="F43" s="17">
        <f>SUM(F6:F42)</f>
        <v>657</v>
      </c>
      <c r="G43" s="18"/>
      <c r="J43" s="1"/>
      <c r="K43" s="6" t="s">
        <v>7</v>
      </c>
      <c r="L43" s="17">
        <f>SUM(L6:L42)</f>
        <v>42984.386277406004</v>
      </c>
      <c r="M43" s="17">
        <f>SUM(M6:M42)</f>
        <v>15619.215206721001</v>
      </c>
      <c r="N43" s="17">
        <f>SUM(N6:N42)</f>
        <v>123.358515873016</v>
      </c>
      <c r="O43" s="17">
        <f>SUM(O6:O42)</f>
        <v>0</v>
      </c>
      <c r="P43" s="17">
        <f>SUM(P6:P42)</f>
        <v>58726.96</v>
      </c>
      <c r="Q43" s="19"/>
      <c r="R43" s="3"/>
    </row>
    <row r="44" spans="1:18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3"/>
      <c r="Q44" s="3"/>
      <c r="R44" s="3"/>
    </row>
    <row r="45" spans="1:18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3"/>
      <c r="Q45" s="3"/>
      <c r="R45" s="3"/>
    </row>
    <row r="46" spans="1:18">
      <c r="A46" s="20"/>
      <c r="B46" s="1"/>
      <c r="C46" s="1"/>
      <c r="D46" s="1"/>
      <c r="E46" s="1"/>
      <c r="F46" s="20"/>
      <c r="G46" s="1"/>
      <c r="H46" s="1"/>
      <c r="I46" s="1"/>
      <c r="J46" s="20"/>
      <c r="K46" s="1"/>
      <c r="L46" s="1"/>
      <c r="M46" s="1"/>
      <c r="N46" s="20"/>
      <c r="O46" s="1"/>
      <c r="P46" s="3"/>
      <c r="Q46" s="3"/>
      <c r="R46" s="3"/>
    </row>
    <row r="47" spans="1:18">
      <c r="A47" s="1"/>
      <c r="B47" s="50" t="s">
        <v>9</v>
      </c>
      <c r="C47" s="50"/>
      <c r="D47" s="50"/>
      <c r="E47" s="1"/>
      <c r="F47" s="1"/>
      <c r="G47" s="10"/>
      <c r="H47" s="1"/>
      <c r="I47" s="50" t="s">
        <v>10</v>
      </c>
      <c r="J47" s="50"/>
      <c r="K47" s="50"/>
      <c r="L47" s="1"/>
      <c r="M47" s="1"/>
      <c r="N47" s="1"/>
      <c r="O47" s="1"/>
      <c r="P47" s="3"/>
      <c r="Q47" s="3"/>
      <c r="R47" s="3"/>
    </row>
    <row r="48" spans="1:1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3"/>
      <c r="Q48" s="3"/>
      <c r="R48" s="3"/>
    </row>
    <row r="49" spans="1:18">
      <c r="A49" s="1"/>
      <c r="B49" s="1"/>
      <c r="C49" s="1"/>
      <c r="D49" s="1"/>
      <c r="E49" s="1"/>
      <c r="F49" s="1"/>
      <c r="G49" s="1"/>
      <c r="H49" s="21" t="s">
        <v>11</v>
      </c>
      <c r="I49" s="38">
        <v>3.96E-3</v>
      </c>
      <c r="J49" s="21" t="s">
        <v>12</v>
      </c>
      <c r="K49" s="38">
        <v>3.1677460000000002</v>
      </c>
      <c r="L49" s="1"/>
      <c r="M49" s="1"/>
      <c r="N49" s="1"/>
      <c r="O49" s="1"/>
      <c r="P49" s="3"/>
      <c r="Q49" s="3"/>
      <c r="R49" s="3"/>
    </row>
    <row r="50" spans="1:18">
      <c r="A50" s="2" t="s">
        <v>3</v>
      </c>
      <c r="B50" s="1"/>
      <c r="C50" s="1"/>
      <c r="D50" s="1"/>
      <c r="E50" s="1"/>
      <c r="F50" s="1"/>
      <c r="G50" s="1"/>
      <c r="H50" s="2" t="s">
        <v>3</v>
      </c>
      <c r="I50" s="1"/>
      <c r="J50" s="1"/>
      <c r="K50" s="39"/>
      <c r="L50" s="1"/>
      <c r="M50" s="1"/>
      <c r="N50" s="3"/>
      <c r="O50" s="3"/>
      <c r="P50" s="3"/>
    </row>
    <row r="51" spans="1:18">
      <c r="A51" s="2" t="s">
        <v>6</v>
      </c>
      <c r="B51" s="4">
        <v>0</v>
      </c>
      <c r="C51" s="5">
        <v>1</v>
      </c>
      <c r="D51" s="5">
        <v>2</v>
      </c>
      <c r="E51" s="5">
        <v>3</v>
      </c>
      <c r="F51" s="6" t="s">
        <v>7</v>
      </c>
      <c r="G51" s="1"/>
      <c r="H51" s="2" t="s">
        <v>6</v>
      </c>
      <c r="I51" s="4">
        <v>0</v>
      </c>
      <c r="J51" s="5">
        <v>1</v>
      </c>
      <c r="K51" s="5">
        <v>2</v>
      </c>
      <c r="L51" s="5">
        <v>3</v>
      </c>
      <c r="M51" s="22" t="s">
        <v>7</v>
      </c>
      <c r="N51" s="3"/>
      <c r="O51" s="3"/>
      <c r="P51" s="3"/>
    </row>
    <row r="52" spans="1:18">
      <c r="A52" s="8">
        <v>3.75</v>
      </c>
      <c r="B52" s="1">
        <f t="shared" ref="B52:B88" si="7">L6*($A52)</f>
        <v>0</v>
      </c>
      <c r="C52" s="1">
        <f t="shared" ref="C52:C88" si="8">M6*($A52)</f>
        <v>0</v>
      </c>
      <c r="D52" s="1">
        <f t="shared" ref="D52:D88" si="9">N6*($A52)</f>
        <v>0</v>
      </c>
      <c r="E52" s="1">
        <f t="shared" ref="E52:E88" si="10">O6*($A52)</f>
        <v>0</v>
      </c>
      <c r="F52" s="9">
        <f t="shared" ref="F52:F88" si="11">SUM(B52:E52)</f>
        <v>0</v>
      </c>
      <c r="G52" s="1"/>
      <c r="H52" s="8">
        <f t="shared" ref="H52:H88" si="12">$I$49*((A52)^$K$49)</f>
        <v>0.26066362951882699</v>
      </c>
      <c r="I52" s="1">
        <f t="shared" ref="I52:I88" si="13">L6*$H52</f>
        <v>0</v>
      </c>
      <c r="J52" s="1">
        <f t="shared" ref="J52:J88" si="14">M6*$H52</f>
        <v>0</v>
      </c>
      <c r="K52" s="1">
        <f t="shared" ref="K52:K88" si="15">N6*$H52</f>
        <v>0</v>
      </c>
      <c r="L52" s="1">
        <f t="shared" ref="L52:L88" si="16">O6*$H52</f>
        <v>0</v>
      </c>
      <c r="M52" s="23">
        <f t="shared" ref="M52:M88" si="17">SUM(I52:L52)</f>
        <v>0</v>
      </c>
      <c r="N52" s="3"/>
      <c r="O52" s="3"/>
      <c r="P52" s="3"/>
    </row>
    <row r="53" spans="1:18">
      <c r="A53" s="8">
        <v>4.25</v>
      </c>
      <c r="B53" s="1">
        <f t="shared" si="7"/>
        <v>0</v>
      </c>
      <c r="C53" s="1">
        <f t="shared" si="8"/>
        <v>0</v>
      </c>
      <c r="D53" s="1">
        <f t="shared" si="9"/>
        <v>0</v>
      </c>
      <c r="E53" s="1">
        <f t="shared" si="10"/>
        <v>0</v>
      </c>
      <c r="F53" s="9">
        <f t="shared" si="11"/>
        <v>0</v>
      </c>
      <c r="G53" s="1"/>
      <c r="H53" s="8">
        <f t="shared" si="12"/>
        <v>0.38749999883502001</v>
      </c>
      <c r="I53" s="1">
        <f t="shared" si="13"/>
        <v>0</v>
      </c>
      <c r="J53" s="1">
        <f t="shared" si="14"/>
        <v>0</v>
      </c>
      <c r="K53" s="1">
        <f t="shared" si="15"/>
        <v>0</v>
      </c>
      <c r="L53" s="1">
        <f t="shared" si="16"/>
        <v>0</v>
      </c>
      <c r="M53" s="23">
        <f t="shared" si="17"/>
        <v>0</v>
      </c>
      <c r="N53" s="3"/>
      <c r="O53" s="3"/>
      <c r="P53" s="3"/>
    </row>
    <row r="54" spans="1:18">
      <c r="A54" s="8">
        <v>4.75</v>
      </c>
      <c r="B54" s="1">
        <f t="shared" si="7"/>
        <v>0</v>
      </c>
      <c r="C54" s="1">
        <f t="shared" si="8"/>
        <v>0</v>
      </c>
      <c r="D54" s="1">
        <f t="shared" si="9"/>
        <v>0</v>
      </c>
      <c r="E54" s="1">
        <f t="shared" si="10"/>
        <v>0</v>
      </c>
      <c r="F54" s="9">
        <f t="shared" si="11"/>
        <v>0</v>
      </c>
      <c r="G54" s="1"/>
      <c r="H54" s="8">
        <f t="shared" si="12"/>
        <v>0.55117392158408296</v>
      </c>
      <c r="I54" s="1">
        <f t="shared" si="13"/>
        <v>0</v>
      </c>
      <c r="J54" s="1">
        <f t="shared" si="14"/>
        <v>0</v>
      </c>
      <c r="K54" s="1">
        <f t="shared" si="15"/>
        <v>0</v>
      </c>
      <c r="L54" s="1">
        <f t="shared" si="16"/>
        <v>0</v>
      </c>
      <c r="M54" s="23">
        <f t="shared" si="17"/>
        <v>0</v>
      </c>
      <c r="N54" s="3"/>
      <c r="O54" s="3"/>
      <c r="P54" s="3"/>
    </row>
    <row r="55" spans="1:18">
      <c r="A55" s="8">
        <v>5.25</v>
      </c>
      <c r="B55" s="1">
        <f t="shared" si="7"/>
        <v>0</v>
      </c>
      <c r="C55" s="1">
        <f t="shared" si="8"/>
        <v>0</v>
      </c>
      <c r="D55" s="1">
        <f t="shared" si="9"/>
        <v>0</v>
      </c>
      <c r="E55" s="1">
        <f t="shared" si="10"/>
        <v>0</v>
      </c>
      <c r="F55" s="9">
        <f t="shared" si="11"/>
        <v>0</v>
      </c>
      <c r="G55" s="1"/>
      <c r="H55" s="8">
        <f t="shared" si="12"/>
        <v>0.75679270772015905</v>
      </c>
      <c r="I55" s="1">
        <f t="shared" si="13"/>
        <v>0</v>
      </c>
      <c r="J55" s="1">
        <f t="shared" si="14"/>
        <v>0</v>
      </c>
      <c r="K55" s="1">
        <f t="shared" si="15"/>
        <v>0</v>
      </c>
      <c r="L55" s="1">
        <f t="shared" si="16"/>
        <v>0</v>
      </c>
      <c r="M55" s="23">
        <f t="shared" si="17"/>
        <v>0</v>
      </c>
      <c r="N55" s="3"/>
      <c r="O55" s="3"/>
      <c r="P55" s="3"/>
    </row>
    <row r="56" spans="1:18">
      <c r="A56" s="8">
        <v>5.75</v>
      </c>
      <c r="B56" s="1">
        <f t="shared" si="7"/>
        <v>0</v>
      </c>
      <c r="C56" s="1">
        <f t="shared" si="8"/>
        <v>0</v>
      </c>
      <c r="D56" s="1">
        <f t="shared" si="9"/>
        <v>0</v>
      </c>
      <c r="E56" s="1">
        <f t="shared" si="10"/>
        <v>0</v>
      </c>
      <c r="F56" s="9">
        <f t="shared" si="11"/>
        <v>0</v>
      </c>
      <c r="G56" s="1"/>
      <c r="H56" s="8">
        <f t="shared" si="12"/>
        <v>1.0095549493740299</v>
      </c>
      <c r="I56" s="1">
        <f t="shared" si="13"/>
        <v>0</v>
      </c>
      <c r="J56" s="1">
        <f t="shared" si="14"/>
        <v>0</v>
      </c>
      <c r="K56" s="1">
        <f t="shared" si="15"/>
        <v>0</v>
      </c>
      <c r="L56" s="1">
        <f t="shared" si="16"/>
        <v>0</v>
      </c>
      <c r="M56" s="23">
        <f t="shared" si="17"/>
        <v>0</v>
      </c>
      <c r="N56" s="3"/>
      <c r="O56" s="3"/>
      <c r="P56" s="3"/>
    </row>
    <row r="57" spans="1:18">
      <c r="A57" s="8">
        <v>6.25</v>
      </c>
      <c r="B57" s="1">
        <f t="shared" si="7"/>
        <v>0</v>
      </c>
      <c r="C57" s="1">
        <f t="shared" si="8"/>
        <v>0</v>
      </c>
      <c r="D57" s="1">
        <f t="shared" si="9"/>
        <v>0</v>
      </c>
      <c r="E57" s="1">
        <f t="shared" si="10"/>
        <v>0</v>
      </c>
      <c r="F57" s="9">
        <f t="shared" si="11"/>
        <v>0</v>
      </c>
      <c r="G57" s="1"/>
      <c r="H57" s="8">
        <f t="shared" si="12"/>
        <v>1.31474318206574</v>
      </c>
      <c r="I57" s="1">
        <f t="shared" si="13"/>
        <v>0</v>
      </c>
      <c r="J57" s="1">
        <f t="shared" si="14"/>
        <v>0</v>
      </c>
      <c r="K57" s="1">
        <f t="shared" si="15"/>
        <v>0</v>
      </c>
      <c r="L57" s="1">
        <f t="shared" si="16"/>
        <v>0</v>
      </c>
      <c r="M57" s="23">
        <f t="shared" si="17"/>
        <v>0</v>
      </c>
      <c r="N57" s="3"/>
      <c r="O57" s="3"/>
      <c r="P57" s="3"/>
    </row>
    <row r="58" spans="1:18">
      <c r="A58" s="8">
        <v>6.75</v>
      </c>
      <c r="B58" s="1">
        <f t="shared" si="7"/>
        <v>545.59574999999995</v>
      </c>
      <c r="C58" s="1">
        <f t="shared" si="8"/>
        <v>0</v>
      </c>
      <c r="D58" s="1">
        <f t="shared" si="9"/>
        <v>0</v>
      </c>
      <c r="E58" s="1">
        <f t="shared" si="10"/>
        <v>0</v>
      </c>
      <c r="F58" s="9">
        <f t="shared" si="11"/>
        <v>545.59574999999995</v>
      </c>
      <c r="G58" s="1"/>
      <c r="H58" s="8">
        <f t="shared" si="12"/>
        <v>1.6777177336640701</v>
      </c>
      <c r="I58" s="1">
        <f t="shared" si="13"/>
        <v>135.60824669433299</v>
      </c>
      <c r="J58" s="1">
        <f t="shared" si="14"/>
        <v>0</v>
      </c>
      <c r="K58" s="1">
        <f t="shared" si="15"/>
        <v>0</v>
      </c>
      <c r="L58" s="1">
        <f t="shared" si="16"/>
        <v>0</v>
      </c>
      <c r="M58" s="23">
        <f t="shared" si="17"/>
        <v>135.60824669433299</v>
      </c>
      <c r="N58" s="3"/>
      <c r="O58" s="3"/>
      <c r="P58" s="3"/>
    </row>
    <row r="59" spans="1:18">
      <c r="A59" s="8">
        <v>7.25</v>
      </c>
      <c r="B59" s="1">
        <f t="shared" si="7"/>
        <v>1185.7592500000001</v>
      </c>
      <c r="C59" s="1">
        <f t="shared" si="8"/>
        <v>0</v>
      </c>
      <c r="D59" s="1">
        <f t="shared" si="9"/>
        <v>0</v>
      </c>
      <c r="E59" s="1">
        <f t="shared" si="10"/>
        <v>0</v>
      </c>
      <c r="F59" s="9">
        <f t="shared" si="11"/>
        <v>1185.7592500000001</v>
      </c>
      <c r="G59" s="1"/>
      <c r="H59" s="8">
        <f t="shared" si="12"/>
        <v>2.1039114874340501</v>
      </c>
      <c r="I59" s="1">
        <f t="shared" si="13"/>
        <v>344.10103550430102</v>
      </c>
      <c r="J59" s="1">
        <f t="shared" si="14"/>
        <v>0</v>
      </c>
      <c r="K59" s="1">
        <f t="shared" si="15"/>
        <v>0</v>
      </c>
      <c r="L59" s="1">
        <f t="shared" si="16"/>
        <v>0</v>
      </c>
      <c r="M59" s="23">
        <f t="shared" si="17"/>
        <v>344.10103550430102</v>
      </c>
      <c r="N59" s="3"/>
      <c r="O59" s="3"/>
      <c r="P59" s="3"/>
    </row>
    <row r="60" spans="1:18">
      <c r="A60" s="8">
        <v>7.75</v>
      </c>
      <c r="B60" s="1">
        <f t="shared" si="7"/>
        <v>2158.2742499999999</v>
      </c>
      <c r="C60" s="1">
        <f t="shared" si="8"/>
        <v>0</v>
      </c>
      <c r="D60" s="1">
        <f t="shared" si="9"/>
        <v>0</v>
      </c>
      <c r="E60" s="1">
        <f t="shared" si="10"/>
        <v>0</v>
      </c>
      <c r="F60" s="9">
        <f t="shared" si="11"/>
        <v>2158.2742499999999</v>
      </c>
      <c r="G60" s="1"/>
      <c r="H60" s="8">
        <f t="shared" si="12"/>
        <v>2.5988253645649202</v>
      </c>
      <c r="I60" s="1">
        <f t="shared" si="13"/>
        <v>723.739079301591</v>
      </c>
      <c r="J60" s="1">
        <f t="shared" si="14"/>
        <v>0</v>
      </c>
      <c r="K60" s="1">
        <f t="shared" si="15"/>
        <v>0</v>
      </c>
      <c r="L60" s="1">
        <f t="shared" si="16"/>
        <v>0</v>
      </c>
      <c r="M60" s="23">
        <f t="shared" si="17"/>
        <v>723.739079301591</v>
      </c>
      <c r="N60" s="3"/>
      <c r="O60" s="3"/>
      <c r="P60" s="3"/>
    </row>
    <row r="61" spans="1:18">
      <c r="A61" s="8">
        <v>8.25</v>
      </c>
      <c r="B61" s="1">
        <f t="shared" si="7"/>
        <v>2946.3802500000002</v>
      </c>
      <c r="C61" s="1">
        <f t="shared" si="8"/>
        <v>0</v>
      </c>
      <c r="D61" s="1">
        <f t="shared" si="9"/>
        <v>0</v>
      </c>
      <c r="E61" s="1">
        <f t="shared" si="10"/>
        <v>0</v>
      </c>
      <c r="F61" s="9">
        <f t="shared" si="11"/>
        <v>2946.3802500000002</v>
      </c>
      <c r="G61" s="1"/>
      <c r="H61" s="8">
        <f t="shared" si="12"/>
        <v>3.1680243838007498</v>
      </c>
      <c r="I61" s="1">
        <f t="shared" si="13"/>
        <v>1131.4187243574499</v>
      </c>
      <c r="J61" s="1">
        <f t="shared" si="14"/>
        <v>0</v>
      </c>
      <c r="K61" s="1">
        <f t="shared" si="15"/>
        <v>0</v>
      </c>
      <c r="L61" s="1">
        <f t="shared" si="16"/>
        <v>0</v>
      </c>
      <c r="M61" s="23">
        <f t="shared" si="17"/>
        <v>1131.4187243574499</v>
      </c>
      <c r="N61" s="3"/>
      <c r="O61" s="3"/>
      <c r="P61" s="3"/>
    </row>
    <row r="62" spans="1:18">
      <c r="A62" s="8">
        <v>8.75</v>
      </c>
      <c r="B62" s="1">
        <f t="shared" si="7"/>
        <v>1562.09375</v>
      </c>
      <c r="C62" s="1">
        <f t="shared" si="8"/>
        <v>0</v>
      </c>
      <c r="D62" s="1">
        <f t="shared" si="9"/>
        <v>0</v>
      </c>
      <c r="E62" s="1">
        <f t="shared" si="10"/>
        <v>0</v>
      </c>
      <c r="F62" s="9">
        <f t="shared" si="11"/>
        <v>1562.09375</v>
      </c>
      <c r="G62" s="1"/>
      <c r="H62" s="8">
        <f t="shared" si="12"/>
        <v>3.8171341914821402</v>
      </c>
      <c r="I62" s="1">
        <f t="shared" si="13"/>
        <v>681.45388153434897</v>
      </c>
      <c r="J62" s="1">
        <f t="shared" si="14"/>
        <v>0</v>
      </c>
      <c r="K62" s="1">
        <f t="shared" si="15"/>
        <v>0</v>
      </c>
      <c r="L62" s="1">
        <f t="shared" si="16"/>
        <v>0</v>
      </c>
      <c r="M62" s="23">
        <f t="shared" si="17"/>
        <v>681.45388153434897</v>
      </c>
      <c r="N62" s="3"/>
      <c r="O62" s="3"/>
      <c r="P62" s="3"/>
    </row>
    <row r="63" spans="1:18">
      <c r="A63" s="8">
        <v>9.25</v>
      </c>
      <c r="B63" s="1">
        <f t="shared" si="7"/>
        <v>14348.396500000001</v>
      </c>
      <c r="C63" s="1">
        <f t="shared" si="8"/>
        <v>0</v>
      </c>
      <c r="D63" s="1">
        <f t="shared" si="9"/>
        <v>0</v>
      </c>
      <c r="E63" s="1">
        <f t="shared" si="10"/>
        <v>0</v>
      </c>
      <c r="F63" s="9">
        <f t="shared" si="11"/>
        <v>14348.396500000001</v>
      </c>
      <c r="G63" s="1"/>
      <c r="H63" s="8">
        <f t="shared" si="12"/>
        <v>4.5518379803939402</v>
      </c>
      <c r="I63" s="1">
        <f t="shared" si="13"/>
        <v>7060.7109347515097</v>
      </c>
      <c r="J63" s="1">
        <f t="shared" si="14"/>
        <v>0</v>
      </c>
      <c r="K63" s="1">
        <f t="shared" si="15"/>
        <v>0</v>
      </c>
      <c r="L63" s="1">
        <f t="shared" si="16"/>
        <v>0</v>
      </c>
      <c r="M63" s="23">
        <f t="shared" si="17"/>
        <v>7060.7109347515097</v>
      </c>
      <c r="N63" s="3"/>
      <c r="O63" s="3"/>
      <c r="P63" s="3"/>
    </row>
    <row r="64" spans="1:18">
      <c r="A64" s="8">
        <v>9.75</v>
      </c>
      <c r="B64" s="1">
        <f t="shared" si="7"/>
        <v>15222.362999999999</v>
      </c>
      <c r="C64" s="1">
        <f t="shared" si="8"/>
        <v>0</v>
      </c>
      <c r="D64" s="1">
        <f t="shared" si="9"/>
        <v>0</v>
      </c>
      <c r="E64" s="1">
        <f t="shared" si="10"/>
        <v>0</v>
      </c>
      <c r="F64" s="9">
        <f t="shared" si="11"/>
        <v>15222.362999999999</v>
      </c>
      <c r="G64" s="1"/>
      <c r="H64" s="8">
        <f t="shared" si="12"/>
        <v>5.3778737338839102</v>
      </c>
      <c r="I64" s="1">
        <f t="shared" si="13"/>
        <v>8396.3021687534692</v>
      </c>
      <c r="J64" s="1">
        <f t="shared" si="14"/>
        <v>0</v>
      </c>
      <c r="K64" s="1">
        <f t="shared" si="15"/>
        <v>0</v>
      </c>
      <c r="L64" s="1">
        <f t="shared" si="16"/>
        <v>0</v>
      </c>
      <c r="M64" s="23">
        <f t="shared" si="17"/>
        <v>8396.3021687534692</v>
      </c>
      <c r="N64" s="3"/>
      <c r="O64" s="3"/>
      <c r="P64" s="3"/>
    </row>
    <row r="65" spans="1:16">
      <c r="A65" s="8">
        <v>10.25</v>
      </c>
      <c r="B65" s="1">
        <f t="shared" si="7"/>
        <v>39944.680500000002</v>
      </c>
      <c r="C65" s="1">
        <f t="shared" si="8"/>
        <v>0</v>
      </c>
      <c r="D65" s="1">
        <f t="shared" si="9"/>
        <v>0</v>
      </c>
      <c r="E65" s="1">
        <f t="shared" si="10"/>
        <v>0</v>
      </c>
      <c r="F65" s="9">
        <f t="shared" si="11"/>
        <v>39944.680500000002</v>
      </c>
      <c r="G65" s="1"/>
      <c r="H65" s="8">
        <f t="shared" si="12"/>
        <v>6.3010317450129003</v>
      </c>
      <c r="I65" s="1">
        <f t="shared" si="13"/>
        <v>24555.385353648599</v>
      </c>
      <c r="J65" s="1">
        <f t="shared" si="14"/>
        <v>0</v>
      </c>
      <c r="K65" s="1">
        <f t="shared" si="15"/>
        <v>0</v>
      </c>
      <c r="L65" s="1">
        <f t="shared" si="16"/>
        <v>0</v>
      </c>
      <c r="M65" s="23">
        <f t="shared" si="17"/>
        <v>24555.385353648599</v>
      </c>
      <c r="N65" s="3"/>
      <c r="O65" s="3"/>
      <c r="P65" s="3"/>
    </row>
    <row r="66" spans="1:16">
      <c r="A66" s="8">
        <v>10.75</v>
      </c>
      <c r="B66" s="1">
        <f t="shared" si="7"/>
        <v>87689.926875000005</v>
      </c>
      <c r="C66" s="1">
        <f t="shared" si="8"/>
        <v>1865.743125</v>
      </c>
      <c r="D66" s="1">
        <f t="shared" si="9"/>
        <v>0</v>
      </c>
      <c r="E66" s="1">
        <f t="shared" si="10"/>
        <v>0</v>
      </c>
      <c r="F66" s="9">
        <f t="shared" si="11"/>
        <v>89555.67</v>
      </c>
      <c r="G66" s="1"/>
      <c r="H66" s="8">
        <f t="shared" si="12"/>
        <v>7.3271523704630601</v>
      </c>
      <c r="I66" s="1">
        <f t="shared" si="13"/>
        <v>59769.065634222199</v>
      </c>
      <c r="J66" s="1">
        <f t="shared" si="14"/>
        <v>1271.68224753664</v>
      </c>
      <c r="K66" s="1">
        <f t="shared" si="15"/>
        <v>0</v>
      </c>
      <c r="L66" s="1">
        <f t="shared" si="16"/>
        <v>0</v>
      </c>
      <c r="M66" s="23">
        <f t="shared" si="17"/>
        <v>61040.747881758798</v>
      </c>
      <c r="N66" s="3"/>
      <c r="O66" s="3"/>
      <c r="P66" s="3"/>
    </row>
    <row r="67" spans="1:16">
      <c r="A67" s="8">
        <v>11.25</v>
      </c>
      <c r="B67" s="1">
        <f t="shared" si="7"/>
        <v>59283.233138297903</v>
      </c>
      <c r="C67" s="1">
        <f t="shared" si="8"/>
        <v>5514.7193617021303</v>
      </c>
      <c r="D67" s="1">
        <f t="shared" si="9"/>
        <v>0</v>
      </c>
      <c r="E67" s="1">
        <f t="shared" si="10"/>
        <v>0</v>
      </c>
      <c r="F67" s="9">
        <f t="shared" si="11"/>
        <v>64797.952499999999</v>
      </c>
      <c r="G67" s="1"/>
      <c r="H67" s="8">
        <f t="shared" si="12"/>
        <v>8.4621239865237801</v>
      </c>
      <c r="I67" s="1">
        <f t="shared" si="13"/>
        <v>44592.183923402001</v>
      </c>
      <c r="J67" s="1">
        <f t="shared" si="14"/>
        <v>4148.1101324094898</v>
      </c>
      <c r="K67" s="1">
        <f t="shared" si="15"/>
        <v>0</v>
      </c>
      <c r="L67" s="1">
        <f t="shared" si="16"/>
        <v>0</v>
      </c>
      <c r="M67" s="23">
        <f t="shared" si="17"/>
        <v>48740.294055811501</v>
      </c>
      <c r="N67" s="3"/>
      <c r="O67" s="3"/>
      <c r="P67" s="3"/>
    </row>
    <row r="68" spans="1:16">
      <c r="A68" s="8">
        <v>11.75</v>
      </c>
      <c r="B68" s="1">
        <f t="shared" si="7"/>
        <v>66050.456648648702</v>
      </c>
      <c r="C68" s="1">
        <f t="shared" si="8"/>
        <v>10320.3838513514</v>
      </c>
      <c r="D68" s="1">
        <f t="shared" si="9"/>
        <v>0</v>
      </c>
      <c r="E68" s="1">
        <f t="shared" si="10"/>
        <v>0</v>
      </c>
      <c r="F68" s="9">
        <f t="shared" si="11"/>
        <v>76370.840500000093</v>
      </c>
      <c r="G68" s="1"/>
      <c r="H68" s="8">
        <f t="shared" si="12"/>
        <v>9.7118811203472095</v>
      </c>
      <c r="I68" s="1">
        <f t="shared" si="13"/>
        <v>54593.547482240203</v>
      </c>
      <c r="J68" s="1">
        <f t="shared" si="14"/>
        <v>8530.2417941000404</v>
      </c>
      <c r="K68" s="1">
        <f t="shared" si="15"/>
        <v>0</v>
      </c>
      <c r="L68" s="1">
        <f t="shared" si="16"/>
        <v>0</v>
      </c>
      <c r="M68" s="23">
        <f t="shared" si="17"/>
        <v>63123.789276340198</v>
      </c>
      <c r="N68" s="3"/>
      <c r="O68" s="3"/>
      <c r="P68" s="3"/>
    </row>
    <row r="69" spans="1:16">
      <c r="A69" s="8">
        <v>12.25</v>
      </c>
      <c r="B69" s="1">
        <f t="shared" si="7"/>
        <v>75772.605493420997</v>
      </c>
      <c r="C69" s="1">
        <f t="shared" si="8"/>
        <v>30870.320756579</v>
      </c>
      <c r="D69" s="1">
        <f t="shared" si="9"/>
        <v>0</v>
      </c>
      <c r="E69" s="1">
        <f t="shared" si="10"/>
        <v>0</v>
      </c>
      <c r="F69" s="9">
        <f t="shared" si="11"/>
        <v>106642.92625</v>
      </c>
      <c r="G69" s="1"/>
      <c r="H69" s="8">
        <f t="shared" si="12"/>
        <v>11.082402734265299</v>
      </c>
      <c r="I69" s="1">
        <f t="shared" si="13"/>
        <v>68550.410636954693</v>
      </c>
      <c r="J69" s="1">
        <f t="shared" si="14"/>
        <v>27927.945074314899</v>
      </c>
      <c r="K69" s="1">
        <f t="shared" si="15"/>
        <v>0</v>
      </c>
      <c r="L69" s="1">
        <f t="shared" si="16"/>
        <v>0</v>
      </c>
      <c r="M69" s="23">
        <f t="shared" si="17"/>
        <v>96478.3557112696</v>
      </c>
      <c r="N69" s="3"/>
      <c r="O69" s="3"/>
      <c r="P69" s="3"/>
    </row>
    <row r="70" spans="1:16">
      <c r="A70" s="8">
        <v>12.75</v>
      </c>
      <c r="B70" s="1">
        <f t="shared" si="7"/>
        <v>50698.634624999999</v>
      </c>
      <c r="C70" s="1">
        <f t="shared" si="8"/>
        <v>50698.634624999999</v>
      </c>
      <c r="D70" s="1">
        <f t="shared" si="9"/>
        <v>0</v>
      </c>
      <c r="E70" s="1">
        <f t="shared" si="10"/>
        <v>0</v>
      </c>
      <c r="F70" s="9">
        <f t="shared" si="11"/>
        <v>101397.26925</v>
      </c>
      <c r="G70" s="1"/>
      <c r="H70" s="8">
        <f t="shared" si="12"/>
        <v>12.5797106446065</v>
      </c>
      <c r="I70" s="1">
        <f t="shared" si="13"/>
        <v>50021.502247774799</v>
      </c>
      <c r="J70" s="1">
        <f t="shared" si="14"/>
        <v>50021.502247774799</v>
      </c>
      <c r="K70" s="1">
        <f t="shared" si="15"/>
        <v>0</v>
      </c>
      <c r="L70" s="1">
        <f t="shared" si="16"/>
        <v>0</v>
      </c>
      <c r="M70" s="23">
        <f t="shared" si="17"/>
        <v>100043.00449555001</v>
      </c>
      <c r="N70" s="3"/>
      <c r="O70" s="3"/>
      <c r="P70" s="3"/>
    </row>
    <row r="71" spans="1:16">
      <c r="A71" s="8">
        <v>13.25</v>
      </c>
      <c r="B71" s="1">
        <f t="shared" si="7"/>
        <v>49647.146229729697</v>
      </c>
      <c r="C71" s="1">
        <f t="shared" si="8"/>
        <v>52405.321020270298</v>
      </c>
      <c r="D71" s="1">
        <f t="shared" si="9"/>
        <v>0</v>
      </c>
      <c r="E71" s="1">
        <f t="shared" si="10"/>
        <v>0</v>
      </c>
      <c r="F71" s="9">
        <f t="shared" si="11"/>
        <v>102052.46725</v>
      </c>
      <c r="G71" s="1"/>
      <c r="H71" s="8">
        <f t="shared" si="12"/>
        <v>14.209868059373299</v>
      </c>
      <c r="I71" s="1">
        <f t="shared" si="13"/>
        <v>53243.728109348798</v>
      </c>
      <c r="J71" s="1">
        <f t="shared" si="14"/>
        <v>56201.713004312704</v>
      </c>
      <c r="K71" s="1">
        <f t="shared" si="15"/>
        <v>0</v>
      </c>
      <c r="L71" s="1">
        <f t="shared" si="16"/>
        <v>0</v>
      </c>
      <c r="M71" s="23">
        <f t="shared" si="17"/>
        <v>109445.441113662</v>
      </c>
      <c r="N71" s="3"/>
      <c r="O71" s="3"/>
      <c r="P71" s="3"/>
    </row>
    <row r="72" spans="1:16">
      <c r="A72" s="8">
        <v>13.75</v>
      </c>
      <c r="B72" s="1">
        <f t="shared" si="7"/>
        <v>14092.2016666666</v>
      </c>
      <c r="C72" s="1">
        <f t="shared" si="8"/>
        <v>19125.130833333398</v>
      </c>
      <c r="D72" s="1">
        <f t="shared" si="9"/>
        <v>0</v>
      </c>
      <c r="E72" s="1">
        <f t="shared" si="10"/>
        <v>0</v>
      </c>
      <c r="F72" s="9">
        <f t="shared" si="11"/>
        <v>33217.332499999997</v>
      </c>
      <c r="G72" s="1"/>
      <c r="H72" s="8">
        <f t="shared" si="12"/>
        <v>15.978978221506001</v>
      </c>
      <c r="I72" s="1">
        <f t="shared" si="13"/>
        <v>16376.653347253599</v>
      </c>
      <c r="J72" s="1">
        <f t="shared" si="14"/>
        <v>22225.45811413</v>
      </c>
      <c r="K72" s="1">
        <f t="shared" si="15"/>
        <v>0</v>
      </c>
      <c r="L72" s="1">
        <f t="shared" si="16"/>
        <v>0</v>
      </c>
      <c r="M72" s="23">
        <f t="shared" si="17"/>
        <v>38602.111461383603</v>
      </c>
      <c r="N72" s="3"/>
      <c r="O72" s="3"/>
      <c r="P72" s="3"/>
    </row>
    <row r="73" spans="1:16">
      <c r="A73" s="8">
        <v>14.25</v>
      </c>
      <c r="B73" s="1">
        <f t="shared" si="7"/>
        <v>10922.3305848214</v>
      </c>
      <c r="C73" s="1">
        <f t="shared" si="8"/>
        <v>20694.942160714199</v>
      </c>
      <c r="D73" s="1">
        <f t="shared" si="9"/>
        <v>574.85950446428603</v>
      </c>
      <c r="E73" s="1">
        <f t="shared" si="10"/>
        <v>0</v>
      </c>
      <c r="F73" s="9">
        <f t="shared" si="11"/>
        <v>32192.132249999901</v>
      </c>
      <c r="G73" s="1"/>
      <c r="H73" s="8">
        <f t="shared" si="12"/>
        <v>17.893183146389699</v>
      </c>
      <c r="I73" s="1">
        <f t="shared" si="13"/>
        <v>13714.755195763</v>
      </c>
      <c r="J73" s="1">
        <f t="shared" si="14"/>
        <v>25985.851949866799</v>
      </c>
      <c r="K73" s="1">
        <f t="shared" si="15"/>
        <v>721.82922082963501</v>
      </c>
      <c r="L73" s="1">
        <f t="shared" si="16"/>
        <v>0</v>
      </c>
      <c r="M73" s="23">
        <f t="shared" si="17"/>
        <v>40422.436366459398</v>
      </c>
      <c r="N73" s="3"/>
      <c r="O73" s="3"/>
      <c r="P73" s="3"/>
    </row>
    <row r="74" spans="1:16">
      <c r="A74" s="8">
        <v>14.75</v>
      </c>
      <c r="B74" s="1">
        <f t="shared" si="7"/>
        <v>2472.5951785714201</v>
      </c>
      <c r="C74" s="1">
        <f t="shared" si="8"/>
        <v>8654.0831249999992</v>
      </c>
      <c r="D74" s="1">
        <f t="shared" si="9"/>
        <v>412.09919642857199</v>
      </c>
      <c r="E74" s="1">
        <f t="shared" si="10"/>
        <v>0</v>
      </c>
      <c r="F74" s="9">
        <f t="shared" si="11"/>
        <v>11538.7775</v>
      </c>
      <c r="G74" s="1"/>
      <c r="H74" s="8">
        <f t="shared" si="12"/>
        <v>19.958662443849398</v>
      </c>
      <c r="I74" s="1">
        <f t="shared" si="13"/>
        <v>3345.7418663997701</v>
      </c>
      <c r="J74" s="1">
        <f t="shared" si="14"/>
        <v>11710.0965323992</v>
      </c>
      <c r="K74" s="1">
        <f t="shared" si="15"/>
        <v>557.62364439996304</v>
      </c>
      <c r="L74" s="1">
        <f t="shared" si="16"/>
        <v>0</v>
      </c>
      <c r="M74" s="23">
        <f t="shared" si="17"/>
        <v>15613.462043198901</v>
      </c>
      <c r="N74" s="3"/>
      <c r="O74" s="3"/>
      <c r="P74" s="3"/>
    </row>
    <row r="75" spans="1:16">
      <c r="A75" s="8">
        <v>15.25</v>
      </c>
      <c r="B75" s="1">
        <f t="shared" si="7"/>
        <v>0</v>
      </c>
      <c r="C75" s="1">
        <f t="shared" si="8"/>
        <v>1497.9150468749999</v>
      </c>
      <c r="D75" s="1">
        <f t="shared" si="9"/>
        <v>345.672703125</v>
      </c>
      <c r="E75" s="1">
        <f t="shared" si="10"/>
        <v>0</v>
      </c>
      <c r="F75" s="9">
        <f t="shared" si="11"/>
        <v>1843.5877499999999</v>
      </c>
      <c r="G75" s="1"/>
      <c r="H75" s="8">
        <f t="shared" si="12"/>
        <v>22.181632216198398</v>
      </c>
      <c r="I75" s="1">
        <f t="shared" si="13"/>
        <v>0</v>
      </c>
      <c r="J75" s="1">
        <f t="shared" si="14"/>
        <v>2178.7672564518598</v>
      </c>
      <c r="K75" s="1">
        <f t="shared" si="15"/>
        <v>502.79244379658297</v>
      </c>
      <c r="L75" s="1">
        <f t="shared" si="16"/>
        <v>0</v>
      </c>
      <c r="M75" s="23">
        <f t="shared" si="17"/>
        <v>2681.5597002484401</v>
      </c>
      <c r="N75" s="3"/>
      <c r="O75" s="3"/>
      <c r="P75" s="3"/>
    </row>
    <row r="76" spans="1:16">
      <c r="A76" s="8">
        <v>15.75</v>
      </c>
      <c r="B76" s="1">
        <f t="shared" si="7"/>
        <v>0</v>
      </c>
      <c r="C76" s="1">
        <f t="shared" si="8"/>
        <v>1365.8015</v>
      </c>
      <c r="D76" s="1">
        <f t="shared" si="9"/>
        <v>390.22899999999902</v>
      </c>
      <c r="E76" s="1">
        <f t="shared" si="10"/>
        <v>0</v>
      </c>
      <c r="F76" s="9">
        <f t="shared" si="11"/>
        <v>1756.0305000000001</v>
      </c>
      <c r="G76" s="1"/>
      <c r="H76" s="8">
        <f t="shared" si="12"/>
        <v>24.568344025005199</v>
      </c>
      <c r="I76" s="1">
        <f t="shared" si="13"/>
        <v>0</v>
      </c>
      <c r="J76" s="1">
        <f t="shared" si="14"/>
        <v>2130.50673789639</v>
      </c>
      <c r="K76" s="1">
        <f t="shared" si="15"/>
        <v>608.71621082753904</v>
      </c>
      <c r="L76" s="1">
        <f t="shared" si="16"/>
        <v>0</v>
      </c>
      <c r="M76" s="23">
        <f t="shared" si="17"/>
        <v>2739.2229487239301</v>
      </c>
      <c r="N76" s="3"/>
      <c r="O76" s="3"/>
      <c r="P76" s="3"/>
    </row>
    <row r="77" spans="1:16">
      <c r="A77" s="8">
        <v>16.25</v>
      </c>
      <c r="B77" s="1">
        <f t="shared" si="7"/>
        <v>6.3625520833333402</v>
      </c>
      <c r="C77" s="1">
        <f t="shared" si="8"/>
        <v>89.075729166666605</v>
      </c>
      <c r="D77" s="1">
        <f t="shared" si="9"/>
        <v>57.262968749999999</v>
      </c>
      <c r="E77" s="1">
        <f t="shared" si="10"/>
        <v>0</v>
      </c>
      <c r="F77" s="9">
        <f t="shared" si="11"/>
        <v>152.70124999999999</v>
      </c>
      <c r="G77" s="1"/>
      <c r="H77" s="8">
        <f t="shared" si="12"/>
        <v>27.125083920169999</v>
      </c>
      <c r="I77" s="1">
        <f t="shared" si="13"/>
        <v>10.6206005665766</v>
      </c>
      <c r="J77" s="1">
        <f t="shared" si="14"/>
        <v>148.68840793207201</v>
      </c>
      <c r="K77" s="1">
        <f t="shared" si="15"/>
        <v>95.585405099189003</v>
      </c>
      <c r="L77" s="1">
        <f t="shared" si="16"/>
        <v>0</v>
      </c>
      <c r="M77" s="23">
        <f t="shared" si="17"/>
        <v>254.894413597838</v>
      </c>
      <c r="N77" s="3"/>
      <c r="O77" s="3"/>
      <c r="P77" s="3"/>
    </row>
    <row r="78" spans="1:16">
      <c r="A78" s="8">
        <v>16.75</v>
      </c>
      <c r="B78" s="1">
        <f t="shared" si="7"/>
        <v>0</v>
      </c>
      <c r="C78" s="1">
        <f t="shared" si="8"/>
        <v>88.537359374999994</v>
      </c>
      <c r="D78" s="1">
        <f t="shared" si="9"/>
        <v>68.862390625000003</v>
      </c>
      <c r="E78" s="1">
        <f t="shared" si="10"/>
        <v>0</v>
      </c>
      <c r="F78" s="9">
        <f t="shared" si="11"/>
        <v>157.39975000000001</v>
      </c>
      <c r="G78" s="1"/>
      <c r="H78" s="8">
        <f t="shared" si="12"/>
        <v>29.858171525686199</v>
      </c>
      <c r="I78" s="1">
        <f t="shared" si="13"/>
        <v>0</v>
      </c>
      <c r="J78" s="1">
        <f t="shared" si="14"/>
        <v>157.824696277616</v>
      </c>
      <c r="K78" s="1">
        <f t="shared" si="15"/>
        <v>122.752541549257</v>
      </c>
      <c r="L78" s="1">
        <f t="shared" si="16"/>
        <v>0</v>
      </c>
      <c r="M78" s="23">
        <f t="shared" si="17"/>
        <v>280.57723782687299</v>
      </c>
      <c r="N78" s="3"/>
      <c r="O78" s="3"/>
      <c r="P78" s="3"/>
    </row>
    <row r="79" spans="1:16">
      <c r="A79" s="8">
        <v>17.25</v>
      </c>
      <c r="B79" s="1">
        <f t="shared" si="7"/>
        <v>0</v>
      </c>
      <c r="C79" s="1">
        <f t="shared" si="8"/>
        <v>0</v>
      </c>
      <c r="D79" s="1">
        <f t="shared" si="9"/>
        <v>0</v>
      </c>
      <c r="E79" s="1">
        <f t="shared" si="10"/>
        <v>0</v>
      </c>
      <c r="F79" s="9">
        <f t="shared" si="11"/>
        <v>0</v>
      </c>
      <c r="G79" s="1"/>
      <c r="H79" s="8">
        <f t="shared" si="12"/>
        <v>32.773959177126997</v>
      </c>
      <c r="I79" s="1">
        <f t="shared" si="13"/>
        <v>0</v>
      </c>
      <c r="J79" s="1">
        <f t="shared" si="14"/>
        <v>0</v>
      </c>
      <c r="K79" s="1">
        <f t="shared" si="15"/>
        <v>0</v>
      </c>
      <c r="L79" s="1">
        <f t="shared" si="16"/>
        <v>0</v>
      </c>
      <c r="M79" s="23">
        <f t="shared" si="17"/>
        <v>0</v>
      </c>
      <c r="N79" s="3"/>
      <c r="O79" s="3"/>
      <c r="P79" s="3"/>
    </row>
    <row r="80" spans="1:16">
      <c r="A80" s="8">
        <v>17.75</v>
      </c>
      <c r="B80" s="1">
        <f t="shared" si="7"/>
        <v>0</v>
      </c>
      <c r="C80" s="1">
        <f t="shared" si="8"/>
        <v>0</v>
      </c>
      <c r="D80" s="1">
        <f t="shared" si="9"/>
        <v>0</v>
      </c>
      <c r="E80" s="1">
        <f t="shared" si="10"/>
        <v>0</v>
      </c>
      <c r="F80" s="9">
        <f t="shared" si="11"/>
        <v>0</v>
      </c>
      <c r="G80" s="1"/>
      <c r="H80" s="8">
        <f t="shared" si="12"/>
        <v>35.8788311064678</v>
      </c>
      <c r="I80" s="1">
        <f t="shared" si="13"/>
        <v>0</v>
      </c>
      <c r="J80" s="1">
        <f t="shared" si="14"/>
        <v>0</v>
      </c>
      <c r="K80" s="1">
        <f t="shared" si="15"/>
        <v>0</v>
      </c>
      <c r="L80" s="1">
        <f t="shared" si="16"/>
        <v>0</v>
      </c>
      <c r="M80" s="23">
        <f t="shared" si="17"/>
        <v>0</v>
      </c>
      <c r="N80" s="3"/>
      <c r="O80" s="3"/>
      <c r="P80" s="3"/>
    </row>
    <row r="81" spans="1:16">
      <c r="A81" s="8">
        <v>18.25</v>
      </c>
      <c r="B81" s="1">
        <f t="shared" si="7"/>
        <v>0</v>
      </c>
      <c r="C81" s="1">
        <f t="shared" si="8"/>
        <v>0</v>
      </c>
      <c r="D81" s="1">
        <f t="shared" si="9"/>
        <v>0</v>
      </c>
      <c r="E81" s="1">
        <f t="shared" si="10"/>
        <v>0</v>
      </c>
      <c r="F81" s="9">
        <f t="shared" si="11"/>
        <v>0</v>
      </c>
      <c r="G81" s="1"/>
      <c r="H81" s="8">
        <f t="shared" si="12"/>
        <v>39.179202670344303</v>
      </c>
      <c r="I81" s="1">
        <f t="shared" si="13"/>
        <v>0</v>
      </c>
      <c r="J81" s="1">
        <f t="shared" si="14"/>
        <v>0</v>
      </c>
      <c r="K81" s="1">
        <f t="shared" si="15"/>
        <v>0</v>
      </c>
      <c r="L81" s="1">
        <f t="shared" si="16"/>
        <v>0</v>
      </c>
      <c r="M81" s="23">
        <f t="shared" si="17"/>
        <v>0</v>
      </c>
      <c r="N81" s="3"/>
      <c r="O81" s="3"/>
      <c r="P81" s="3"/>
    </row>
    <row r="82" spans="1:16">
      <c r="A82" s="8">
        <v>18.75</v>
      </c>
      <c r="B82" s="1">
        <f t="shared" si="7"/>
        <v>0</v>
      </c>
      <c r="C82" s="1">
        <f t="shared" si="8"/>
        <v>0</v>
      </c>
      <c r="D82" s="1">
        <f t="shared" si="9"/>
        <v>0</v>
      </c>
      <c r="E82" s="1">
        <f t="shared" si="10"/>
        <v>0</v>
      </c>
      <c r="F82" s="9">
        <f t="shared" si="11"/>
        <v>0</v>
      </c>
      <c r="G82" s="1"/>
      <c r="H82" s="8">
        <f t="shared" si="12"/>
        <v>42.681519618269199</v>
      </c>
      <c r="I82" s="1">
        <f t="shared" si="13"/>
        <v>0</v>
      </c>
      <c r="J82" s="1">
        <f t="shared" si="14"/>
        <v>0</v>
      </c>
      <c r="K82" s="1">
        <f t="shared" si="15"/>
        <v>0</v>
      </c>
      <c r="L82" s="1">
        <f t="shared" si="16"/>
        <v>0</v>
      </c>
      <c r="M82" s="23">
        <f t="shared" si="17"/>
        <v>0</v>
      </c>
      <c r="N82" s="3"/>
      <c r="O82" s="3"/>
      <c r="P82" s="3"/>
    </row>
    <row r="83" spans="1:16">
      <c r="A83" s="8">
        <v>19.25</v>
      </c>
      <c r="B83" s="1">
        <f t="shared" si="7"/>
        <v>0</v>
      </c>
      <c r="C83" s="1">
        <f t="shared" si="8"/>
        <v>0</v>
      </c>
      <c r="D83" s="1">
        <f t="shared" si="9"/>
        <v>0</v>
      </c>
      <c r="E83" s="1">
        <f t="shared" si="10"/>
        <v>0</v>
      </c>
      <c r="F83" s="9">
        <f t="shared" si="11"/>
        <v>0</v>
      </c>
      <c r="G83" s="1"/>
      <c r="H83" s="8">
        <f t="shared" si="12"/>
        <v>46.392257397695502</v>
      </c>
      <c r="I83" s="1">
        <f t="shared" si="13"/>
        <v>0</v>
      </c>
      <c r="J83" s="1">
        <f t="shared" si="14"/>
        <v>0</v>
      </c>
      <c r="K83" s="1">
        <f t="shared" si="15"/>
        <v>0</v>
      </c>
      <c r="L83" s="1">
        <f t="shared" si="16"/>
        <v>0</v>
      </c>
      <c r="M83" s="23">
        <f t="shared" si="17"/>
        <v>0</v>
      </c>
      <c r="N83" s="3"/>
      <c r="O83" s="3"/>
      <c r="P83" s="3"/>
    </row>
    <row r="84" spans="1:16">
      <c r="A84" s="8">
        <v>19.75</v>
      </c>
      <c r="B84" s="1">
        <f t="shared" si="7"/>
        <v>0</v>
      </c>
      <c r="C84" s="1">
        <f t="shared" si="8"/>
        <v>0</v>
      </c>
      <c r="D84" s="1">
        <f t="shared" si="9"/>
        <v>0</v>
      </c>
      <c r="E84" s="1">
        <f t="shared" si="10"/>
        <v>0</v>
      </c>
      <c r="F84" s="9">
        <f t="shared" si="11"/>
        <v>0</v>
      </c>
      <c r="G84" s="1"/>
      <c r="H84" s="8">
        <f t="shared" si="12"/>
        <v>50.317920493136199</v>
      </c>
      <c r="I84" s="1">
        <f t="shared" si="13"/>
        <v>0</v>
      </c>
      <c r="J84" s="1">
        <f t="shared" si="14"/>
        <v>0</v>
      </c>
      <c r="K84" s="1">
        <f t="shared" si="15"/>
        <v>0</v>
      </c>
      <c r="L84" s="1">
        <f t="shared" si="16"/>
        <v>0</v>
      </c>
      <c r="M84" s="23">
        <f t="shared" si="17"/>
        <v>0</v>
      </c>
      <c r="N84" s="3"/>
      <c r="O84" s="3"/>
      <c r="P84" s="3"/>
    </row>
    <row r="85" spans="1:16">
      <c r="A85" s="8">
        <v>20.25</v>
      </c>
      <c r="B85" s="1">
        <f t="shared" si="7"/>
        <v>0</v>
      </c>
      <c r="C85" s="1">
        <f t="shared" si="8"/>
        <v>0</v>
      </c>
      <c r="D85" s="1">
        <f t="shared" si="9"/>
        <v>0</v>
      </c>
      <c r="E85" s="1">
        <f t="shared" si="10"/>
        <v>0</v>
      </c>
      <c r="F85" s="9">
        <f t="shared" si="11"/>
        <v>0</v>
      </c>
      <c r="G85" s="1"/>
      <c r="H85" s="8">
        <f t="shared" si="12"/>
        <v>54.465041796824899</v>
      </c>
      <c r="I85" s="1">
        <f t="shared" si="13"/>
        <v>0</v>
      </c>
      <c r="J85" s="1">
        <f t="shared" si="14"/>
        <v>0</v>
      </c>
      <c r="K85" s="1">
        <f t="shared" si="15"/>
        <v>0</v>
      </c>
      <c r="L85" s="1">
        <f t="shared" si="16"/>
        <v>0</v>
      </c>
      <c r="M85" s="23">
        <f t="shared" si="17"/>
        <v>0</v>
      </c>
      <c r="N85" s="3"/>
      <c r="O85" s="3"/>
      <c r="P85" s="3"/>
    </row>
    <row r="86" spans="1:16">
      <c r="A86" s="8">
        <v>20.75</v>
      </c>
      <c r="B86" s="1">
        <f t="shared" si="7"/>
        <v>0</v>
      </c>
      <c r="C86" s="1">
        <f t="shared" si="8"/>
        <v>0</v>
      </c>
      <c r="D86" s="1">
        <f t="shared" si="9"/>
        <v>0</v>
      </c>
      <c r="E86" s="1">
        <f t="shared" si="10"/>
        <v>0</v>
      </c>
      <c r="F86" s="9">
        <f t="shared" si="11"/>
        <v>0</v>
      </c>
      <c r="G86" s="1"/>
      <c r="H86" s="8">
        <f t="shared" si="12"/>
        <v>58.840182008651297</v>
      </c>
      <c r="I86" s="1">
        <f t="shared" si="13"/>
        <v>0</v>
      </c>
      <c r="J86" s="1">
        <f t="shared" si="14"/>
        <v>0</v>
      </c>
      <c r="K86" s="1">
        <f t="shared" si="15"/>
        <v>0</v>
      </c>
      <c r="L86" s="1">
        <f t="shared" si="16"/>
        <v>0</v>
      </c>
      <c r="M86" s="23">
        <f t="shared" si="17"/>
        <v>0</v>
      </c>
      <c r="N86" s="3"/>
      <c r="O86" s="3"/>
      <c r="P86" s="3"/>
    </row>
    <row r="87" spans="1:16">
      <c r="A87" s="8">
        <v>21.25</v>
      </c>
      <c r="B87" s="1">
        <f t="shared" si="7"/>
        <v>0</v>
      </c>
      <c r="C87" s="1">
        <f t="shared" si="8"/>
        <v>0</v>
      </c>
      <c r="D87" s="1">
        <f t="shared" si="9"/>
        <v>0</v>
      </c>
      <c r="E87" s="1">
        <f t="shared" si="10"/>
        <v>0</v>
      </c>
      <c r="F87" s="9">
        <f t="shared" si="11"/>
        <v>0</v>
      </c>
      <c r="G87" s="1"/>
      <c r="H87" s="8">
        <f t="shared" si="12"/>
        <v>63.449929063316603</v>
      </c>
      <c r="I87" s="1">
        <f t="shared" si="13"/>
        <v>0</v>
      </c>
      <c r="J87" s="1">
        <f t="shared" si="14"/>
        <v>0</v>
      </c>
      <c r="K87" s="1">
        <f t="shared" si="15"/>
        <v>0</v>
      </c>
      <c r="L87" s="1">
        <f t="shared" si="16"/>
        <v>0</v>
      </c>
      <c r="M87" s="23">
        <f t="shared" si="17"/>
        <v>0</v>
      </c>
      <c r="N87" s="3"/>
      <c r="O87" s="3"/>
      <c r="P87" s="3"/>
    </row>
    <row r="88" spans="1:16">
      <c r="A88" s="8">
        <v>21.75</v>
      </c>
      <c r="B88" s="1">
        <f t="shared" si="7"/>
        <v>0</v>
      </c>
      <c r="C88" s="1">
        <f t="shared" si="8"/>
        <v>0</v>
      </c>
      <c r="D88" s="1">
        <f t="shared" si="9"/>
        <v>0</v>
      </c>
      <c r="E88" s="1">
        <f t="shared" si="10"/>
        <v>0</v>
      </c>
      <c r="F88" s="9">
        <f t="shared" si="11"/>
        <v>0</v>
      </c>
      <c r="G88" s="1"/>
      <c r="H88" s="8">
        <f t="shared" si="12"/>
        <v>68.3008975828469</v>
      </c>
      <c r="I88" s="1">
        <f t="shared" si="13"/>
        <v>0</v>
      </c>
      <c r="J88" s="1">
        <f t="shared" si="14"/>
        <v>0</v>
      </c>
      <c r="K88" s="1">
        <f t="shared" si="15"/>
        <v>0</v>
      </c>
      <c r="L88" s="1">
        <f t="shared" si="16"/>
        <v>0</v>
      </c>
      <c r="M88" s="23">
        <f t="shared" si="17"/>
        <v>0</v>
      </c>
      <c r="N88" s="3"/>
      <c r="O88" s="3"/>
      <c r="P88" s="3"/>
    </row>
    <row r="89" spans="1:16">
      <c r="A89" s="6" t="s">
        <v>7</v>
      </c>
      <c r="B89" s="17">
        <f>SUM(B52:B88)</f>
        <v>494549.03624223999</v>
      </c>
      <c r="C89" s="17">
        <f t="shared" ref="C89:E89" si="18">SUM(C52:C88)</f>
        <v>203190.60849436701</v>
      </c>
      <c r="D89" s="17">
        <f t="shared" si="18"/>
        <v>1848.98576339286</v>
      </c>
      <c r="E89" s="17">
        <f>SUM(E52:E88)</f>
        <v>0</v>
      </c>
      <c r="F89" s="17">
        <f>SUM(F52:F83)</f>
        <v>699588.63049999997</v>
      </c>
      <c r="G89" s="9"/>
      <c r="H89" s="6" t="s">
        <v>7</v>
      </c>
      <c r="I89" s="17">
        <f>SUM(I52:I88)</f>
        <v>407246.92846847099</v>
      </c>
      <c r="J89" s="17">
        <f>SUM(J52:J88)</f>
        <v>212638.38819540199</v>
      </c>
      <c r="K89" s="17">
        <f>SUM(K52:K88)</f>
        <v>2609.2994665021702</v>
      </c>
      <c r="L89" s="17">
        <f>SUM(L52:L88)</f>
        <v>0</v>
      </c>
      <c r="M89" s="17">
        <f>SUM(M52:M88)</f>
        <v>622494.61613037705</v>
      </c>
      <c r="N89" s="3"/>
      <c r="O89" s="3"/>
      <c r="P89" s="3"/>
    </row>
    <row r="90" spans="1:16">
      <c r="A90" s="4" t="s">
        <v>13</v>
      </c>
      <c r="B90" s="24">
        <f>IF(L43&gt;0,B89/L43,0)</f>
        <v>11.505318071790001</v>
      </c>
      <c r="C90" s="24">
        <f>IF(M43&gt;0,C89/M43,0)</f>
        <v>13.009015229326801</v>
      </c>
      <c r="D90" s="24">
        <f>IF(N43&gt;0,D89/N43,0)</f>
        <v>14.988716022622899</v>
      </c>
      <c r="E90" s="24">
        <f>IF(O43&gt;0,E89/O43,0)</f>
        <v>0</v>
      </c>
      <c r="F90" s="24">
        <f>IF(P43&gt;0,F89/P43,0)</f>
        <v>11.9125633354766</v>
      </c>
      <c r="G90" s="9"/>
      <c r="H90" s="4" t="s">
        <v>13</v>
      </c>
      <c r="I90" s="24">
        <f>IF(L43&gt;0,I89/L43,0)</f>
        <v>9.4742990126750595</v>
      </c>
      <c r="J90" s="24">
        <f>IF(M43&gt;0,J89/M43,0)</f>
        <v>13.6138970736445</v>
      </c>
      <c r="K90" s="24">
        <f>IF(N43&gt;0,K89/N43,0)</f>
        <v>21.1521632538783</v>
      </c>
      <c r="L90" s="24">
        <f>IF(O43&gt;0,L89/O43,0)</f>
        <v>0</v>
      </c>
      <c r="M90" s="24">
        <f>IF(P43&gt;0,M89/P43,0)</f>
        <v>10.599809970248399</v>
      </c>
      <c r="N90" s="3"/>
      <c r="O90" s="3"/>
      <c r="P90" s="3"/>
    </row>
    <row r="91" spans="1:1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3"/>
      <c r="O91" s="3"/>
      <c r="P91" s="3"/>
    </row>
    <row r="92" spans="1:1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3"/>
      <c r="O92" s="3"/>
      <c r="P92" s="3"/>
    </row>
    <row r="93" spans="1:1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3"/>
      <c r="O93" s="3"/>
      <c r="P93" s="3"/>
    </row>
    <row r="94" spans="1:1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3"/>
      <c r="O94" s="3"/>
      <c r="P94" s="3"/>
    </row>
    <row r="95" spans="1:16" ht="14" customHeight="1">
      <c r="A95" s="47" t="s">
        <v>14</v>
      </c>
      <c r="B95" s="47"/>
      <c r="C95" s="47"/>
      <c r="D95" s="47"/>
      <c r="E95" s="47"/>
      <c r="F95" s="1"/>
      <c r="G95" s="1"/>
      <c r="H95" s="1"/>
      <c r="I95" s="1"/>
      <c r="J95" s="1"/>
      <c r="K95" s="1"/>
      <c r="L95" s="1"/>
      <c r="M95" s="1"/>
      <c r="N95" s="3"/>
      <c r="O95" s="3"/>
      <c r="P95" s="3"/>
    </row>
    <row r="96" spans="1:16">
      <c r="A96" s="47"/>
      <c r="B96" s="47"/>
      <c r="C96" s="47"/>
      <c r="D96" s="47"/>
      <c r="E96" s="47"/>
      <c r="F96" s="1"/>
      <c r="G96" s="1"/>
      <c r="H96" s="1"/>
      <c r="I96" s="1"/>
      <c r="J96" s="1"/>
      <c r="K96" s="1"/>
      <c r="L96" s="1"/>
      <c r="M96" s="1"/>
      <c r="N96" s="3"/>
      <c r="O96" s="3"/>
      <c r="P96" s="3"/>
    </row>
    <row r="97" spans="1:18">
      <c r="A97" s="25"/>
      <c r="B97" s="25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3"/>
      <c r="O97" s="3"/>
      <c r="P97" s="3"/>
    </row>
    <row r="98" spans="1:1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3"/>
      <c r="O98" s="3"/>
      <c r="P98" s="3"/>
    </row>
    <row r="99" spans="1:18">
      <c r="A99" s="48" t="s">
        <v>15</v>
      </c>
      <c r="B99" s="46" t="s">
        <v>16</v>
      </c>
      <c r="C99" s="46" t="s">
        <v>17</v>
      </c>
      <c r="D99" s="46" t="s">
        <v>18</v>
      </c>
      <c r="E99" s="46" t="s">
        <v>19</v>
      </c>
      <c r="F99" s="1"/>
      <c r="G99" s="46" t="s">
        <v>16</v>
      </c>
      <c r="H99" s="46" t="s">
        <v>18</v>
      </c>
      <c r="I99" s="46" t="s">
        <v>17</v>
      </c>
      <c r="J99" s="1"/>
      <c r="K99" s="1"/>
      <c r="L99" s="1"/>
      <c r="M99" s="1"/>
      <c r="N99" s="3"/>
      <c r="O99" s="3"/>
      <c r="P99" s="3"/>
    </row>
    <row r="100" spans="1:18">
      <c r="A100" s="48"/>
      <c r="B100" s="48"/>
      <c r="C100" s="48"/>
      <c r="D100" s="48"/>
      <c r="E100" s="46"/>
      <c r="F100" s="1"/>
      <c r="G100" s="46"/>
      <c r="H100" s="46"/>
      <c r="I100" s="46"/>
      <c r="J100" s="1"/>
      <c r="K100" s="1"/>
      <c r="L100" s="1"/>
      <c r="M100" s="1"/>
      <c r="N100" s="3"/>
      <c r="O100" s="3"/>
      <c r="P100" s="3"/>
    </row>
    <row r="101" spans="1:18">
      <c r="A101" s="1"/>
      <c r="B101" s="2"/>
      <c r="C101" s="2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3"/>
      <c r="O101" s="3"/>
      <c r="P101" s="3"/>
    </row>
    <row r="102" spans="1:18">
      <c r="A102" s="26">
        <v>0</v>
      </c>
      <c r="B102" s="27">
        <f>L$43</f>
        <v>42984.386299999998</v>
      </c>
      <c r="C102" s="27">
        <f>$B$90</f>
        <v>11.5053</v>
      </c>
      <c r="D102" s="27">
        <f>$I$90</f>
        <v>9.4742999999999995</v>
      </c>
      <c r="E102" s="27">
        <f t="shared" ref="E102:E105" si="19">B102*D102</f>
        <v>407246.97110000002</v>
      </c>
      <c r="F102" s="1"/>
      <c r="G102" s="1">
        <f t="shared" ref="G102:G105" si="20">B102</f>
        <v>42984.386299999998</v>
      </c>
      <c r="H102" s="1">
        <f t="shared" ref="H102:H105" si="21">D102/1000</f>
        <v>9.4742999999999997E-3</v>
      </c>
      <c r="I102" s="1">
        <f t="shared" ref="I102:I105" si="22">C102</f>
        <v>11.5053</v>
      </c>
      <c r="J102" s="1"/>
      <c r="K102" s="1"/>
      <c r="L102" s="1"/>
      <c r="M102" s="1"/>
      <c r="N102" s="3"/>
      <c r="O102" s="3"/>
      <c r="P102" s="3"/>
    </row>
    <row r="103" spans="1:18">
      <c r="A103" s="26">
        <v>1</v>
      </c>
      <c r="B103" s="27">
        <f>M$43</f>
        <v>15619.215200000001</v>
      </c>
      <c r="C103" s="27">
        <f>$C$90</f>
        <v>13.009</v>
      </c>
      <c r="D103" s="27">
        <f>$J$90</f>
        <v>13.613899999999999</v>
      </c>
      <c r="E103" s="27">
        <f t="shared" si="19"/>
        <v>212638.4338</v>
      </c>
      <c r="F103" s="1"/>
      <c r="G103" s="1">
        <f t="shared" si="20"/>
        <v>15619.215200000001</v>
      </c>
      <c r="H103" s="1">
        <f t="shared" si="21"/>
        <v>1.36139E-2</v>
      </c>
      <c r="I103" s="1">
        <f t="shared" si="22"/>
        <v>13.009</v>
      </c>
      <c r="J103" s="1"/>
      <c r="K103" s="1"/>
      <c r="L103" s="1"/>
      <c r="M103" s="1"/>
      <c r="N103" s="1"/>
      <c r="O103" s="1"/>
      <c r="P103" s="3"/>
      <c r="Q103" s="3"/>
      <c r="R103" s="3"/>
    </row>
    <row r="104" spans="1:18">
      <c r="A104" s="26">
        <v>2</v>
      </c>
      <c r="B104" s="27">
        <f>N$43</f>
        <v>123.35850000000001</v>
      </c>
      <c r="C104" s="27">
        <f>$D$90</f>
        <v>14.9887</v>
      </c>
      <c r="D104" s="27">
        <f>$K$90</f>
        <v>21.152200000000001</v>
      </c>
      <c r="E104" s="27">
        <f t="shared" si="19"/>
        <v>2609.3036999999999</v>
      </c>
      <c r="F104" s="1"/>
      <c r="G104" s="1">
        <f t="shared" si="20"/>
        <v>123.35850000000001</v>
      </c>
      <c r="H104" s="1">
        <f t="shared" si="21"/>
        <v>2.1152199999999999E-2</v>
      </c>
      <c r="I104" s="1">
        <f t="shared" si="22"/>
        <v>14.9887</v>
      </c>
      <c r="J104" s="1"/>
      <c r="K104" s="1"/>
      <c r="L104" s="1"/>
      <c r="M104" s="1"/>
      <c r="N104" s="1"/>
      <c r="O104" s="1"/>
      <c r="P104" s="3"/>
      <c r="Q104" s="3"/>
      <c r="R104" s="3"/>
    </row>
    <row r="105" spans="1:18">
      <c r="A105" s="26">
        <v>3</v>
      </c>
      <c r="B105" s="27">
        <f>O$43</f>
        <v>0</v>
      </c>
      <c r="C105" s="27">
        <f>$E$90</f>
        <v>0</v>
      </c>
      <c r="D105" s="27">
        <f>$L$90</f>
        <v>0</v>
      </c>
      <c r="E105" s="27">
        <f t="shared" si="19"/>
        <v>0</v>
      </c>
      <c r="F105" s="1"/>
      <c r="G105" s="1">
        <f t="shared" si="20"/>
        <v>0</v>
      </c>
      <c r="H105" s="1">
        <f t="shared" si="21"/>
        <v>0</v>
      </c>
      <c r="I105" s="1">
        <f t="shared" si="22"/>
        <v>0</v>
      </c>
      <c r="J105" s="1"/>
      <c r="K105" s="1"/>
      <c r="L105" s="1"/>
      <c r="M105" s="1"/>
      <c r="N105" s="1"/>
      <c r="O105" s="1"/>
      <c r="P105" s="3"/>
      <c r="Q105" s="3"/>
      <c r="R105" s="3"/>
    </row>
    <row r="106" spans="1:18">
      <c r="A106" s="26" t="s">
        <v>7</v>
      </c>
      <c r="B106" s="27">
        <f>SUM(B102:B105)</f>
        <v>58726.96</v>
      </c>
      <c r="C106" s="27">
        <f>$F$90</f>
        <v>11.912599999999999</v>
      </c>
      <c r="D106" s="27">
        <f>$M$90</f>
        <v>10.5998</v>
      </c>
      <c r="E106" s="27">
        <f>SUM(E102:E105)</f>
        <v>622494.70860000001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"/>
      <c r="Q106" s="3"/>
      <c r="R106" s="3"/>
    </row>
    <row r="107" spans="1:18">
      <c r="A107" s="26" t="s">
        <v>2</v>
      </c>
      <c r="B107" s="28">
        <f>$I$2</f>
        <v>622804</v>
      </c>
      <c r="C107" s="2"/>
      <c r="D107" s="2"/>
      <c r="E107" s="2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3"/>
      <c r="Q107" s="3"/>
      <c r="R107" s="3"/>
    </row>
    <row r="108" spans="1:18" ht="24">
      <c r="A108" s="29" t="s">
        <v>20</v>
      </c>
      <c r="B108" s="30">
        <f>IF(E106&gt;0,$I$2/E106,"")</f>
        <v>1.0004999999999999</v>
      </c>
      <c r="C108" s="2"/>
      <c r="D108" s="2"/>
      <c r="E108" s="2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3"/>
      <c r="Q108" s="3"/>
      <c r="R108" s="3"/>
    </row>
  </sheetData>
  <sheetProtection selectLockedCells="1" selectUnlockedCells="1"/>
  <mergeCells count="15">
    <mergeCell ref="A1:F1"/>
    <mergeCell ref="H1:I1"/>
    <mergeCell ref="B4:F4"/>
    <mergeCell ref="L4:P4"/>
    <mergeCell ref="B47:D47"/>
    <mergeCell ref="I47:K47"/>
    <mergeCell ref="G99:G100"/>
    <mergeCell ref="H99:H100"/>
    <mergeCell ref="I99:I100"/>
    <mergeCell ref="A95:E96"/>
    <mergeCell ref="A99:A100"/>
    <mergeCell ref="B99:B100"/>
    <mergeCell ref="C99:C100"/>
    <mergeCell ref="D99:D100"/>
    <mergeCell ref="E99:E100"/>
  </mergeCells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 alignWithMargins="0"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topLeftCell="E1" workbookViewId="0">
      <selection activeCell="F8" sqref="F8"/>
    </sheetView>
  </sheetViews>
  <sheetFormatPr baseColWidth="10" defaultColWidth="11" defaultRowHeight="13"/>
  <cols>
    <col min="2" max="2" width="11.5" style="40" customWidth="1"/>
    <col min="3" max="5" width="17.1640625" style="38" customWidth="1"/>
    <col min="6" max="6" width="107.33203125" customWidth="1"/>
    <col min="7" max="7" width="55.1640625" customWidth="1"/>
  </cols>
  <sheetData>
    <row r="1" spans="1:7" ht="18">
      <c r="A1" s="54" t="s">
        <v>26</v>
      </c>
      <c r="B1" s="54"/>
      <c r="C1" s="54"/>
      <c r="D1" s="54"/>
      <c r="E1" s="54"/>
      <c r="F1" s="54"/>
    </row>
    <row r="3" spans="1:7" ht="28">
      <c r="A3" s="41" t="s">
        <v>27</v>
      </c>
      <c r="B3" s="42" t="s">
        <v>28</v>
      </c>
      <c r="C3" s="43" t="s">
        <v>29</v>
      </c>
      <c r="D3" s="43" t="s">
        <v>30</v>
      </c>
      <c r="E3" s="43" t="s">
        <v>31</v>
      </c>
      <c r="F3" s="41" t="s">
        <v>32</v>
      </c>
      <c r="G3" s="44" t="s">
        <v>33</v>
      </c>
    </row>
    <row r="4" spans="1:7">
      <c r="A4" s="45"/>
      <c r="B4" s="45"/>
      <c r="C4" s="45">
        <v>5.1379999999999993E-3</v>
      </c>
      <c r="D4" s="45">
        <v>3.1022729999999998</v>
      </c>
      <c r="E4" s="45"/>
      <c r="F4" s="12" t="s">
        <v>34</v>
      </c>
    </row>
    <row r="5" spans="1:7">
      <c r="A5" s="45"/>
      <c r="B5" s="45"/>
      <c r="C5" s="45">
        <v>2.9300000000000003E-3</v>
      </c>
      <c r="D5" s="45">
        <v>3.3468979999999999</v>
      </c>
      <c r="E5" s="45"/>
      <c r="F5" s="12" t="s">
        <v>35</v>
      </c>
    </row>
    <row r="6" spans="1:7">
      <c r="A6" s="40"/>
      <c r="C6" s="38">
        <v>4.7479999999999996E-3</v>
      </c>
      <c r="D6" s="38">
        <v>3.160148</v>
      </c>
      <c r="F6" t="s">
        <v>36</v>
      </c>
    </row>
    <row r="7" spans="1:7">
      <c r="A7" s="40"/>
      <c r="C7" s="38">
        <v>3.96E-3</v>
      </c>
      <c r="D7" s="38">
        <v>3.1677460000000002</v>
      </c>
      <c r="F7" t="s">
        <v>37</v>
      </c>
    </row>
  </sheetData>
  <sheetProtection selectLockedCells="1" selectUnlockedCells="1"/>
  <mergeCells count="1">
    <mergeCell ref="A1:F1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11" defaultRowHeight="13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1Q</vt:lpstr>
      <vt:lpstr>2Q</vt:lpstr>
      <vt:lpstr>3Q</vt:lpstr>
      <vt:lpstr>4Q</vt:lpstr>
      <vt:lpstr>RELACIONES TALLA-PESO</vt:lpstr>
      <vt:lpstr>Hoja6</vt:lpstr>
      <vt:lpstr>'RELACIONES TALLA-PESO'!Área_de_impresión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jose zuñiga basualto</cp:lastModifiedBy>
  <dcterms:modified xsi:type="dcterms:W3CDTF">2024-02-13T14:02:42Z</dcterms:modified>
</cp:coreProperties>
</file>