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Taledas_allfleets_1988_2016/"/>
    </mc:Choice>
  </mc:AlternateContent>
  <xr:revisionPtr revIDLastSave="0" documentId="8_{5DA1450A-5277-7D4B-A865-C318D2BB0A62}" xr6:coauthVersionLast="47" xr6:coauthVersionMax="47" xr10:uidLastSave="{00000000-0000-0000-0000-000000000000}"/>
  <bookViews>
    <workbookView xWindow="0" yWindow="740" windowWidth="29400" windowHeight="17380" tabRatio="991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</sheets>
  <definedNames>
    <definedName name="_xlnm.Print_Area" localSheetId="4">'RELACIONES TALLA-PESO'!$A$1:$F$8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M6" i="1"/>
  <c r="N6" i="1"/>
  <c r="O6" i="1"/>
  <c r="F7" i="1"/>
  <c r="G7" i="1" s="1"/>
  <c r="F8" i="1"/>
  <c r="L8" i="1" s="1"/>
  <c r="G8" i="1"/>
  <c r="O8" i="1"/>
  <c r="F9" i="1"/>
  <c r="M9" i="1" s="1"/>
  <c r="L9" i="1"/>
  <c r="F10" i="1"/>
  <c r="N10" i="1" s="1"/>
  <c r="G10" i="1"/>
  <c r="L10" i="1"/>
  <c r="M10" i="1"/>
  <c r="F11" i="1"/>
  <c r="O11" i="1" s="1"/>
  <c r="L11" i="1"/>
  <c r="N11" i="1"/>
  <c r="F12" i="1"/>
  <c r="G12" i="1"/>
  <c r="L12" i="1"/>
  <c r="P12" i="1" s="1"/>
  <c r="M12" i="1"/>
  <c r="N12" i="1"/>
  <c r="O12" i="1"/>
  <c r="F13" i="1"/>
  <c r="G13" i="1" s="1"/>
  <c r="L13" i="1"/>
  <c r="N13" i="1"/>
  <c r="O13" i="1"/>
  <c r="F14" i="1"/>
  <c r="G14" i="1"/>
  <c r="L14" i="1"/>
  <c r="M14" i="1"/>
  <c r="P14" i="1" s="1"/>
  <c r="N14" i="1"/>
  <c r="O14" i="1"/>
  <c r="F15" i="1"/>
  <c r="G15" i="1" s="1"/>
  <c r="L15" i="1"/>
  <c r="N15" i="1"/>
  <c r="F16" i="1"/>
  <c r="L16" i="1" s="1"/>
  <c r="G16" i="1"/>
  <c r="M16" i="1"/>
  <c r="O16" i="1"/>
  <c r="F17" i="1"/>
  <c r="M17" i="1" s="1"/>
  <c r="L17" i="1"/>
  <c r="N17" i="1"/>
  <c r="F18" i="1"/>
  <c r="N18" i="1" s="1"/>
  <c r="K64" i="1" s="1"/>
  <c r="G18" i="1"/>
  <c r="L18" i="1"/>
  <c r="M18" i="1"/>
  <c r="O18" i="1"/>
  <c r="F19" i="1"/>
  <c r="O19" i="1" s="1"/>
  <c r="F20" i="1"/>
  <c r="L20" i="1" s="1"/>
  <c r="G20" i="1"/>
  <c r="M20" i="1"/>
  <c r="O20" i="1"/>
  <c r="F21" i="1"/>
  <c r="G21" i="1" s="1"/>
  <c r="L21" i="1"/>
  <c r="F22" i="1"/>
  <c r="N22" i="1" s="1"/>
  <c r="G22" i="1"/>
  <c r="L22" i="1"/>
  <c r="M22" i="1"/>
  <c r="O22" i="1"/>
  <c r="F23" i="1"/>
  <c r="G23" i="1" s="1"/>
  <c r="L23" i="1"/>
  <c r="N23" i="1"/>
  <c r="F24" i="1"/>
  <c r="L24" i="1" s="1"/>
  <c r="G24" i="1"/>
  <c r="M24" i="1"/>
  <c r="O24" i="1"/>
  <c r="F25" i="1"/>
  <c r="M25" i="1" s="1"/>
  <c r="L25" i="1"/>
  <c r="N25" i="1"/>
  <c r="F26" i="1"/>
  <c r="N26" i="1" s="1"/>
  <c r="K72" i="1" s="1"/>
  <c r="G26" i="1"/>
  <c r="L26" i="1"/>
  <c r="M26" i="1"/>
  <c r="O26" i="1"/>
  <c r="F27" i="1"/>
  <c r="O27" i="1" s="1"/>
  <c r="F28" i="1"/>
  <c r="L28" i="1" s="1"/>
  <c r="G28" i="1"/>
  <c r="M28" i="1"/>
  <c r="N28" i="1"/>
  <c r="O28" i="1"/>
  <c r="F29" i="1"/>
  <c r="G29" i="1" s="1"/>
  <c r="L29" i="1"/>
  <c r="F30" i="1"/>
  <c r="G30" i="1"/>
  <c r="L30" i="1"/>
  <c r="M30" i="1"/>
  <c r="P30" i="1" s="1"/>
  <c r="N30" i="1"/>
  <c r="O30" i="1"/>
  <c r="F31" i="1"/>
  <c r="G31" i="1" s="1"/>
  <c r="L31" i="1"/>
  <c r="N31" i="1"/>
  <c r="F32" i="1"/>
  <c r="L32" i="1" s="1"/>
  <c r="G32" i="1"/>
  <c r="M32" i="1"/>
  <c r="O32" i="1"/>
  <c r="F33" i="1"/>
  <c r="M33" i="1" s="1"/>
  <c r="L33" i="1"/>
  <c r="N33" i="1"/>
  <c r="F34" i="1"/>
  <c r="N34" i="1" s="1"/>
  <c r="D80" i="1" s="1"/>
  <c r="G34" i="1"/>
  <c r="L34" i="1"/>
  <c r="P34" i="1" s="1"/>
  <c r="M34" i="1"/>
  <c r="O34" i="1"/>
  <c r="F35" i="1"/>
  <c r="O35" i="1" s="1"/>
  <c r="F36" i="1"/>
  <c r="L36" i="1" s="1"/>
  <c r="P36" i="1" s="1"/>
  <c r="G36" i="1"/>
  <c r="M36" i="1"/>
  <c r="N36" i="1"/>
  <c r="O36" i="1"/>
  <c r="F37" i="1"/>
  <c r="G37" i="1" s="1"/>
  <c r="L37" i="1"/>
  <c r="F38" i="1"/>
  <c r="G38" i="1"/>
  <c r="L38" i="1"/>
  <c r="M38" i="1"/>
  <c r="P38" i="1" s="1"/>
  <c r="N38" i="1"/>
  <c r="O38" i="1"/>
  <c r="F39" i="1"/>
  <c r="G39" i="1" s="1"/>
  <c r="L39" i="1"/>
  <c r="N39" i="1"/>
  <c r="F40" i="1"/>
  <c r="M40" i="1" s="1"/>
  <c r="I40" i="1"/>
  <c r="G40" i="1" s="1"/>
  <c r="L40" i="1"/>
  <c r="N40" i="1"/>
  <c r="F41" i="1"/>
  <c r="N41" i="1" s="1"/>
  <c r="G41" i="1"/>
  <c r="L41" i="1"/>
  <c r="P41" i="1" s="1"/>
  <c r="M41" i="1"/>
  <c r="O41" i="1"/>
  <c r="F42" i="1"/>
  <c r="O42" i="1" s="1"/>
  <c r="L42" i="1"/>
  <c r="M42" i="1"/>
  <c r="P42" i="1" s="1"/>
  <c r="N42" i="1"/>
  <c r="B43" i="1"/>
  <c r="C43" i="1"/>
  <c r="D43" i="1"/>
  <c r="E43" i="1"/>
  <c r="F43" i="1"/>
  <c r="I43" i="1"/>
  <c r="C52" i="1"/>
  <c r="D52" i="1"/>
  <c r="E52" i="1"/>
  <c r="H52" i="1"/>
  <c r="L52" i="1" s="1"/>
  <c r="K52" i="1"/>
  <c r="H53" i="1"/>
  <c r="B54" i="1"/>
  <c r="E54" i="1"/>
  <c r="H54" i="1"/>
  <c r="L54" i="1" s="1"/>
  <c r="B55" i="1"/>
  <c r="C55" i="1"/>
  <c r="H55" i="1"/>
  <c r="I55" i="1" s="1"/>
  <c r="J55" i="1"/>
  <c r="B56" i="1"/>
  <c r="C56" i="1"/>
  <c r="D56" i="1"/>
  <c r="H56" i="1"/>
  <c r="J56" i="1" s="1"/>
  <c r="I56" i="1"/>
  <c r="K56" i="1"/>
  <c r="B57" i="1"/>
  <c r="D57" i="1"/>
  <c r="E57" i="1"/>
  <c r="H57" i="1"/>
  <c r="L57" i="1"/>
  <c r="B58" i="1"/>
  <c r="C58" i="1"/>
  <c r="D58" i="1"/>
  <c r="E58" i="1"/>
  <c r="F58" i="1"/>
  <c r="H58" i="1"/>
  <c r="L58" i="1" s="1"/>
  <c r="I58" i="1"/>
  <c r="M58" i="1" s="1"/>
  <c r="J58" i="1"/>
  <c r="K58" i="1"/>
  <c r="B59" i="1"/>
  <c r="D59" i="1"/>
  <c r="E59" i="1"/>
  <c r="H59" i="1"/>
  <c r="B60" i="1"/>
  <c r="C60" i="1"/>
  <c r="D60" i="1"/>
  <c r="E60" i="1"/>
  <c r="F60" i="1"/>
  <c r="H60" i="1"/>
  <c r="J60" i="1" s="1"/>
  <c r="I60" i="1"/>
  <c r="M60" i="1" s="1"/>
  <c r="K60" i="1"/>
  <c r="L60" i="1"/>
  <c r="B61" i="1"/>
  <c r="D61" i="1"/>
  <c r="H61" i="1"/>
  <c r="C62" i="1"/>
  <c r="E62" i="1"/>
  <c r="H62" i="1"/>
  <c r="L62" i="1" s="1"/>
  <c r="J62" i="1"/>
  <c r="B63" i="1"/>
  <c r="C63" i="1"/>
  <c r="D63" i="1"/>
  <c r="H63" i="1"/>
  <c r="J63" i="1" s="1"/>
  <c r="B64" i="1"/>
  <c r="F64" i="1" s="1"/>
  <c r="C64" i="1"/>
  <c r="D64" i="1"/>
  <c r="E64" i="1"/>
  <c r="H64" i="1"/>
  <c r="J64" i="1" s="1"/>
  <c r="I64" i="1"/>
  <c r="L64" i="1"/>
  <c r="M64" i="1"/>
  <c r="E65" i="1"/>
  <c r="H65" i="1"/>
  <c r="L65" i="1" s="1"/>
  <c r="B66" i="1"/>
  <c r="C66" i="1"/>
  <c r="E66" i="1"/>
  <c r="H66" i="1"/>
  <c r="L66" i="1" s="1"/>
  <c r="I66" i="1"/>
  <c r="J66" i="1"/>
  <c r="B67" i="1"/>
  <c r="H67" i="1"/>
  <c r="I67" i="1" s="1"/>
  <c r="B68" i="1"/>
  <c r="C68" i="1"/>
  <c r="E68" i="1"/>
  <c r="H68" i="1"/>
  <c r="L68" i="1" s="1"/>
  <c r="I68" i="1"/>
  <c r="B69" i="1"/>
  <c r="D69" i="1"/>
  <c r="H69" i="1"/>
  <c r="C70" i="1"/>
  <c r="E70" i="1"/>
  <c r="H70" i="1"/>
  <c r="L70" i="1" s="1"/>
  <c r="J70" i="1"/>
  <c r="B71" i="1"/>
  <c r="D71" i="1"/>
  <c r="H71" i="1"/>
  <c r="B72" i="1"/>
  <c r="F72" i="1" s="1"/>
  <c r="C72" i="1"/>
  <c r="D72" i="1"/>
  <c r="E72" i="1"/>
  <c r="H72" i="1"/>
  <c r="J72" i="1" s="1"/>
  <c r="I72" i="1"/>
  <c r="L72" i="1"/>
  <c r="M72" i="1"/>
  <c r="H73" i="1"/>
  <c r="C74" i="1"/>
  <c r="D74" i="1"/>
  <c r="E74" i="1"/>
  <c r="H74" i="1"/>
  <c r="J74" i="1"/>
  <c r="K74" i="1"/>
  <c r="L74" i="1"/>
  <c r="B75" i="1"/>
  <c r="H75" i="1"/>
  <c r="I75" i="1" s="1"/>
  <c r="B76" i="1"/>
  <c r="C76" i="1"/>
  <c r="D76" i="1"/>
  <c r="E76" i="1"/>
  <c r="H76" i="1"/>
  <c r="L76" i="1" s="1"/>
  <c r="I76" i="1"/>
  <c r="K76" i="1"/>
  <c r="B77" i="1"/>
  <c r="D77" i="1"/>
  <c r="H77" i="1"/>
  <c r="B78" i="1"/>
  <c r="C78" i="1"/>
  <c r="E78" i="1"/>
  <c r="H78" i="1"/>
  <c r="L78" i="1" s="1"/>
  <c r="J78" i="1"/>
  <c r="B79" i="1"/>
  <c r="C79" i="1"/>
  <c r="D79" i="1"/>
  <c r="H79" i="1"/>
  <c r="J79" i="1"/>
  <c r="B80" i="1"/>
  <c r="C80" i="1"/>
  <c r="E80" i="1"/>
  <c r="H80" i="1"/>
  <c r="J80" i="1" s="1"/>
  <c r="I80" i="1"/>
  <c r="K80" i="1"/>
  <c r="M80" i="1" s="1"/>
  <c r="L80" i="1"/>
  <c r="E81" i="1"/>
  <c r="H81" i="1"/>
  <c r="L81" i="1" s="1"/>
  <c r="B82" i="1"/>
  <c r="F82" i="1" s="1"/>
  <c r="C82" i="1"/>
  <c r="D82" i="1"/>
  <c r="E82" i="1"/>
  <c r="H82" i="1"/>
  <c r="I82" i="1"/>
  <c r="J82" i="1"/>
  <c r="K82" i="1"/>
  <c r="M82" i="1" s="1"/>
  <c r="L82" i="1"/>
  <c r="B83" i="1"/>
  <c r="H83" i="1"/>
  <c r="I83" i="1" s="1"/>
  <c r="B84" i="1"/>
  <c r="F84" i="1" s="1"/>
  <c r="C84" i="1"/>
  <c r="D84" i="1"/>
  <c r="E84" i="1"/>
  <c r="H84" i="1"/>
  <c r="L84" i="1" s="1"/>
  <c r="I84" i="1"/>
  <c r="K84" i="1"/>
  <c r="B85" i="1"/>
  <c r="D85" i="1"/>
  <c r="H85" i="1"/>
  <c r="B86" i="1"/>
  <c r="D86" i="1"/>
  <c r="H86" i="1"/>
  <c r="I86" i="1"/>
  <c r="K86" i="1"/>
  <c r="B87" i="1"/>
  <c r="C87" i="1"/>
  <c r="E87" i="1"/>
  <c r="H87" i="1"/>
  <c r="I87" i="1" s="1"/>
  <c r="J87" i="1"/>
  <c r="B88" i="1"/>
  <c r="C88" i="1"/>
  <c r="D88" i="1"/>
  <c r="H88" i="1"/>
  <c r="J88" i="1" s="1"/>
  <c r="I88" i="1"/>
  <c r="K88" i="1"/>
  <c r="B107" i="1"/>
  <c r="F6" i="2"/>
  <c r="L6" i="2" s="1"/>
  <c r="G6" i="2"/>
  <c r="M6" i="2"/>
  <c r="J52" i="2" s="1"/>
  <c r="N6" i="2"/>
  <c r="O6" i="2"/>
  <c r="F7" i="2"/>
  <c r="L7" i="2"/>
  <c r="N7" i="2"/>
  <c r="O7" i="2"/>
  <c r="F8" i="2"/>
  <c r="F9" i="2"/>
  <c r="G9" i="2"/>
  <c r="L9" i="2"/>
  <c r="N9" i="2"/>
  <c r="F10" i="2"/>
  <c r="N10" i="2" s="1"/>
  <c r="L10" i="2"/>
  <c r="M10" i="2"/>
  <c r="C56" i="2" s="1"/>
  <c r="O10" i="2"/>
  <c r="F11" i="2"/>
  <c r="G11" i="2"/>
  <c r="F12" i="2"/>
  <c r="G12" i="2"/>
  <c r="L12" i="2"/>
  <c r="M12" i="2"/>
  <c r="N12" i="2"/>
  <c r="O12" i="2"/>
  <c r="F13" i="2"/>
  <c r="G13" i="2" s="1"/>
  <c r="L13" i="2"/>
  <c r="M13" i="2"/>
  <c r="N13" i="2"/>
  <c r="O13" i="2"/>
  <c r="F14" i="2"/>
  <c r="L14" i="2" s="1"/>
  <c r="G14" i="2"/>
  <c r="M14" i="2"/>
  <c r="N14" i="2"/>
  <c r="O14" i="2"/>
  <c r="F15" i="2"/>
  <c r="F16" i="2"/>
  <c r="G16" i="2" s="1"/>
  <c r="M16" i="2"/>
  <c r="O16" i="2"/>
  <c r="L62" i="2" s="1"/>
  <c r="F17" i="2"/>
  <c r="G17" i="2" s="1"/>
  <c r="N17" i="2"/>
  <c r="F18" i="2"/>
  <c r="G18" i="2" s="1"/>
  <c r="L18" i="2"/>
  <c r="F19" i="2"/>
  <c r="O19" i="2" s="1"/>
  <c r="G19" i="2"/>
  <c r="L19" i="2"/>
  <c r="M19" i="2"/>
  <c r="N19" i="2"/>
  <c r="F20" i="2"/>
  <c r="G20" i="2"/>
  <c r="L20" i="2"/>
  <c r="M20" i="2"/>
  <c r="N20" i="2"/>
  <c r="D66" i="2" s="1"/>
  <c r="O20" i="2"/>
  <c r="E66" i="2" s="1"/>
  <c r="F21" i="2"/>
  <c r="O21" i="2" s="1"/>
  <c r="F22" i="2"/>
  <c r="G22" i="2"/>
  <c r="F23" i="2"/>
  <c r="O23" i="2"/>
  <c r="E69" i="2" s="1"/>
  <c r="F24" i="2"/>
  <c r="N24" i="2" s="1"/>
  <c r="G24" i="2"/>
  <c r="L24" i="2"/>
  <c r="B70" i="2" s="1"/>
  <c r="M24" i="2"/>
  <c r="O24" i="2"/>
  <c r="F25" i="2"/>
  <c r="N25" i="2"/>
  <c r="F26" i="2"/>
  <c r="F27" i="2"/>
  <c r="O27" i="2" s="1"/>
  <c r="G27" i="2"/>
  <c r="L27" i="2"/>
  <c r="M27" i="2"/>
  <c r="N27" i="2"/>
  <c r="F28" i="2"/>
  <c r="G28" i="2"/>
  <c r="L28" i="2"/>
  <c r="M28" i="2"/>
  <c r="N28" i="2"/>
  <c r="O28" i="2"/>
  <c r="E74" i="2" s="1"/>
  <c r="F29" i="2"/>
  <c r="G29" i="2" s="1"/>
  <c r="M29" i="2"/>
  <c r="N29" i="2"/>
  <c r="O29" i="2"/>
  <c r="F30" i="2"/>
  <c r="O30" i="2"/>
  <c r="F31" i="2"/>
  <c r="G31" i="2"/>
  <c r="L31" i="2"/>
  <c r="F32" i="2"/>
  <c r="N32" i="2" s="1"/>
  <c r="K78" i="2" s="1"/>
  <c r="G32" i="2"/>
  <c r="F33" i="2"/>
  <c r="G33" i="2" s="1"/>
  <c r="L33" i="2"/>
  <c r="M33" i="2"/>
  <c r="J79" i="2" s="1"/>
  <c r="N33" i="2"/>
  <c r="O33" i="2"/>
  <c r="F34" i="2"/>
  <c r="L34" i="2" s="1"/>
  <c r="G34" i="2"/>
  <c r="M34" i="2"/>
  <c r="N34" i="2"/>
  <c r="D80" i="2" s="1"/>
  <c r="O34" i="2"/>
  <c r="E80" i="2" s="1"/>
  <c r="F35" i="2"/>
  <c r="F36" i="2"/>
  <c r="G36" i="2"/>
  <c r="O36" i="2"/>
  <c r="F37" i="2"/>
  <c r="F38" i="2"/>
  <c r="F39" i="2"/>
  <c r="N39" i="2"/>
  <c r="F40" i="2"/>
  <c r="G40" i="2"/>
  <c r="I40" i="2"/>
  <c r="L40" i="2"/>
  <c r="M40" i="2"/>
  <c r="N40" i="2"/>
  <c r="O40" i="2"/>
  <c r="F41" i="2"/>
  <c r="G41" i="2"/>
  <c r="L41" i="2"/>
  <c r="M41" i="2"/>
  <c r="J87" i="2" s="1"/>
  <c r="N41" i="2"/>
  <c r="O41" i="2"/>
  <c r="F42" i="2"/>
  <c r="G42" i="2" s="1"/>
  <c r="L42" i="2"/>
  <c r="M42" i="2"/>
  <c r="N42" i="2"/>
  <c r="D88" i="2" s="1"/>
  <c r="O42" i="2"/>
  <c r="E88" i="2" s="1"/>
  <c r="B43" i="2"/>
  <c r="C43" i="2"/>
  <c r="D43" i="2"/>
  <c r="E43" i="2"/>
  <c r="I43" i="2"/>
  <c r="B52" i="2"/>
  <c r="C52" i="2"/>
  <c r="D52" i="2"/>
  <c r="E52" i="2"/>
  <c r="H52" i="2"/>
  <c r="K52" i="2"/>
  <c r="L52" i="2"/>
  <c r="H53" i="2"/>
  <c r="I53" i="2"/>
  <c r="L53" i="2"/>
  <c r="H54" i="2"/>
  <c r="B55" i="2"/>
  <c r="H55" i="2"/>
  <c r="D56" i="2"/>
  <c r="H56" i="2"/>
  <c r="J56" i="2"/>
  <c r="K56" i="2"/>
  <c r="H57" i="2"/>
  <c r="B58" i="2"/>
  <c r="C58" i="2"/>
  <c r="D58" i="2"/>
  <c r="E58" i="2"/>
  <c r="H58" i="2"/>
  <c r="J58" i="2"/>
  <c r="K58" i="2"/>
  <c r="L58" i="2"/>
  <c r="H59" i="2"/>
  <c r="B60" i="2"/>
  <c r="C60" i="2"/>
  <c r="H60" i="2"/>
  <c r="I60" i="2" s="1"/>
  <c r="H61" i="2"/>
  <c r="E62" i="2"/>
  <c r="H62" i="2"/>
  <c r="D63" i="2"/>
  <c r="H63" i="2"/>
  <c r="K63" i="2"/>
  <c r="H64" i="2"/>
  <c r="D65" i="2"/>
  <c r="E65" i="2"/>
  <c r="H65" i="2"/>
  <c r="L65" i="2" s="1"/>
  <c r="B66" i="2"/>
  <c r="H66" i="2"/>
  <c r="I66" i="2"/>
  <c r="K66" i="2"/>
  <c r="L66" i="2"/>
  <c r="H67" i="2"/>
  <c r="H68" i="2"/>
  <c r="H69" i="2"/>
  <c r="L69" i="2"/>
  <c r="D70" i="2"/>
  <c r="E70" i="2"/>
  <c r="H70" i="2"/>
  <c r="K70" i="2" s="1"/>
  <c r="H71" i="2"/>
  <c r="H72" i="2"/>
  <c r="E73" i="2"/>
  <c r="H73" i="2"/>
  <c r="L73" i="2" s="1"/>
  <c r="C74" i="2"/>
  <c r="D74" i="2"/>
  <c r="H74" i="2"/>
  <c r="I74" i="2"/>
  <c r="J74" i="2"/>
  <c r="K74" i="2"/>
  <c r="L74" i="2"/>
  <c r="H75" i="2"/>
  <c r="E76" i="2"/>
  <c r="H76" i="2"/>
  <c r="L76" i="2"/>
  <c r="H77" i="2"/>
  <c r="D78" i="2"/>
  <c r="H78" i="2"/>
  <c r="B79" i="2"/>
  <c r="C79" i="2"/>
  <c r="D79" i="2"/>
  <c r="H79" i="2"/>
  <c r="K79" i="2"/>
  <c r="B80" i="2"/>
  <c r="H80" i="2"/>
  <c r="I80" i="2"/>
  <c r="K80" i="2"/>
  <c r="L80" i="2"/>
  <c r="H81" i="2"/>
  <c r="H82" i="2"/>
  <c r="H83" i="2"/>
  <c r="H84" i="2"/>
  <c r="D85" i="2"/>
  <c r="H85" i="2"/>
  <c r="K85" i="2"/>
  <c r="C86" i="2"/>
  <c r="D86" i="2"/>
  <c r="E86" i="2"/>
  <c r="H86" i="2"/>
  <c r="L86" i="2" s="1"/>
  <c r="I86" i="2"/>
  <c r="M86" i="2" s="1"/>
  <c r="J86" i="2"/>
  <c r="K86" i="2"/>
  <c r="C87" i="2"/>
  <c r="E87" i="2"/>
  <c r="H87" i="2"/>
  <c r="L87" i="2"/>
  <c r="B88" i="2"/>
  <c r="F88" i="2" s="1"/>
  <c r="C88" i="2"/>
  <c r="H88" i="2"/>
  <c r="I88" i="2"/>
  <c r="J88" i="2"/>
  <c r="K88" i="2"/>
  <c r="L88" i="2"/>
  <c r="M88" i="2"/>
  <c r="B107" i="2"/>
  <c r="F6" i="3"/>
  <c r="G6" i="3"/>
  <c r="O6" i="3"/>
  <c r="F7" i="3"/>
  <c r="G7" i="3" s="1"/>
  <c r="F8" i="3"/>
  <c r="G8" i="3"/>
  <c r="L8" i="3"/>
  <c r="M8" i="3"/>
  <c r="F9" i="3"/>
  <c r="G9" i="3"/>
  <c r="M9" i="3"/>
  <c r="F10" i="3"/>
  <c r="G10" i="3"/>
  <c r="L10" i="3"/>
  <c r="M10" i="3"/>
  <c r="C56" i="3" s="1"/>
  <c r="N10" i="3"/>
  <c r="D56" i="3" s="1"/>
  <c r="O10" i="3"/>
  <c r="F11" i="3"/>
  <c r="G11" i="3"/>
  <c r="L11" i="3"/>
  <c r="M11" i="3"/>
  <c r="N11" i="3"/>
  <c r="O11" i="3"/>
  <c r="E57" i="3" s="1"/>
  <c r="P11" i="3"/>
  <c r="F12" i="3"/>
  <c r="G12" i="3"/>
  <c r="L12" i="3"/>
  <c r="M12" i="3"/>
  <c r="N12" i="3"/>
  <c r="O12" i="3"/>
  <c r="E58" i="3" s="1"/>
  <c r="P12" i="3"/>
  <c r="F13" i="3"/>
  <c r="F14" i="3"/>
  <c r="G14" i="3" s="1"/>
  <c r="F15" i="3"/>
  <c r="M15" i="3" s="1"/>
  <c r="G15" i="3"/>
  <c r="L15" i="3"/>
  <c r="P15" i="3" s="1"/>
  <c r="N15" i="3"/>
  <c r="O15" i="3"/>
  <c r="F16" i="3"/>
  <c r="O16" i="3"/>
  <c r="F17" i="3"/>
  <c r="L17" i="3"/>
  <c r="F18" i="3"/>
  <c r="N18" i="3" s="1"/>
  <c r="F19" i="3"/>
  <c r="G19" i="3" s="1"/>
  <c r="L19" i="3"/>
  <c r="M19" i="3"/>
  <c r="N19" i="3"/>
  <c r="O19" i="3"/>
  <c r="F20" i="3"/>
  <c r="G20" i="3"/>
  <c r="L20" i="3"/>
  <c r="M20" i="3"/>
  <c r="P20" i="3" s="1"/>
  <c r="N20" i="3"/>
  <c r="O20" i="3"/>
  <c r="E66" i="3" s="1"/>
  <c r="F21" i="3"/>
  <c r="O21" i="3"/>
  <c r="F22" i="3"/>
  <c r="M22" i="3" s="1"/>
  <c r="F23" i="3"/>
  <c r="F24" i="3"/>
  <c r="N24" i="3" s="1"/>
  <c r="L24" i="3"/>
  <c r="B70" i="3" s="1"/>
  <c r="M24" i="3"/>
  <c r="O24" i="3"/>
  <c r="L70" i="3" s="1"/>
  <c r="F25" i="3"/>
  <c r="N25" i="3"/>
  <c r="F26" i="3"/>
  <c r="L26" i="3"/>
  <c r="F27" i="3"/>
  <c r="N27" i="3"/>
  <c r="K73" i="3" s="1"/>
  <c r="F28" i="3"/>
  <c r="G28" i="3"/>
  <c r="L28" i="3"/>
  <c r="M28" i="3"/>
  <c r="C74" i="3" s="1"/>
  <c r="N28" i="3"/>
  <c r="O28" i="3"/>
  <c r="E74" i="3" s="1"/>
  <c r="F29" i="3"/>
  <c r="G29" i="3" s="1"/>
  <c r="M29" i="3"/>
  <c r="C75" i="3" s="1"/>
  <c r="N29" i="3"/>
  <c r="O29" i="3"/>
  <c r="F30" i="3"/>
  <c r="F31" i="3"/>
  <c r="G31" i="3"/>
  <c r="L31" i="3"/>
  <c r="F32" i="3"/>
  <c r="N32" i="3" s="1"/>
  <c r="K78" i="3" s="1"/>
  <c r="G32" i="3"/>
  <c r="L32" i="3"/>
  <c r="F33" i="3"/>
  <c r="O33" i="3" s="1"/>
  <c r="L33" i="3"/>
  <c r="M33" i="3"/>
  <c r="J79" i="3" s="1"/>
  <c r="N33" i="3"/>
  <c r="F34" i="3"/>
  <c r="F35" i="3"/>
  <c r="G35" i="3"/>
  <c r="L35" i="3"/>
  <c r="F36" i="3"/>
  <c r="G36" i="3"/>
  <c r="L36" i="3"/>
  <c r="M36" i="3"/>
  <c r="N36" i="3"/>
  <c r="O36" i="3"/>
  <c r="F37" i="3"/>
  <c r="M37" i="3" s="1"/>
  <c r="F38" i="3"/>
  <c r="L38" i="3" s="1"/>
  <c r="M38" i="3"/>
  <c r="J84" i="3" s="1"/>
  <c r="N38" i="3"/>
  <c r="O38" i="3"/>
  <c r="F39" i="3"/>
  <c r="O39" i="3"/>
  <c r="F40" i="3"/>
  <c r="I40" i="3"/>
  <c r="G40" i="3" s="1"/>
  <c r="F41" i="3"/>
  <c r="G41" i="3"/>
  <c r="L41" i="3"/>
  <c r="F42" i="3"/>
  <c r="O42" i="3" s="1"/>
  <c r="G42" i="3"/>
  <c r="L42" i="3"/>
  <c r="B88" i="3" s="1"/>
  <c r="M42" i="3"/>
  <c r="N42" i="3"/>
  <c r="B43" i="3"/>
  <c r="C43" i="3"/>
  <c r="D43" i="3"/>
  <c r="E43" i="3"/>
  <c r="I43" i="3"/>
  <c r="E52" i="3"/>
  <c r="H52" i="3"/>
  <c r="L52" i="3"/>
  <c r="H53" i="3"/>
  <c r="B54" i="3"/>
  <c r="H54" i="3"/>
  <c r="I54" i="3"/>
  <c r="C55" i="3"/>
  <c r="H55" i="3"/>
  <c r="J55" i="3"/>
  <c r="B56" i="3"/>
  <c r="H56" i="3"/>
  <c r="I56" i="3"/>
  <c r="J56" i="3"/>
  <c r="B57" i="3"/>
  <c r="C57" i="3"/>
  <c r="D57" i="3"/>
  <c r="H57" i="3"/>
  <c r="L57" i="3"/>
  <c r="B58" i="3"/>
  <c r="C58" i="3"/>
  <c r="D58" i="3"/>
  <c r="H58" i="3"/>
  <c r="I58" i="3"/>
  <c r="J58" i="3"/>
  <c r="K58" i="3"/>
  <c r="M58" i="3" s="1"/>
  <c r="L58" i="3"/>
  <c r="H59" i="3"/>
  <c r="H60" i="3"/>
  <c r="B61" i="3"/>
  <c r="C61" i="3"/>
  <c r="H61" i="3"/>
  <c r="J61" i="3" s="1"/>
  <c r="I61" i="3"/>
  <c r="E62" i="3"/>
  <c r="H62" i="3"/>
  <c r="H63" i="3"/>
  <c r="H64" i="3"/>
  <c r="E65" i="3"/>
  <c r="H65" i="3"/>
  <c r="L65" i="3" s="1"/>
  <c r="B66" i="3"/>
  <c r="H66" i="3"/>
  <c r="I66" i="3"/>
  <c r="J66" i="3"/>
  <c r="L66" i="3"/>
  <c r="H67" i="3"/>
  <c r="H68" i="3"/>
  <c r="H69" i="3"/>
  <c r="D70" i="3"/>
  <c r="H70" i="3"/>
  <c r="K70" i="3" s="1"/>
  <c r="D71" i="3"/>
  <c r="H71" i="3"/>
  <c r="K71" i="3"/>
  <c r="B72" i="3"/>
  <c r="H72" i="3"/>
  <c r="I72" i="3"/>
  <c r="H73" i="3"/>
  <c r="D74" i="3"/>
  <c r="H74" i="3"/>
  <c r="J74" i="3"/>
  <c r="K74" i="3"/>
  <c r="L74" i="3"/>
  <c r="H75" i="3"/>
  <c r="H76" i="3"/>
  <c r="H77" i="3"/>
  <c r="I77" i="3"/>
  <c r="D78" i="3"/>
  <c r="H78" i="3"/>
  <c r="I78" i="3"/>
  <c r="C79" i="3"/>
  <c r="D79" i="3"/>
  <c r="E79" i="3"/>
  <c r="H79" i="3"/>
  <c r="K79" i="3"/>
  <c r="L79" i="3"/>
  <c r="H80" i="3"/>
  <c r="H81" i="3"/>
  <c r="B82" i="3"/>
  <c r="F82" i="3" s="1"/>
  <c r="C82" i="3"/>
  <c r="D82" i="3"/>
  <c r="E82" i="3"/>
  <c r="H82" i="3"/>
  <c r="I82" i="3"/>
  <c r="J82" i="3"/>
  <c r="K82" i="3"/>
  <c r="L82" i="3"/>
  <c r="M82" i="3" s="1"/>
  <c r="H83" i="3"/>
  <c r="B84" i="3"/>
  <c r="C84" i="3"/>
  <c r="D84" i="3"/>
  <c r="H84" i="3"/>
  <c r="I84" i="3"/>
  <c r="H85" i="3"/>
  <c r="H86" i="3"/>
  <c r="H87" i="3"/>
  <c r="D88" i="3"/>
  <c r="E88" i="3"/>
  <c r="H88" i="3"/>
  <c r="L88" i="3" s="1"/>
  <c r="I88" i="3"/>
  <c r="B107" i="3"/>
  <c r="F6" i="4"/>
  <c r="G6" i="4"/>
  <c r="L6" i="4"/>
  <c r="I52" i="4" s="1"/>
  <c r="M6" i="4"/>
  <c r="N6" i="4"/>
  <c r="O6" i="4"/>
  <c r="F7" i="4"/>
  <c r="G7" i="4" s="1"/>
  <c r="L7" i="4"/>
  <c r="M7" i="4"/>
  <c r="N7" i="4"/>
  <c r="O7" i="4"/>
  <c r="F8" i="4"/>
  <c r="G8" i="4"/>
  <c r="F9" i="4"/>
  <c r="F10" i="4"/>
  <c r="N10" i="4" s="1"/>
  <c r="G10" i="4"/>
  <c r="L10" i="4"/>
  <c r="B56" i="4" s="1"/>
  <c r="F56" i="4" s="1"/>
  <c r="M10" i="4"/>
  <c r="C56" i="4" s="1"/>
  <c r="O10" i="4"/>
  <c r="L56" i="4" s="1"/>
  <c r="F11" i="4"/>
  <c r="O11" i="4" s="1"/>
  <c r="G11" i="4"/>
  <c r="L11" i="4"/>
  <c r="M11" i="4"/>
  <c r="N11" i="4"/>
  <c r="D57" i="4" s="1"/>
  <c r="F12" i="4"/>
  <c r="G12" i="4" s="1"/>
  <c r="F13" i="4"/>
  <c r="L13" i="4"/>
  <c r="M13" i="4"/>
  <c r="F14" i="4"/>
  <c r="G14" i="4"/>
  <c r="L14" i="4"/>
  <c r="P14" i="4" s="1"/>
  <c r="M14" i="4"/>
  <c r="C60" i="4" s="1"/>
  <c r="N14" i="4"/>
  <c r="O14" i="4"/>
  <c r="F15" i="4"/>
  <c r="G15" i="4" s="1"/>
  <c r="L15" i="4"/>
  <c r="M15" i="4"/>
  <c r="C61" i="4" s="1"/>
  <c r="N15" i="4"/>
  <c r="D61" i="4" s="1"/>
  <c r="O15" i="4"/>
  <c r="F16" i="4"/>
  <c r="L16" i="4" s="1"/>
  <c r="G16" i="4"/>
  <c r="M16" i="4"/>
  <c r="N16" i="4"/>
  <c r="O16" i="4"/>
  <c r="E62" i="4" s="1"/>
  <c r="F17" i="4"/>
  <c r="G17" i="4"/>
  <c r="F18" i="4"/>
  <c r="F19" i="4"/>
  <c r="O19" i="4" s="1"/>
  <c r="G19" i="4"/>
  <c r="L19" i="4"/>
  <c r="I65" i="4" s="1"/>
  <c r="M65" i="4" s="1"/>
  <c r="M19" i="4"/>
  <c r="N19" i="4"/>
  <c r="K65" i="4" s="1"/>
  <c r="F20" i="4"/>
  <c r="G20" i="4"/>
  <c r="L20" i="4"/>
  <c r="M20" i="4"/>
  <c r="J66" i="4" s="1"/>
  <c r="N20" i="4"/>
  <c r="D66" i="4" s="1"/>
  <c r="O20" i="4"/>
  <c r="E66" i="4" s="1"/>
  <c r="F21" i="4"/>
  <c r="G21" i="4"/>
  <c r="F22" i="4"/>
  <c r="M22" i="4" s="1"/>
  <c r="G22" i="4"/>
  <c r="L22" i="4"/>
  <c r="I68" i="4" s="1"/>
  <c r="F23" i="4"/>
  <c r="L23" i="4"/>
  <c r="F24" i="4"/>
  <c r="G24" i="4"/>
  <c r="M24" i="4"/>
  <c r="N24" i="4"/>
  <c r="K70" i="4" s="1"/>
  <c r="F25" i="4"/>
  <c r="G25" i="4"/>
  <c r="L25" i="4"/>
  <c r="P25" i="4" s="1"/>
  <c r="M25" i="4"/>
  <c r="N25" i="4"/>
  <c r="D71" i="4" s="1"/>
  <c r="O25" i="4"/>
  <c r="E71" i="4" s="1"/>
  <c r="F26" i="4"/>
  <c r="G26" i="4"/>
  <c r="L26" i="4"/>
  <c r="B72" i="4" s="1"/>
  <c r="F72" i="4" s="1"/>
  <c r="M26" i="4"/>
  <c r="C72" i="4" s="1"/>
  <c r="N26" i="4"/>
  <c r="K72" i="4" s="1"/>
  <c r="O26" i="4"/>
  <c r="F27" i="4"/>
  <c r="G27" i="4"/>
  <c r="L27" i="4"/>
  <c r="M27" i="4"/>
  <c r="J73" i="4" s="1"/>
  <c r="M73" i="4" s="1"/>
  <c r="N27" i="4"/>
  <c r="O27" i="4"/>
  <c r="F28" i="4"/>
  <c r="N28" i="4"/>
  <c r="D74" i="4" s="1"/>
  <c r="O28" i="4"/>
  <c r="E74" i="4" s="1"/>
  <c r="F29" i="4"/>
  <c r="G29" i="4"/>
  <c r="F30" i="4"/>
  <c r="M30" i="4" s="1"/>
  <c r="G30" i="4"/>
  <c r="L30" i="4"/>
  <c r="I76" i="4" s="1"/>
  <c r="F31" i="4"/>
  <c r="M31" i="4" s="1"/>
  <c r="L31" i="4"/>
  <c r="F32" i="4"/>
  <c r="F33" i="4"/>
  <c r="G33" i="4"/>
  <c r="L33" i="4"/>
  <c r="P33" i="4" s="1"/>
  <c r="M33" i="4"/>
  <c r="N33" i="4"/>
  <c r="K79" i="4" s="1"/>
  <c r="O33" i="4"/>
  <c r="E79" i="4" s="1"/>
  <c r="F34" i="4"/>
  <c r="G34" i="4"/>
  <c r="L34" i="4"/>
  <c r="B80" i="4" s="1"/>
  <c r="M34" i="4"/>
  <c r="C80" i="4" s="1"/>
  <c r="N34" i="4"/>
  <c r="K80" i="4" s="1"/>
  <c r="O34" i="4"/>
  <c r="F35" i="4"/>
  <c r="G35" i="4"/>
  <c r="L35" i="4"/>
  <c r="M35" i="4"/>
  <c r="J81" i="4" s="1"/>
  <c r="N35" i="4"/>
  <c r="K81" i="4" s="1"/>
  <c r="O35" i="4"/>
  <c r="F36" i="4"/>
  <c r="F37" i="4"/>
  <c r="G37" i="4"/>
  <c r="O37" i="4"/>
  <c r="E83" i="4" s="1"/>
  <c r="F38" i="4"/>
  <c r="M38" i="4" s="1"/>
  <c r="G38" i="4"/>
  <c r="L38" i="4"/>
  <c r="I84" i="4" s="1"/>
  <c r="F39" i="4"/>
  <c r="L39" i="4"/>
  <c r="M39" i="4"/>
  <c r="C85" i="4" s="1"/>
  <c r="F40" i="4"/>
  <c r="G40" i="4" s="1"/>
  <c r="I40" i="4"/>
  <c r="F41" i="4"/>
  <c r="G41" i="4"/>
  <c r="M41" i="4"/>
  <c r="C87" i="4" s="1"/>
  <c r="N41" i="4"/>
  <c r="D87" i="4" s="1"/>
  <c r="F42" i="4"/>
  <c r="G42" i="4"/>
  <c r="L42" i="4"/>
  <c r="M42" i="4"/>
  <c r="C88" i="4" s="1"/>
  <c r="N42" i="4"/>
  <c r="O42" i="4"/>
  <c r="B43" i="4"/>
  <c r="C43" i="4"/>
  <c r="D43" i="4"/>
  <c r="E43" i="4"/>
  <c r="I43" i="4"/>
  <c r="B52" i="4"/>
  <c r="D52" i="4"/>
  <c r="E52" i="4"/>
  <c r="H52" i="4"/>
  <c r="K52" i="4"/>
  <c r="B53" i="4"/>
  <c r="C53" i="4"/>
  <c r="H53" i="4"/>
  <c r="I53" i="4" s="1"/>
  <c r="H54" i="4"/>
  <c r="H55" i="4"/>
  <c r="D56" i="4"/>
  <c r="E56" i="4"/>
  <c r="H56" i="4"/>
  <c r="K56" i="4" s="1"/>
  <c r="J56" i="4"/>
  <c r="B57" i="4"/>
  <c r="F57" i="4" s="1"/>
  <c r="C57" i="4"/>
  <c r="E57" i="4"/>
  <c r="H57" i="4"/>
  <c r="I57" i="4"/>
  <c r="L57" i="4"/>
  <c r="H58" i="4"/>
  <c r="H59" i="4"/>
  <c r="I59" i="4"/>
  <c r="B60" i="4"/>
  <c r="D60" i="4"/>
  <c r="E60" i="4"/>
  <c r="H60" i="4"/>
  <c r="I60" i="4"/>
  <c r="J60" i="4"/>
  <c r="M60" i="4" s="1"/>
  <c r="K60" i="4"/>
  <c r="L60" i="4"/>
  <c r="B61" i="4"/>
  <c r="H61" i="4"/>
  <c r="K61" i="4"/>
  <c r="B62" i="4"/>
  <c r="C62" i="4"/>
  <c r="F62" i="4" s="1"/>
  <c r="D62" i="4"/>
  <c r="H62" i="4"/>
  <c r="H63" i="4"/>
  <c r="H64" i="4"/>
  <c r="C65" i="4"/>
  <c r="D65" i="4"/>
  <c r="E65" i="4"/>
  <c r="H65" i="4"/>
  <c r="J65" i="4"/>
  <c r="L65" i="4"/>
  <c r="B66" i="4"/>
  <c r="C66" i="4"/>
  <c r="H66" i="4"/>
  <c r="L66" i="4" s="1"/>
  <c r="H67" i="4"/>
  <c r="C68" i="4"/>
  <c r="H68" i="4"/>
  <c r="J68" i="4"/>
  <c r="H69" i="4"/>
  <c r="I69" i="4"/>
  <c r="H70" i="4"/>
  <c r="C71" i="4"/>
  <c r="H71" i="4"/>
  <c r="J71" i="4"/>
  <c r="K71" i="4"/>
  <c r="L71" i="4"/>
  <c r="D72" i="4"/>
  <c r="E72" i="4"/>
  <c r="H72" i="4"/>
  <c r="J72" i="4"/>
  <c r="B73" i="4"/>
  <c r="D73" i="4"/>
  <c r="E73" i="4"/>
  <c r="H73" i="4"/>
  <c r="I73" i="4"/>
  <c r="K73" i="4"/>
  <c r="L73" i="4"/>
  <c r="H74" i="4"/>
  <c r="K74" i="4"/>
  <c r="L74" i="4"/>
  <c r="H75" i="4"/>
  <c r="B76" i="4"/>
  <c r="C76" i="4"/>
  <c r="H76" i="4"/>
  <c r="J76" i="4"/>
  <c r="B77" i="4"/>
  <c r="H77" i="4"/>
  <c r="H78" i="4"/>
  <c r="C79" i="4"/>
  <c r="D79" i="4"/>
  <c r="H79" i="4"/>
  <c r="J79" i="4"/>
  <c r="L79" i="4"/>
  <c r="D80" i="4"/>
  <c r="E80" i="4"/>
  <c r="F80" i="4"/>
  <c r="H80" i="4"/>
  <c r="B81" i="4"/>
  <c r="E81" i="4"/>
  <c r="H81" i="4"/>
  <c r="I81" i="4"/>
  <c r="L81" i="4"/>
  <c r="H82" i="4"/>
  <c r="H83" i="4"/>
  <c r="B84" i="4"/>
  <c r="H84" i="4"/>
  <c r="J84" i="4"/>
  <c r="H85" i="4"/>
  <c r="I85" i="4"/>
  <c r="J85" i="4"/>
  <c r="H86" i="4"/>
  <c r="H87" i="4"/>
  <c r="J87" i="4"/>
  <c r="D88" i="4"/>
  <c r="H88" i="4"/>
  <c r="J88" i="4" s="1"/>
  <c r="I88" i="4"/>
  <c r="B107" i="4"/>
  <c r="M81" i="4" l="1"/>
  <c r="C83" i="3"/>
  <c r="J83" i="3"/>
  <c r="J68" i="3"/>
  <c r="C68" i="3"/>
  <c r="C77" i="4"/>
  <c r="J77" i="4"/>
  <c r="D64" i="3"/>
  <c r="K64" i="3"/>
  <c r="M39" i="3"/>
  <c r="G39" i="3"/>
  <c r="L39" i="3"/>
  <c r="N39" i="3"/>
  <c r="K75" i="3"/>
  <c r="D75" i="3"/>
  <c r="L88" i="4"/>
  <c r="C52" i="4"/>
  <c r="G34" i="3"/>
  <c r="L34" i="3"/>
  <c r="M34" i="3"/>
  <c r="N34" i="3"/>
  <c r="O34" i="3"/>
  <c r="J52" i="4"/>
  <c r="G36" i="4"/>
  <c r="L36" i="4"/>
  <c r="M36" i="4"/>
  <c r="P34" i="4"/>
  <c r="O32" i="4"/>
  <c r="L32" i="4"/>
  <c r="P19" i="4"/>
  <c r="N18" i="4"/>
  <c r="O18" i="4"/>
  <c r="G18" i="4"/>
  <c r="O12" i="4"/>
  <c r="P10" i="4"/>
  <c r="M9" i="4"/>
  <c r="O9" i="4"/>
  <c r="G9" i="4"/>
  <c r="C88" i="3"/>
  <c r="J88" i="3"/>
  <c r="N37" i="3"/>
  <c r="I79" i="3"/>
  <c r="M79" i="3" s="1"/>
  <c r="B79" i="3"/>
  <c r="F79" i="3" s="1"/>
  <c r="L30" i="3"/>
  <c r="G30" i="3"/>
  <c r="M30" i="3"/>
  <c r="N30" i="3"/>
  <c r="O30" i="3"/>
  <c r="M23" i="3"/>
  <c r="G23" i="3"/>
  <c r="L23" i="3"/>
  <c r="N23" i="3"/>
  <c r="E61" i="3"/>
  <c r="L61" i="3"/>
  <c r="G13" i="3"/>
  <c r="N13" i="3"/>
  <c r="O13" i="3"/>
  <c r="M13" i="3"/>
  <c r="K87" i="2"/>
  <c r="D87" i="2"/>
  <c r="P40" i="2"/>
  <c r="B86" i="2"/>
  <c r="F86" i="2" s="1"/>
  <c r="E82" i="2"/>
  <c r="L82" i="2"/>
  <c r="B77" i="2"/>
  <c r="I77" i="2"/>
  <c r="J73" i="2"/>
  <c r="C73" i="2"/>
  <c r="I70" i="1"/>
  <c r="B70" i="1"/>
  <c r="K68" i="1"/>
  <c r="D68" i="1"/>
  <c r="F68" i="1" s="1"/>
  <c r="L61" i="4"/>
  <c r="E61" i="4"/>
  <c r="F61" i="4" s="1"/>
  <c r="L52" i="4"/>
  <c r="L83" i="4"/>
  <c r="L29" i="4"/>
  <c r="M29" i="4"/>
  <c r="N29" i="4"/>
  <c r="D81" i="4"/>
  <c r="F66" i="4"/>
  <c r="J70" i="4"/>
  <c r="I80" i="4"/>
  <c r="C70" i="4"/>
  <c r="K53" i="4"/>
  <c r="K87" i="4"/>
  <c r="I79" i="4"/>
  <c r="M79" i="4" s="1"/>
  <c r="C73" i="4"/>
  <c r="F73" i="4" s="1"/>
  <c r="B71" i="4"/>
  <c r="F71" i="4" s="1"/>
  <c r="I66" i="4"/>
  <c r="M66" i="4" s="1"/>
  <c r="F60" i="4"/>
  <c r="J53" i="4"/>
  <c r="M53" i="4" s="1"/>
  <c r="P35" i="4"/>
  <c r="L80" i="4"/>
  <c r="O29" i="4"/>
  <c r="N23" i="4"/>
  <c r="O23" i="4"/>
  <c r="G23" i="4"/>
  <c r="L21" i="4"/>
  <c r="M21" i="4"/>
  <c r="N21" i="4"/>
  <c r="P15" i="4"/>
  <c r="P6" i="4"/>
  <c r="D73" i="3"/>
  <c r="F43" i="3"/>
  <c r="F88" i="3"/>
  <c r="I81" i="3"/>
  <c r="B81" i="3"/>
  <c r="P28" i="3"/>
  <c r="B74" i="3"/>
  <c r="F74" i="3" s="1"/>
  <c r="I74" i="3"/>
  <c r="M74" i="3" s="1"/>
  <c r="D61" i="3"/>
  <c r="K61" i="3"/>
  <c r="L12" i="4"/>
  <c r="M12" i="4"/>
  <c r="N12" i="4"/>
  <c r="E85" i="3"/>
  <c r="L85" i="3"/>
  <c r="G37" i="3"/>
  <c r="O37" i="3"/>
  <c r="L37" i="3"/>
  <c r="B78" i="3"/>
  <c r="L22" i="3"/>
  <c r="N22" i="3"/>
  <c r="O22" i="3"/>
  <c r="G22" i="3"/>
  <c r="O18" i="3"/>
  <c r="G18" i="3"/>
  <c r="L18" i="3"/>
  <c r="M18" i="3"/>
  <c r="N40" i="4"/>
  <c r="O40" i="4"/>
  <c r="I63" i="3"/>
  <c r="B63" i="3"/>
  <c r="N31" i="4"/>
  <c r="O31" i="4"/>
  <c r="P31" i="4" s="1"/>
  <c r="G31" i="4"/>
  <c r="M17" i="4"/>
  <c r="L17" i="4"/>
  <c r="N17" i="4"/>
  <c r="O17" i="4"/>
  <c r="L8" i="4"/>
  <c r="M8" i="4"/>
  <c r="M43" i="4" s="1"/>
  <c r="N8" i="4"/>
  <c r="N43" i="4" s="1"/>
  <c r="O8" i="4"/>
  <c r="F43" i="4"/>
  <c r="I72" i="4"/>
  <c r="F52" i="4"/>
  <c r="J57" i="4"/>
  <c r="P11" i="4"/>
  <c r="I71" i="4"/>
  <c r="M71" i="4" s="1"/>
  <c r="K88" i="4"/>
  <c r="M88" i="4" s="1"/>
  <c r="O41" i="4"/>
  <c r="L41" i="4"/>
  <c r="N39" i="4"/>
  <c r="O39" i="4"/>
  <c r="G39" i="4"/>
  <c r="L37" i="4"/>
  <c r="M37" i="4"/>
  <c r="N37" i="4"/>
  <c r="N32" i="4"/>
  <c r="K62" i="4"/>
  <c r="P16" i="4"/>
  <c r="I61" i="4"/>
  <c r="J59" i="4"/>
  <c r="C59" i="4"/>
  <c r="D53" i="4"/>
  <c r="F53" i="4" s="1"/>
  <c r="P7" i="4"/>
  <c r="F57" i="3"/>
  <c r="K84" i="3"/>
  <c r="P38" i="3"/>
  <c r="P33" i="3"/>
  <c r="B77" i="3"/>
  <c r="O27" i="3"/>
  <c r="G27" i="3"/>
  <c r="L27" i="3"/>
  <c r="M27" i="3"/>
  <c r="K65" i="3"/>
  <c r="D65" i="3"/>
  <c r="B64" i="2"/>
  <c r="I64" i="2"/>
  <c r="L60" i="2"/>
  <c r="E60" i="2"/>
  <c r="B59" i="2"/>
  <c r="P13" i="2"/>
  <c r="I59" i="2"/>
  <c r="I55" i="2"/>
  <c r="N9" i="4"/>
  <c r="J75" i="3"/>
  <c r="E70" i="3"/>
  <c r="P42" i="3"/>
  <c r="J65" i="3"/>
  <c r="C65" i="3"/>
  <c r="L14" i="3"/>
  <c r="M14" i="3"/>
  <c r="N14" i="3"/>
  <c r="O14" i="3"/>
  <c r="M7" i="3"/>
  <c r="N7" i="3"/>
  <c r="O7" i="3"/>
  <c r="L7" i="3"/>
  <c r="N38" i="2"/>
  <c r="O38" i="2"/>
  <c r="M38" i="2"/>
  <c r="G38" i="2"/>
  <c r="L38" i="2"/>
  <c r="P34" i="2"/>
  <c r="C80" i="2"/>
  <c r="J80" i="2"/>
  <c r="M80" i="2" s="1"/>
  <c r="K75" i="2"/>
  <c r="D75" i="2"/>
  <c r="K71" i="2"/>
  <c r="D71" i="2"/>
  <c r="M23" i="2"/>
  <c r="G23" i="2"/>
  <c r="L23" i="2"/>
  <c r="N23" i="2"/>
  <c r="L53" i="4"/>
  <c r="E53" i="4"/>
  <c r="M61" i="3"/>
  <c r="I87" i="3"/>
  <c r="B87" i="3"/>
  <c r="L84" i="3"/>
  <c r="E84" i="3"/>
  <c r="F84" i="3" s="1"/>
  <c r="J70" i="3"/>
  <c r="C70" i="3"/>
  <c r="F70" i="3" s="1"/>
  <c r="O17" i="3"/>
  <c r="M17" i="3"/>
  <c r="N17" i="3"/>
  <c r="P17" i="3" s="1"/>
  <c r="G17" i="3"/>
  <c r="E88" i="4"/>
  <c r="C81" i="4"/>
  <c r="F81" i="4" s="1"/>
  <c r="B79" i="4"/>
  <c r="F79" i="4" s="1"/>
  <c r="J61" i="4"/>
  <c r="B85" i="4"/>
  <c r="C84" i="4"/>
  <c r="B69" i="4"/>
  <c r="B65" i="4"/>
  <c r="F65" i="4" s="1"/>
  <c r="L62" i="4"/>
  <c r="K57" i="4"/>
  <c r="I56" i="4"/>
  <c r="M56" i="4" s="1"/>
  <c r="M40" i="4"/>
  <c r="O36" i="4"/>
  <c r="M32" i="4"/>
  <c r="G28" i="4"/>
  <c r="L28" i="4"/>
  <c r="M28" i="4"/>
  <c r="P26" i="4"/>
  <c r="O24" i="4"/>
  <c r="L24" i="4"/>
  <c r="M18" i="4"/>
  <c r="B59" i="4"/>
  <c r="J80" i="4"/>
  <c r="I77" i="4"/>
  <c r="D70" i="4"/>
  <c r="B68" i="4"/>
  <c r="K66" i="4"/>
  <c r="I62" i="4"/>
  <c r="J62" i="4"/>
  <c r="P42" i="4"/>
  <c r="B88" i="4"/>
  <c r="L40" i="4"/>
  <c r="N36" i="4"/>
  <c r="G32" i="4"/>
  <c r="P27" i="4"/>
  <c r="L72" i="4"/>
  <c r="M23" i="4"/>
  <c r="O21" i="4"/>
  <c r="L18" i="4"/>
  <c r="N13" i="4"/>
  <c r="O13" i="4"/>
  <c r="G13" i="4"/>
  <c r="L9" i="4"/>
  <c r="F61" i="3"/>
  <c r="K56" i="3"/>
  <c r="M56" i="3" s="1"/>
  <c r="K88" i="3"/>
  <c r="M88" i="3" s="1"/>
  <c r="M26" i="3"/>
  <c r="N26" i="3"/>
  <c r="O26" i="3"/>
  <c r="G26" i="3"/>
  <c r="O23" i="3"/>
  <c r="D66" i="3"/>
  <c r="K66" i="3"/>
  <c r="M66" i="3" s="1"/>
  <c r="L13" i="3"/>
  <c r="L56" i="3"/>
  <c r="E56" i="3"/>
  <c r="F56" i="3" s="1"/>
  <c r="O9" i="3"/>
  <c r="N9" i="3"/>
  <c r="L9" i="3"/>
  <c r="F58" i="3"/>
  <c r="N41" i="3"/>
  <c r="O41" i="3"/>
  <c r="L75" i="3"/>
  <c r="I65" i="3"/>
  <c r="M65" i="3" s="1"/>
  <c r="B65" i="3"/>
  <c r="F65" i="3" s="1"/>
  <c r="M37" i="2"/>
  <c r="N37" i="2"/>
  <c r="O37" i="2"/>
  <c r="G37" i="2"/>
  <c r="L37" i="2"/>
  <c r="C75" i="2"/>
  <c r="J75" i="2"/>
  <c r="K73" i="2"/>
  <c r="D73" i="2"/>
  <c r="K87" i="1"/>
  <c r="M87" i="1" s="1"/>
  <c r="D87" i="1"/>
  <c r="F87" i="1" s="1"/>
  <c r="E79" i="2"/>
  <c r="L79" i="2"/>
  <c r="O38" i="4"/>
  <c r="O30" i="4"/>
  <c r="O22" i="4"/>
  <c r="P20" i="4"/>
  <c r="E75" i="3"/>
  <c r="I57" i="3"/>
  <c r="J57" i="3"/>
  <c r="M35" i="3"/>
  <c r="P35" i="3" s="1"/>
  <c r="N35" i="3"/>
  <c r="O35" i="3"/>
  <c r="M31" i="3"/>
  <c r="N31" i="3"/>
  <c r="O31" i="3"/>
  <c r="L67" i="3"/>
  <c r="L62" i="3"/>
  <c r="J54" i="3"/>
  <c r="P41" i="2"/>
  <c r="I87" i="2"/>
  <c r="M87" i="2" s="1"/>
  <c r="B87" i="2"/>
  <c r="F87" i="2" s="1"/>
  <c r="J62" i="2"/>
  <c r="C62" i="2"/>
  <c r="L59" i="2"/>
  <c r="E59" i="2"/>
  <c r="P12" i="2"/>
  <c r="I58" i="2"/>
  <c r="M58" i="2" s="1"/>
  <c r="P10" i="2"/>
  <c r="I56" i="2"/>
  <c r="B56" i="2"/>
  <c r="D53" i="2"/>
  <c r="K53" i="2"/>
  <c r="N38" i="4"/>
  <c r="N30" i="4"/>
  <c r="N22" i="4"/>
  <c r="I70" i="3"/>
  <c r="M40" i="3"/>
  <c r="L40" i="3"/>
  <c r="N40" i="3"/>
  <c r="O40" i="3"/>
  <c r="O32" i="3"/>
  <c r="O25" i="3"/>
  <c r="G25" i="3"/>
  <c r="L25" i="3"/>
  <c r="M25" i="3"/>
  <c r="G21" i="3"/>
  <c r="L21" i="3"/>
  <c r="M21" i="3"/>
  <c r="N21" i="3"/>
  <c r="P19" i="3"/>
  <c r="N16" i="3"/>
  <c r="G16" i="3"/>
  <c r="L16" i="3"/>
  <c r="M16" i="3"/>
  <c r="K57" i="3"/>
  <c r="F52" i="2"/>
  <c r="B53" i="2"/>
  <c r="E67" i="3"/>
  <c r="C66" i="3"/>
  <c r="F66" i="3" s="1"/>
  <c r="M41" i="3"/>
  <c r="P36" i="3"/>
  <c r="M32" i="3"/>
  <c r="P24" i="3"/>
  <c r="F58" i="2"/>
  <c r="M26" i="2"/>
  <c r="N26" i="2"/>
  <c r="O26" i="2"/>
  <c r="G26" i="2"/>
  <c r="L26" i="2"/>
  <c r="P20" i="2"/>
  <c r="C66" i="2"/>
  <c r="F66" i="2" s="1"/>
  <c r="J66" i="2"/>
  <c r="M66" i="2" s="1"/>
  <c r="G15" i="2"/>
  <c r="M15" i="2"/>
  <c r="N15" i="2"/>
  <c r="O15" i="2"/>
  <c r="L15" i="2"/>
  <c r="F43" i="2"/>
  <c r="C59" i="2"/>
  <c r="J59" i="2"/>
  <c r="D55" i="2"/>
  <c r="K55" i="2"/>
  <c r="I78" i="1"/>
  <c r="P28" i="1"/>
  <c r="I74" i="1"/>
  <c r="M74" i="1" s="1"/>
  <c r="B74" i="1"/>
  <c r="F74" i="1" s="1"/>
  <c r="I62" i="1"/>
  <c r="B62" i="1"/>
  <c r="P10" i="3"/>
  <c r="F79" i="2"/>
  <c r="M74" i="2"/>
  <c r="P42" i="2"/>
  <c r="L36" i="2"/>
  <c r="M36" i="2"/>
  <c r="N36" i="2"/>
  <c r="M31" i="2"/>
  <c r="N31" i="2"/>
  <c r="O31" i="2"/>
  <c r="L22" i="2"/>
  <c r="N22" i="2"/>
  <c r="O22" i="2"/>
  <c r="M22" i="2"/>
  <c r="K60" i="2"/>
  <c r="P14" i="2"/>
  <c r="I61" i="1"/>
  <c r="K61" i="1"/>
  <c r="L73" i="1"/>
  <c r="E73" i="1"/>
  <c r="J71" i="1"/>
  <c r="C54" i="3"/>
  <c r="G38" i="3"/>
  <c r="G33" i="3"/>
  <c r="L29" i="3"/>
  <c r="G24" i="3"/>
  <c r="F80" i="2"/>
  <c r="D60" i="2"/>
  <c r="F60" i="2" s="1"/>
  <c r="O39" i="2"/>
  <c r="G39" i="2"/>
  <c r="L39" i="2"/>
  <c r="M39" i="2"/>
  <c r="G35" i="2"/>
  <c r="L35" i="2"/>
  <c r="M35" i="2"/>
  <c r="N35" i="2"/>
  <c r="O35" i="2"/>
  <c r="J70" i="2"/>
  <c r="C70" i="2"/>
  <c r="F70" i="2" s="1"/>
  <c r="I79" i="2"/>
  <c r="M79" i="2" s="1"/>
  <c r="P33" i="2"/>
  <c r="L67" i="2"/>
  <c r="E67" i="2"/>
  <c r="J65" i="2"/>
  <c r="C65" i="2"/>
  <c r="I69" i="1"/>
  <c r="K69" i="1"/>
  <c r="N8" i="3"/>
  <c r="P8" i="3" s="1"/>
  <c r="O8" i="3"/>
  <c r="L6" i="3"/>
  <c r="M6" i="3"/>
  <c r="N6" i="3"/>
  <c r="P28" i="2"/>
  <c r="B74" i="2"/>
  <c r="F74" i="2" s="1"/>
  <c r="F76" i="1"/>
  <c r="C71" i="1"/>
  <c r="L75" i="2"/>
  <c r="I65" i="2"/>
  <c r="M65" i="2" s="1"/>
  <c r="B65" i="2"/>
  <c r="K59" i="2"/>
  <c r="D59" i="2"/>
  <c r="E53" i="2"/>
  <c r="P6" i="2"/>
  <c r="I52" i="2"/>
  <c r="M88" i="1"/>
  <c r="E75" i="2"/>
  <c r="O32" i="2"/>
  <c r="I73" i="2"/>
  <c r="M73" i="2" s="1"/>
  <c r="P27" i="2"/>
  <c r="B73" i="2"/>
  <c r="O25" i="2"/>
  <c r="G25" i="2"/>
  <c r="L25" i="2"/>
  <c r="M25" i="2"/>
  <c r="O11" i="2"/>
  <c r="L11" i="2"/>
  <c r="M11" i="2"/>
  <c r="N11" i="2"/>
  <c r="M9" i="2"/>
  <c r="O9" i="2"/>
  <c r="F80" i="1"/>
  <c r="I57" i="1"/>
  <c r="K57" i="1"/>
  <c r="I70" i="2"/>
  <c r="M32" i="2"/>
  <c r="P24" i="2"/>
  <c r="G21" i="2"/>
  <c r="L21" i="2"/>
  <c r="M21" i="2"/>
  <c r="N21" i="2"/>
  <c r="P19" i="2"/>
  <c r="N18" i="2"/>
  <c r="M18" i="2"/>
  <c r="O18" i="2"/>
  <c r="L16" i="2"/>
  <c r="N16" i="2"/>
  <c r="L56" i="2"/>
  <c r="E56" i="2"/>
  <c r="L32" i="2"/>
  <c r="L30" i="2"/>
  <c r="G30" i="2"/>
  <c r="M30" i="2"/>
  <c r="N30" i="2"/>
  <c r="L70" i="2"/>
  <c r="K65" i="2"/>
  <c r="L8" i="2"/>
  <c r="N8" i="2"/>
  <c r="G8" i="2"/>
  <c r="M8" i="2"/>
  <c r="O8" i="2"/>
  <c r="P11" i="1"/>
  <c r="I59" i="1"/>
  <c r="K59" i="1"/>
  <c r="P21" i="1"/>
  <c r="P18" i="1"/>
  <c r="J60" i="2"/>
  <c r="L29" i="2"/>
  <c r="L17" i="2"/>
  <c r="G10" i="2"/>
  <c r="G7" i="2"/>
  <c r="M7" i="2"/>
  <c r="P7" i="2" s="1"/>
  <c r="L88" i="1"/>
  <c r="E88" i="1"/>
  <c r="F88" i="1" s="1"/>
  <c r="P15" i="1"/>
  <c r="I85" i="1"/>
  <c r="K85" i="1"/>
  <c r="K79" i="1"/>
  <c r="I79" i="1"/>
  <c r="J86" i="1"/>
  <c r="C86" i="1"/>
  <c r="P22" i="1"/>
  <c r="P9" i="1"/>
  <c r="M17" i="2"/>
  <c r="O17" i="2"/>
  <c r="L87" i="1"/>
  <c r="I77" i="1"/>
  <c r="K77" i="1"/>
  <c r="K71" i="1"/>
  <c r="I71" i="1"/>
  <c r="K63" i="1"/>
  <c r="I63" i="1"/>
  <c r="L59" i="1"/>
  <c r="I54" i="1"/>
  <c r="P26" i="1"/>
  <c r="P17" i="1"/>
  <c r="P13" i="1"/>
  <c r="N35" i="1"/>
  <c r="N27" i="1"/>
  <c r="N19" i="1"/>
  <c r="J84" i="1"/>
  <c r="M84" i="1" s="1"/>
  <c r="J76" i="1"/>
  <c r="M76" i="1" s="1"/>
  <c r="J68" i="1"/>
  <c r="M68" i="1" s="1"/>
  <c r="J52" i="1"/>
  <c r="G42" i="1"/>
  <c r="O37" i="1"/>
  <c r="M35" i="1"/>
  <c r="G33" i="1"/>
  <c r="O29" i="1"/>
  <c r="M27" i="1"/>
  <c r="G25" i="1"/>
  <c r="O21" i="1"/>
  <c r="N20" i="1"/>
  <c r="P20" i="1" s="1"/>
  <c r="M19" i="1"/>
  <c r="G17" i="1"/>
  <c r="M11" i="1"/>
  <c r="G9" i="1"/>
  <c r="N37" i="1"/>
  <c r="L35" i="1"/>
  <c r="N29" i="1"/>
  <c r="L27" i="1"/>
  <c r="N21" i="1"/>
  <c r="L19" i="1"/>
  <c r="O40" i="1"/>
  <c r="P40" i="1" s="1"/>
  <c r="O39" i="1"/>
  <c r="M37" i="1"/>
  <c r="P37" i="1" s="1"/>
  <c r="G35" i="1"/>
  <c r="O31" i="1"/>
  <c r="M29" i="1"/>
  <c r="G27" i="1"/>
  <c r="O23" i="1"/>
  <c r="M21" i="1"/>
  <c r="G19" i="1"/>
  <c r="O15" i="1"/>
  <c r="M13" i="1"/>
  <c r="G11" i="1"/>
  <c r="O7" i="1"/>
  <c r="N7" i="1"/>
  <c r="M39" i="1"/>
  <c r="O33" i="1"/>
  <c r="P33" i="1" s="1"/>
  <c r="N32" i="1"/>
  <c r="M31" i="1"/>
  <c r="O25" i="1"/>
  <c r="N24" i="1"/>
  <c r="M23" i="1"/>
  <c r="O17" i="1"/>
  <c r="N16" i="1"/>
  <c r="M15" i="1"/>
  <c r="O9" i="1"/>
  <c r="N8" i="1"/>
  <c r="M7" i="1"/>
  <c r="L6" i="1"/>
  <c r="O10" i="1"/>
  <c r="N9" i="1"/>
  <c r="M8" i="1"/>
  <c r="L7" i="1"/>
  <c r="B104" i="4" l="1"/>
  <c r="F86" i="1"/>
  <c r="E89" i="4"/>
  <c r="B103" i="4"/>
  <c r="F77" i="4"/>
  <c r="M54" i="3"/>
  <c r="L56" i="1"/>
  <c r="M56" i="1" s="1"/>
  <c r="E56" i="1"/>
  <c r="F56" i="1" s="1"/>
  <c r="L54" i="2"/>
  <c r="E54" i="2"/>
  <c r="L64" i="2"/>
  <c r="E64" i="2"/>
  <c r="E55" i="2"/>
  <c r="L55" i="2"/>
  <c r="J52" i="3"/>
  <c r="C52" i="3"/>
  <c r="M43" i="3"/>
  <c r="E54" i="4"/>
  <c r="L54" i="4"/>
  <c r="L71" i="1"/>
  <c r="E71" i="1"/>
  <c r="P35" i="1"/>
  <c r="I81" i="1"/>
  <c r="B81" i="1"/>
  <c r="L55" i="1"/>
  <c r="E55" i="1"/>
  <c r="K78" i="1"/>
  <c r="D78" i="1"/>
  <c r="F78" i="1" s="1"/>
  <c r="E85" i="1"/>
  <c r="L85" i="1"/>
  <c r="L75" i="1"/>
  <c r="E75" i="1"/>
  <c r="C81" i="2"/>
  <c r="J81" i="2"/>
  <c r="P25" i="1"/>
  <c r="D82" i="2"/>
  <c r="K82" i="2"/>
  <c r="D61" i="2"/>
  <c r="K61" i="2"/>
  <c r="K89" i="2" s="1"/>
  <c r="L72" i="2"/>
  <c r="E72" i="2"/>
  <c r="C87" i="3"/>
  <c r="J87" i="3"/>
  <c r="J62" i="3"/>
  <c r="C62" i="3"/>
  <c r="B86" i="3"/>
  <c r="P40" i="3"/>
  <c r="I86" i="3"/>
  <c r="N43" i="2"/>
  <c r="I53" i="1"/>
  <c r="B53" i="1"/>
  <c r="P7" i="1"/>
  <c r="J67" i="1"/>
  <c r="C67" i="1"/>
  <c r="M79" i="1"/>
  <c r="M60" i="2"/>
  <c r="I57" i="2"/>
  <c r="B57" i="2"/>
  <c r="P11" i="2"/>
  <c r="O43" i="2"/>
  <c r="B81" i="2"/>
  <c r="P35" i="2"/>
  <c r="I81" i="2"/>
  <c r="D72" i="2"/>
  <c r="K72" i="2"/>
  <c r="B62" i="3"/>
  <c r="P16" i="3"/>
  <c r="I62" i="3"/>
  <c r="J86" i="3"/>
  <c r="C86" i="3"/>
  <c r="F56" i="2"/>
  <c r="E55" i="3"/>
  <c r="L55" i="3"/>
  <c r="L72" i="3"/>
  <c r="E72" i="3"/>
  <c r="C64" i="4"/>
  <c r="J64" i="4"/>
  <c r="E82" i="4"/>
  <c r="L82" i="4"/>
  <c r="L63" i="3"/>
  <c r="E63" i="3"/>
  <c r="C53" i="3"/>
  <c r="J53" i="3"/>
  <c r="J54" i="1"/>
  <c r="M54" i="1" s="1"/>
  <c r="C54" i="1"/>
  <c r="K62" i="1"/>
  <c r="D62" i="1"/>
  <c r="J85" i="1"/>
  <c r="M85" i="1" s="1"/>
  <c r="C85" i="1"/>
  <c r="F85" i="1" s="1"/>
  <c r="L69" i="1"/>
  <c r="E69" i="1"/>
  <c r="P19" i="1"/>
  <c r="I65" i="1"/>
  <c r="B65" i="1"/>
  <c r="J81" i="1"/>
  <c r="C81" i="1"/>
  <c r="D73" i="1"/>
  <c r="K73" i="1"/>
  <c r="L63" i="2"/>
  <c r="E63" i="2"/>
  <c r="P8" i="1"/>
  <c r="C67" i="2"/>
  <c r="J67" i="2"/>
  <c r="L57" i="2"/>
  <c r="E57" i="2"/>
  <c r="L78" i="2"/>
  <c r="E78" i="2"/>
  <c r="E89" i="2" s="1"/>
  <c r="M69" i="1"/>
  <c r="E68" i="2"/>
  <c r="L68" i="2"/>
  <c r="I82" i="2"/>
  <c r="P36" i="2"/>
  <c r="B82" i="2"/>
  <c r="P16" i="1"/>
  <c r="C72" i="2"/>
  <c r="J72" i="2"/>
  <c r="I71" i="3"/>
  <c r="B71" i="3"/>
  <c r="P25" i="3"/>
  <c r="M70" i="3"/>
  <c r="M56" i="2"/>
  <c r="E77" i="3"/>
  <c r="L77" i="3"/>
  <c r="M57" i="3"/>
  <c r="D72" i="3"/>
  <c r="K72" i="3"/>
  <c r="L59" i="4"/>
  <c r="E59" i="4"/>
  <c r="D82" i="4"/>
  <c r="K82" i="4"/>
  <c r="I70" i="4"/>
  <c r="M70" i="4" s="1"/>
  <c r="P24" i="4"/>
  <c r="B70" i="4"/>
  <c r="J86" i="4"/>
  <c r="C86" i="4"/>
  <c r="J84" i="2"/>
  <c r="C84" i="2"/>
  <c r="L60" i="3"/>
  <c r="E60" i="3"/>
  <c r="I73" i="3"/>
  <c r="P27" i="3"/>
  <c r="B73" i="3"/>
  <c r="P41" i="4"/>
  <c r="B87" i="4"/>
  <c r="F87" i="4" s="1"/>
  <c r="I87" i="4"/>
  <c r="K63" i="4"/>
  <c r="D63" i="4"/>
  <c r="P37" i="3"/>
  <c r="B83" i="3"/>
  <c r="I83" i="3"/>
  <c r="M83" i="3" s="1"/>
  <c r="D58" i="4"/>
  <c r="K58" i="4"/>
  <c r="K59" i="3"/>
  <c r="D59" i="3"/>
  <c r="E76" i="3"/>
  <c r="L76" i="3"/>
  <c r="C82" i="4"/>
  <c r="J82" i="4"/>
  <c r="J69" i="1"/>
  <c r="C69" i="1"/>
  <c r="F69" i="1" s="1"/>
  <c r="C74" i="4"/>
  <c r="C89" i="4" s="1"/>
  <c r="C90" i="4" s="1"/>
  <c r="C103" i="4" s="1"/>
  <c r="I103" i="4" s="1"/>
  <c r="J74" i="4"/>
  <c r="K55" i="1"/>
  <c r="D55" i="1"/>
  <c r="F55" i="1" s="1"/>
  <c r="L63" i="1"/>
  <c r="M63" i="1" s="1"/>
  <c r="E63" i="1"/>
  <c r="F63" i="1" s="1"/>
  <c r="K53" i="1"/>
  <c r="N43" i="1"/>
  <c r="D53" i="1"/>
  <c r="D89" i="1" s="1"/>
  <c r="K67" i="1"/>
  <c r="D67" i="1"/>
  <c r="J65" i="1"/>
  <c r="C65" i="1"/>
  <c r="E83" i="1"/>
  <c r="L83" i="1"/>
  <c r="D81" i="1"/>
  <c r="K81" i="1"/>
  <c r="C63" i="2"/>
  <c r="J63" i="2"/>
  <c r="D76" i="2"/>
  <c r="K76" i="2"/>
  <c r="K62" i="2"/>
  <c r="D62" i="2"/>
  <c r="B67" i="2"/>
  <c r="F67" i="2" s="1"/>
  <c r="P21" i="2"/>
  <c r="I67" i="2"/>
  <c r="J71" i="2"/>
  <c r="C71" i="2"/>
  <c r="J85" i="2"/>
  <c r="C85" i="2"/>
  <c r="B75" i="3"/>
  <c r="F75" i="3" s="1"/>
  <c r="I75" i="3"/>
  <c r="M75" i="3" s="1"/>
  <c r="P29" i="3"/>
  <c r="D68" i="2"/>
  <c r="K68" i="2"/>
  <c r="K62" i="3"/>
  <c r="D62" i="3"/>
  <c r="D68" i="4"/>
  <c r="F68" i="4" s="1"/>
  <c r="K68" i="4"/>
  <c r="P22" i="4"/>
  <c r="D77" i="3"/>
  <c r="K77" i="3"/>
  <c r="P23" i="1"/>
  <c r="C72" i="3"/>
  <c r="J72" i="3"/>
  <c r="M72" i="3" s="1"/>
  <c r="K59" i="4"/>
  <c r="M59" i="4" s="1"/>
  <c r="D59" i="4"/>
  <c r="I86" i="4"/>
  <c r="M86" i="4" s="1"/>
  <c r="P40" i="4"/>
  <c r="B86" i="4"/>
  <c r="E70" i="4"/>
  <c r="L70" i="4"/>
  <c r="L84" i="2"/>
  <c r="E84" i="2"/>
  <c r="K60" i="3"/>
  <c r="D60" i="3"/>
  <c r="K78" i="4"/>
  <c r="D78" i="4"/>
  <c r="E87" i="4"/>
  <c r="L87" i="4"/>
  <c r="M72" i="4"/>
  <c r="P17" i="4"/>
  <c r="I63" i="4"/>
  <c r="B63" i="4"/>
  <c r="F63" i="4" s="1"/>
  <c r="L64" i="3"/>
  <c r="E64" i="3"/>
  <c r="L83" i="3"/>
  <c r="E83" i="3"/>
  <c r="J58" i="4"/>
  <c r="C58" i="4"/>
  <c r="K67" i="4"/>
  <c r="D67" i="4"/>
  <c r="K75" i="4"/>
  <c r="D75" i="4"/>
  <c r="P39" i="1"/>
  <c r="D76" i="3"/>
  <c r="K76" i="3"/>
  <c r="L64" i="4"/>
  <c r="E64" i="4"/>
  <c r="P36" i="4"/>
  <c r="B82" i="4"/>
  <c r="I82" i="4"/>
  <c r="J85" i="3"/>
  <c r="C85" i="3"/>
  <c r="D89" i="4"/>
  <c r="D90" i="4" s="1"/>
  <c r="C104" i="4" s="1"/>
  <c r="I104" i="4" s="1"/>
  <c r="B62" i="2"/>
  <c r="F62" i="2" s="1"/>
  <c r="P16" i="2"/>
  <c r="I62" i="2"/>
  <c r="I71" i="2"/>
  <c r="M71" i="2" s="1"/>
  <c r="B71" i="2"/>
  <c r="F71" i="2" s="1"/>
  <c r="P25" i="2"/>
  <c r="F65" i="2"/>
  <c r="N43" i="3"/>
  <c r="D52" i="3"/>
  <c r="K52" i="3"/>
  <c r="P39" i="2"/>
  <c r="I85" i="2"/>
  <c r="M85" i="2" s="1"/>
  <c r="B85" i="2"/>
  <c r="F85" i="2" s="1"/>
  <c r="I68" i="2"/>
  <c r="P22" i="2"/>
  <c r="B68" i="2"/>
  <c r="L71" i="3"/>
  <c r="E71" i="3"/>
  <c r="K76" i="4"/>
  <c r="D76" i="4"/>
  <c r="P30" i="4"/>
  <c r="C77" i="3"/>
  <c r="F77" i="3" s="1"/>
  <c r="J77" i="3"/>
  <c r="M77" i="3" s="1"/>
  <c r="P37" i="2"/>
  <c r="B83" i="2"/>
  <c r="I83" i="2"/>
  <c r="L87" i="3"/>
  <c r="E87" i="3"/>
  <c r="B59" i="3"/>
  <c r="P13" i="3"/>
  <c r="I59" i="3"/>
  <c r="M59" i="3" s="1"/>
  <c r="B64" i="4"/>
  <c r="P18" i="4"/>
  <c r="I64" i="4"/>
  <c r="F88" i="4"/>
  <c r="K84" i="2"/>
  <c r="D84" i="2"/>
  <c r="J60" i="3"/>
  <c r="C60" i="3"/>
  <c r="K55" i="4"/>
  <c r="D55" i="4"/>
  <c r="L73" i="3"/>
  <c r="E73" i="3"/>
  <c r="K83" i="4"/>
  <c r="D83" i="4"/>
  <c r="J63" i="4"/>
  <c r="C63" i="4"/>
  <c r="P12" i="4"/>
  <c r="I58" i="4"/>
  <c r="B58" i="4"/>
  <c r="J67" i="4"/>
  <c r="C67" i="4"/>
  <c r="J75" i="4"/>
  <c r="C75" i="4"/>
  <c r="J76" i="3"/>
  <c r="C76" i="3"/>
  <c r="K64" i="4"/>
  <c r="D64" i="4"/>
  <c r="J75" i="1"/>
  <c r="C75" i="1"/>
  <c r="F75" i="1" s="1"/>
  <c r="P27" i="1"/>
  <c r="I73" i="1"/>
  <c r="B73" i="1"/>
  <c r="L43" i="1"/>
  <c r="P6" i="1"/>
  <c r="I52" i="1"/>
  <c r="B52" i="1"/>
  <c r="D84" i="4"/>
  <c r="F84" i="4" s="1"/>
  <c r="K84" i="4"/>
  <c r="M84" i="4" s="1"/>
  <c r="J83" i="4"/>
  <c r="C83" i="4"/>
  <c r="E86" i="4"/>
  <c r="L86" i="4"/>
  <c r="E68" i="3"/>
  <c r="L68" i="3"/>
  <c r="B67" i="4"/>
  <c r="P21" i="4"/>
  <c r="I67" i="4"/>
  <c r="M80" i="4"/>
  <c r="B75" i="4"/>
  <c r="I75" i="4"/>
  <c r="P29" i="4"/>
  <c r="P43" i="4" s="1"/>
  <c r="M52" i="4"/>
  <c r="M71" i="1"/>
  <c r="J76" i="2"/>
  <c r="C76" i="2"/>
  <c r="J54" i="2"/>
  <c r="C54" i="2"/>
  <c r="E77" i="2"/>
  <c r="L77" i="2"/>
  <c r="K67" i="3"/>
  <c r="D67" i="3"/>
  <c r="L78" i="3"/>
  <c r="E78" i="3"/>
  <c r="L81" i="3"/>
  <c r="E81" i="3"/>
  <c r="I76" i="2"/>
  <c r="P30" i="2"/>
  <c r="B76" i="2"/>
  <c r="C64" i="2"/>
  <c r="F64" i="2" s="1"/>
  <c r="J64" i="2"/>
  <c r="M64" i="2" s="1"/>
  <c r="J78" i="2"/>
  <c r="C78" i="2"/>
  <c r="J55" i="2"/>
  <c r="M55" i="2" s="1"/>
  <c r="C55" i="2"/>
  <c r="L71" i="2"/>
  <c r="E71" i="2"/>
  <c r="M52" i="2"/>
  <c r="I52" i="3"/>
  <c r="P6" i="3"/>
  <c r="L43" i="3"/>
  <c r="B52" i="3"/>
  <c r="L81" i="2"/>
  <c r="E81" i="2"/>
  <c r="E85" i="2"/>
  <c r="L85" i="2"/>
  <c r="M61" i="1"/>
  <c r="D77" i="2"/>
  <c r="F77" i="2" s="1"/>
  <c r="K77" i="2"/>
  <c r="P26" i="2"/>
  <c r="I72" i="2"/>
  <c r="M72" i="2" s="1"/>
  <c r="B72" i="2"/>
  <c r="J78" i="3"/>
  <c r="M78" i="3" s="1"/>
  <c r="C78" i="3"/>
  <c r="C67" i="3"/>
  <c r="J67" i="3"/>
  <c r="L86" i="3"/>
  <c r="E86" i="3"/>
  <c r="K81" i="3"/>
  <c r="D81" i="3"/>
  <c r="L76" i="4"/>
  <c r="E76" i="4"/>
  <c r="E83" i="2"/>
  <c r="L83" i="2"/>
  <c r="C69" i="4"/>
  <c r="J69" i="4"/>
  <c r="P28" i="4"/>
  <c r="I74" i="4"/>
  <c r="B74" i="4"/>
  <c r="F87" i="3"/>
  <c r="P23" i="2"/>
  <c r="I69" i="2"/>
  <c r="B69" i="2"/>
  <c r="B53" i="3"/>
  <c r="I53" i="3"/>
  <c r="M53" i="3" s="1"/>
  <c r="P7" i="3"/>
  <c r="P9" i="2"/>
  <c r="P18" i="2"/>
  <c r="P31" i="3"/>
  <c r="B83" i="4"/>
  <c r="P37" i="4"/>
  <c r="I83" i="4"/>
  <c r="M83" i="4" s="1"/>
  <c r="K54" i="4"/>
  <c r="K89" i="4" s="1"/>
  <c r="K90" i="4" s="1"/>
  <c r="D104" i="4" s="1"/>
  <c r="H104" i="4" s="1"/>
  <c r="D54" i="4"/>
  <c r="L77" i="4"/>
  <c r="E77" i="4"/>
  <c r="D86" i="4"/>
  <c r="K86" i="4"/>
  <c r="K68" i="3"/>
  <c r="D68" i="3"/>
  <c r="M77" i="2"/>
  <c r="D69" i="3"/>
  <c r="K69" i="3"/>
  <c r="I76" i="3"/>
  <c r="M76" i="3" s="1"/>
  <c r="P30" i="3"/>
  <c r="B76" i="3"/>
  <c r="F76" i="3" s="1"/>
  <c r="E55" i="4"/>
  <c r="L55" i="4"/>
  <c r="P23" i="4"/>
  <c r="L80" i="3"/>
  <c r="E80" i="3"/>
  <c r="C53" i="2"/>
  <c r="M43" i="2"/>
  <c r="J53" i="2"/>
  <c r="K70" i="1"/>
  <c r="D70" i="1"/>
  <c r="F70" i="1" s="1"/>
  <c r="K75" i="1"/>
  <c r="D75" i="1"/>
  <c r="L67" i="1"/>
  <c r="E67" i="1"/>
  <c r="L68" i="4"/>
  <c r="E68" i="4"/>
  <c r="M78" i="1"/>
  <c r="P15" i="2"/>
  <c r="I61" i="2"/>
  <c r="B61" i="2"/>
  <c r="K54" i="1"/>
  <c r="D54" i="1"/>
  <c r="J77" i="1"/>
  <c r="M77" i="1" s="1"/>
  <c r="C77" i="1"/>
  <c r="L61" i="1"/>
  <c r="E61" i="1"/>
  <c r="J83" i="1"/>
  <c r="M83" i="1" s="1"/>
  <c r="C83" i="1"/>
  <c r="K83" i="1"/>
  <c r="D83" i="1"/>
  <c r="J73" i="1"/>
  <c r="C73" i="1"/>
  <c r="P29" i="1"/>
  <c r="I63" i="2"/>
  <c r="P17" i="2"/>
  <c r="B63" i="2"/>
  <c r="F63" i="2" s="1"/>
  <c r="K54" i="2"/>
  <c r="D54" i="2"/>
  <c r="D89" i="2" s="1"/>
  <c r="P32" i="2"/>
  <c r="B78" i="2"/>
  <c r="I78" i="2"/>
  <c r="M78" i="2" s="1"/>
  <c r="D64" i="2"/>
  <c r="K64" i="2"/>
  <c r="M70" i="2"/>
  <c r="K57" i="2"/>
  <c r="D57" i="2"/>
  <c r="F73" i="2"/>
  <c r="L54" i="3"/>
  <c r="E54" i="3"/>
  <c r="K81" i="2"/>
  <c r="D81" i="2"/>
  <c r="C77" i="2"/>
  <c r="J77" i="2"/>
  <c r="P10" i="1"/>
  <c r="P32" i="1"/>
  <c r="E61" i="2"/>
  <c r="L61" i="2"/>
  <c r="B67" i="3"/>
  <c r="I67" i="3"/>
  <c r="M67" i="3" s="1"/>
  <c r="P21" i="3"/>
  <c r="K86" i="3"/>
  <c r="D86" i="3"/>
  <c r="J81" i="3"/>
  <c r="M81" i="3" s="1"/>
  <c r="C81" i="3"/>
  <c r="F81" i="3" s="1"/>
  <c r="E84" i="4"/>
  <c r="L84" i="4"/>
  <c r="D83" i="2"/>
  <c r="K83" i="2"/>
  <c r="P9" i="3"/>
  <c r="I55" i="3"/>
  <c r="B55" i="3"/>
  <c r="E69" i="3"/>
  <c r="L69" i="3"/>
  <c r="M62" i="4"/>
  <c r="P13" i="4"/>
  <c r="D63" i="3"/>
  <c r="K63" i="3"/>
  <c r="M87" i="3"/>
  <c r="O43" i="3"/>
  <c r="E53" i="3"/>
  <c r="L53" i="3"/>
  <c r="M59" i="2"/>
  <c r="J54" i="4"/>
  <c r="J89" i="4" s="1"/>
  <c r="J90" i="4" s="1"/>
  <c r="D103" i="4" s="1"/>
  <c r="H103" i="4" s="1"/>
  <c r="C54" i="4"/>
  <c r="D77" i="4"/>
  <c r="K77" i="4"/>
  <c r="M77" i="4" s="1"/>
  <c r="I68" i="3"/>
  <c r="P22" i="3"/>
  <c r="B68" i="3"/>
  <c r="L69" i="4"/>
  <c r="E69" i="4"/>
  <c r="F69" i="4" s="1"/>
  <c r="P23" i="3"/>
  <c r="I69" i="3"/>
  <c r="B69" i="3"/>
  <c r="J55" i="4"/>
  <c r="C55" i="4"/>
  <c r="I78" i="4"/>
  <c r="P32" i="4"/>
  <c r="B78" i="4"/>
  <c r="D80" i="3"/>
  <c r="K80" i="3"/>
  <c r="L53" i="1"/>
  <c r="O43" i="1"/>
  <c r="E53" i="1"/>
  <c r="K66" i="1"/>
  <c r="M66" i="1" s="1"/>
  <c r="D66" i="1"/>
  <c r="F66" i="1" s="1"/>
  <c r="L77" i="1"/>
  <c r="E77" i="1"/>
  <c r="P14" i="3"/>
  <c r="I60" i="3"/>
  <c r="B60" i="3"/>
  <c r="P31" i="1"/>
  <c r="F62" i="1"/>
  <c r="C83" i="2"/>
  <c r="J83" i="2"/>
  <c r="D55" i="3"/>
  <c r="K55" i="3"/>
  <c r="P9" i="4"/>
  <c r="B55" i="4"/>
  <c r="I55" i="4"/>
  <c r="M55" i="4" s="1"/>
  <c r="F59" i="4"/>
  <c r="J78" i="4"/>
  <c r="C78" i="4"/>
  <c r="C63" i="3"/>
  <c r="F63" i="3" s="1"/>
  <c r="J63" i="3"/>
  <c r="M63" i="3" s="1"/>
  <c r="P41" i="3"/>
  <c r="J69" i="2"/>
  <c r="C69" i="2"/>
  <c r="P38" i="2"/>
  <c r="B84" i="2"/>
  <c r="F84" i="2" s="1"/>
  <c r="I84" i="2"/>
  <c r="D53" i="3"/>
  <c r="K53" i="3"/>
  <c r="P26" i="3"/>
  <c r="M61" i="4"/>
  <c r="L85" i="4"/>
  <c r="E85" i="4"/>
  <c r="M57" i="4"/>
  <c r="I54" i="4"/>
  <c r="B54" i="4"/>
  <c r="L43" i="4"/>
  <c r="P8" i="4"/>
  <c r="C64" i="3"/>
  <c r="J64" i="3"/>
  <c r="F78" i="3"/>
  <c r="D69" i="4"/>
  <c r="K69" i="4"/>
  <c r="L89" i="4"/>
  <c r="M70" i="1"/>
  <c r="P31" i="2"/>
  <c r="C59" i="3"/>
  <c r="J59" i="3"/>
  <c r="L78" i="4"/>
  <c r="E78" i="4"/>
  <c r="C80" i="3"/>
  <c r="J80" i="3"/>
  <c r="D85" i="3"/>
  <c r="K85" i="3"/>
  <c r="K87" i="3"/>
  <c r="D87" i="3"/>
  <c r="L67" i="4"/>
  <c r="E67" i="4"/>
  <c r="D69" i="2"/>
  <c r="K69" i="2"/>
  <c r="M43" i="1"/>
  <c r="J53" i="1"/>
  <c r="J89" i="1" s="1"/>
  <c r="C53" i="1"/>
  <c r="J59" i="1"/>
  <c r="M59" i="1" s="1"/>
  <c r="C59" i="1"/>
  <c r="F59" i="1" s="1"/>
  <c r="B75" i="2"/>
  <c r="F75" i="2" s="1"/>
  <c r="P29" i="2"/>
  <c r="I75" i="2"/>
  <c r="M75" i="2" s="1"/>
  <c r="B54" i="2"/>
  <c r="P8" i="2"/>
  <c r="P43" i="2" s="1"/>
  <c r="L43" i="2"/>
  <c r="I54" i="2"/>
  <c r="J57" i="2"/>
  <c r="C57" i="2"/>
  <c r="F71" i="1"/>
  <c r="K54" i="3"/>
  <c r="D54" i="3"/>
  <c r="F54" i="3" s="1"/>
  <c r="J61" i="1"/>
  <c r="C61" i="1"/>
  <c r="F61" i="1" s="1"/>
  <c r="E79" i="1"/>
  <c r="F79" i="1" s="1"/>
  <c r="L79" i="1"/>
  <c r="E86" i="1"/>
  <c r="L86" i="1"/>
  <c r="M86" i="1" s="1"/>
  <c r="C57" i="1"/>
  <c r="F57" i="1" s="1"/>
  <c r="J57" i="1"/>
  <c r="M57" i="1" s="1"/>
  <c r="D65" i="1"/>
  <c r="K65" i="1"/>
  <c r="K67" i="2"/>
  <c r="D67" i="2"/>
  <c r="J68" i="2"/>
  <c r="C68" i="2"/>
  <c r="J82" i="2"/>
  <c r="C82" i="2"/>
  <c r="M62" i="1"/>
  <c r="J61" i="2"/>
  <c r="C61" i="2"/>
  <c r="J71" i="3"/>
  <c r="C71" i="3"/>
  <c r="F59" i="2"/>
  <c r="J73" i="3"/>
  <c r="C73" i="3"/>
  <c r="M84" i="3"/>
  <c r="D85" i="4"/>
  <c r="F85" i="4" s="1"/>
  <c r="K85" i="4"/>
  <c r="M85" i="4" s="1"/>
  <c r="P39" i="4"/>
  <c r="E63" i="4"/>
  <c r="L63" i="4"/>
  <c r="P18" i="3"/>
  <c r="B64" i="3"/>
  <c r="F64" i="3" s="1"/>
  <c r="I64" i="3"/>
  <c r="P32" i="3"/>
  <c r="L75" i="4"/>
  <c r="E75" i="4"/>
  <c r="O43" i="4"/>
  <c r="P24" i="1"/>
  <c r="L59" i="3"/>
  <c r="E59" i="3"/>
  <c r="J69" i="3"/>
  <c r="C69" i="3"/>
  <c r="K83" i="3"/>
  <c r="D83" i="3"/>
  <c r="E58" i="4"/>
  <c r="L58" i="4"/>
  <c r="P34" i="3"/>
  <c r="I80" i="3"/>
  <c r="B80" i="3"/>
  <c r="P39" i="3"/>
  <c r="B85" i="3"/>
  <c r="I85" i="3"/>
  <c r="M85" i="3" s="1"/>
  <c r="P38" i="4"/>
  <c r="E90" i="4" l="1"/>
  <c r="C105" i="4" s="1"/>
  <c r="I105" i="4" s="1"/>
  <c r="L90" i="4"/>
  <c r="D105" i="4" s="1"/>
  <c r="H105" i="4" s="1"/>
  <c r="B105" i="4"/>
  <c r="M61" i="2"/>
  <c r="C89" i="2"/>
  <c r="B102" i="3"/>
  <c r="M78" i="4"/>
  <c r="F77" i="1"/>
  <c r="F83" i="3"/>
  <c r="M82" i="2"/>
  <c r="F62" i="3"/>
  <c r="F57" i="2"/>
  <c r="F53" i="1"/>
  <c r="M80" i="3"/>
  <c r="M64" i="3"/>
  <c r="B90" i="2"/>
  <c r="C102" i="2" s="1"/>
  <c r="I102" i="2" s="1"/>
  <c r="I90" i="2"/>
  <c r="D102" i="2" s="1"/>
  <c r="H102" i="2" s="1"/>
  <c r="B102" i="2"/>
  <c r="C89" i="1"/>
  <c r="F55" i="4"/>
  <c r="F60" i="3"/>
  <c r="L90" i="1"/>
  <c r="D105" i="1" s="1"/>
  <c r="H105" i="1" s="1"/>
  <c r="B105" i="1"/>
  <c r="E90" i="1"/>
  <c r="C105" i="1" s="1"/>
  <c r="I105" i="1" s="1"/>
  <c r="F68" i="3"/>
  <c r="F69" i="2"/>
  <c r="F76" i="2"/>
  <c r="B90" i="1"/>
  <c r="C102" i="1" s="1"/>
  <c r="I102" i="1" s="1"/>
  <c r="B102" i="1"/>
  <c r="I90" i="1"/>
  <c r="D102" i="1" s="1"/>
  <c r="H102" i="1" s="1"/>
  <c r="M58" i="4"/>
  <c r="M64" i="4"/>
  <c r="M89" i="4" s="1"/>
  <c r="M90" i="4" s="1"/>
  <c r="D106" i="4" s="1"/>
  <c r="M83" i="2"/>
  <c r="M62" i="2"/>
  <c r="F82" i="4"/>
  <c r="F72" i="3"/>
  <c r="F73" i="3"/>
  <c r="F71" i="3"/>
  <c r="M57" i="2"/>
  <c r="M53" i="1"/>
  <c r="M54" i="2"/>
  <c r="E89" i="1"/>
  <c r="M69" i="4"/>
  <c r="F72" i="2"/>
  <c r="I89" i="2"/>
  <c r="M67" i="4"/>
  <c r="M82" i="4"/>
  <c r="M60" i="3"/>
  <c r="L89" i="1"/>
  <c r="F69" i="3"/>
  <c r="L89" i="3"/>
  <c r="J89" i="2"/>
  <c r="M53" i="2"/>
  <c r="M89" i="2" s="1"/>
  <c r="M90" i="2" s="1"/>
  <c r="D106" i="2" s="1"/>
  <c r="F83" i="4"/>
  <c r="M69" i="2"/>
  <c r="F67" i="4"/>
  <c r="F73" i="1"/>
  <c r="F83" i="2"/>
  <c r="K89" i="3"/>
  <c r="M55" i="1"/>
  <c r="F70" i="4"/>
  <c r="M71" i="3"/>
  <c r="F65" i="1"/>
  <c r="K90" i="2"/>
  <c r="D104" i="2" s="1"/>
  <c r="H104" i="2" s="1"/>
  <c r="B104" i="2"/>
  <c r="D90" i="2"/>
  <c r="C104" i="2" s="1"/>
  <c r="I104" i="2" s="1"/>
  <c r="E103" i="4"/>
  <c r="G103" i="4"/>
  <c r="F54" i="4"/>
  <c r="B89" i="4"/>
  <c r="B90" i="4" s="1"/>
  <c r="C102" i="4" s="1"/>
  <c r="I102" i="4" s="1"/>
  <c r="L90" i="3"/>
  <c r="D105" i="3" s="1"/>
  <c r="H105" i="3" s="1"/>
  <c r="E90" i="3"/>
  <c r="C105" i="3" s="1"/>
  <c r="I105" i="3" s="1"/>
  <c r="B105" i="3"/>
  <c r="I89" i="1"/>
  <c r="M52" i="1"/>
  <c r="F76" i="4"/>
  <c r="F80" i="3"/>
  <c r="F53" i="3"/>
  <c r="P43" i="1"/>
  <c r="F58" i="4"/>
  <c r="M76" i="4"/>
  <c r="F54" i="2"/>
  <c r="J90" i="1"/>
  <c r="D103" i="1" s="1"/>
  <c r="H103" i="1" s="1"/>
  <c r="C90" i="1"/>
  <c r="C103" i="1" s="1"/>
  <c r="I103" i="1" s="1"/>
  <c r="B103" i="1"/>
  <c r="B102" i="4"/>
  <c r="I90" i="4"/>
  <c r="D102" i="4" s="1"/>
  <c r="H102" i="4" s="1"/>
  <c r="M69" i="3"/>
  <c r="M68" i="3"/>
  <c r="E89" i="3"/>
  <c r="F67" i="3"/>
  <c r="F83" i="1"/>
  <c r="F61" i="2"/>
  <c r="J90" i="2"/>
  <c r="D103" i="2" s="1"/>
  <c r="H103" i="2" s="1"/>
  <c r="C90" i="2"/>
  <c r="C103" i="2" s="1"/>
  <c r="I103" i="2" s="1"/>
  <c r="B103" i="2"/>
  <c r="B89" i="3"/>
  <c r="B90" i="3" s="1"/>
  <c r="C102" i="3" s="1"/>
  <c r="I102" i="3" s="1"/>
  <c r="F52" i="3"/>
  <c r="F55" i="2"/>
  <c r="M76" i="2"/>
  <c r="M73" i="1"/>
  <c r="F64" i="4"/>
  <c r="F53" i="2"/>
  <c r="D89" i="3"/>
  <c r="F86" i="4"/>
  <c r="M67" i="2"/>
  <c r="M73" i="3"/>
  <c r="M65" i="1"/>
  <c r="F54" i="1"/>
  <c r="M81" i="2"/>
  <c r="M86" i="3"/>
  <c r="F68" i="2"/>
  <c r="K90" i="3"/>
  <c r="D104" i="3" s="1"/>
  <c r="H104" i="3" s="1"/>
  <c r="D90" i="3"/>
  <c r="C104" i="3" s="1"/>
  <c r="I104" i="3" s="1"/>
  <c r="B104" i="3"/>
  <c r="B103" i="3"/>
  <c r="C90" i="3"/>
  <c r="C103" i="3" s="1"/>
  <c r="I103" i="3" s="1"/>
  <c r="J90" i="3"/>
  <c r="D103" i="3" s="1"/>
  <c r="H103" i="3" s="1"/>
  <c r="L89" i="2"/>
  <c r="M54" i="4"/>
  <c r="I89" i="4"/>
  <c r="M84" i="2"/>
  <c r="F78" i="4"/>
  <c r="F55" i="3"/>
  <c r="M63" i="2"/>
  <c r="F74" i="4"/>
  <c r="B89" i="2"/>
  <c r="P43" i="3"/>
  <c r="M75" i="4"/>
  <c r="M63" i="4"/>
  <c r="B104" i="1"/>
  <c r="D90" i="1"/>
  <c r="C104" i="1" s="1"/>
  <c r="I104" i="1" s="1"/>
  <c r="K90" i="1"/>
  <c r="D104" i="1" s="1"/>
  <c r="H104" i="1" s="1"/>
  <c r="F81" i="2"/>
  <c r="F67" i="1"/>
  <c r="F86" i="3"/>
  <c r="F81" i="1"/>
  <c r="C89" i="3"/>
  <c r="F85" i="3"/>
  <c r="M55" i="3"/>
  <c r="F78" i="2"/>
  <c r="M74" i="4"/>
  <c r="M52" i="3"/>
  <c r="I89" i="3"/>
  <c r="I90" i="3" s="1"/>
  <c r="D102" i="3" s="1"/>
  <c r="H102" i="3" s="1"/>
  <c r="F75" i="4"/>
  <c r="B89" i="1"/>
  <c r="F52" i="1"/>
  <c r="M75" i="1"/>
  <c r="F59" i="3"/>
  <c r="M68" i="2"/>
  <c r="M68" i="4"/>
  <c r="K89" i="1"/>
  <c r="M87" i="4"/>
  <c r="F82" i="2"/>
  <c r="M62" i="3"/>
  <c r="B105" i="2"/>
  <c r="L90" i="2"/>
  <c r="D105" i="2" s="1"/>
  <c r="H105" i="2" s="1"/>
  <c r="E90" i="2"/>
  <c r="C105" i="2" s="1"/>
  <c r="I105" i="2" s="1"/>
  <c r="M67" i="1"/>
  <c r="M81" i="1"/>
  <c r="J89" i="3"/>
  <c r="E104" i="4"/>
  <c r="G104" i="4"/>
  <c r="F89" i="2" l="1"/>
  <c r="F90" i="2" s="1"/>
  <c r="C106" i="2" s="1"/>
  <c r="E105" i="3"/>
  <c r="G105" i="3"/>
  <c r="E104" i="2"/>
  <c r="G104" i="2"/>
  <c r="G102" i="2"/>
  <c r="B106" i="2"/>
  <c r="E102" i="2"/>
  <c r="E106" i="2" s="1"/>
  <c r="B108" i="2" s="1"/>
  <c r="G105" i="4"/>
  <c r="E105" i="4"/>
  <c r="E105" i="1"/>
  <c r="G105" i="1"/>
  <c r="M89" i="3"/>
  <c r="F89" i="1"/>
  <c r="F90" i="1" s="1"/>
  <c r="C106" i="1" s="1"/>
  <c r="G104" i="1"/>
  <c r="E104" i="1"/>
  <c r="G104" i="3"/>
  <c r="E104" i="3"/>
  <c r="F89" i="4"/>
  <c r="F90" i="4" s="1"/>
  <c r="C106" i="4" s="1"/>
  <c r="M89" i="1"/>
  <c r="G102" i="1"/>
  <c r="B106" i="1"/>
  <c r="E102" i="1"/>
  <c r="E102" i="3"/>
  <c r="E106" i="3" s="1"/>
  <c r="B108" i="3" s="1"/>
  <c r="G102" i="3"/>
  <c r="B106" i="3"/>
  <c r="M90" i="1"/>
  <c r="D106" i="1" s="1"/>
  <c r="E103" i="1"/>
  <c r="G103" i="1"/>
  <c r="E102" i="4"/>
  <c r="E106" i="4" s="1"/>
  <c r="B108" i="4" s="1"/>
  <c r="G102" i="4"/>
  <c r="B106" i="4"/>
  <c r="E105" i="2"/>
  <c r="G105" i="2"/>
  <c r="E103" i="3"/>
  <c r="G103" i="3"/>
  <c r="F89" i="3"/>
  <c r="F90" i="3"/>
  <c r="C106" i="3" s="1"/>
  <c r="M90" i="3"/>
  <c r="D106" i="3" s="1"/>
  <c r="E103" i="2"/>
  <c r="G103" i="2"/>
  <c r="E106" i="1" l="1"/>
  <c r="B108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rFont val="Arial"/>
            <family val="2"/>
          </rPr>
          <t xml:space="preserve">ALK y RTP 2019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rFont val="Arial"/>
            <family val="2"/>
          </rPr>
          <t xml:space="preserve">ALK Y RTP 2019
</t>
        </r>
      </text>
    </comment>
  </commentList>
</comments>
</file>

<file path=xl/sharedStrings.xml><?xml version="1.0" encoding="utf-8"?>
<sst xmlns="http://schemas.openxmlformats.org/spreadsheetml/2006/main" count="182" uniqueCount="34">
  <si>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</si>
  <si>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</si>
  <si>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</si>
  <si>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</si>
  <si>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</si>
  <si>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</si>
  <si>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</si>
  <si>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</si>
  <si>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</si>
  <si>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</si>
  <si>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</si>
  <si>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</si>
  <si>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</si>
  <si>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</si>
  <si>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</si>
  <si>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</si>
  <si>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</si>
  <si>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</si>
  <si>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</si>
  <si>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</si>
  <si>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</si>
  <si>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</si>
  <si>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</si>
  <si>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t>CUARTO TRIMESTRE</t>
  </si>
  <si>
    <t>Rango
Tallas (mm)</t>
  </si>
  <si>
    <t>a</t>
  </si>
  <si>
    <t>b</t>
  </si>
  <si>
    <t>r2</t>
  </si>
  <si>
    <t>Periodo</t>
  </si>
  <si>
    <t>PROCEDENCIA</t>
  </si>
  <si>
    <t>95-149</t>
  </si>
  <si>
    <t>96-142</t>
  </si>
  <si>
    <t>93-145</t>
  </si>
  <si>
    <t>87-166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</si>
</sst>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55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3" borderId="0" xfId="0" applyFill="1"/>
    <xf numFmtId="1" fontId="0" fillId="0" borderId="0" xfId="13" applyNumberFormat="1" applyFont="1" applyFill="1" applyProtection="1">
      <alignment wrapText="1"/>
    </xf>
    <xf numFmtId="1" fontId="3" fillId="0" borderId="6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vertical="center"/>
    </xf>
    <xf numFmtId="0" fontId="0" fillId="0" borderId="0" xfId="0" applyFont="1" applyFill="1" applyAlignment="1">
      <alignment horizontal="right"/>
    </xf>
    <xf numFmtId="0" fontId="4" fillId="0" borderId="8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/>
    <xf numFmtId="0" fontId="0" fillId="0" borderId="0" xfId="13" applyNumberFormat="1" applyFont="1" applyFill="1" applyProtection="1">
      <alignment wrapText="1"/>
    </xf>
    <xf numFmtId="0" fontId="10" fillId="0" borderId="0" xfId="0" applyFont="1"/>
    <xf numFmtId="1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4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9"/>
    <cellStyle name="Piloto de Datos Campo" xfId="5"/>
    <cellStyle name="Piloto de Datos Resultado" xfId="6"/>
    <cellStyle name="Piloto de Datos Título" xfId="7"/>
    <cellStyle name="Piloto de Datos Valor" xfId="8"/>
    <cellStyle name="Resultado de la tabla dinámica" xfId="10"/>
    <cellStyle name="Título de la tabla dinámica" xfId="11"/>
    <cellStyle name="Valor de la tabla dinámica" xfId="12"/>
    <cellStyle name="XLConnect.Numeric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BF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abSelected="1" topLeftCell="A19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48" t="s">
        <v>0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531826</v>
      </c>
      <c r="J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0" t="s">
        <v>4</v>
      </c>
      <c r="C4" s="50"/>
      <c r="D4" s="50"/>
      <c r="E4" s="50"/>
      <c r="F4" s="50"/>
      <c r="G4" s="2"/>
      <c r="H4" s="5" t="s">
        <v>3</v>
      </c>
      <c r="I4" s="2"/>
      <c r="J4" s="2"/>
      <c r="K4" s="5" t="s">
        <v>3</v>
      </c>
      <c r="L4" s="49" t="s">
        <v>5</v>
      </c>
      <c r="M4" s="49"/>
      <c r="N4" s="49"/>
      <c r="O4" s="49"/>
      <c r="P4" s="49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F6" s="11">
        <f t="shared" ref="F6:F42" si="0">SUM(B6:E6)</f>
        <v>0</v>
      </c>
      <c r="G6" s="2" t="str">
        <f t="shared" ref="G6:G42" si="1">IF(AND(F6=0,I6&gt;0),"COMPLETAR","")</f>
        <v/>
      </c>
      <c r="H6" s="12">
        <v>3.75</v>
      </c>
      <c r="I6" s="13"/>
      <c r="J6" s="2"/>
      <c r="K6" s="12">
        <v>3.75</v>
      </c>
      <c r="L6" s="14">
        <f t="shared" ref="L6:L42" si="2">IF($F6&gt;0,($I6/1000)*(B6/$F6),0)</f>
        <v>0</v>
      </c>
      <c r="M6" s="14">
        <f t="shared" ref="M6:M42" si="3">IF($F6&gt;0,($I6/1000)*(C6/$F6),0)</f>
        <v>0</v>
      </c>
      <c r="N6" s="14">
        <f t="shared" ref="N6:N42" si="4">IF($F6&gt;0,($I6/1000)*(D6/$F6),0)</f>
        <v>0</v>
      </c>
      <c r="O6" s="14">
        <f t="shared" ref="O6:O42" si="5">IF($F6&gt;0,($I6/1000)*(E6/$F6),0)</f>
        <v>0</v>
      </c>
      <c r="P6" s="15">
        <f t="shared" ref="P6:P42" si="6">SUM(L6:O6)</f>
        <v>0</v>
      </c>
      <c r="Q6" s="4"/>
      <c r="R6" s="4"/>
    </row>
    <row r="7" spans="1:18">
      <c r="A7" s="12">
        <v>4.25</v>
      </c>
      <c r="F7" s="11">
        <f t="shared" si="0"/>
        <v>0</v>
      </c>
      <c r="G7" s="2" t="str">
        <f t="shared" si="1"/>
        <v/>
      </c>
      <c r="H7" s="12">
        <v>4.25</v>
      </c>
      <c r="I7" s="13"/>
      <c r="J7" s="2"/>
      <c r="K7" s="12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4"/>
      <c r="R7" s="4"/>
    </row>
    <row r="8" spans="1:18">
      <c r="A8" s="10">
        <v>4.75</v>
      </c>
      <c r="C8" s="16">
        <v>1</v>
      </c>
      <c r="F8" s="11">
        <f t="shared" si="0"/>
        <v>1</v>
      </c>
      <c r="G8" s="2" t="str">
        <f t="shared" si="1"/>
        <v/>
      </c>
      <c r="H8" s="12">
        <v>4.75</v>
      </c>
      <c r="I8" s="13"/>
      <c r="J8" s="2"/>
      <c r="K8" s="12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4"/>
      <c r="R8" s="4"/>
    </row>
    <row r="9" spans="1:18">
      <c r="A9" s="12">
        <v>5.25</v>
      </c>
      <c r="C9" s="16">
        <v>1</v>
      </c>
      <c r="F9" s="11">
        <f t="shared" si="0"/>
        <v>1</v>
      </c>
      <c r="G9" s="2" t="str">
        <f t="shared" si="1"/>
        <v/>
      </c>
      <c r="H9" s="12">
        <v>5.25</v>
      </c>
      <c r="I9" s="13"/>
      <c r="J9" s="2"/>
      <c r="K9" s="12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4"/>
      <c r="R9" s="4"/>
    </row>
    <row r="10" spans="1:18">
      <c r="A10" s="10">
        <v>5.75</v>
      </c>
      <c r="C10" s="16">
        <v>1</v>
      </c>
      <c r="F10" s="11">
        <f t="shared" si="0"/>
        <v>1</v>
      </c>
      <c r="G10" s="2" t="str">
        <f t="shared" si="1"/>
        <v/>
      </c>
      <c r="H10" s="12">
        <v>5.75</v>
      </c>
      <c r="I10"/>
      <c r="J10" s="2"/>
      <c r="K10" s="12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4"/>
      <c r="R10" s="4"/>
    </row>
    <row r="11" spans="1:18">
      <c r="A11" s="12">
        <v>6.25</v>
      </c>
      <c r="C11" s="16">
        <v>1</v>
      </c>
      <c r="F11" s="11">
        <f t="shared" si="0"/>
        <v>1</v>
      </c>
      <c r="G11" s="2" t="str">
        <f t="shared" si="1"/>
        <v/>
      </c>
      <c r="H11" s="12">
        <v>6.25</v>
      </c>
      <c r="I11" s="17">
        <v>11574</v>
      </c>
      <c r="J11" s="2"/>
      <c r="K11" s="12">
        <v>6.25</v>
      </c>
      <c r="L11" s="14">
        <f t="shared" si="2"/>
        <v>0</v>
      </c>
      <c r="M11" s="14">
        <f t="shared" si="3"/>
        <v>11.574</v>
      </c>
      <c r="N11" s="14">
        <f t="shared" si="4"/>
        <v>0</v>
      </c>
      <c r="O11" s="14">
        <f t="shared" si="5"/>
        <v>0</v>
      </c>
      <c r="P11" s="15">
        <f t="shared" si="6"/>
        <v>11.574</v>
      </c>
      <c r="Q11" s="4"/>
      <c r="R11" s="4"/>
    </row>
    <row r="12" spans="1:18">
      <c r="A12" s="10">
        <v>6.75</v>
      </c>
      <c r="C12" s="16">
        <v>1</v>
      </c>
      <c r="F12" s="11">
        <f t="shared" si="0"/>
        <v>1</v>
      </c>
      <c r="G12" s="2" t="str">
        <f t="shared" si="1"/>
        <v/>
      </c>
      <c r="H12" s="12">
        <v>6.75</v>
      </c>
      <c r="I12" s="17">
        <v>30034</v>
      </c>
      <c r="J12" s="2"/>
      <c r="K12" s="12">
        <v>6.75</v>
      </c>
      <c r="L12" s="14">
        <f t="shared" si="2"/>
        <v>0</v>
      </c>
      <c r="M12" s="14">
        <f t="shared" si="3"/>
        <v>30.033999999999999</v>
      </c>
      <c r="N12" s="14">
        <f t="shared" si="4"/>
        <v>0</v>
      </c>
      <c r="O12" s="14">
        <f t="shared" si="5"/>
        <v>0</v>
      </c>
      <c r="P12" s="15">
        <f t="shared" si="6"/>
        <v>30.033999999999999</v>
      </c>
      <c r="Q12" s="4"/>
      <c r="R12" s="4"/>
    </row>
    <row r="13" spans="1:18">
      <c r="A13" s="12">
        <v>7.25</v>
      </c>
      <c r="C13" s="16">
        <v>1</v>
      </c>
      <c r="F13" s="11">
        <f t="shared" si="0"/>
        <v>1</v>
      </c>
      <c r="G13" s="2" t="str">
        <f t="shared" si="1"/>
        <v/>
      </c>
      <c r="H13" s="12">
        <v>7.25</v>
      </c>
      <c r="I13" s="17">
        <v>65394.000000000007</v>
      </c>
      <c r="J13" s="2"/>
      <c r="K13" s="12">
        <v>7.25</v>
      </c>
      <c r="L13" s="14">
        <f t="shared" si="2"/>
        <v>0</v>
      </c>
      <c r="M13" s="14">
        <f t="shared" si="3"/>
        <v>65.394000000000005</v>
      </c>
      <c r="N13" s="14">
        <f t="shared" si="4"/>
        <v>0</v>
      </c>
      <c r="O13" s="14">
        <f t="shared" si="5"/>
        <v>0</v>
      </c>
      <c r="P13" s="15">
        <f t="shared" si="6"/>
        <v>65.394000000000005</v>
      </c>
      <c r="Q13" s="4"/>
      <c r="R13" s="4"/>
    </row>
    <row r="14" spans="1:18">
      <c r="A14" s="10">
        <v>7.75</v>
      </c>
      <c r="C14" s="16">
        <v>1</v>
      </c>
      <c r="F14" s="11">
        <f t="shared" si="0"/>
        <v>1</v>
      </c>
      <c r="G14" s="2" t="str">
        <f t="shared" si="1"/>
        <v/>
      </c>
      <c r="H14" s="12">
        <v>7.75</v>
      </c>
      <c r="I14" s="17">
        <v>66484</v>
      </c>
      <c r="J14" s="13"/>
      <c r="K14" s="12">
        <v>7.75</v>
      </c>
      <c r="L14" s="14">
        <f t="shared" si="2"/>
        <v>0</v>
      </c>
      <c r="M14" s="14">
        <f t="shared" si="3"/>
        <v>66.483999999999995</v>
      </c>
      <c r="N14" s="14">
        <f t="shared" si="4"/>
        <v>0</v>
      </c>
      <c r="O14" s="14">
        <f t="shared" si="5"/>
        <v>0</v>
      </c>
      <c r="P14" s="15">
        <f t="shared" si="6"/>
        <v>66.483999999999995</v>
      </c>
      <c r="Q14" s="4"/>
      <c r="R14" s="4"/>
    </row>
    <row r="15" spans="1:18">
      <c r="A15" s="12">
        <v>8.25</v>
      </c>
      <c r="C15" s="16">
        <v>1</v>
      </c>
      <c r="F15" s="11">
        <f t="shared" si="0"/>
        <v>1</v>
      </c>
      <c r="G15" s="2" t="str">
        <f t="shared" si="1"/>
        <v/>
      </c>
      <c r="H15" s="12">
        <v>8.25</v>
      </c>
      <c r="I15" s="17">
        <v>195704</v>
      </c>
      <c r="J15" s="13"/>
      <c r="K15" s="12">
        <v>8.25</v>
      </c>
      <c r="L15" s="14">
        <f t="shared" si="2"/>
        <v>0</v>
      </c>
      <c r="M15" s="14">
        <f t="shared" si="3"/>
        <v>195.70400000000001</v>
      </c>
      <c r="N15" s="14">
        <f t="shared" si="4"/>
        <v>0</v>
      </c>
      <c r="O15" s="14">
        <f t="shared" si="5"/>
        <v>0</v>
      </c>
      <c r="P15" s="15">
        <f t="shared" si="6"/>
        <v>195.70400000000001</v>
      </c>
      <c r="Q15" s="4"/>
      <c r="R15" s="4"/>
    </row>
    <row r="16" spans="1:18">
      <c r="A16" s="10">
        <v>8.75</v>
      </c>
      <c r="C16" s="16">
        <v>1</v>
      </c>
      <c r="F16" s="11">
        <f t="shared" si="0"/>
        <v>1</v>
      </c>
      <c r="G16" s="2" t="str">
        <f t="shared" si="1"/>
        <v/>
      </c>
      <c r="H16" s="12">
        <v>8.75</v>
      </c>
      <c r="I16" s="17">
        <v>259966</v>
      </c>
      <c r="J16" s="13"/>
      <c r="K16" s="12">
        <v>8.75</v>
      </c>
      <c r="L16" s="14">
        <f t="shared" si="2"/>
        <v>0</v>
      </c>
      <c r="M16" s="14">
        <f t="shared" si="3"/>
        <v>259.96600000000001</v>
      </c>
      <c r="N16" s="14">
        <f t="shared" si="4"/>
        <v>0</v>
      </c>
      <c r="O16" s="14">
        <f t="shared" si="5"/>
        <v>0</v>
      </c>
      <c r="P16" s="15">
        <f t="shared" si="6"/>
        <v>259.96600000000001</v>
      </c>
      <c r="Q16" s="4"/>
      <c r="R16" s="4"/>
    </row>
    <row r="17" spans="1:18">
      <c r="A17" s="12">
        <v>9.25</v>
      </c>
      <c r="C17" s="16">
        <v>1</v>
      </c>
      <c r="F17" s="11">
        <f t="shared" si="0"/>
        <v>1</v>
      </c>
      <c r="G17" s="2" t="str">
        <f t="shared" si="1"/>
        <v/>
      </c>
      <c r="H17" s="12">
        <v>9.25</v>
      </c>
      <c r="I17" s="17">
        <v>493296.42684849887</v>
      </c>
      <c r="J17" s="13"/>
      <c r="K17" s="12">
        <v>9.25</v>
      </c>
      <c r="L17" s="14">
        <f t="shared" si="2"/>
        <v>0</v>
      </c>
      <c r="M17" s="14">
        <f t="shared" si="3"/>
        <v>493.29642684849898</v>
      </c>
      <c r="N17" s="14">
        <f t="shared" si="4"/>
        <v>0</v>
      </c>
      <c r="O17" s="14">
        <f t="shared" si="5"/>
        <v>0</v>
      </c>
      <c r="P17" s="15">
        <f t="shared" si="6"/>
        <v>493.29642684849898</v>
      </c>
      <c r="Q17" s="4"/>
      <c r="R17" s="4"/>
    </row>
    <row r="18" spans="1:18">
      <c r="A18" s="10">
        <v>9.75</v>
      </c>
      <c r="C18" s="1">
        <v>4</v>
      </c>
      <c r="F18" s="11">
        <f t="shared" si="0"/>
        <v>4</v>
      </c>
      <c r="G18" s="2" t="str">
        <f t="shared" si="1"/>
        <v/>
      </c>
      <c r="H18" s="12">
        <v>9.75</v>
      </c>
      <c r="I18" s="17">
        <v>917679.32078694098</v>
      </c>
      <c r="J18" s="13"/>
      <c r="K18" s="12">
        <v>9.75</v>
      </c>
      <c r="L18" s="14">
        <f t="shared" si="2"/>
        <v>0</v>
      </c>
      <c r="M18" s="14">
        <f t="shared" si="3"/>
        <v>917.67932078694105</v>
      </c>
      <c r="N18" s="14">
        <f t="shared" si="4"/>
        <v>0</v>
      </c>
      <c r="O18" s="14">
        <f t="shared" si="5"/>
        <v>0</v>
      </c>
      <c r="P18" s="15">
        <f t="shared" si="6"/>
        <v>917.67932078694105</v>
      </c>
      <c r="Q18" s="4"/>
      <c r="R18" s="4"/>
    </row>
    <row r="19" spans="1:18">
      <c r="A19" s="12">
        <v>10.25</v>
      </c>
      <c r="C19" s="1">
        <v>9</v>
      </c>
      <c r="F19" s="11">
        <f t="shared" si="0"/>
        <v>9</v>
      </c>
      <c r="G19" s="2" t="str">
        <f t="shared" si="1"/>
        <v/>
      </c>
      <c r="H19" s="12">
        <v>10.25</v>
      </c>
      <c r="I19" s="17">
        <v>692885.70158254914</v>
      </c>
      <c r="J19" s="13"/>
      <c r="K19" s="12">
        <v>10.25</v>
      </c>
      <c r="L19" s="14">
        <f t="shared" si="2"/>
        <v>0</v>
      </c>
      <c r="M19" s="14">
        <f t="shared" si="3"/>
        <v>692.88570158254902</v>
      </c>
      <c r="N19" s="14">
        <f t="shared" si="4"/>
        <v>0</v>
      </c>
      <c r="O19" s="14">
        <f t="shared" si="5"/>
        <v>0</v>
      </c>
      <c r="P19" s="15">
        <f t="shared" si="6"/>
        <v>692.88570158254902</v>
      </c>
      <c r="Q19" s="4"/>
      <c r="R19" s="4"/>
    </row>
    <row r="20" spans="1:18">
      <c r="A20" s="10">
        <v>10.75</v>
      </c>
      <c r="C20" s="1">
        <v>7</v>
      </c>
      <c r="F20" s="11">
        <f t="shared" si="0"/>
        <v>7</v>
      </c>
      <c r="G20" s="2" t="str">
        <f t="shared" si="1"/>
        <v/>
      </c>
      <c r="H20" s="12">
        <v>10.75</v>
      </c>
      <c r="I20" s="17">
        <v>2411892.9594252864</v>
      </c>
      <c r="J20" s="13"/>
      <c r="K20" s="12">
        <v>10.75</v>
      </c>
      <c r="L20" s="14">
        <f t="shared" si="2"/>
        <v>0</v>
      </c>
      <c r="M20" s="14">
        <f t="shared" si="3"/>
        <v>2411.89295942529</v>
      </c>
      <c r="N20" s="14">
        <f t="shared" si="4"/>
        <v>0</v>
      </c>
      <c r="O20" s="14">
        <f t="shared" si="5"/>
        <v>0</v>
      </c>
      <c r="P20" s="15">
        <f t="shared" si="6"/>
        <v>2411.89295942529</v>
      </c>
      <c r="Q20" s="4"/>
      <c r="R20" s="4"/>
    </row>
    <row r="21" spans="1:18">
      <c r="A21" s="12">
        <v>11.25</v>
      </c>
      <c r="C21" s="1">
        <v>12</v>
      </c>
      <c r="F21" s="11">
        <f t="shared" si="0"/>
        <v>12</v>
      </c>
      <c r="G21" s="2" t="str">
        <f t="shared" si="1"/>
        <v/>
      </c>
      <c r="H21" s="12">
        <v>11.25</v>
      </c>
      <c r="I21" s="17">
        <v>3200420.8431303445</v>
      </c>
      <c r="J21" s="13"/>
      <c r="K21" s="12">
        <v>11.25</v>
      </c>
      <c r="L21" s="14">
        <f t="shared" si="2"/>
        <v>0</v>
      </c>
      <c r="M21" s="14">
        <f t="shared" si="3"/>
        <v>3200.42084313034</v>
      </c>
      <c r="N21" s="14">
        <f t="shared" si="4"/>
        <v>0</v>
      </c>
      <c r="O21" s="14">
        <f t="shared" si="5"/>
        <v>0</v>
      </c>
      <c r="P21" s="15">
        <f t="shared" si="6"/>
        <v>3200.42084313034</v>
      </c>
      <c r="Q21" s="4"/>
      <c r="R21" s="4"/>
    </row>
    <row r="22" spans="1:18">
      <c r="A22" s="10">
        <v>11.75</v>
      </c>
      <c r="C22" s="1">
        <v>2</v>
      </c>
      <c r="D22" s="1">
        <v>1</v>
      </c>
      <c r="F22" s="11">
        <f t="shared" si="0"/>
        <v>3</v>
      </c>
      <c r="G22" s="2" t="str">
        <f t="shared" si="1"/>
        <v/>
      </c>
      <c r="H22" s="12">
        <v>11.75</v>
      </c>
      <c r="I22" s="17">
        <v>6620310.37141403</v>
      </c>
      <c r="J22" s="13"/>
      <c r="K22" s="12">
        <v>11.75</v>
      </c>
      <c r="L22" s="14">
        <f t="shared" si="2"/>
        <v>0</v>
      </c>
      <c r="M22" s="14">
        <f t="shared" si="3"/>
        <v>4413.5402476093504</v>
      </c>
      <c r="N22" s="14">
        <f t="shared" si="4"/>
        <v>2206.7701238046802</v>
      </c>
      <c r="O22" s="14">
        <f t="shared" si="5"/>
        <v>0</v>
      </c>
      <c r="P22" s="15">
        <f t="shared" si="6"/>
        <v>6620.3103714140298</v>
      </c>
      <c r="Q22" s="4"/>
      <c r="R22" s="4"/>
    </row>
    <row r="23" spans="1:18">
      <c r="A23" s="12">
        <v>12.25</v>
      </c>
      <c r="C23" s="1">
        <v>4</v>
      </c>
      <c r="F23" s="11">
        <f t="shared" si="0"/>
        <v>4</v>
      </c>
      <c r="G23" s="2" t="str">
        <f t="shared" si="1"/>
        <v/>
      </c>
      <c r="H23" s="12">
        <v>12.25</v>
      </c>
      <c r="I23" s="17">
        <v>5885118.2314037448</v>
      </c>
      <c r="J23" s="13"/>
      <c r="K23" s="12">
        <v>12.25</v>
      </c>
      <c r="L23" s="14">
        <f t="shared" si="2"/>
        <v>0</v>
      </c>
      <c r="M23" s="14">
        <f t="shared" si="3"/>
        <v>5885.1182314037496</v>
      </c>
      <c r="N23" s="14">
        <f t="shared" si="4"/>
        <v>0</v>
      </c>
      <c r="O23" s="14">
        <f t="shared" si="5"/>
        <v>0</v>
      </c>
      <c r="P23" s="15">
        <f t="shared" si="6"/>
        <v>5885.1182314037496</v>
      </c>
      <c r="Q23" s="4"/>
      <c r="R23" s="4"/>
    </row>
    <row r="24" spans="1:18">
      <c r="A24" s="10">
        <v>12.75</v>
      </c>
      <c r="C24" s="1">
        <v>1</v>
      </c>
      <c r="F24" s="11">
        <f t="shared" si="0"/>
        <v>1</v>
      </c>
      <c r="G24" s="2" t="str">
        <f t="shared" si="1"/>
        <v/>
      </c>
      <c r="H24" s="12">
        <v>12.75</v>
      </c>
      <c r="I24" s="17">
        <v>6237967.4801172512</v>
      </c>
      <c r="J24" s="13"/>
      <c r="K24" s="12">
        <v>12.75</v>
      </c>
      <c r="L24" s="14">
        <f t="shared" si="2"/>
        <v>0</v>
      </c>
      <c r="M24" s="14">
        <f t="shared" si="3"/>
        <v>6237.9674801172496</v>
      </c>
      <c r="N24" s="14">
        <f t="shared" si="4"/>
        <v>0</v>
      </c>
      <c r="O24" s="14">
        <f t="shared" si="5"/>
        <v>0</v>
      </c>
      <c r="P24" s="15">
        <f t="shared" si="6"/>
        <v>6237.9674801172496</v>
      </c>
      <c r="Q24" s="4"/>
      <c r="R24" s="4"/>
    </row>
    <row r="25" spans="1:18">
      <c r="A25" s="12">
        <v>13.25</v>
      </c>
      <c r="C25" s="1">
        <v>4</v>
      </c>
      <c r="F25" s="11">
        <f t="shared" si="0"/>
        <v>4</v>
      </c>
      <c r="G25" s="2" t="str">
        <f t="shared" si="1"/>
        <v/>
      </c>
      <c r="H25" s="12">
        <v>13.25</v>
      </c>
      <c r="I25" s="17">
        <v>5577876.2609358579</v>
      </c>
      <c r="J25" s="13"/>
      <c r="K25" s="12">
        <v>13.25</v>
      </c>
      <c r="L25" s="14">
        <f t="shared" si="2"/>
        <v>0</v>
      </c>
      <c r="M25" s="14">
        <f t="shared" si="3"/>
        <v>5577.87626093586</v>
      </c>
      <c r="N25" s="14">
        <f t="shared" si="4"/>
        <v>0</v>
      </c>
      <c r="O25" s="14">
        <f t="shared" si="5"/>
        <v>0</v>
      </c>
      <c r="P25" s="15">
        <f t="shared" si="6"/>
        <v>5577.87626093586</v>
      </c>
      <c r="Q25" s="4"/>
      <c r="R25" s="4"/>
    </row>
    <row r="26" spans="1:18">
      <c r="A26" s="10">
        <v>13.75</v>
      </c>
      <c r="C26" s="1">
        <v>3</v>
      </c>
      <c r="F26" s="11">
        <f t="shared" si="0"/>
        <v>3</v>
      </c>
      <c r="G26" s="2" t="str">
        <f t="shared" si="1"/>
        <v/>
      </c>
      <c r="H26" s="12">
        <v>13.75</v>
      </c>
      <c r="I26" s="17">
        <v>3831734.9675323502</v>
      </c>
      <c r="J26" s="13"/>
      <c r="K26" s="12">
        <v>13.75</v>
      </c>
      <c r="L26" s="14">
        <f t="shared" si="2"/>
        <v>0</v>
      </c>
      <c r="M26" s="14">
        <f t="shared" si="3"/>
        <v>3831.7349675323499</v>
      </c>
      <c r="N26" s="14">
        <f t="shared" si="4"/>
        <v>0</v>
      </c>
      <c r="O26" s="14">
        <f t="shared" si="5"/>
        <v>0</v>
      </c>
      <c r="P26" s="15">
        <f t="shared" si="6"/>
        <v>3831.7349675323499</v>
      </c>
      <c r="Q26" s="4"/>
      <c r="R26" s="4"/>
    </row>
    <row r="27" spans="1:18">
      <c r="A27" s="12">
        <v>14.25</v>
      </c>
      <c r="C27" s="1">
        <v>1</v>
      </c>
      <c r="F27" s="11">
        <f t="shared" si="0"/>
        <v>1</v>
      </c>
      <c r="G27" s="2" t="str">
        <f t="shared" si="1"/>
        <v/>
      </c>
      <c r="H27" s="12">
        <v>14.25</v>
      </c>
      <c r="I27" s="17">
        <v>1935811.4570141432</v>
      </c>
      <c r="J27" s="13"/>
      <c r="K27" s="12">
        <v>14.25</v>
      </c>
      <c r="L27" s="14">
        <f t="shared" si="2"/>
        <v>0</v>
      </c>
      <c r="M27" s="14">
        <f t="shared" si="3"/>
        <v>1935.8114570141399</v>
      </c>
      <c r="N27" s="14">
        <f t="shared" si="4"/>
        <v>0</v>
      </c>
      <c r="O27" s="14">
        <f t="shared" si="5"/>
        <v>0</v>
      </c>
      <c r="P27" s="15">
        <f t="shared" si="6"/>
        <v>1935.8114570141399</v>
      </c>
      <c r="Q27" s="4"/>
      <c r="R27" s="4"/>
    </row>
    <row r="28" spans="1:18">
      <c r="A28" s="10">
        <v>14.75</v>
      </c>
      <c r="C28" s="1">
        <v>1</v>
      </c>
      <c r="D28" s="1">
        <v>1</v>
      </c>
      <c r="F28" s="11">
        <f t="shared" si="0"/>
        <v>2</v>
      </c>
      <c r="G28" s="2" t="str">
        <f t="shared" si="1"/>
        <v/>
      </c>
      <c r="H28" s="12">
        <v>14.75</v>
      </c>
      <c r="I28" s="17">
        <v>1018415.7053155889</v>
      </c>
      <c r="J28" s="13"/>
      <c r="K28" s="12">
        <v>14.75</v>
      </c>
      <c r="L28" s="14">
        <f t="shared" si="2"/>
        <v>0</v>
      </c>
      <c r="M28" s="14">
        <f t="shared" si="3"/>
        <v>509.20785265779398</v>
      </c>
      <c r="N28" s="14">
        <f t="shared" si="4"/>
        <v>509.20785265779398</v>
      </c>
      <c r="O28" s="14">
        <f t="shared" si="5"/>
        <v>0</v>
      </c>
      <c r="P28" s="15">
        <f t="shared" si="6"/>
        <v>1018.41570531559</v>
      </c>
      <c r="Q28" s="4"/>
      <c r="R28" s="4"/>
    </row>
    <row r="29" spans="1:18">
      <c r="A29" s="12">
        <v>15.25</v>
      </c>
      <c r="C29" s="16">
        <v>1</v>
      </c>
      <c r="D29" s="16">
        <v>1</v>
      </c>
      <c r="F29" s="11">
        <f t="shared" si="0"/>
        <v>2</v>
      </c>
      <c r="G29" s="2" t="str">
        <f t="shared" si="1"/>
        <v/>
      </c>
      <c r="H29" s="12">
        <v>15.25</v>
      </c>
      <c r="I29" s="17">
        <v>562318.73304080893</v>
      </c>
      <c r="J29" s="13"/>
      <c r="K29" s="12">
        <v>15.25</v>
      </c>
      <c r="L29" s="14">
        <f t="shared" si="2"/>
        <v>0</v>
      </c>
      <c r="M29" s="14">
        <f t="shared" si="3"/>
        <v>281.15936652040398</v>
      </c>
      <c r="N29" s="14">
        <f t="shared" si="4"/>
        <v>281.15936652040398</v>
      </c>
      <c r="O29" s="14">
        <f t="shared" si="5"/>
        <v>0</v>
      </c>
      <c r="P29" s="15">
        <f t="shared" si="6"/>
        <v>562.31873304080796</v>
      </c>
      <c r="Q29" s="4"/>
      <c r="R29" s="4"/>
    </row>
    <row r="30" spans="1:18">
      <c r="A30" s="10">
        <v>15.75</v>
      </c>
      <c r="C30" s="16">
        <v>1</v>
      </c>
      <c r="D30" s="16">
        <v>2</v>
      </c>
      <c r="F30" s="11">
        <f t="shared" si="0"/>
        <v>3</v>
      </c>
      <c r="G30" s="2" t="str">
        <f t="shared" si="1"/>
        <v/>
      </c>
      <c r="H30" s="12">
        <v>15.75</v>
      </c>
      <c r="I30" s="17">
        <v>259380.46240820459</v>
      </c>
      <c r="J30" s="13"/>
      <c r="K30" s="12">
        <v>15.75</v>
      </c>
      <c r="L30" s="14">
        <f t="shared" si="2"/>
        <v>0</v>
      </c>
      <c r="M30" s="14">
        <f t="shared" si="3"/>
        <v>86.460154136068198</v>
      </c>
      <c r="N30" s="14">
        <f t="shared" si="4"/>
        <v>172.920308272136</v>
      </c>
      <c r="O30" s="14">
        <f t="shared" si="5"/>
        <v>0</v>
      </c>
      <c r="P30" s="15">
        <f t="shared" si="6"/>
        <v>259.38046240820398</v>
      </c>
      <c r="Q30" s="4"/>
      <c r="R30" s="4"/>
    </row>
    <row r="31" spans="1:18">
      <c r="A31" s="12">
        <v>16.25</v>
      </c>
      <c r="C31" s="16">
        <v>1</v>
      </c>
      <c r="D31" s="16">
        <v>2</v>
      </c>
      <c r="F31" s="11">
        <f t="shared" si="0"/>
        <v>3</v>
      </c>
      <c r="G31" s="2" t="str">
        <f t="shared" si="1"/>
        <v/>
      </c>
      <c r="H31" s="12">
        <v>16.25</v>
      </c>
      <c r="I31" s="17">
        <v>20453</v>
      </c>
      <c r="J31" s="13"/>
      <c r="K31" s="12">
        <v>16.25</v>
      </c>
      <c r="L31" s="14">
        <f t="shared" si="2"/>
        <v>0</v>
      </c>
      <c r="M31" s="14">
        <f t="shared" si="3"/>
        <v>6.8176666666666703</v>
      </c>
      <c r="N31" s="14">
        <f t="shared" si="4"/>
        <v>13.6353333333333</v>
      </c>
      <c r="O31" s="14">
        <f t="shared" si="5"/>
        <v>0</v>
      </c>
      <c r="P31" s="15">
        <f t="shared" si="6"/>
        <v>20.452999999999999</v>
      </c>
      <c r="Q31" s="4"/>
      <c r="R31" s="4"/>
    </row>
    <row r="32" spans="1:18">
      <c r="A32" s="10">
        <v>16.75</v>
      </c>
      <c r="C32" s="16">
        <v>1</v>
      </c>
      <c r="D32" s="16">
        <v>3</v>
      </c>
      <c r="F32" s="11">
        <f t="shared" si="0"/>
        <v>4</v>
      </c>
      <c r="G32" s="2" t="str">
        <f t="shared" si="1"/>
        <v/>
      </c>
      <c r="H32" s="12">
        <v>16.75</v>
      </c>
      <c r="I32" s="17">
        <v>10607</v>
      </c>
      <c r="J32" s="18"/>
      <c r="K32" s="12">
        <v>16.75</v>
      </c>
      <c r="L32" s="14">
        <f t="shared" si="2"/>
        <v>0</v>
      </c>
      <c r="M32" s="14">
        <f t="shared" si="3"/>
        <v>2.6517499999999998</v>
      </c>
      <c r="N32" s="14">
        <f t="shared" si="4"/>
        <v>7.9552500000000004</v>
      </c>
      <c r="O32" s="14">
        <f t="shared" si="5"/>
        <v>0</v>
      </c>
      <c r="P32" s="15">
        <f t="shared" si="6"/>
        <v>10.606999999999999</v>
      </c>
      <c r="Q32" s="4"/>
      <c r="R32" s="4"/>
    </row>
    <row r="33" spans="1:18">
      <c r="A33" s="12">
        <v>17.25</v>
      </c>
      <c r="D33" s="16">
        <v>1</v>
      </c>
      <c r="F33" s="11">
        <f t="shared" si="0"/>
        <v>1</v>
      </c>
      <c r="G33" s="2" t="str">
        <f t="shared" si="1"/>
        <v/>
      </c>
      <c r="H33" s="12">
        <v>17.25</v>
      </c>
      <c r="I33" s="17">
        <v>0</v>
      </c>
      <c r="J33" s="18"/>
      <c r="K33" s="12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4"/>
      <c r="R33" s="4"/>
    </row>
    <row r="34" spans="1:18">
      <c r="A34" s="10">
        <v>17.75</v>
      </c>
      <c r="D34" s="16">
        <v>1</v>
      </c>
      <c r="F34" s="11">
        <f t="shared" si="0"/>
        <v>1</v>
      </c>
      <c r="G34" s="2" t="str">
        <f t="shared" si="1"/>
        <v/>
      </c>
      <c r="H34" s="12">
        <v>17.75</v>
      </c>
      <c r="I34" s="17">
        <v>8997</v>
      </c>
      <c r="J34" s="18"/>
      <c r="K34" s="12">
        <v>17.75</v>
      </c>
      <c r="L34" s="14">
        <f t="shared" si="2"/>
        <v>0</v>
      </c>
      <c r="M34" s="14">
        <f t="shared" si="3"/>
        <v>0</v>
      </c>
      <c r="N34" s="14">
        <f t="shared" si="4"/>
        <v>8.9969999999999999</v>
      </c>
      <c r="O34" s="14">
        <f t="shared" si="5"/>
        <v>0</v>
      </c>
      <c r="P34" s="15">
        <f t="shared" si="6"/>
        <v>8.9969999999999999</v>
      </c>
      <c r="Q34" s="4"/>
      <c r="R34" s="4"/>
    </row>
    <row r="35" spans="1:18">
      <c r="A35" s="12">
        <v>18.25</v>
      </c>
      <c r="D35" s="16">
        <v>1</v>
      </c>
      <c r="F35" s="11">
        <f t="shared" si="0"/>
        <v>1</v>
      </c>
      <c r="G35" s="2" t="str">
        <f t="shared" si="1"/>
        <v/>
      </c>
      <c r="H35" s="12">
        <v>18.25</v>
      </c>
      <c r="I35" s="17">
        <v>19410</v>
      </c>
      <c r="J35" s="2"/>
      <c r="K35" s="12">
        <v>18.25</v>
      </c>
      <c r="L35" s="14">
        <f t="shared" si="2"/>
        <v>0</v>
      </c>
      <c r="M35" s="14">
        <f t="shared" si="3"/>
        <v>0</v>
      </c>
      <c r="N35" s="14">
        <f t="shared" si="4"/>
        <v>19.41</v>
      </c>
      <c r="O35" s="14">
        <f t="shared" si="5"/>
        <v>0</v>
      </c>
      <c r="P35" s="15">
        <f t="shared" si="6"/>
        <v>19.41</v>
      </c>
      <c r="Q35" s="4"/>
      <c r="R35" s="4"/>
    </row>
    <row r="36" spans="1:18">
      <c r="A36" s="10">
        <v>18.75</v>
      </c>
      <c r="F36" s="11">
        <f t="shared" si="0"/>
        <v>0</v>
      </c>
      <c r="G36" s="2" t="str">
        <f t="shared" si="1"/>
        <v/>
      </c>
      <c r="H36" s="12">
        <v>18.75</v>
      </c>
      <c r="I36"/>
      <c r="J36" s="2"/>
      <c r="K36" s="12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4"/>
      <c r="R36" s="4"/>
    </row>
    <row r="37" spans="1:18">
      <c r="A37" s="12">
        <v>19.25</v>
      </c>
      <c r="F37" s="11">
        <f t="shared" si="0"/>
        <v>0</v>
      </c>
      <c r="G37" s="2" t="str">
        <f t="shared" si="1"/>
        <v/>
      </c>
      <c r="H37" s="12">
        <v>19.25</v>
      </c>
      <c r="I37"/>
      <c r="J37" s="2"/>
      <c r="K37" s="12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4"/>
      <c r="R37" s="4"/>
    </row>
    <row r="38" spans="1:18">
      <c r="A38" s="10">
        <v>19.75</v>
      </c>
      <c r="F38" s="11">
        <f t="shared" si="0"/>
        <v>0</v>
      </c>
      <c r="G38" s="2" t="str">
        <f t="shared" si="1"/>
        <v/>
      </c>
      <c r="H38" s="12">
        <v>19.75</v>
      </c>
      <c r="I38"/>
      <c r="J38" s="2"/>
      <c r="K38" s="12">
        <v>19.75</v>
      </c>
      <c r="L38" s="14">
        <f t="shared" si="2"/>
        <v>0</v>
      </c>
      <c r="M38" s="14">
        <f t="shared" si="3"/>
        <v>0</v>
      </c>
      <c r="N38" s="14">
        <f t="shared" si="4"/>
        <v>0</v>
      </c>
      <c r="O38" s="14">
        <f t="shared" si="5"/>
        <v>0</v>
      </c>
      <c r="P38" s="15">
        <f t="shared" si="6"/>
        <v>0</v>
      </c>
      <c r="Q38" s="4"/>
      <c r="R38" s="4"/>
    </row>
    <row r="39" spans="1:18">
      <c r="A39" s="12">
        <v>20.25</v>
      </c>
      <c r="F39" s="11">
        <f t="shared" si="0"/>
        <v>0</v>
      </c>
      <c r="G39" s="2" t="str">
        <f t="shared" si="1"/>
        <v/>
      </c>
      <c r="H39" s="12">
        <v>20.25</v>
      </c>
      <c r="I39"/>
      <c r="J39" s="2"/>
      <c r="K39" s="12">
        <v>20.25</v>
      </c>
      <c r="L39" s="14">
        <f t="shared" si="2"/>
        <v>0</v>
      </c>
      <c r="M39" s="14">
        <f t="shared" si="3"/>
        <v>0</v>
      </c>
      <c r="N39" s="14">
        <f t="shared" si="4"/>
        <v>0</v>
      </c>
      <c r="O39" s="14">
        <f t="shared" si="5"/>
        <v>0</v>
      </c>
      <c r="P39" s="15">
        <f t="shared" si="6"/>
        <v>0</v>
      </c>
      <c r="Q39" s="4"/>
      <c r="R39" s="4"/>
    </row>
    <row r="40" spans="1:18">
      <c r="A40" s="10">
        <v>20.75</v>
      </c>
      <c r="B40"/>
      <c r="C40"/>
      <c r="D40"/>
      <c r="E40"/>
      <c r="F40" s="11">
        <f t="shared" si="0"/>
        <v>0</v>
      </c>
      <c r="G40" s="2" t="str">
        <f t="shared" si="1"/>
        <v>COMPLETAR</v>
      </c>
      <c r="H40" s="12">
        <v>20.75</v>
      </c>
      <c r="I40" s="13">
        <f>SUM(I3:I39)</f>
        <v>40333732</v>
      </c>
      <c r="J40" s="2"/>
      <c r="K40" s="12">
        <v>20.75</v>
      </c>
      <c r="L40" s="14">
        <f t="shared" si="2"/>
        <v>0</v>
      </c>
      <c r="M40" s="14">
        <f t="shared" si="3"/>
        <v>0</v>
      </c>
      <c r="N40" s="14">
        <f t="shared" si="4"/>
        <v>0</v>
      </c>
      <c r="O40" s="14">
        <f t="shared" si="5"/>
        <v>0</v>
      </c>
      <c r="P40" s="15">
        <f t="shared" si="6"/>
        <v>0</v>
      </c>
      <c r="Q40" s="4"/>
      <c r="R40" s="4"/>
    </row>
    <row r="41" spans="1:18">
      <c r="A41" s="12">
        <v>21.25</v>
      </c>
      <c r="B41"/>
      <c r="C41"/>
      <c r="D41"/>
      <c r="E41"/>
      <c r="F41" s="11">
        <f t="shared" si="0"/>
        <v>0</v>
      </c>
      <c r="G41" s="2" t="str">
        <f t="shared" si="1"/>
        <v/>
      </c>
      <c r="H41" s="12">
        <v>21.25</v>
      </c>
      <c r="I41" s="13"/>
      <c r="J41" s="2"/>
      <c r="K41" s="12">
        <v>21.25</v>
      </c>
      <c r="L41" s="14">
        <f t="shared" si="2"/>
        <v>0</v>
      </c>
      <c r="M41" s="14">
        <f t="shared" si="3"/>
        <v>0</v>
      </c>
      <c r="N41" s="14">
        <f t="shared" si="4"/>
        <v>0</v>
      </c>
      <c r="O41" s="14">
        <f t="shared" si="5"/>
        <v>0</v>
      </c>
      <c r="P41" s="15">
        <f t="shared" si="6"/>
        <v>0</v>
      </c>
      <c r="Q41" s="4"/>
      <c r="R41" s="4"/>
    </row>
    <row r="42" spans="1:18">
      <c r="A42" s="10">
        <v>21.75</v>
      </c>
      <c r="B42"/>
      <c r="C42"/>
      <c r="D42"/>
      <c r="E42"/>
      <c r="F42" s="11">
        <f t="shared" si="0"/>
        <v>0</v>
      </c>
      <c r="G42" s="2" t="str">
        <f t="shared" si="1"/>
        <v/>
      </c>
      <c r="H42" s="12">
        <v>21.75</v>
      </c>
      <c r="I42" s="13"/>
      <c r="J42" s="2"/>
      <c r="K42" s="12">
        <v>21.75</v>
      </c>
      <c r="L42" s="14">
        <f t="shared" si="2"/>
        <v>0</v>
      </c>
      <c r="M42" s="14">
        <f t="shared" si="3"/>
        <v>0</v>
      </c>
      <c r="N42" s="14">
        <f t="shared" si="4"/>
        <v>0</v>
      </c>
      <c r="O42" s="14">
        <f t="shared" si="5"/>
        <v>0</v>
      </c>
      <c r="P42" s="15">
        <f t="shared" si="6"/>
        <v>0</v>
      </c>
      <c r="Q42" s="4"/>
      <c r="R42" s="4"/>
    </row>
    <row r="43" spans="1:18">
      <c r="A43" s="19" t="s">
        <v>7</v>
      </c>
      <c r="B43" s="20">
        <f>SUM(B6:B42)</f>
        <v>0</v>
      </c>
      <c r="C43" s="20">
        <f>SUM(C6:C42)</f>
        <v>62</v>
      </c>
      <c r="D43" s="20">
        <f>SUM(D6:D42)</f>
        <v>13</v>
      </c>
      <c r="E43" s="20">
        <f>SUM(E6:E42)</f>
        <v>0</v>
      </c>
      <c r="F43" s="20">
        <f>SUM(F6:F42)</f>
        <v>75</v>
      </c>
      <c r="G43" s="21"/>
      <c r="H43" s="19" t="s">
        <v>7</v>
      </c>
      <c r="I43" s="13">
        <f>SUM(I6:I42)</f>
        <v>80667464</v>
      </c>
      <c r="J43" s="2"/>
      <c r="K43" s="19" t="s">
        <v>7</v>
      </c>
      <c r="L43" s="20">
        <f>SUM(L6:L42)</f>
        <v>0</v>
      </c>
      <c r="M43" s="20">
        <f>SUM(M6:M42)</f>
        <v>37113.676686367296</v>
      </c>
      <c r="N43" s="20">
        <f>SUM(N6:N42)</f>
        <v>3220.0552345883498</v>
      </c>
      <c r="O43" s="20">
        <f>SUM(O6:O42)</f>
        <v>0</v>
      </c>
      <c r="P43" s="20">
        <f>SUM(P6:P42)</f>
        <v>40333.731920955601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9" t="s">
        <v>9</v>
      </c>
      <c r="C47" s="49"/>
      <c r="D47" s="49"/>
      <c r="E47" s="2"/>
      <c r="F47" s="2"/>
      <c r="G47" s="25"/>
      <c r="H47" s="2"/>
      <c r="I47" s="49" t="s">
        <v>10</v>
      </c>
      <c r="J47" s="49"/>
      <c r="K47" s="49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>
        <v>3.7046000000000002E-3</v>
      </c>
      <c r="J49" s="26" t="s">
        <v>12</v>
      </c>
      <c r="K49">
        <v>3.1789006</v>
      </c>
      <c r="L49" s="2"/>
      <c r="M49" s="2"/>
      <c r="N49" s="14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2">
        <v>3.75</v>
      </c>
      <c r="B52" s="14">
        <f t="shared" ref="B52:B88" si="7">L6*($A52)</f>
        <v>0</v>
      </c>
      <c r="C52" s="14">
        <f t="shared" ref="C52:C88" si="8">M6*($A52)</f>
        <v>0</v>
      </c>
      <c r="D52" s="14">
        <f t="shared" ref="D52:D88" si="9">N6*($A52)</f>
        <v>0</v>
      </c>
      <c r="E52" s="14">
        <f t="shared" ref="E52:E88" si="10">O6*($A52)</f>
        <v>0</v>
      </c>
      <c r="F52" s="11">
        <f t="shared" ref="F52:F88" si="11">SUM(B52:E52)</f>
        <v>0</v>
      </c>
      <c r="G52" s="2"/>
      <c r="H52" s="12">
        <f t="shared" ref="H52:H88" si="12">$I$49*((A52)^$K$49)</f>
        <v>0.247474048874705</v>
      </c>
      <c r="I52" s="14">
        <f t="shared" ref="I52:I88" si="13">L6*$H52</f>
        <v>0</v>
      </c>
      <c r="J52" s="14">
        <f t="shared" ref="J52:J88" si="14">M6*$H52</f>
        <v>0</v>
      </c>
      <c r="K52" s="14">
        <f t="shared" ref="K52:K88" si="15">N6*$H52</f>
        <v>0</v>
      </c>
      <c r="L52" s="14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2">
        <v>4.25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1">
        <f t="shared" si="11"/>
        <v>0</v>
      </c>
      <c r="G53" s="2"/>
      <c r="H53" s="12">
        <f t="shared" si="12"/>
        <v>0.36840648733539899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8">
        <f t="shared" si="17"/>
        <v>0</v>
      </c>
      <c r="N53" s="4"/>
      <c r="O53" s="4"/>
      <c r="P53" s="4"/>
    </row>
    <row r="54" spans="1:18">
      <c r="A54" s="12">
        <v>4.75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1">
        <f t="shared" si="11"/>
        <v>0</v>
      </c>
      <c r="G54" s="2"/>
      <c r="H54" s="12">
        <f t="shared" si="12"/>
        <v>0.52466614808229395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8">
        <f t="shared" si="17"/>
        <v>0</v>
      </c>
      <c r="N54" s="4"/>
      <c r="O54" s="4"/>
      <c r="P54" s="4"/>
    </row>
    <row r="55" spans="1:18">
      <c r="A55" s="12">
        <v>5.25</v>
      </c>
      <c r="B55" s="14">
        <f t="shared" si="7"/>
        <v>0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1">
        <f t="shared" si="11"/>
        <v>0</v>
      </c>
      <c r="G55" s="2"/>
      <c r="H55" s="12">
        <f t="shared" si="12"/>
        <v>0.72120074069379503</v>
      </c>
      <c r="I55" s="14">
        <f t="shared" si="13"/>
        <v>0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8">
        <f t="shared" si="17"/>
        <v>0</v>
      </c>
      <c r="N55" s="4"/>
      <c r="O55" s="4"/>
      <c r="P55" s="4"/>
    </row>
    <row r="56" spans="1:18">
      <c r="A56" s="12">
        <v>5.75</v>
      </c>
      <c r="B56" s="14">
        <f t="shared" si="7"/>
        <v>0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1">
        <f t="shared" si="11"/>
        <v>0</v>
      </c>
      <c r="G56" s="2"/>
      <c r="H56" s="12">
        <f t="shared" si="12"/>
        <v>0.96305233746898999</v>
      </c>
      <c r="I56" s="14">
        <f t="shared" si="13"/>
        <v>0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8">
        <f t="shared" si="17"/>
        <v>0</v>
      </c>
      <c r="N56" s="4"/>
      <c r="O56" s="4"/>
      <c r="P56" s="4"/>
    </row>
    <row r="57" spans="1:18">
      <c r="A57" s="12">
        <v>6.25</v>
      </c>
      <c r="B57" s="14">
        <f t="shared" si="7"/>
        <v>0</v>
      </c>
      <c r="C57" s="14">
        <f t="shared" si="8"/>
        <v>72.337500000000006</v>
      </c>
      <c r="D57" s="14">
        <f t="shared" si="9"/>
        <v>0</v>
      </c>
      <c r="E57" s="14">
        <f t="shared" si="10"/>
        <v>0</v>
      </c>
      <c r="F57" s="11">
        <f t="shared" si="11"/>
        <v>72.337500000000006</v>
      </c>
      <c r="G57" s="2"/>
      <c r="H57" s="12">
        <f t="shared" si="12"/>
        <v>1.25534988478131</v>
      </c>
      <c r="I57" s="14">
        <f t="shared" si="13"/>
        <v>0</v>
      </c>
      <c r="J57" s="14">
        <f t="shared" si="14"/>
        <v>14.5294195664589</v>
      </c>
      <c r="K57" s="14">
        <f t="shared" si="15"/>
        <v>0</v>
      </c>
      <c r="L57" s="14">
        <f t="shared" si="16"/>
        <v>0</v>
      </c>
      <c r="M57" s="28">
        <f t="shared" si="17"/>
        <v>14.5294195664589</v>
      </c>
      <c r="N57" s="4"/>
      <c r="O57" s="4"/>
      <c r="P57" s="4"/>
    </row>
    <row r="58" spans="1:18">
      <c r="A58" s="12">
        <v>6.75</v>
      </c>
      <c r="B58" s="14">
        <f t="shared" si="7"/>
        <v>0</v>
      </c>
      <c r="C58" s="14">
        <f t="shared" si="8"/>
        <v>202.7295</v>
      </c>
      <c r="D58" s="14">
        <f t="shared" si="9"/>
        <v>0</v>
      </c>
      <c r="E58" s="14">
        <f t="shared" si="10"/>
        <v>0</v>
      </c>
      <c r="F58" s="11">
        <f t="shared" si="11"/>
        <v>202.7295</v>
      </c>
      <c r="G58" s="2"/>
      <c r="H58" s="12">
        <f t="shared" si="12"/>
        <v>1.60330291963495</v>
      </c>
      <c r="I58" s="14">
        <f t="shared" si="13"/>
        <v>0</v>
      </c>
      <c r="J58" s="14">
        <f t="shared" si="14"/>
        <v>48.153599888316101</v>
      </c>
      <c r="K58" s="14">
        <f t="shared" si="15"/>
        <v>0</v>
      </c>
      <c r="L58" s="14">
        <f t="shared" si="16"/>
        <v>0</v>
      </c>
      <c r="M58" s="28">
        <f t="shared" si="17"/>
        <v>48.153599888316101</v>
      </c>
      <c r="N58" s="4"/>
      <c r="O58" s="4"/>
      <c r="P58" s="4"/>
    </row>
    <row r="59" spans="1:18">
      <c r="A59" s="12">
        <v>7.25</v>
      </c>
      <c r="B59" s="14">
        <f t="shared" si="7"/>
        <v>0</v>
      </c>
      <c r="C59" s="14">
        <f t="shared" si="8"/>
        <v>474.10649999999998</v>
      </c>
      <c r="D59" s="14">
        <f t="shared" si="9"/>
        <v>0</v>
      </c>
      <c r="E59" s="14">
        <f t="shared" si="10"/>
        <v>0</v>
      </c>
      <c r="F59" s="11">
        <f t="shared" si="11"/>
        <v>474.10649999999998</v>
      </c>
      <c r="G59" s="2"/>
      <c r="H59" s="12">
        <f t="shared" si="12"/>
        <v>2.01219621471208</v>
      </c>
      <c r="I59" s="14">
        <f t="shared" si="13"/>
        <v>0</v>
      </c>
      <c r="J59" s="14">
        <f t="shared" si="14"/>
        <v>131.58555926488199</v>
      </c>
      <c r="K59" s="14">
        <f t="shared" si="15"/>
        <v>0</v>
      </c>
      <c r="L59" s="14">
        <f t="shared" si="16"/>
        <v>0</v>
      </c>
      <c r="M59" s="28">
        <f t="shared" si="17"/>
        <v>131.58555926488199</v>
      </c>
      <c r="N59" s="4"/>
      <c r="O59" s="4"/>
      <c r="P59" s="4"/>
    </row>
    <row r="60" spans="1:18">
      <c r="A60" s="12">
        <v>7.75</v>
      </c>
      <c r="B60" s="14">
        <f t="shared" si="7"/>
        <v>0</v>
      </c>
      <c r="C60" s="14">
        <f t="shared" si="8"/>
        <v>515.25099999999998</v>
      </c>
      <c r="D60" s="14">
        <f t="shared" si="9"/>
        <v>0</v>
      </c>
      <c r="E60" s="14">
        <f t="shared" si="10"/>
        <v>0</v>
      </c>
      <c r="F60" s="11">
        <f t="shared" si="11"/>
        <v>515.25099999999998</v>
      </c>
      <c r="G60" s="2"/>
      <c r="H60" s="12">
        <f t="shared" si="12"/>
        <v>2.4873851549335599</v>
      </c>
      <c r="I60" s="14">
        <f t="shared" si="13"/>
        <v>0</v>
      </c>
      <c r="J60" s="14">
        <f t="shared" si="14"/>
        <v>165.371314640603</v>
      </c>
      <c r="K60" s="14">
        <f t="shared" si="15"/>
        <v>0</v>
      </c>
      <c r="L60" s="14">
        <f t="shared" si="16"/>
        <v>0</v>
      </c>
      <c r="M60" s="28">
        <f t="shared" si="17"/>
        <v>165.371314640603</v>
      </c>
      <c r="N60" s="4"/>
      <c r="O60" s="4"/>
      <c r="P60" s="4"/>
    </row>
    <row r="61" spans="1:18">
      <c r="A61" s="12">
        <v>8.25</v>
      </c>
      <c r="B61" s="14">
        <f t="shared" si="7"/>
        <v>0</v>
      </c>
      <c r="C61" s="14">
        <f t="shared" si="8"/>
        <v>1614.558</v>
      </c>
      <c r="D61" s="14">
        <f t="shared" si="9"/>
        <v>0</v>
      </c>
      <c r="E61" s="14">
        <f t="shared" si="10"/>
        <v>0</v>
      </c>
      <c r="F61" s="11">
        <f t="shared" si="11"/>
        <v>1614.558</v>
      </c>
      <c r="G61" s="2"/>
      <c r="H61" s="12">
        <f t="shared" si="12"/>
        <v>3.0342917012881498</v>
      </c>
      <c r="I61" s="14">
        <f t="shared" si="13"/>
        <v>0</v>
      </c>
      <c r="J61" s="14">
        <f t="shared" si="14"/>
        <v>593.823023108896</v>
      </c>
      <c r="K61" s="14">
        <f t="shared" si="15"/>
        <v>0</v>
      </c>
      <c r="L61" s="14">
        <f t="shared" si="16"/>
        <v>0</v>
      </c>
      <c r="M61" s="28">
        <f t="shared" si="17"/>
        <v>593.823023108896</v>
      </c>
      <c r="N61" s="4"/>
      <c r="O61" s="4"/>
      <c r="P61" s="4"/>
    </row>
    <row r="62" spans="1:18">
      <c r="A62" s="12">
        <v>8.75</v>
      </c>
      <c r="B62" s="14">
        <f t="shared" si="7"/>
        <v>0</v>
      </c>
      <c r="C62" s="14">
        <f t="shared" si="8"/>
        <v>2274.7024999999999</v>
      </c>
      <c r="D62" s="14">
        <f t="shared" si="9"/>
        <v>0</v>
      </c>
      <c r="E62" s="14">
        <f t="shared" si="10"/>
        <v>0</v>
      </c>
      <c r="F62" s="11">
        <f t="shared" si="11"/>
        <v>2274.7024999999999</v>
      </c>
      <c r="G62" s="2"/>
      <c r="H62" s="12">
        <f t="shared" si="12"/>
        <v>3.65840083374776</v>
      </c>
      <c r="I62" s="14">
        <f t="shared" si="13"/>
        <v>0</v>
      </c>
      <c r="J62" s="14">
        <f t="shared" si="14"/>
        <v>951.05983114607</v>
      </c>
      <c r="K62" s="14">
        <f t="shared" si="15"/>
        <v>0</v>
      </c>
      <c r="L62" s="14">
        <f t="shared" si="16"/>
        <v>0</v>
      </c>
      <c r="M62" s="28">
        <f t="shared" si="17"/>
        <v>951.05983114607</v>
      </c>
      <c r="N62" s="4"/>
      <c r="O62" s="4"/>
      <c r="P62" s="4"/>
    </row>
    <row r="63" spans="1:18">
      <c r="A63" s="12">
        <v>9.25</v>
      </c>
      <c r="B63" s="14">
        <f t="shared" si="7"/>
        <v>0</v>
      </c>
      <c r="C63" s="14">
        <f t="shared" si="8"/>
        <v>4562.9919483486201</v>
      </c>
      <c r="D63" s="14">
        <f t="shared" si="9"/>
        <v>0</v>
      </c>
      <c r="E63" s="14">
        <f t="shared" si="10"/>
        <v>0</v>
      </c>
      <c r="F63" s="11">
        <f t="shared" si="11"/>
        <v>4562.9919483486201</v>
      </c>
      <c r="G63" s="2"/>
      <c r="H63" s="12">
        <f t="shared" si="12"/>
        <v>4.3652573904578196</v>
      </c>
      <c r="I63" s="14">
        <f t="shared" si="13"/>
        <v>0</v>
      </c>
      <c r="J63" s="14">
        <f t="shared" si="14"/>
        <v>2153.3658729868498</v>
      </c>
      <c r="K63" s="14">
        <f t="shared" si="15"/>
        <v>0</v>
      </c>
      <c r="L63" s="14">
        <f t="shared" si="16"/>
        <v>0</v>
      </c>
      <c r="M63" s="28">
        <f t="shared" si="17"/>
        <v>2153.3658729868498</v>
      </c>
      <c r="N63" s="4"/>
      <c r="O63" s="4"/>
      <c r="P63" s="4"/>
    </row>
    <row r="64" spans="1:18">
      <c r="A64" s="12">
        <v>9.75</v>
      </c>
      <c r="B64" s="14">
        <f t="shared" si="7"/>
        <v>0</v>
      </c>
      <c r="C64" s="14">
        <f t="shared" si="8"/>
        <v>8947.3733776726694</v>
      </c>
      <c r="D64" s="14">
        <f t="shared" si="9"/>
        <v>0</v>
      </c>
      <c r="E64" s="14">
        <f t="shared" si="10"/>
        <v>0</v>
      </c>
      <c r="F64" s="11">
        <f t="shared" si="11"/>
        <v>8947.3733776726694</v>
      </c>
      <c r="G64" s="2"/>
      <c r="H64" s="12">
        <f t="shared" si="12"/>
        <v>5.1604632386815803</v>
      </c>
      <c r="I64" s="14">
        <f t="shared" si="13"/>
        <v>0</v>
      </c>
      <c r="J64" s="14">
        <f t="shared" si="14"/>
        <v>4735.6503998192902</v>
      </c>
      <c r="K64" s="14">
        <f t="shared" si="15"/>
        <v>0</v>
      </c>
      <c r="L64" s="14">
        <f t="shared" si="16"/>
        <v>0</v>
      </c>
      <c r="M64" s="28">
        <f t="shared" si="17"/>
        <v>4735.6503998192902</v>
      </c>
      <c r="N64" s="4"/>
      <c r="O64" s="4"/>
      <c r="P64" s="4"/>
    </row>
    <row r="65" spans="1:16">
      <c r="A65" s="12">
        <v>10.25</v>
      </c>
      <c r="B65" s="14">
        <f t="shared" si="7"/>
        <v>0</v>
      </c>
      <c r="C65" s="14">
        <f t="shared" si="8"/>
        <v>7102.0784412211297</v>
      </c>
      <c r="D65" s="14">
        <f t="shared" si="9"/>
        <v>0</v>
      </c>
      <c r="E65" s="14">
        <f t="shared" si="10"/>
        <v>0</v>
      </c>
      <c r="F65" s="11">
        <f t="shared" si="11"/>
        <v>7102.0784412211297</v>
      </c>
      <c r="G65" s="2"/>
      <c r="H65" s="12">
        <f t="shared" si="12"/>
        <v>6.0496747264440298</v>
      </c>
      <c r="I65" s="14">
        <f t="shared" si="13"/>
        <v>0</v>
      </c>
      <c r="J65" s="14">
        <f t="shared" si="14"/>
        <v>4191.7331171783899</v>
      </c>
      <c r="K65" s="14">
        <f t="shared" si="15"/>
        <v>0</v>
      </c>
      <c r="L65" s="14">
        <f t="shared" si="16"/>
        <v>0</v>
      </c>
      <c r="M65" s="28">
        <f t="shared" si="17"/>
        <v>4191.7331171783899</v>
      </c>
      <c r="N65" s="4"/>
      <c r="O65" s="4"/>
      <c r="P65" s="4"/>
    </row>
    <row r="66" spans="1:16">
      <c r="A66" s="12">
        <v>10.75</v>
      </c>
      <c r="B66" s="14">
        <f t="shared" si="7"/>
        <v>0</v>
      </c>
      <c r="C66" s="14">
        <f t="shared" si="8"/>
        <v>25927.849313821898</v>
      </c>
      <c r="D66" s="14">
        <f t="shared" si="9"/>
        <v>0</v>
      </c>
      <c r="E66" s="14">
        <f t="shared" si="10"/>
        <v>0</v>
      </c>
      <c r="F66" s="11">
        <f t="shared" si="11"/>
        <v>25927.849313821898</v>
      </c>
      <c r="G66" s="2"/>
      <c r="H66" s="12">
        <f t="shared" si="12"/>
        <v>7.0386003739217902</v>
      </c>
      <c r="I66" s="14">
        <f t="shared" si="13"/>
        <v>0</v>
      </c>
      <c r="J66" s="14">
        <f t="shared" si="14"/>
        <v>16976.3506860702</v>
      </c>
      <c r="K66" s="14">
        <f t="shared" si="15"/>
        <v>0</v>
      </c>
      <c r="L66" s="14">
        <f t="shared" si="16"/>
        <v>0</v>
      </c>
      <c r="M66" s="28">
        <f t="shared" si="17"/>
        <v>16976.3506860702</v>
      </c>
      <c r="N66" s="4"/>
      <c r="O66" s="4"/>
      <c r="P66" s="4"/>
    </row>
    <row r="67" spans="1:16">
      <c r="A67" s="12">
        <v>11.25</v>
      </c>
      <c r="B67" s="14">
        <f t="shared" si="7"/>
        <v>0</v>
      </c>
      <c r="C67" s="14">
        <f t="shared" si="8"/>
        <v>36004.734485216301</v>
      </c>
      <c r="D67" s="14">
        <f t="shared" si="9"/>
        <v>0</v>
      </c>
      <c r="E67" s="14">
        <f t="shared" si="10"/>
        <v>0</v>
      </c>
      <c r="F67" s="11">
        <f t="shared" si="11"/>
        <v>36004.734485216301</v>
      </c>
      <c r="G67" s="2"/>
      <c r="H67" s="12">
        <f t="shared" si="12"/>
        <v>8.1329987713269407</v>
      </c>
      <c r="I67" s="14">
        <f t="shared" si="13"/>
        <v>0</v>
      </c>
      <c r="J67" s="14">
        <f t="shared" si="14"/>
        <v>26029.018784908199</v>
      </c>
      <c r="K67" s="14">
        <f t="shared" si="15"/>
        <v>0</v>
      </c>
      <c r="L67" s="14">
        <f t="shared" si="16"/>
        <v>0</v>
      </c>
      <c r="M67" s="28">
        <f t="shared" si="17"/>
        <v>26029.018784908199</v>
      </c>
      <c r="N67" s="4"/>
      <c r="O67" s="4"/>
      <c r="P67" s="4"/>
    </row>
    <row r="68" spans="1:16">
      <c r="A68" s="12">
        <v>11.75</v>
      </c>
      <c r="B68" s="14">
        <f t="shared" si="7"/>
        <v>0</v>
      </c>
      <c r="C68" s="14">
        <f t="shared" si="8"/>
        <v>51859.097909409902</v>
      </c>
      <c r="D68" s="14">
        <f t="shared" si="9"/>
        <v>25929.548954704998</v>
      </c>
      <c r="E68" s="14">
        <f t="shared" si="10"/>
        <v>0</v>
      </c>
      <c r="F68" s="11">
        <f t="shared" si="11"/>
        <v>77788.646864114897</v>
      </c>
      <c r="G68" s="2"/>
      <c r="H68" s="12">
        <f t="shared" si="12"/>
        <v>9.3386766559915202</v>
      </c>
      <c r="I68" s="14">
        <f t="shared" si="13"/>
        <v>0</v>
      </c>
      <c r="J68" s="14">
        <f t="shared" si="14"/>
        <v>41216.625280628497</v>
      </c>
      <c r="K68" s="14">
        <f t="shared" si="15"/>
        <v>20608.3126403143</v>
      </c>
      <c r="L68" s="14">
        <f t="shared" si="16"/>
        <v>0</v>
      </c>
      <c r="M68" s="28">
        <f t="shared" si="17"/>
        <v>61824.937920942801</v>
      </c>
      <c r="N68" s="4"/>
      <c r="O68" s="4"/>
      <c r="P68" s="4"/>
    </row>
    <row r="69" spans="1:16">
      <c r="A69" s="12">
        <v>12.25</v>
      </c>
      <c r="B69" s="14">
        <f t="shared" si="7"/>
        <v>0</v>
      </c>
      <c r="C69" s="14">
        <f t="shared" si="8"/>
        <v>72092.698334695902</v>
      </c>
      <c r="D69" s="14">
        <f t="shared" si="9"/>
        <v>0</v>
      </c>
      <c r="E69" s="14">
        <f t="shared" si="10"/>
        <v>0</v>
      </c>
      <c r="F69" s="11">
        <f t="shared" si="11"/>
        <v>72092.698334695902</v>
      </c>
      <c r="G69" s="2"/>
      <c r="H69" s="12">
        <f t="shared" si="12"/>
        <v>10.661487146030099</v>
      </c>
      <c r="I69" s="14">
        <f t="shared" si="13"/>
        <v>0</v>
      </c>
      <c r="J69" s="14">
        <f t="shared" si="14"/>
        <v>62744.112376978497</v>
      </c>
      <c r="K69" s="14">
        <f t="shared" si="15"/>
        <v>0</v>
      </c>
      <c r="L69" s="14">
        <f t="shared" si="16"/>
        <v>0</v>
      </c>
      <c r="M69" s="28">
        <f t="shared" si="17"/>
        <v>62744.112376978497</v>
      </c>
      <c r="N69" s="4"/>
      <c r="O69" s="4"/>
      <c r="P69" s="4"/>
    </row>
    <row r="70" spans="1:16">
      <c r="A70" s="12">
        <v>12.75</v>
      </c>
      <c r="B70" s="14">
        <f t="shared" si="7"/>
        <v>0</v>
      </c>
      <c r="C70" s="14">
        <f t="shared" si="8"/>
        <v>79534.085371494904</v>
      </c>
      <c r="D70" s="14">
        <f t="shared" si="9"/>
        <v>0</v>
      </c>
      <c r="E70" s="14">
        <f t="shared" si="10"/>
        <v>0</v>
      </c>
      <c r="F70" s="11">
        <f t="shared" si="11"/>
        <v>79534.085371494904</v>
      </c>
      <c r="G70" s="2"/>
      <c r="H70" s="12">
        <f t="shared" si="12"/>
        <v>12.1073281116626</v>
      </c>
      <c r="I70" s="14">
        <f t="shared" si="13"/>
        <v>0</v>
      </c>
      <c r="J70" s="14">
        <f t="shared" si="14"/>
        <v>75525.119031660695</v>
      </c>
      <c r="K70" s="14">
        <f t="shared" si="15"/>
        <v>0</v>
      </c>
      <c r="L70" s="14">
        <f t="shared" si="16"/>
        <v>0</v>
      </c>
      <c r="M70" s="28">
        <f t="shared" si="17"/>
        <v>75525.119031660695</v>
      </c>
      <c r="N70" s="4"/>
      <c r="O70" s="4"/>
      <c r="P70" s="4"/>
    </row>
    <row r="71" spans="1:16">
      <c r="A71" s="12">
        <v>13.25</v>
      </c>
      <c r="B71" s="14">
        <f t="shared" si="7"/>
        <v>0</v>
      </c>
      <c r="C71" s="14">
        <f t="shared" si="8"/>
        <v>73906.860457400195</v>
      </c>
      <c r="D71" s="14">
        <f t="shared" si="9"/>
        <v>0</v>
      </c>
      <c r="E71" s="14">
        <f t="shared" si="10"/>
        <v>0</v>
      </c>
      <c r="F71" s="11">
        <f t="shared" si="11"/>
        <v>73906.860457400195</v>
      </c>
      <c r="G71" s="2"/>
      <c r="H71" s="12">
        <f t="shared" si="12"/>
        <v>13.6821406682506</v>
      </c>
      <c r="I71" s="14">
        <f t="shared" si="13"/>
        <v>0</v>
      </c>
      <c r="J71" s="14">
        <f t="shared" si="14"/>
        <v>76317.287632220105</v>
      </c>
      <c r="K71" s="14">
        <f t="shared" si="15"/>
        <v>0</v>
      </c>
      <c r="L71" s="14">
        <f t="shared" si="16"/>
        <v>0</v>
      </c>
      <c r="M71" s="28">
        <f t="shared" si="17"/>
        <v>76317.287632220105</v>
      </c>
      <c r="N71" s="4"/>
      <c r="O71" s="4"/>
      <c r="P71" s="4"/>
    </row>
    <row r="72" spans="1:16">
      <c r="A72" s="12">
        <v>13.75</v>
      </c>
      <c r="B72" s="14">
        <f t="shared" si="7"/>
        <v>0</v>
      </c>
      <c r="C72" s="14">
        <f t="shared" si="8"/>
        <v>52686.355803569801</v>
      </c>
      <c r="D72" s="14">
        <f t="shared" si="9"/>
        <v>0</v>
      </c>
      <c r="E72" s="14">
        <f t="shared" si="10"/>
        <v>0</v>
      </c>
      <c r="F72" s="11">
        <f t="shared" si="11"/>
        <v>52686.355803569801</v>
      </c>
      <c r="G72" s="2"/>
      <c r="H72" s="12">
        <f t="shared" si="12"/>
        <v>15.391907777504001</v>
      </c>
      <c r="I72" s="14">
        <f t="shared" si="13"/>
        <v>0</v>
      </c>
      <c r="J72" s="14">
        <f t="shared" si="14"/>
        <v>58977.711248095198</v>
      </c>
      <c r="K72" s="14">
        <f t="shared" si="15"/>
        <v>0</v>
      </c>
      <c r="L72" s="14">
        <f t="shared" si="16"/>
        <v>0</v>
      </c>
      <c r="M72" s="28">
        <f t="shared" si="17"/>
        <v>58977.711248095198</v>
      </c>
      <c r="N72" s="4"/>
      <c r="O72" s="4"/>
      <c r="P72" s="4"/>
    </row>
    <row r="73" spans="1:16">
      <c r="A73" s="12">
        <v>14.25</v>
      </c>
      <c r="B73" s="14">
        <f t="shared" si="7"/>
        <v>0</v>
      </c>
      <c r="C73" s="14">
        <f t="shared" si="8"/>
        <v>27585.313262451498</v>
      </c>
      <c r="D73" s="14">
        <f t="shared" si="9"/>
        <v>0</v>
      </c>
      <c r="E73" s="14">
        <f t="shared" si="10"/>
        <v>0</v>
      </c>
      <c r="F73" s="11">
        <f t="shared" si="11"/>
        <v>27585.313262451498</v>
      </c>
      <c r="G73" s="2"/>
      <c r="H73" s="12">
        <f t="shared" si="12"/>
        <v>17.242652945281399</v>
      </c>
      <c r="I73" s="14">
        <f t="shared" si="13"/>
        <v>0</v>
      </c>
      <c r="J73" s="14">
        <f t="shared" si="14"/>
        <v>33378.5251207943</v>
      </c>
      <c r="K73" s="14">
        <f t="shared" si="15"/>
        <v>0</v>
      </c>
      <c r="L73" s="14">
        <f t="shared" si="16"/>
        <v>0</v>
      </c>
      <c r="M73" s="28">
        <f t="shared" si="17"/>
        <v>33378.5251207943</v>
      </c>
      <c r="N73" s="4"/>
      <c r="O73" s="4"/>
      <c r="P73" s="4"/>
    </row>
    <row r="74" spans="1:16">
      <c r="A74" s="12">
        <v>14.75</v>
      </c>
      <c r="B74" s="14">
        <f t="shared" si="7"/>
        <v>0</v>
      </c>
      <c r="C74" s="14">
        <f t="shared" si="8"/>
        <v>7510.8158267024601</v>
      </c>
      <c r="D74" s="14">
        <f t="shared" si="9"/>
        <v>7510.8158267024601</v>
      </c>
      <c r="E74" s="14">
        <f t="shared" si="10"/>
        <v>0</v>
      </c>
      <c r="F74" s="11">
        <f t="shared" si="11"/>
        <v>15021.6316534049</v>
      </c>
      <c r="G74" s="2"/>
      <c r="H74" s="12">
        <f t="shared" si="12"/>
        <v>19.2404390060222</v>
      </c>
      <c r="I74" s="14">
        <f t="shared" si="13"/>
        <v>0</v>
      </c>
      <c r="J74" s="14">
        <f t="shared" si="14"/>
        <v>9797.3826304498307</v>
      </c>
      <c r="K74" s="14">
        <f t="shared" si="15"/>
        <v>9797.3826304498307</v>
      </c>
      <c r="L74" s="14">
        <f t="shared" si="16"/>
        <v>0</v>
      </c>
      <c r="M74" s="28">
        <f t="shared" si="17"/>
        <v>19594.765260899701</v>
      </c>
      <c r="N74" s="4"/>
      <c r="O74" s="4"/>
      <c r="P74" s="4"/>
    </row>
    <row r="75" spans="1:16">
      <c r="A75" s="12">
        <v>15.25</v>
      </c>
      <c r="B75" s="14">
        <f t="shared" si="7"/>
        <v>0</v>
      </c>
      <c r="C75" s="14">
        <f t="shared" si="8"/>
        <v>4287.6803394361596</v>
      </c>
      <c r="D75" s="14">
        <f t="shared" si="9"/>
        <v>4287.6803394361596</v>
      </c>
      <c r="E75" s="14">
        <f t="shared" si="10"/>
        <v>0</v>
      </c>
      <c r="F75" s="11">
        <f t="shared" si="11"/>
        <v>8575.3606788723191</v>
      </c>
      <c r="G75" s="2"/>
      <c r="H75" s="12">
        <f t="shared" si="12"/>
        <v>21.391366985195301</v>
      </c>
      <c r="I75" s="14">
        <f t="shared" si="13"/>
        <v>0</v>
      </c>
      <c r="J75" s="14">
        <f t="shared" si="14"/>
        <v>6014.3831905629904</v>
      </c>
      <c r="K75" s="14">
        <f t="shared" si="15"/>
        <v>6014.3831905629904</v>
      </c>
      <c r="L75" s="14">
        <f t="shared" si="16"/>
        <v>0</v>
      </c>
      <c r="M75" s="28">
        <f t="shared" si="17"/>
        <v>12028.766381126001</v>
      </c>
      <c r="N75" s="4"/>
      <c r="O75" s="4"/>
      <c r="P75" s="4"/>
    </row>
    <row r="76" spans="1:16">
      <c r="A76" s="12">
        <v>15.75</v>
      </c>
      <c r="B76" s="14">
        <f t="shared" si="7"/>
        <v>0</v>
      </c>
      <c r="C76" s="14">
        <f t="shared" si="8"/>
        <v>1361.7474276430701</v>
      </c>
      <c r="D76" s="14">
        <f t="shared" si="9"/>
        <v>2723.4948552861401</v>
      </c>
      <c r="E76" s="14">
        <f t="shared" si="10"/>
        <v>0</v>
      </c>
      <c r="F76" s="11">
        <f t="shared" si="11"/>
        <v>4085.24228292921</v>
      </c>
      <c r="G76" s="2"/>
      <c r="H76" s="12">
        <f t="shared" si="12"/>
        <v>23.701575032267002</v>
      </c>
      <c r="I76" s="14">
        <f t="shared" si="13"/>
        <v>0</v>
      </c>
      <c r="J76" s="14">
        <f t="shared" si="14"/>
        <v>2049.2418305573901</v>
      </c>
      <c r="K76" s="14">
        <f t="shared" si="15"/>
        <v>4098.4836611147703</v>
      </c>
      <c r="L76" s="14">
        <f t="shared" si="16"/>
        <v>0</v>
      </c>
      <c r="M76" s="28">
        <f t="shared" si="17"/>
        <v>6147.7254916721604</v>
      </c>
      <c r="N76" s="4"/>
      <c r="O76" s="4"/>
      <c r="P76" s="4"/>
    </row>
    <row r="77" spans="1:16">
      <c r="A77" s="12">
        <v>16.25</v>
      </c>
      <c r="B77" s="14">
        <f t="shared" si="7"/>
        <v>0</v>
      </c>
      <c r="C77" s="14">
        <f t="shared" si="8"/>
        <v>110.787083333333</v>
      </c>
      <c r="D77" s="14">
        <f t="shared" si="9"/>
        <v>221.574166666666</v>
      </c>
      <c r="E77" s="14">
        <f t="shared" si="10"/>
        <v>0</v>
      </c>
      <c r="F77" s="11">
        <f t="shared" si="11"/>
        <v>332.36124999999902</v>
      </c>
      <c r="G77" s="2"/>
      <c r="H77" s="12">
        <f t="shared" si="12"/>
        <v>26.177237417637301</v>
      </c>
      <c r="I77" s="14">
        <f t="shared" si="13"/>
        <v>0</v>
      </c>
      <c r="J77" s="14">
        <f t="shared" si="14"/>
        <v>178.46767896764501</v>
      </c>
      <c r="K77" s="14">
        <f t="shared" si="15"/>
        <v>356.93535793529003</v>
      </c>
      <c r="L77" s="14">
        <f t="shared" si="16"/>
        <v>0</v>
      </c>
      <c r="M77" s="28">
        <f t="shared" si="17"/>
        <v>535.40303690293501</v>
      </c>
      <c r="N77" s="4"/>
      <c r="O77" s="4"/>
      <c r="P77" s="4"/>
    </row>
    <row r="78" spans="1:16">
      <c r="A78" s="12">
        <v>16.75</v>
      </c>
      <c r="B78" s="14">
        <f t="shared" si="7"/>
        <v>0</v>
      </c>
      <c r="C78" s="14">
        <f t="shared" si="8"/>
        <v>44.416812499999999</v>
      </c>
      <c r="D78" s="14">
        <f t="shared" si="9"/>
        <v>133.2504375</v>
      </c>
      <c r="E78" s="14">
        <f t="shared" si="10"/>
        <v>0</v>
      </c>
      <c r="F78" s="11">
        <f t="shared" si="11"/>
        <v>177.66725</v>
      </c>
      <c r="G78" s="2"/>
      <c r="H78" s="12">
        <f t="shared" si="12"/>
        <v>28.824563587791101</v>
      </c>
      <c r="I78" s="14">
        <f t="shared" si="13"/>
        <v>0</v>
      </c>
      <c r="J78" s="14">
        <f t="shared" si="14"/>
        <v>76.435536493924999</v>
      </c>
      <c r="K78" s="14">
        <f t="shared" si="15"/>
        <v>229.30660948177501</v>
      </c>
      <c r="L78" s="14">
        <f t="shared" si="16"/>
        <v>0</v>
      </c>
      <c r="M78" s="28">
        <f t="shared" si="17"/>
        <v>305.7421459757</v>
      </c>
      <c r="N78" s="4"/>
      <c r="O78" s="4"/>
      <c r="P78" s="4"/>
    </row>
    <row r="79" spans="1:16">
      <c r="A79" s="12">
        <v>17.25</v>
      </c>
      <c r="B79" s="14">
        <f t="shared" si="7"/>
        <v>0</v>
      </c>
      <c r="C79" s="14">
        <f t="shared" si="8"/>
        <v>0</v>
      </c>
      <c r="D79" s="14">
        <f t="shared" si="9"/>
        <v>0</v>
      </c>
      <c r="E79" s="14">
        <f t="shared" si="10"/>
        <v>0</v>
      </c>
      <c r="F79" s="11">
        <f t="shared" si="11"/>
        <v>0</v>
      </c>
      <c r="G79" s="2"/>
      <c r="H79" s="12">
        <f t="shared" si="12"/>
        <v>31.649797273589702</v>
      </c>
      <c r="I79" s="14">
        <f t="shared" si="13"/>
        <v>0</v>
      </c>
      <c r="J79" s="14">
        <f t="shared" si="14"/>
        <v>0</v>
      </c>
      <c r="K79" s="14">
        <f t="shared" si="15"/>
        <v>0</v>
      </c>
      <c r="L79" s="14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2">
        <v>17.75</v>
      </c>
      <c r="B80" s="14">
        <f t="shared" si="7"/>
        <v>0</v>
      </c>
      <c r="C80" s="14">
        <f t="shared" si="8"/>
        <v>0</v>
      </c>
      <c r="D80" s="14">
        <f t="shared" si="9"/>
        <v>159.69675000000001</v>
      </c>
      <c r="E80" s="14">
        <f t="shared" si="10"/>
        <v>0</v>
      </c>
      <c r="F80" s="11">
        <f t="shared" si="11"/>
        <v>159.69675000000001</v>
      </c>
      <c r="G80" s="2"/>
      <c r="H80" s="12">
        <f t="shared" si="12"/>
        <v>34.659215647211099</v>
      </c>
      <c r="I80" s="14">
        <f t="shared" si="13"/>
        <v>0</v>
      </c>
      <c r="J80" s="14">
        <f t="shared" si="14"/>
        <v>0</v>
      </c>
      <c r="K80" s="14">
        <f t="shared" si="15"/>
        <v>311.82896317795797</v>
      </c>
      <c r="L80" s="14">
        <f t="shared" si="16"/>
        <v>0</v>
      </c>
      <c r="M80" s="28">
        <f t="shared" si="17"/>
        <v>311.82896317795797</v>
      </c>
      <c r="N80" s="4"/>
      <c r="O80" s="4"/>
      <c r="P80" s="4"/>
    </row>
    <row r="81" spans="1:16">
      <c r="A81" s="12">
        <v>18.25</v>
      </c>
      <c r="B81" s="14">
        <f t="shared" si="7"/>
        <v>0</v>
      </c>
      <c r="C81" s="14">
        <f t="shared" si="8"/>
        <v>0</v>
      </c>
      <c r="D81" s="14">
        <f t="shared" si="9"/>
        <v>354.23250000000002</v>
      </c>
      <c r="E81" s="14">
        <f t="shared" si="10"/>
        <v>0</v>
      </c>
      <c r="F81" s="11">
        <f t="shared" si="11"/>
        <v>354.23250000000002</v>
      </c>
      <c r="G81" s="2"/>
      <c r="H81" s="12">
        <f t="shared" si="12"/>
        <v>37.859128523744999</v>
      </c>
      <c r="I81" s="14">
        <f t="shared" si="13"/>
        <v>0</v>
      </c>
      <c r="J81" s="14">
        <f t="shared" si="14"/>
        <v>0</v>
      </c>
      <c r="K81" s="14">
        <f t="shared" si="15"/>
        <v>734.84568464588995</v>
      </c>
      <c r="L81" s="14">
        <f t="shared" si="16"/>
        <v>0</v>
      </c>
      <c r="M81" s="28">
        <f t="shared" si="17"/>
        <v>734.84568464588995</v>
      </c>
      <c r="N81" s="4"/>
      <c r="O81" s="4"/>
      <c r="P81" s="4"/>
    </row>
    <row r="82" spans="1:16">
      <c r="A82" s="12">
        <v>18.75</v>
      </c>
      <c r="B82" s="14">
        <f t="shared" si="7"/>
        <v>0</v>
      </c>
      <c r="C82" s="14">
        <f t="shared" si="8"/>
        <v>0</v>
      </c>
      <c r="D82" s="14">
        <f t="shared" si="9"/>
        <v>0</v>
      </c>
      <c r="E82" s="14">
        <f t="shared" si="10"/>
        <v>0</v>
      </c>
      <c r="F82" s="11">
        <f t="shared" si="11"/>
        <v>0</v>
      </c>
      <c r="G82" s="2"/>
      <c r="H82" s="12">
        <f t="shared" si="12"/>
        <v>41.255877603881601</v>
      </c>
      <c r="I82" s="14">
        <f t="shared" si="13"/>
        <v>0</v>
      </c>
      <c r="J82" s="14">
        <f t="shared" si="14"/>
        <v>0</v>
      </c>
      <c r="K82" s="14">
        <f t="shared" si="15"/>
        <v>0</v>
      </c>
      <c r="L82" s="14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2">
        <v>19.25</v>
      </c>
      <c r="B83" s="14">
        <f t="shared" si="7"/>
        <v>0</v>
      </c>
      <c r="C83" s="14">
        <f t="shared" si="8"/>
        <v>0</v>
      </c>
      <c r="D83" s="14">
        <f t="shared" si="9"/>
        <v>0</v>
      </c>
      <c r="E83" s="14">
        <f t="shared" si="10"/>
        <v>0</v>
      </c>
      <c r="F83" s="11">
        <f t="shared" si="11"/>
        <v>0</v>
      </c>
      <c r="G83" s="2"/>
      <c r="H83" s="12">
        <f t="shared" si="12"/>
        <v>44.8558357545067</v>
      </c>
      <c r="I83" s="14">
        <f t="shared" si="13"/>
        <v>0</v>
      </c>
      <c r="J83" s="14">
        <f t="shared" si="14"/>
        <v>0</v>
      </c>
      <c r="K83" s="14">
        <f t="shared" si="15"/>
        <v>0</v>
      </c>
      <c r="L83" s="14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2">
        <v>19.75</v>
      </c>
      <c r="B84" s="14">
        <f t="shared" si="7"/>
        <v>0</v>
      </c>
      <c r="C84" s="14">
        <f t="shared" si="8"/>
        <v>0</v>
      </c>
      <c r="D84" s="14">
        <f t="shared" si="9"/>
        <v>0</v>
      </c>
      <c r="E84" s="14">
        <f t="shared" si="10"/>
        <v>0</v>
      </c>
      <c r="F84" s="11">
        <f t="shared" si="11"/>
        <v>0</v>
      </c>
      <c r="G84" s="2"/>
      <c r="H84" s="12">
        <f t="shared" si="12"/>
        <v>48.665406324341198</v>
      </c>
      <c r="I84" s="14">
        <f t="shared" si="13"/>
        <v>0</v>
      </c>
      <c r="J84" s="14">
        <f t="shared" si="14"/>
        <v>0</v>
      </c>
      <c r="K84" s="14">
        <f t="shared" si="15"/>
        <v>0</v>
      </c>
      <c r="L84" s="14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2">
        <v>20.25</v>
      </c>
      <c r="B85" s="14">
        <f t="shared" si="7"/>
        <v>0</v>
      </c>
      <c r="C85" s="14">
        <f t="shared" si="8"/>
        <v>0</v>
      </c>
      <c r="D85" s="14">
        <f t="shared" si="9"/>
        <v>0</v>
      </c>
      <c r="E85" s="14">
        <f t="shared" si="10"/>
        <v>0</v>
      </c>
      <c r="F85" s="11">
        <f t="shared" si="11"/>
        <v>0</v>
      </c>
      <c r="G85" s="2"/>
      <c r="H85" s="12">
        <f t="shared" si="12"/>
        <v>52.691022492050799</v>
      </c>
      <c r="I85" s="14">
        <f t="shared" si="13"/>
        <v>0</v>
      </c>
      <c r="J85" s="14">
        <f t="shared" si="14"/>
        <v>0</v>
      </c>
      <c r="K85" s="14">
        <f t="shared" si="15"/>
        <v>0</v>
      </c>
      <c r="L85" s="14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2">
        <v>20.75</v>
      </c>
      <c r="B86" s="14">
        <f t="shared" si="7"/>
        <v>0</v>
      </c>
      <c r="C86" s="14">
        <f t="shared" si="8"/>
        <v>0</v>
      </c>
      <c r="D86" s="14">
        <f t="shared" si="9"/>
        <v>0</v>
      </c>
      <c r="E86" s="14">
        <f t="shared" si="10"/>
        <v>0</v>
      </c>
      <c r="F86" s="11">
        <f t="shared" si="11"/>
        <v>0</v>
      </c>
      <c r="G86" s="2"/>
      <c r="H86" s="12">
        <f t="shared" si="12"/>
        <v>56.939146644495999</v>
      </c>
      <c r="I86" s="14">
        <f t="shared" si="13"/>
        <v>0</v>
      </c>
      <c r="J86" s="14">
        <f t="shared" si="14"/>
        <v>0</v>
      </c>
      <c r="K86" s="14">
        <f t="shared" si="15"/>
        <v>0</v>
      </c>
      <c r="L86" s="14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2">
        <v>21.25</v>
      </c>
      <c r="B87" s="14">
        <f t="shared" si="7"/>
        <v>0</v>
      </c>
      <c r="C87" s="14">
        <f t="shared" si="8"/>
        <v>0</v>
      </c>
      <c r="D87" s="14">
        <f t="shared" si="9"/>
        <v>0</v>
      </c>
      <c r="E87" s="14">
        <f t="shared" si="10"/>
        <v>0</v>
      </c>
      <c r="F87" s="11">
        <f t="shared" si="11"/>
        <v>0</v>
      </c>
      <c r="G87" s="2"/>
      <c r="H87" s="12">
        <f t="shared" si="12"/>
        <v>61.416269783020198</v>
      </c>
      <c r="I87" s="14">
        <f t="shared" si="13"/>
        <v>0</v>
      </c>
      <c r="J87" s="14">
        <f t="shared" si="14"/>
        <v>0</v>
      </c>
      <c r="K87" s="14">
        <f t="shared" si="15"/>
        <v>0</v>
      </c>
      <c r="L87" s="14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2">
        <v>21.75</v>
      </c>
      <c r="B88" s="14">
        <f t="shared" si="7"/>
        <v>0</v>
      </c>
      <c r="C88" s="14">
        <f t="shared" si="8"/>
        <v>0</v>
      </c>
      <c r="D88" s="14">
        <f t="shared" si="9"/>
        <v>0</v>
      </c>
      <c r="E88" s="14">
        <f t="shared" si="10"/>
        <v>0</v>
      </c>
      <c r="F88" s="11">
        <f t="shared" si="11"/>
        <v>0</v>
      </c>
      <c r="G88" s="2"/>
      <c r="H88" s="12">
        <f t="shared" si="12"/>
        <v>66.128910955862196</v>
      </c>
      <c r="I88" s="14">
        <f t="shared" si="13"/>
        <v>0</v>
      </c>
      <c r="J88" s="14">
        <f t="shared" si="14"/>
        <v>0</v>
      </c>
      <c r="K88" s="14">
        <f t="shared" si="15"/>
        <v>0</v>
      </c>
      <c r="L88" s="14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0</v>
      </c>
      <c r="C89" s="20">
        <f>SUM(C52:C83)</f>
        <v>458678.57119491801</v>
      </c>
      <c r="D89" s="20">
        <f>SUM(D52:D83)</f>
        <v>41320.293830296403</v>
      </c>
      <c r="E89" s="20">
        <f>SUM(E52:E83)</f>
        <v>0</v>
      </c>
      <c r="F89" s="20">
        <f>SUM(F52:F83)</f>
        <v>499998.86502521398</v>
      </c>
      <c r="G89" s="11"/>
      <c r="H89" s="19" t="s">
        <v>7</v>
      </c>
      <c r="I89" s="20">
        <f>SUM(I52:I88)</f>
        <v>0</v>
      </c>
      <c r="J89" s="20">
        <f>SUM(J52:J88)</f>
        <v>422265.93316598702</v>
      </c>
      <c r="K89" s="20">
        <f>SUM(K52:K88)</f>
        <v>42151.478737682803</v>
      </c>
      <c r="L89" s="20">
        <f>SUM(L52:L88)</f>
        <v>0</v>
      </c>
      <c r="M89" s="20">
        <f>SUM(M52:M88)</f>
        <v>464417.41190367</v>
      </c>
      <c r="N89" s="4"/>
      <c r="O89" s="4"/>
      <c r="P89" s="4"/>
    </row>
    <row r="90" spans="1:16">
      <c r="A90" s="6" t="s">
        <v>13</v>
      </c>
      <c r="B90" s="29">
        <f>IF(L43&gt;0,B89/L43,0)</f>
        <v>0</v>
      </c>
      <c r="C90" s="29">
        <f>IF(M43&gt;0,C89/M43,0)</f>
        <v>12.358747829567699</v>
      </c>
      <c r="D90" s="29">
        <f>IF(N43&gt;0,D89/N43,0)</f>
        <v>12.832169270406601</v>
      </c>
      <c r="E90" s="29">
        <f>IF(O43&gt;0,E89/O43,0)</f>
        <v>0</v>
      </c>
      <c r="F90" s="29">
        <f>IF(P43&gt;0,F89/P43,0)</f>
        <v>12.3965435681749</v>
      </c>
      <c r="G90" s="11"/>
      <c r="H90" s="6" t="s">
        <v>13</v>
      </c>
      <c r="I90" s="29">
        <f>IF(L43&gt;0,I89/L43,0)</f>
        <v>0</v>
      </c>
      <c r="J90" s="29">
        <f>IF(M43&gt;0,J89/M43,0)</f>
        <v>11.377636786955501</v>
      </c>
      <c r="K90" s="29">
        <f>IF(N43&gt;0,K89/N43,0)</f>
        <v>13.090296801406099</v>
      </c>
      <c r="L90" s="29">
        <f>IF(O43&gt;0,L89/O43,0)</f>
        <v>0</v>
      </c>
      <c r="M90" s="29">
        <f>IF(P43&gt;0,M89/P43,0)</f>
        <v>11.5143674979993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1" t="s">
        <v>14</v>
      </c>
      <c r="B95" s="51"/>
      <c r="C95" s="51"/>
      <c r="D95" s="51"/>
      <c r="E95" s="5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1"/>
      <c r="B96" s="51"/>
      <c r="C96" s="51"/>
      <c r="D96" s="51"/>
      <c r="E96" s="5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2" t="s">
        <v>15</v>
      </c>
      <c r="B99" s="53" t="s">
        <v>16</v>
      </c>
      <c r="C99" s="53" t="s">
        <v>17</v>
      </c>
      <c r="D99" s="53" t="s">
        <v>18</v>
      </c>
      <c r="E99" s="53" t="s">
        <v>19</v>
      </c>
      <c r="F99" s="2"/>
      <c r="G99" s="53" t="s">
        <v>16</v>
      </c>
      <c r="H99" s="53" t="s">
        <v>18</v>
      </c>
      <c r="I99" s="53" t="s">
        <v>17</v>
      </c>
      <c r="J99" s="2"/>
      <c r="K99" s="2"/>
      <c r="L99" s="2"/>
      <c r="M99" s="2"/>
      <c r="N99" s="4"/>
      <c r="O99" s="4"/>
      <c r="P99" s="4"/>
    </row>
    <row r="100" spans="1:18">
      <c r="A100" s="52"/>
      <c r="B100" s="52"/>
      <c r="C100" s="52"/>
      <c r="D100" s="52"/>
      <c r="E100" s="53"/>
      <c r="F100" s="2"/>
      <c r="G100" s="53"/>
      <c r="H100" s="53"/>
      <c r="I100" s="53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0</v>
      </c>
      <c r="C102" s="32">
        <f>$B$90</f>
        <v>0</v>
      </c>
      <c r="D102" s="32">
        <f>$I$90</f>
        <v>0</v>
      </c>
      <c r="E102" s="32">
        <f t="shared" ref="E102:E105" si="18">B102*D102</f>
        <v>0</v>
      </c>
      <c r="F102" s="2"/>
      <c r="G102" s="2">
        <f t="shared" ref="G102:G105" si="19">B102</f>
        <v>0</v>
      </c>
      <c r="H102" s="2">
        <f t="shared" ref="H102:H105" si="20">D102/1000</f>
        <v>0</v>
      </c>
      <c r="I102" s="2">
        <f t="shared" ref="I102:I105" si="21">C102</f>
        <v>0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37113.676700000004</v>
      </c>
      <c r="C103" s="32">
        <f>$C$90</f>
        <v>12.358700000000001</v>
      </c>
      <c r="D103" s="32">
        <f>$J$90</f>
        <v>11.377599999999999</v>
      </c>
      <c r="E103" s="32">
        <f t="shared" si="18"/>
        <v>422264.56800000003</v>
      </c>
      <c r="F103" s="2"/>
      <c r="G103" s="2">
        <f t="shared" si="19"/>
        <v>37113.676700000004</v>
      </c>
      <c r="H103" s="2">
        <f t="shared" si="20"/>
        <v>1.13776E-2</v>
      </c>
      <c r="I103" s="2">
        <f t="shared" si="21"/>
        <v>12.358700000000001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3220.0551999999998</v>
      </c>
      <c r="C104" s="32">
        <f>$D$90</f>
        <v>12.8322</v>
      </c>
      <c r="D104" s="32">
        <f>$K$90</f>
        <v>13.090299999999999</v>
      </c>
      <c r="E104" s="32">
        <f t="shared" si="18"/>
        <v>42151.488599999997</v>
      </c>
      <c r="F104" s="2"/>
      <c r="G104" s="2">
        <f t="shared" si="19"/>
        <v>3220.0551999999998</v>
      </c>
      <c r="H104" s="2">
        <f t="shared" si="20"/>
        <v>1.3090299999999999E-2</v>
      </c>
      <c r="I104" s="2">
        <f t="shared" si="21"/>
        <v>12.8322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40333.731899999999</v>
      </c>
      <c r="C106" s="32">
        <f>$F$90</f>
        <v>12.3965</v>
      </c>
      <c r="D106" s="32">
        <f>$M$90</f>
        <v>11.5144</v>
      </c>
      <c r="E106" s="32">
        <f>SUM(E102:E105)</f>
        <v>464416.05660000001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531826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1.1451499999999999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opLeftCell="A16" workbookViewId="0">
      <selection activeCell="J43" sqref="J43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48" t="s">
        <v>21</v>
      </c>
      <c r="B1" s="48"/>
      <c r="C1" s="48"/>
      <c r="D1" s="48"/>
      <c r="E1" s="48"/>
      <c r="F1" s="48"/>
      <c r="G1" s="2"/>
      <c r="H1" s="49" t="s">
        <v>1</v>
      </c>
      <c r="I1" s="49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36">
        <v>2682180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0" t="s">
        <v>4</v>
      </c>
      <c r="C4" s="50"/>
      <c r="D4" s="50"/>
      <c r="E4" s="50"/>
      <c r="F4" s="50"/>
      <c r="G4" s="2"/>
      <c r="H4" s="5" t="s">
        <v>3</v>
      </c>
      <c r="I4" s="2"/>
      <c r="J4" s="2"/>
      <c r="K4" s="5" t="s">
        <v>3</v>
      </c>
      <c r="L4" s="49" t="s">
        <v>5</v>
      </c>
      <c r="M4" s="49"/>
      <c r="N4" s="49"/>
      <c r="O4" s="49"/>
      <c r="P4" s="49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F6" s="11">
        <f t="shared" ref="F6:F42" si="0">SUM(B6:E6)</f>
        <v>0</v>
      </c>
      <c r="G6" s="2" t="str">
        <f t="shared" ref="G6:G42" si="1">IF(AND(F6=0,I6&gt;0),"COMPLETAR","")</f>
        <v/>
      </c>
      <c r="H6" s="12">
        <v>3.75</v>
      </c>
      <c r="I6" s="13"/>
      <c r="J6" s="2"/>
      <c r="K6" s="12">
        <v>3.75</v>
      </c>
      <c r="L6" s="14">
        <f t="shared" ref="L6:L42" si="2">IF($F6&gt;0,($I6/1000)*(B6/$F6),0)</f>
        <v>0</v>
      </c>
      <c r="M6" s="14">
        <f t="shared" ref="M6:M42" si="3">IF($F6&gt;0,($I6/1000)*(C6/$F6),0)</f>
        <v>0</v>
      </c>
      <c r="N6" s="14">
        <f t="shared" ref="N6:N42" si="4">IF($F6&gt;0,($I6/1000)*(D6/$F6),0)</f>
        <v>0</v>
      </c>
      <c r="O6" s="14">
        <f t="shared" ref="O6:O42" si="5">IF($F6&gt;0,($I6/1000)*(E6/$F6),0)</f>
        <v>0</v>
      </c>
      <c r="P6" s="15">
        <f t="shared" ref="P6:P42" si="6">SUM(L6:O6)</f>
        <v>0</v>
      </c>
      <c r="Q6" s="4"/>
      <c r="R6" s="4"/>
    </row>
    <row r="7" spans="1:18">
      <c r="A7" s="12">
        <v>4.25</v>
      </c>
      <c r="F7" s="11">
        <f t="shared" si="0"/>
        <v>0</v>
      </c>
      <c r="G7" s="2" t="str">
        <f t="shared" si="1"/>
        <v/>
      </c>
      <c r="H7" s="12">
        <v>4.25</v>
      </c>
      <c r="I7" s="13"/>
      <c r="J7" s="2"/>
      <c r="K7" s="12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4"/>
      <c r="R7" s="4"/>
    </row>
    <row r="8" spans="1:18">
      <c r="A8" s="10">
        <v>4.75</v>
      </c>
      <c r="C8" s="16">
        <v>1</v>
      </c>
      <c r="F8" s="11">
        <f t="shared" si="0"/>
        <v>1</v>
      </c>
      <c r="G8" s="2" t="str">
        <f t="shared" si="1"/>
        <v/>
      </c>
      <c r="H8" s="12">
        <v>4.75</v>
      </c>
      <c r="I8" s="13">
        <v>7098</v>
      </c>
      <c r="J8" s="2"/>
      <c r="K8" s="12">
        <v>4.75</v>
      </c>
      <c r="L8" s="14">
        <f t="shared" si="2"/>
        <v>0</v>
      </c>
      <c r="M8" s="14">
        <f t="shared" si="3"/>
        <v>7.0979999999999999</v>
      </c>
      <c r="N8" s="14">
        <f t="shared" si="4"/>
        <v>0</v>
      </c>
      <c r="O8" s="14">
        <f t="shared" si="5"/>
        <v>0</v>
      </c>
      <c r="P8" s="15">
        <f t="shared" si="6"/>
        <v>7.0979999999999999</v>
      </c>
      <c r="Q8" s="4"/>
      <c r="R8" s="4"/>
    </row>
    <row r="9" spans="1:18">
      <c r="A9" s="12">
        <v>5.25</v>
      </c>
      <c r="C9" s="16">
        <v>1</v>
      </c>
      <c r="F9" s="11">
        <f t="shared" si="0"/>
        <v>1</v>
      </c>
      <c r="G9" s="2" t="str">
        <f t="shared" si="1"/>
        <v/>
      </c>
      <c r="H9" s="12">
        <v>5.25</v>
      </c>
      <c r="I9" s="13">
        <v>0</v>
      </c>
      <c r="J9" s="2"/>
      <c r="K9" s="12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4"/>
      <c r="R9" s="4"/>
    </row>
    <row r="10" spans="1:18">
      <c r="A10" s="10">
        <v>5.75</v>
      </c>
      <c r="C10" s="16">
        <v>1</v>
      </c>
      <c r="F10" s="11">
        <f t="shared" si="0"/>
        <v>1</v>
      </c>
      <c r="G10" s="2" t="str">
        <f t="shared" si="1"/>
        <v/>
      </c>
      <c r="H10" s="12">
        <v>5.75</v>
      </c>
      <c r="I10">
        <v>20710</v>
      </c>
      <c r="J10" s="2"/>
      <c r="K10" s="12">
        <v>5.75</v>
      </c>
      <c r="L10" s="14">
        <f t="shared" si="2"/>
        <v>0</v>
      </c>
      <c r="M10" s="14">
        <f t="shared" si="3"/>
        <v>20.71</v>
      </c>
      <c r="N10" s="14">
        <f t="shared" si="4"/>
        <v>0</v>
      </c>
      <c r="O10" s="14">
        <f t="shared" si="5"/>
        <v>0</v>
      </c>
      <c r="P10" s="15">
        <f t="shared" si="6"/>
        <v>20.71</v>
      </c>
      <c r="Q10" s="4"/>
      <c r="R10" s="4"/>
    </row>
    <row r="11" spans="1:18">
      <c r="A11" s="12">
        <v>6.25</v>
      </c>
      <c r="C11" s="16">
        <v>1</v>
      </c>
      <c r="F11" s="11">
        <f t="shared" si="0"/>
        <v>1</v>
      </c>
      <c r="G11" s="2" t="str">
        <f t="shared" si="1"/>
        <v/>
      </c>
      <c r="H11" s="12">
        <v>6.25</v>
      </c>
      <c r="I11">
        <v>85812</v>
      </c>
      <c r="J11" s="2"/>
      <c r="K11" s="12">
        <v>6.25</v>
      </c>
      <c r="L11" s="14">
        <f t="shared" si="2"/>
        <v>0</v>
      </c>
      <c r="M11" s="14">
        <f t="shared" si="3"/>
        <v>85.811999999999998</v>
      </c>
      <c r="N11" s="14">
        <f t="shared" si="4"/>
        <v>0</v>
      </c>
      <c r="O11" s="14">
        <f t="shared" si="5"/>
        <v>0</v>
      </c>
      <c r="P11" s="15">
        <f t="shared" si="6"/>
        <v>85.811999999999998</v>
      </c>
      <c r="Q11" s="4"/>
      <c r="R11" s="4"/>
    </row>
    <row r="12" spans="1:18">
      <c r="A12" s="10">
        <v>6.75</v>
      </c>
      <c r="C12" s="16">
        <v>1</v>
      </c>
      <c r="F12" s="11">
        <f t="shared" si="0"/>
        <v>1</v>
      </c>
      <c r="G12" s="2" t="str">
        <f t="shared" si="1"/>
        <v/>
      </c>
      <c r="H12" s="12">
        <v>6.75</v>
      </c>
      <c r="I12">
        <v>84744</v>
      </c>
      <c r="J12" s="2"/>
      <c r="K12" s="12">
        <v>6.75</v>
      </c>
      <c r="L12" s="14">
        <f t="shared" si="2"/>
        <v>0</v>
      </c>
      <c r="M12" s="14">
        <f t="shared" si="3"/>
        <v>84.744</v>
      </c>
      <c r="N12" s="14">
        <f t="shared" si="4"/>
        <v>0</v>
      </c>
      <c r="O12" s="14">
        <f t="shared" si="5"/>
        <v>0</v>
      </c>
      <c r="P12" s="15">
        <f t="shared" si="6"/>
        <v>84.744</v>
      </c>
      <c r="Q12" s="4"/>
      <c r="R12" s="4"/>
    </row>
    <row r="13" spans="1:18">
      <c r="A13" s="12">
        <v>7.25</v>
      </c>
      <c r="C13" s="16">
        <v>1</v>
      </c>
      <c r="F13" s="11">
        <f t="shared" si="0"/>
        <v>1</v>
      </c>
      <c r="G13" s="2" t="str">
        <f t="shared" si="1"/>
        <v/>
      </c>
      <c r="H13" s="12">
        <v>7.25</v>
      </c>
      <c r="I13">
        <v>172856</v>
      </c>
      <c r="J13" s="2"/>
      <c r="K13" s="12">
        <v>7.25</v>
      </c>
      <c r="L13" s="14">
        <f t="shared" si="2"/>
        <v>0</v>
      </c>
      <c r="M13" s="14">
        <f t="shared" si="3"/>
        <v>172.85599999999999</v>
      </c>
      <c r="N13" s="14">
        <f t="shared" si="4"/>
        <v>0</v>
      </c>
      <c r="O13" s="14">
        <f t="shared" si="5"/>
        <v>0</v>
      </c>
      <c r="P13" s="15">
        <f t="shared" si="6"/>
        <v>172.85599999999999</v>
      </c>
      <c r="Q13" s="4"/>
      <c r="R13" s="4"/>
    </row>
    <row r="14" spans="1:18">
      <c r="A14" s="10">
        <v>7.75</v>
      </c>
      <c r="C14" s="16">
        <v>1</v>
      </c>
      <c r="F14" s="11">
        <f t="shared" si="0"/>
        <v>1</v>
      </c>
      <c r="G14" s="2" t="str">
        <f t="shared" si="1"/>
        <v/>
      </c>
      <c r="H14" s="12">
        <v>7.75</v>
      </c>
      <c r="I14">
        <v>264300</v>
      </c>
      <c r="J14" s="13"/>
      <c r="K14" s="12">
        <v>7.75</v>
      </c>
      <c r="L14" s="14">
        <f t="shared" si="2"/>
        <v>0</v>
      </c>
      <c r="M14" s="14">
        <f t="shared" si="3"/>
        <v>264.3</v>
      </c>
      <c r="N14" s="14">
        <f t="shared" si="4"/>
        <v>0</v>
      </c>
      <c r="O14" s="14">
        <f t="shared" si="5"/>
        <v>0</v>
      </c>
      <c r="P14" s="15">
        <f t="shared" si="6"/>
        <v>264.3</v>
      </c>
      <c r="Q14" s="4"/>
      <c r="R14" s="4"/>
    </row>
    <row r="15" spans="1:18">
      <c r="A15" s="12">
        <v>8.25</v>
      </c>
      <c r="C15" s="16">
        <v>1</v>
      </c>
      <c r="F15" s="11">
        <f t="shared" si="0"/>
        <v>1</v>
      </c>
      <c r="G15" s="2" t="str">
        <f t="shared" si="1"/>
        <v/>
      </c>
      <c r="H15" s="12">
        <v>8.25</v>
      </c>
      <c r="I15">
        <v>705002</v>
      </c>
      <c r="J15" s="13"/>
      <c r="K15" s="12">
        <v>8.25</v>
      </c>
      <c r="L15" s="14">
        <f t="shared" si="2"/>
        <v>0</v>
      </c>
      <c r="M15" s="14">
        <f t="shared" si="3"/>
        <v>705.00199999999995</v>
      </c>
      <c r="N15" s="14">
        <f t="shared" si="4"/>
        <v>0</v>
      </c>
      <c r="O15" s="14">
        <f t="shared" si="5"/>
        <v>0</v>
      </c>
      <c r="P15" s="15">
        <f t="shared" si="6"/>
        <v>705.00199999999995</v>
      </c>
      <c r="Q15" s="4"/>
      <c r="R15" s="4"/>
    </row>
    <row r="16" spans="1:18">
      <c r="A16" s="10">
        <v>8.75</v>
      </c>
      <c r="C16" s="16">
        <v>1</v>
      </c>
      <c r="F16" s="11">
        <f t="shared" si="0"/>
        <v>1</v>
      </c>
      <c r="G16" s="2" t="str">
        <f t="shared" si="1"/>
        <v/>
      </c>
      <c r="H16" s="12">
        <v>8.75</v>
      </c>
      <c r="I16">
        <v>458312</v>
      </c>
      <c r="J16" s="13"/>
      <c r="K16" s="12">
        <v>8.75</v>
      </c>
      <c r="L16" s="14">
        <f t="shared" si="2"/>
        <v>0</v>
      </c>
      <c r="M16" s="14">
        <f t="shared" si="3"/>
        <v>458.31200000000001</v>
      </c>
      <c r="N16" s="14">
        <f t="shared" si="4"/>
        <v>0</v>
      </c>
      <c r="O16" s="14">
        <f t="shared" si="5"/>
        <v>0</v>
      </c>
      <c r="P16" s="15">
        <f t="shared" si="6"/>
        <v>458.31200000000001</v>
      </c>
      <c r="Q16" s="4"/>
      <c r="R16" s="4"/>
    </row>
    <row r="17" spans="1:18">
      <c r="A17" s="12">
        <v>9.25</v>
      </c>
      <c r="C17" s="16">
        <v>1</v>
      </c>
      <c r="F17" s="11">
        <f t="shared" si="0"/>
        <v>1</v>
      </c>
      <c r="G17" s="2" t="str">
        <f t="shared" si="1"/>
        <v/>
      </c>
      <c r="H17" s="12">
        <v>9.25</v>
      </c>
      <c r="I17" s="37">
        <v>523557</v>
      </c>
      <c r="J17" s="13"/>
      <c r="K17" s="12">
        <v>9.25</v>
      </c>
      <c r="L17" s="14">
        <f t="shared" si="2"/>
        <v>0</v>
      </c>
      <c r="M17" s="14">
        <f t="shared" si="3"/>
        <v>523.55700000000002</v>
      </c>
      <c r="N17" s="14">
        <f t="shared" si="4"/>
        <v>0</v>
      </c>
      <c r="O17" s="14">
        <f t="shared" si="5"/>
        <v>0</v>
      </c>
      <c r="P17" s="15">
        <f t="shared" si="6"/>
        <v>523.55700000000002</v>
      </c>
      <c r="Q17" s="4"/>
      <c r="R17" s="4"/>
    </row>
    <row r="18" spans="1:18">
      <c r="A18" s="10">
        <v>9.75</v>
      </c>
      <c r="C18" s="1">
        <v>5</v>
      </c>
      <c r="F18" s="11">
        <f t="shared" si="0"/>
        <v>5</v>
      </c>
      <c r="G18" s="2" t="str">
        <f t="shared" si="1"/>
        <v/>
      </c>
      <c r="H18" s="12">
        <v>9.75</v>
      </c>
      <c r="I18" s="37">
        <v>1908887</v>
      </c>
      <c r="J18" s="13"/>
      <c r="K18" s="12">
        <v>9.75</v>
      </c>
      <c r="L18" s="14">
        <f t="shared" si="2"/>
        <v>0</v>
      </c>
      <c r="M18" s="14">
        <f t="shared" si="3"/>
        <v>1908.8869999999999</v>
      </c>
      <c r="N18" s="14">
        <f t="shared" si="4"/>
        <v>0</v>
      </c>
      <c r="O18" s="14">
        <f t="shared" si="5"/>
        <v>0</v>
      </c>
      <c r="P18" s="15">
        <f t="shared" si="6"/>
        <v>1908.8869999999999</v>
      </c>
      <c r="Q18" s="4"/>
      <c r="R18" s="4"/>
    </row>
    <row r="19" spans="1:18">
      <c r="A19" s="12">
        <v>10.25</v>
      </c>
      <c r="C19" s="1">
        <v>20</v>
      </c>
      <c r="F19" s="11">
        <f t="shared" si="0"/>
        <v>20</v>
      </c>
      <c r="G19" s="2" t="str">
        <f t="shared" si="1"/>
        <v/>
      </c>
      <c r="H19" s="12">
        <v>10.25</v>
      </c>
      <c r="I19" s="37">
        <v>3259214</v>
      </c>
      <c r="J19" s="13"/>
      <c r="K19" s="12">
        <v>10.25</v>
      </c>
      <c r="L19" s="14">
        <f t="shared" si="2"/>
        <v>0</v>
      </c>
      <c r="M19" s="14">
        <f t="shared" si="3"/>
        <v>3259.2139999999999</v>
      </c>
      <c r="N19" s="14">
        <f t="shared" si="4"/>
        <v>0</v>
      </c>
      <c r="O19" s="14">
        <f t="shared" si="5"/>
        <v>0</v>
      </c>
      <c r="P19" s="15">
        <f t="shared" si="6"/>
        <v>3259.2139999999999</v>
      </c>
      <c r="Q19" s="4"/>
      <c r="R19" s="4"/>
    </row>
    <row r="20" spans="1:18">
      <c r="A20" s="10">
        <v>10.75</v>
      </c>
      <c r="C20" s="1">
        <v>45</v>
      </c>
      <c r="F20" s="11">
        <f t="shared" si="0"/>
        <v>45</v>
      </c>
      <c r="G20" s="2" t="str">
        <f t="shared" si="1"/>
        <v/>
      </c>
      <c r="H20" s="12">
        <v>10.75</v>
      </c>
      <c r="I20" s="37">
        <v>13403079</v>
      </c>
      <c r="J20" s="13"/>
      <c r="K20" s="12">
        <v>10.75</v>
      </c>
      <c r="L20" s="14">
        <f t="shared" si="2"/>
        <v>0</v>
      </c>
      <c r="M20" s="14">
        <f t="shared" si="3"/>
        <v>13403.079</v>
      </c>
      <c r="N20" s="14">
        <f t="shared" si="4"/>
        <v>0</v>
      </c>
      <c r="O20" s="14">
        <f t="shared" si="5"/>
        <v>0</v>
      </c>
      <c r="P20" s="15">
        <f t="shared" si="6"/>
        <v>13403.079</v>
      </c>
      <c r="Q20" s="4"/>
      <c r="R20" s="4"/>
    </row>
    <row r="21" spans="1:18">
      <c r="A21" s="12">
        <v>11.25</v>
      </c>
      <c r="C21" s="1">
        <v>37</v>
      </c>
      <c r="F21" s="11">
        <f t="shared" si="0"/>
        <v>37</v>
      </c>
      <c r="G21" s="2" t="str">
        <f t="shared" si="1"/>
        <v/>
      </c>
      <c r="H21" s="12">
        <v>11.25</v>
      </c>
      <c r="I21" s="37">
        <v>18664565</v>
      </c>
      <c r="J21" s="13"/>
      <c r="K21" s="12">
        <v>11.25</v>
      </c>
      <c r="L21" s="14">
        <f t="shared" si="2"/>
        <v>0</v>
      </c>
      <c r="M21" s="14">
        <f t="shared" si="3"/>
        <v>18664.564999999999</v>
      </c>
      <c r="N21" s="14">
        <f t="shared" si="4"/>
        <v>0</v>
      </c>
      <c r="O21" s="14">
        <f t="shared" si="5"/>
        <v>0</v>
      </c>
      <c r="P21" s="15">
        <f t="shared" si="6"/>
        <v>18664.564999999999</v>
      </c>
      <c r="Q21" s="4"/>
      <c r="R21" s="4"/>
    </row>
    <row r="22" spans="1:18">
      <c r="A22" s="10">
        <v>11.75</v>
      </c>
      <c r="C22" s="1">
        <v>27</v>
      </c>
      <c r="F22" s="11">
        <f t="shared" si="0"/>
        <v>27</v>
      </c>
      <c r="G22" s="2" t="str">
        <f t="shared" si="1"/>
        <v/>
      </c>
      <c r="H22" s="12">
        <v>11.75</v>
      </c>
      <c r="I22" s="37">
        <v>36812865</v>
      </c>
      <c r="J22" s="13"/>
      <c r="K22" s="12">
        <v>11.75</v>
      </c>
      <c r="L22" s="14">
        <f t="shared" si="2"/>
        <v>0</v>
      </c>
      <c r="M22" s="14">
        <f t="shared" si="3"/>
        <v>36812.864999999998</v>
      </c>
      <c r="N22" s="14">
        <f t="shared" si="4"/>
        <v>0</v>
      </c>
      <c r="O22" s="14">
        <f t="shared" si="5"/>
        <v>0</v>
      </c>
      <c r="P22" s="15">
        <f t="shared" si="6"/>
        <v>36812.864999999998</v>
      </c>
      <c r="Q22" s="4"/>
      <c r="R22" s="4"/>
    </row>
    <row r="23" spans="1:18">
      <c r="A23" s="12">
        <v>12.25</v>
      </c>
      <c r="C23" s="1">
        <v>32</v>
      </c>
      <c r="D23" s="1">
        <v>1</v>
      </c>
      <c r="F23" s="11">
        <f t="shared" si="0"/>
        <v>33</v>
      </c>
      <c r="G23" s="2" t="str">
        <f t="shared" si="1"/>
        <v/>
      </c>
      <c r="H23" s="12">
        <v>12.25</v>
      </c>
      <c r="I23" s="37">
        <v>32479302</v>
      </c>
      <c r="J23" s="13"/>
      <c r="K23" s="12">
        <v>12.25</v>
      </c>
      <c r="L23" s="14">
        <f t="shared" si="2"/>
        <v>0</v>
      </c>
      <c r="M23" s="14">
        <f t="shared" si="3"/>
        <v>31495.0807272727</v>
      </c>
      <c r="N23" s="14">
        <f t="shared" si="4"/>
        <v>984.221272727273</v>
      </c>
      <c r="O23" s="14">
        <f t="shared" si="5"/>
        <v>0</v>
      </c>
      <c r="P23" s="15">
        <f t="shared" si="6"/>
        <v>32479.302</v>
      </c>
      <c r="Q23" s="4"/>
      <c r="R23" s="4"/>
    </row>
    <row r="24" spans="1:18">
      <c r="A24" s="10">
        <v>12.75</v>
      </c>
      <c r="C24" s="1">
        <v>17</v>
      </c>
      <c r="D24" s="1">
        <v>0</v>
      </c>
      <c r="F24" s="11">
        <f t="shared" si="0"/>
        <v>17</v>
      </c>
      <c r="G24" s="2" t="str">
        <f t="shared" si="1"/>
        <v/>
      </c>
      <c r="H24" s="12">
        <v>12.75</v>
      </c>
      <c r="I24" s="37">
        <v>33939167</v>
      </c>
      <c r="J24" s="13"/>
      <c r="K24" s="12">
        <v>12.75</v>
      </c>
      <c r="L24" s="14">
        <f t="shared" si="2"/>
        <v>0</v>
      </c>
      <c r="M24" s="14">
        <f t="shared" si="3"/>
        <v>33939.167000000001</v>
      </c>
      <c r="N24" s="14">
        <f t="shared" si="4"/>
        <v>0</v>
      </c>
      <c r="O24" s="14">
        <f t="shared" si="5"/>
        <v>0</v>
      </c>
      <c r="P24" s="15">
        <f t="shared" si="6"/>
        <v>33939.167000000001</v>
      </c>
      <c r="Q24" s="4"/>
      <c r="R24" s="4"/>
    </row>
    <row r="25" spans="1:18">
      <c r="A25" s="12">
        <v>13.25</v>
      </c>
      <c r="C25" s="1">
        <v>10</v>
      </c>
      <c r="D25" s="1">
        <v>3</v>
      </c>
      <c r="F25" s="11">
        <f t="shared" si="0"/>
        <v>13</v>
      </c>
      <c r="G25" s="2" t="str">
        <f t="shared" si="1"/>
        <v/>
      </c>
      <c r="H25" s="12">
        <v>13.25</v>
      </c>
      <c r="I25" s="37">
        <v>29821927</v>
      </c>
      <c r="J25" s="13"/>
      <c r="K25" s="12">
        <v>13.25</v>
      </c>
      <c r="L25" s="14">
        <f t="shared" si="2"/>
        <v>0</v>
      </c>
      <c r="M25" s="14">
        <f t="shared" si="3"/>
        <v>22939.943846153801</v>
      </c>
      <c r="N25" s="14">
        <f t="shared" si="4"/>
        <v>6881.9831538461503</v>
      </c>
      <c r="O25" s="14">
        <f t="shared" si="5"/>
        <v>0</v>
      </c>
      <c r="P25" s="15">
        <f t="shared" si="6"/>
        <v>29821.927</v>
      </c>
      <c r="Q25" s="4"/>
      <c r="R25" s="4"/>
    </row>
    <row r="26" spans="1:18">
      <c r="A26" s="10">
        <v>13.75</v>
      </c>
      <c r="C26" s="1">
        <v>2</v>
      </c>
      <c r="F26" s="11">
        <f t="shared" si="0"/>
        <v>2</v>
      </c>
      <c r="G26" s="2" t="str">
        <f t="shared" si="1"/>
        <v/>
      </c>
      <c r="H26" s="12">
        <v>13.75</v>
      </c>
      <c r="I26" s="37">
        <v>20788558</v>
      </c>
      <c r="J26" s="13"/>
      <c r="K26" s="12">
        <v>13.75</v>
      </c>
      <c r="L26" s="14">
        <f t="shared" si="2"/>
        <v>0</v>
      </c>
      <c r="M26" s="14">
        <f t="shared" si="3"/>
        <v>20788.558000000001</v>
      </c>
      <c r="N26" s="14">
        <f t="shared" si="4"/>
        <v>0</v>
      </c>
      <c r="O26" s="14">
        <f t="shared" si="5"/>
        <v>0</v>
      </c>
      <c r="P26" s="15">
        <f t="shared" si="6"/>
        <v>20788.558000000001</v>
      </c>
      <c r="Q26" s="4"/>
      <c r="R26" s="4"/>
    </row>
    <row r="27" spans="1:18">
      <c r="A27" s="12">
        <v>14.25</v>
      </c>
      <c r="C27" s="1">
        <v>1</v>
      </c>
      <c r="F27" s="11">
        <f t="shared" si="0"/>
        <v>1</v>
      </c>
      <c r="G27" s="2" t="str">
        <f t="shared" si="1"/>
        <v/>
      </c>
      <c r="H27" s="12">
        <v>14.25</v>
      </c>
      <c r="I27" s="37">
        <v>9875721</v>
      </c>
      <c r="J27" s="13"/>
      <c r="K27" s="12">
        <v>14.25</v>
      </c>
      <c r="L27" s="14">
        <f t="shared" si="2"/>
        <v>0</v>
      </c>
      <c r="M27" s="14">
        <f t="shared" si="3"/>
        <v>9875.7209999999995</v>
      </c>
      <c r="N27" s="14">
        <f t="shared" si="4"/>
        <v>0</v>
      </c>
      <c r="O27" s="14">
        <f t="shared" si="5"/>
        <v>0</v>
      </c>
      <c r="P27" s="15">
        <f t="shared" si="6"/>
        <v>9875.7209999999995</v>
      </c>
      <c r="Q27" s="4"/>
      <c r="R27" s="4"/>
    </row>
    <row r="28" spans="1:18">
      <c r="A28" s="10">
        <v>14.75</v>
      </c>
      <c r="C28" s="16">
        <v>1</v>
      </c>
      <c r="D28" s="16">
        <v>1</v>
      </c>
      <c r="F28" s="11">
        <f t="shared" si="0"/>
        <v>2</v>
      </c>
      <c r="G28" s="2" t="str">
        <f t="shared" si="1"/>
        <v/>
      </c>
      <c r="H28" s="12">
        <v>14.75</v>
      </c>
      <c r="I28" s="37">
        <v>5057969</v>
      </c>
      <c r="J28" s="13"/>
      <c r="K28" s="12">
        <v>14.75</v>
      </c>
      <c r="L28" s="14">
        <f t="shared" si="2"/>
        <v>0</v>
      </c>
      <c r="M28" s="14">
        <f t="shared" si="3"/>
        <v>2528.9845</v>
      </c>
      <c r="N28" s="14">
        <f t="shared" si="4"/>
        <v>2528.9845</v>
      </c>
      <c r="O28" s="14">
        <f t="shared" si="5"/>
        <v>0</v>
      </c>
      <c r="P28" s="15">
        <f t="shared" si="6"/>
        <v>5057.9690000000001</v>
      </c>
      <c r="Q28" s="4"/>
      <c r="R28" s="4"/>
    </row>
    <row r="29" spans="1:18">
      <c r="A29" s="12">
        <v>15.25</v>
      </c>
      <c r="C29" s="16">
        <v>1</v>
      </c>
      <c r="D29" s="16">
        <v>2</v>
      </c>
      <c r="F29" s="11">
        <f t="shared" si="0"/>
        <v>3</v>
      </c>
      <c r="G29" s="2" t="str">
        <f t="shared" si="1"/>
        <v/>
      </c>
      <c r="H29" s="12">
        <v>15.25</v>
      </c>
      <c r="I29" s="37">
        <v>2722514</v>
      </c>
      <c r="J29" s="13"/>
      <c r="K29" s="12">
        <v>15.25</v>
      </c>
      <c r="L29" s="14">
        <f t="shared" si="2"/>
        <v>0</v>
      </c>
      <c r="M29" s="14">
        <f t="shared" si="3"/>
        <v>907.50466666666705</v>
      </c>
      <c r="N29" s="14">
        <f t="shared" si="4"/>
        <v>1815.00933333333</v>
      </c>
      <c r="O29" s="14">
        <f t="shared" si="5"/>
        <v>0</v>
      </c>
      <c r="P29" s="15">
        <f t="shared" si="6"/>
        <v>2722.5140000000001</v>
      </c>
      <c r="Q29" s="4"/>
      <c r="R29" s="4"/>
    </row>
    <row r="30" spans="1:18">
      <c r="A30" s="10">
        <v>15.75</v>
      </c>
      <c r="C30" s="16">
        <v>1</v>
      </c>
      <c r="D30" s="16">
        <v>2</v>
      </c>
      <c r="F30" s="11">
        <f t="shared" si="0"/>
        <v>3</v>
      </c>
      <c r="G30" s="2" t="str">
        <f t="shared" si="1"/>
        <v/>
      </c>
      <c r="H30" s="12">
        <v>15.75</v>
      </c>
      <c r="I30">
        <v>1287554</v>
      </c>
      <c r="J30" s="13"/>
      <c r="K30" s="12">
        <v>15.75</v>
      </c>
      <c r="L30" s="14">
        <f t="shared" si="2"/>
        <v>0</v>
      </c>
      <c r="M30" s="14">
        <f t="shared" si="3"/>
        <v>429.184666666667</v>
      </c>
      <c r="N30" s="14">
        <f t="shared" si="4"/>
        <v>858.36933333333297</v>
      </c>
      <c r="O30" s="14">
        <f t="shared" si="5"/>
        <v>0</v>
      </c>
      <c r="P30" s="15">
        <f t="shared" si="6"/>
        <v>1287.5540000000001</v>
      </c>
      <c r="Q30" s="4"/>
      <c r="R30" s="4"/>
    </row>
    <row r="31" spans="1:18">
      <c r="A31" s="12">
        <v>16.25</v>
      </c>
      <c r="C31" s="16">
        <v>1</v>
      </c>
      <c r="D31" s="16">
        <v>3</v>
      </c>
      <c r="F31" s="11">
        <f t="shared" si="0"/>
        <v>4</v>
      </c>
      <c r="G31" s="2" t="str">
        <f t="shared" si="1"/>
        <v/>
      </c>
      <c r="H31" s="12">
        <v>16.25</v>
      </c>
      <c r="I31" s="37"/>
      <c r="J31" s="13"/>
      <c r="K31" s="12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4"/>
      <c r="R31" s="4"/>
    </row>
    <row r="32" spans="1:18">
      <c r="A32" s="10">
        <v>16.75</v>
      </c>
      <c r="D32" s="16">
        <v>1</v>
      </c>
      <c r="F32" s="11">
        <f t="shared" si="0"/>
        <v>1</v>
      </c>
      <c r="G32" s="2" t="str">
        <f t="shared" si="1"/>
        <v/>
      </c>
      <c r="H32" s="12">
        <v>16.75</v>
      </c>
      <c r="I32"/>
      <c r="J32" s="18"/>
      <c r="K32" s="12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4"/>
      <c r="R32" s="4"/>
    </row>
    <row r="33" spans="1:18">
      <c r="A33" s="12">
        <v>17.25</v>
      </c>
      <c r="D33" s="16">
        <v>1</v>
      </c>
      <c r="F33" s="11">
        <f t="shared" si="0"/>
        <v>1</v>
      </c>
      <c r="G33" s="2" t="str">
        <f t="shared" si="1"/>
        <v/>
      </c>
      <c r="H33" s="12">
        <v>17.25</v>
      </c>
      <c r="I33"/>
      <c r="J33" s="18"/>
      <c r="K33" s="12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4"/>
      <c r="R33" s="4"/>
    </row>
    <row r="34" spans="1:18">
      <c r="A34" s="10">
        <v>17.75</v>
      </c>
      <c r="D34" s="16">
        <v>1</v>
      </c>
      <c r="F34" s="11">
        <f t="shared" si="0"/>
        <v>1</v>
      </c>
      <c r="G34" s="2" t="str">
        <f t="shared" si="1"/>
        <v/>
      </c>
      <c r="H34" s="12">
        <v>17.75</v>
      </c>
      <c r="I34"/>
      <c r="J34" s="18"/>
      <c r="K34" s="12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4"/>
      <c r="R34" s="4"/>
    </row>
    <row r="35" spans="1:18">
      <c r="A35" s="12">
        <v>18.25</v>
      </c>
      <c r="F35" s="11">
        <f t="shared" si="0"/>
        <v>0</v>
      </c>
      <c r="G35" s="2" t="str">
        <f t="shared" si="1"/>
        <v/>
      </c>
      <c r="H35" s="12">
        <v>18.25</v>
      </c>
      <c r="I35"/>
      <c r="J35" s="2"/>
      <c r="K35" s="12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4"/>
      <c r="R35" s="4"/>
    </row>
    <row r="36" spans="1:18">
      <c r="A36" s="10">
        <v>18.75</v>
      </c>
      <c r="F36" s="11">
        <f t="shared" si="0"/>
        <v>0</v>
      </c>
      <c r="G36" s="2" t="str">
        <f t="shared" si="1"/>
        <v/>
      </c>
      <c r="H36" s="12">
        <v>18.75</v>
      </c>
      <c r="I36"/>
      <c r="J36" s="2"/>
      <c r="K36" s="12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4"/>
      <c r="R36" s="4"/>
    </row>
    <row r="37" spans="1:18">
      <c r="A37" s="12">
        <v>19.25</v>
      </c>
      <c r="F37" s="11">
        <f t="shared" si="0"/>
        <v>0</v>
      </c>
      <c r="G37" s="2" t="str">
        <f t="shared" si="1"/>
        <v/>
      </c>
      <c r="H37" s="12">
        <v>19.25</v>
      </c>
      <c r="I37"/>
      <c r="J37" s="2"/>
      <c r="K37" s="12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4"/>
      <c r="R37" s="4"/>
    </row>
    <row r="38" spans="1:18">
      <c r="A38" s="10">
        <v>19.75</v>
      </c>
      <c r="F38" s="11">
        <f t="shared" si="0"/>
        <v>0</v>
      </c>
      <c r="G38" s="2" t="str">
        <f t="shared" si="1"/>
        <v/>
      </c>
      <c r="H38" s="12">
        <v>19.75</v>
      </c>
      <c r="I38"/>
      <c r="J38" s="2"/>
      <c r="K38" s="12">
        <v>19.75</v>
      </c>
      <c r="L38" s="14">
        <f t="shared" si="2"/>
        <v>0</v>
      </c>
      <c r="M38" s="14">
        <f t="shared" si="3"/>
        <v>0</v>
      </c>
      <c r="N38" s="14">
        <f t="shared" si="4"/>
        <v>0</v>
      </c>
      <c r="O38" s="14">
        <f t="shared" si="5"/>
        <v>0</v>
      </c>
      <c r="P38" s="15">
        <f t="shared" si="6"/>
        <v>0</v>
      </c>
      <c r="Q38" s="4"/>
      <c r="R38" s="4"/>
    </row>
    <row r="39" spans="1:18">
      <c r="A39" s="12">
        <v>20.25</v>
      </c>
      <c r="F39" s="11">
        <f t="shared" si="0"/>
        <v>0</v>
      </c>
      <c r="G39" s="2" t="str">
        <f t="shared" si="1"/>
        <v/>
      </c>
      <c r="H39" s="12">
        <v>20.25</v>
      </c>
      <c r="I39"/>
      <c r="J39" s="2"/>
      <c r="K39" s="12">
        <v>20.25</v>
      </c>
      <c r="L39" s="14">
        <f t="shared" si="2"/>
        <v>0</v>
      </c>
      <c r="M39" s="14">
        <f t="shared" si="3"/>
        <v>0</v>
      </c>
      <c r="N39" s="14">
        <f t="shared" si="4"/>
        <v>0</v>
      </c>
      <c r="O39" s="14">
        <f t="shared" si="5"/>
        <v>0</v>
      </c>
      <c r="P39" s="15">
        <f t="shared" si="6"/>
        <v>0</v>
      </c>
      <c r="Q39" s="4"/>
      <c r="R39" s="4"/>
    </row>
    <row r="40" spans="1:18">
      <c r="A40" s="10">
        <v>20.75</v>
      </c>
      <c r="B40"/>
      <c r="C40"/>
      <c r="D40"/>
      <c r="E40"/>
      <c r="F40" s="11">
        <f t="shared" si="0"/>
        <v>0</v>
      </c>
      <c r="G40" s="2" t="str">
        <f t="shared" si="1"/>
        <v>COMPLETAR</v>
      </c>
      <c r="H40" s="12">
        <v>20.75</v>
      </c>
      <c r="I40" s="13">
        <f>SUM(I3:I39)</f>
        <v>212343713</v>
      </c>
      <c r="J40" s="2"/>
      <c r="K40" s="12">
        <v>20.75</v>
      </c>
      <c r="L40" s="14">
        <f t="shared" si="2"/>
        <v>0</v>
      </c>
      <c r="M40" s="14">
        <f t="shared" si="3"/>
        <v>0</v>
      </c>
      <c r="N40" s="14">
        <f t="shared" si="4"/>
        <v>0</v>
      </c>
      <c r="O40" s="14">
        <f t="shared" si="5"/>
        <v>0</v>
      </c>
      <c r="P40" s="15">
        <f t="shared" si="6"/>
        <v>0</v>
      </c>
      <c r="Q40" s="4"/>
      <c r="R40" s="4"/>
    </row>
    <row r="41" spans="1:18">
      <c r="A41" s="12">
        <v>21.25</v>
      </c>
      <c r="B41"/>
      <c r="C41"/>
      <c r="D41"/>
      <c r="E41"/>
      <c r="F41" s="11">
        <f t="shared" si="0"/>
        <v>0</v>
      </c>
      <c r="G41" s="2" t="str">
        <f t="shared" si="1"/>
        <v/>
      </c>
      <c r="H41" s="12">
        <v>21.25</v>
      </c>
      <c r="I41" s="13"/>
      <c r="J41" s="2"/>
      <c r="K41" s="12">
        <v>21.25</v>
      </c>
      <c r="L41" s="14">
        <f t="shared" si="2"/>
        <v>0</v>
      </c>
      <c r="M41" s="14">
        <f t="shared" si="3"/>
        <v>0</v>
      </c>
      <c r="N41" s="14">
        <f t="shared" si="4"/>
        <v>0</v>
      </c>
      <c r="O41" s="14">
        <f t="shared" si="5"/>
        <v>0</v>
      </c>
      <c r="P41" s="15">
        <f t="shared" si="6"/>
        <v>0</v>
      </c>
      <c r="Q41" s="4"/>
      <c r="R41" s="4"/>
    </row>
    <row r="42" spans="1:18">
      <c r="A42" s="10">
        <v>21.75</v>
      </c>
      <c r="B42"/>
      <c r="C42"/>
      <c r="D42"/>
      <c r="E42"/>
      <c r="F42" s="11">
        <f t="shared" si="0"/>
        <v>0</v>
      </c>
      <c r="G42" s="2" t="str">
        <f t="shared" si="1"/>
        <v/>
      </c>
      <c r="H42" s="12">
        <v>21.75</v>
      </c>
      <c r="I42" s="13"/>
      <c r="J42" s="2"/>
      <c r="K42" s="12">
        <v>21.75</v>
      </c>
      <c r="L42" s="14">
        <f t="shared" si="2"/>
        <v>0</v>
      </c>
      <c r="M42" s="14">
        <f t="shared" si="3"/>
        <v>0</v>
      </c>
      <c r="N42" s="14">
        <f t="shared" si="4"/>
        <v>0</v>
      </c>
      <c r="O42" s="14">
        <f t="shared" si="5"/>
        <v>0</v>
      </c>
      <c r="P42" s="15">
        <f t="shared" si="6"/>
        <v>0</v>
      </c>
      <c r="Q42" s="4"/>
      <c r="R42" s="4"/>
    </row>
    <row r="43" spans="1:18">
      <c r="A43" s="19" t="s">
        <v>7</v>
      </c>
      <c r="B43" s="20">
        <f>SUM(B6:B42)</f>
        <v>0</v>
      </c>
      <c r="C43" s="20">
        <f>SUM(C6:C42)</f>
        <v>210</v>
      </c>
      <c r="D43" s="20">
        <f>SUM(D6:D42)</f>
        <v>15</v>
      </c>
      <c r="E43" s="20">
        <f>SUM(E6:E42)</f>
        <v>0</v>
      </c>
      <c r="F43" s="20">
        <f>SUM(F6:F42)</f>
        <v>225</v>
      </c>
      <c r="G43" s="21"/>
      <c r="H43" s="19" t="s">
        <v>7</v>
      </c>
      <c r="I43" s="13">
        <f>SUM(I6:I42)</f>
        <v>424687426</v>
      </c>
      <c r="J43" s="2"/>
      <c r="K43" s="19" t="s">
        <v>7</v>
      </c>
      <c r="L43" s="20">
        <f>SUM(L6:L42)</f>
        <v>0</v>
      </c>
      <c r="M43" s="20">
        <f>SUM(M6:M42)</f>
        <v>199275.14540676001</v>
      </c>
      <c r="N43" s="20">
        <f>SUM(N6:N42)</f>
        <v>13068.567593240101</v>
      </c>
      <c r="O43" s="20">
        <f>SUM(O6:O42)</f>
        <v>0</v>
      </c>
      <c r="P43" s="20">
        <f>SUM(P6:P42)</f>
        <v>212343.71299999999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9" t="s">
        <v>9</v>
      </c>
      <c r="C47" s="49"/>
      <c r="D47" s="49"/>
      <c r="E47" s="2"/>
      <c r="F47" s="2"/>
      <c r="G47" s="25"/>
      <c r="H47" s="2"/>
      <c r="I47" s="49" t="s">
        <v>10</v>
      </c>
      <c r="J47" s="49"/>
      <c r="K47" s="49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>
        <v>5.7257999999999996E-3</v>
      </c>
      <c r="J49" s="26" t="s">
        <v>12</v>
      </c>
      <c r="K49">
        <v>3.0684113000000002</v>
      </c>
      <c r="L49" s="2"/>
      <c r="M49" s="2"/>
      <c r="N49" s="14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2">
        <v>3.75</v>
      </c>
      <c r="B52" s="14">
        <f t="shared" ref="B52:B88" si="7">L6*($A52)</f>
        <v>0</v>
      </c>
      <c r="C52" s="14">
        <f t="shared" ref="C52:C88" si="8">M6*($A52)</f>
        <v>0</v>
      </c>
      <c r="D52" s="14">
        <f t="shared" ref="D52:D88" si="9">N6*($A52)</f>
        <v>0</v>
      </c>
      <c r="E52" s="14">
        <f t="shared" ref="E52:E88" si="10">O6*($A52)</f>
        <v>0</v>
      </c>
      <c r="F52" s="11">
        <f t="shared" ref="F52:F88" si="11">SUM(B52:E52)</f>
        <v>0</v>
      </c>
      <c r="G52" s="2"/>
      <c r="H52" s="12">
        <f t="shared" ref="H52:H88" si="12">$I$49*((A52)^$K$49)</f>
        <v>0.33052187110508902</v>
      </c>
      <c r="I52" s="14">
        <f t="shared" ref="I52:I88" si="13">L6*$H52</f>
        <v>0</v>
      </c>
      <c r="J52" s="14">
        <f t="shared" ref="J52:J88" si="14">M6*$H52</f>
        <v>0</v>
      </c>
      <c r="K52" s="14">
        <f t="shared" ref="K52:K88" si="15">N6*$H52</f>
        <v>0</v>
      </c>
      <c r="L52" s="14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2">
        <v>4.25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1">
        <f t="shared" si="11"/>
        <v>0</v>
      </c>
      <c r="G53" s="2"/>
      <c r="H53" s="12">
        <f t="shared" si="12"/>
        <v>0.48527941337214198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8">
        <f t="shared" si="17"/>
        <v>0</v>
      </c>
      <c r="N53" s="4"/>
      <c r="O53" s="4"/>
      <c r="P53" s="4"/>
    </row>
    <row r="54" spans="1:18">
      <c r="A54" s="12">
        <v>4.75</v>
      </c>
      <c r="B54" s="14">
        <f t="shared" si="7"/>
        <v>0</v>
      </c>
      <c r="C54" s="14">
        <f t="shared" si="8"/>
        <v>33.715499999999999</v>
      </c>
      <c r="D54" s="14">
        <f t="shared" si="9"/>
        <v>0</v>
      </c>
      <c r="E54" s="14">
        <f t="shared" si="10"/>
        <v>0</v>
      </c>
      <c r="F54" s="11">
        <f t="shared" si="11"/>
        <v>33.715499999999999</v>
      </c>
      <c r="G54" s="2"/>
      <c r="H54" s="12">
        <f t="shared" si="12"/>
        <v>0.68266948828815199</v>
      </c>
      <c r="I54" s="14">
        <f t="shared" si="13"/>
        <v>0</v>
      </c>
      <c r="J54" s="14">
        <f t="shared" si="14"/>
        <v>4.8455880278693</v>
      </c>
      <c r="K54" s="14">
        <f t="shared" si="15"/>
        <v>0</v>
      </c>
      <c r="L54" s="14">
        <f t="shared" si="16"/>
        <v>0</v>
      </c>
      <c r="M54" s="28">
        <f t="shared" si="17"/>
        <v>4.8455880278693</v>
      </c>
      <c r="N54" s="4"/>
      <c r="O54" s="4"/>
      <c r="P54" s="4"/>
    </row>
    <row r="55" spans="1:18">
      <c r="A55" s="12">
        <v>5.25</v>
      </c>
      <c r="B55" s="14">
        <f t="shared" si="7"/>
        <v>0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1">
        <f t="shared" si="11"/>
        <v>0</v>
      </c>
      <c r="G55" s="2"/>
      <c r="H55" s="12">
        <f t="shared" si="12"/>
        <v>0.92807082126877705</v>
      </c>
      <c r="I55" s="14">
        <f t="shared" si="13"/>
        <v>0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8">
        <f t="shared" si="17"/>
        <v>0</v>
      </c>
      <c r="N55" s="4"/>
      <c r="O55" s="4"/>
      <c r="P55" s="4"/>
    </row>
    <row r="56" spans="1:18">
      <c r="A56" s="12">
        <v>5.75</v>
      </c>
      <c r="B56" s="14">
        <f t="shared" si="7"/>
        <v>0</v>
      </c>
      <c r="C56" s="14">
        <f t="shared" si="8"/>
        <v>119.0825</v>
      </c>
      <c r="D56" s="14">
        <f t="shared" si="9"/>
        <v>0</v>
      </c>
      <c r="E56" s="14">
        <f t="shared" si="10"/>
        <v>0</v>
      </c>
      <c r="F56" s="11">
        <f t="shared" si="11"/>
        <v>119.0825</v>
      </c>
      <c r="G56" s="2"/>
      <c r="H56" s="12">
        <f t="shared" si="12"/>
        <v>1.2269011487802299</v>
      </c>
      <c r="I56" s="14">
        <f t="shared" si="13"/>
        <v>0</v>
      </c>
      <c r="J56" s="14">
        <f t="shared" si="14"/>
        <v>25.409122791238602</v>
      </c>
      <c r="K56" s="14">
        <f t="shared" si="15"/>
        <v>0</v>
      </c>
      <c r="L56" s="14">
        <f t="shared" si="16"/>
        <v>0</v>
      </c>
      <c r="M56" s="28">
        <f t="shared" si="17"/>
        <v>25.409122791238602</v>
      </c>
      <c r="N56" s="4"/>
      <c r="O56" s="4"/>
      <c r="P56" s="4"/>
    </row>
    <row r="57" spans="1:18">
      <c r="A57" s="12">
        <v>6.25</v>
      </c>
      <c r="B57" s="14">
        <f t="shared" si="7"/>
        <v>0</v>
      </c>
      <c r="C57" s="14">
        <f t="shared" si="8"/>
        <v>536.32500000000005</v>
      </c>
      <c r="D57" s="14">
        <f t="shared" si="9"/>
        <v>0</v>
      </c>
      <c r="E57" s="14">
        <f t="shared" si="10"/>
        <v>0</v>
      </c>
      <c r="F57" s="11">
        <f t="shared" si="11"/>
        <v>536.32500000000005</v>
      </c>
      <c r="G57" s="2"/>
      <c r="H57" s="12">
        <f t="shared" si="12"/>
        <v>1.5846137237632001</v>
      </c>
      <c r="I57" s="14">
        <f t="shared" si="13"/>
        <v>0</v>
      </c>
      <c r="J57" s="14">
        <f t="shared" si="14"/>
        <v>135.978872863568</v>
      </c>
      <c r="K57" s="14">
        <f t="shared" si="15"/>
        <v>0</v>
      </c>
      <c r="L57" s="14">
        <f t="shared" si="16"/>
        <v>0</v>
      </c>
      <c r="M57" s="28">
        <f t="shared" si="17"/>
        <v>135.978872863568</v>
      </c>
      <c r="N57" s="4"/>
      <c r="O57" s="4"/>
      <c r="P57" s="4"/>
    </row>
    <row r="58" spans="1:18">
      <c r="A58" s="12">
        <v>6.75</v>
      </c>
      <c r="B58" s="14">
        <f t="shared" si="7"/>
        <v>0</v>
      </c>
      <c r="C58" s="14">
        <f t="shared" si="8"/>
        <v>572.02200000000005</v>
      </c>
      <c r="D58" s="14">
        <f t="shared" si="9"/>
        <v>0</v>
      </c>
      <c r="E58" s="14">
        <f t="shared" si="10"/>
        <v>0</v>
      </c>
      <c r="F58" s="11">
        <f t="shared" si="11"/>
        <v>572.02200000000005</v>
      </c>
      <c r="G58" s="2"/>
      <c r="H58" s="12">
        <f t="shared" si="12"/>
        <v>2.0066944147483698</v>
      </c>
      <c r="I58" s="14">
        <f t="shared" si="13"/>
        <v>0</v>
      </c>
      <c r="J58" s="14">
        <f t="shared" si="14"/>
        <v>170.05531148343599</v>
      </c>
      <c r="K58" s="14">
        <f t="shared" si="15"/>
        <v>0</v>
      </c>
      <c r="L58" s="14">
        <f t="shared" si="16"/>
        <v>0</v>
      </c>
      <c r="M58" s="28">
        <f t="shared" si="17"/>
        <v>170.05531148343599</v>
      </c>
      <c r="N58" s="4"/>
      <c r="O58" s="4"/>
      <c r="P58" s="4"/>
    </row>
    <row r="59" spans="1:18">
      <c r="A59" s="12">
        <v>7.25</v>
      </c>
      <c r="B59" s="14">
        <f t="shared" si="7"/>
        <v>0</v>
      </c>
      <c r="C59" s="14">
        <f t="shared" si="8"/>
        <v>1253.2059999999999</v>
      </c>
      <c r="D59" s="14">
        <f t="shared" si="9"/>
        <v>0</v>
      </c>
      <c r="E59" s="14">
        <f t="shared" si="10"/>
        <v>0</v>
      </c>
      <c r="F59" s="11">
        <f t="shared" si="11"/>
        <v>1253.2059999999999</v>
      </c>
      <c r="G59" s="2"/>
      <c r="H59" s="12">
        <f t="shared" si="12"/>
        <v>2.4986592576457398</v>
      </c>
      <c r="I59" s="14">
        <f t="shared" si="13"/>
        <v>0</v>
      </c>
      <c r="J59" s="14">
        <f t="shared" si="14"/>
        <v>431.90824463961201</v>
      </c>
      <c r="K59" s="14">
        <f t="shared" si="15"/>
        <v>0</v>
      </c>
      <c r="L59" s="14">
        <f t="shared" si="16"/>
        <v>0</v>
      </c>
      <c r="M59" s="28">
        <f t="shared" si="17"/>
        <v>431.90824463961201</v>
      </c>
      <c r="N59" s="4"/>
      <c r="O59" s="4"/>
      <c r="P59" s="4"/>
    </row>
    <row r="60" spans="1:18">
      <c r="A60" s="12">
        <v>7.75</v>
      </c>
      <c r="B60" s="14">
        <f t="shared" si="7"/>
        <v>0</v>
      </c>
      <c r="C60" s="14">
        <f t="shared" si="8"/>
        <v>2048.3249999999998</v>
      </c>
      <c r="D60" s="14">
        <f t="shared" si="9"/>
        <v>0</v>
      </c>
      <c r="E60" s="14">
        <f t="shared" si="10"/>
        <v>0</v>
      </c>
      <c r="F60" s="11">
        <f t="shared" si="11"/>
        <v>2048.3249999999998</v>
      </c>
      <c r="G60" s="2"/>
      <c r="H60" s="12">
        <f t="shared" si="12"/>
        <v>3.0660523608238401</v>
      </c>
      <c r="I60" s="14">
        <f t="shared" si="13"/>
        <v>0</v>
      </c>
      <c r="J60" s="14">
        <f t="shared" si="14"/>
        <v>810.35763896574099</v>
      </c>
      <c r="K60" s="14">
        <f t="shared" si="15"/>
        <v>0</v>
      </c>
      <c r="L60" s="14">
        <f t="shared" si="16"/>
        <v>0</v>
      </c>
      <c r="M60" s="28">
        <f t="shared" si="17"/>
        <v>810.35763896574099</v>
      </c>
      <c r="N60" s="4"/>
      <c r="O60" s="4"/>
      <c r="P60" s="4"/>
    </row>
    <row r="61" spans="1:18">
      <c r="A61" s="12">
        <v>8.25</v>
      </c>
      <c r="B61" s="14">
        <f t="shared" si="7"/>
        <v>0</v>
      </c>
      <c r="C61" s="14">
        <f t="shared" si="8"/>
        <v>5816.2664999999997</v>
      </c>
      <c r="D61" s="14">
        <f t="shared" si="9"/>
        <v>0</v>
      </c>
      <c r="E61" s="14">
        <f t="shared" si="10"/>
        <v>0</v>
      </c>
      <c r="F61" s="11">
        <f t="shared" si="11"/>
        <v>5816.2664999999997</v>
      </c>
      <c r="G61" s="2"/>
      <c r="H61" s="12">
        <f t="shared" si="12"/>
        <v>3.7144440913636401</v>
      </c>
      <c r="I61" s="14">
        <f t="shared" si="13"/>
        <v>0</v>
      </c>
      <c r="J61" s="14">
        <f t="shared" si="14"/>
        <v>2618.6905132995498</v>
      </c>
      <c r="K61" s="14">
        <f t="shared" si="15"/>
        <v>0</v>
      </c>
      <c r="L61" s="14">
        <f t="shared" si="16"/>
        <v>0</v>
      </c>
      <c r="M61" s="28">
        <f t="shared" si="17"/>
        <v>2618.6905132995498</v>
      </c>
      <c r="N61" s="4"/>
      <c r="O61" s="4"/>
      <c r="P61" s="4"/>
    </row>
    <row r="62" spans="1:18">
      <c r="A62" s="12">
        <v>8.75</v>
      </c>
      <c r="B62" s="14">
        <f t="shared" si="7"/>
        <v>0</v>
      </c>
      <c r="C62" s="14">
        <f t="shared" si="8"/>
        <v>4010.23</v>
      </c>
      <c r="D62" s="14">
        <f t="shared" si="9"/>
        <v>0</v>
      </c>
      <c r="E62" s="14">
        <f t="shared" si="10"/>
        <v>0</v>
      </c>
      <c r="F62" s="11">
        <f t="shared" si="11"/>
        <v>4010.23</v>
      </c>
      <c r="G62" s="2"/>
      <c r="H62" s="12">
        <f t="shared" si="12"/>
        <v>4.4494294888555199</v>
      </c>
      <c r="I62" s="14">
        <f t="shared" si="13"/>
        <v>0</v>
      </c>
      <c r="J62" s="14">
        <f t="shared" si="14"/>
        <v>2039.2269278963499</v>
      </c>
      <c r="K62" s="14">
        <f t="shared" si="15"/>
        <v>0</v>
      </c>
      <c r="L62" s="14">
        <f t="shared" si="16"/>
        <v>0</v>
      </c>
      <c r="M62" s="28">
        <f t="shared" si="17"/>
        <v>2039.2269278963499</v>
      </c>
      <c r="N62" s="4"/>
      <c r="O62" s="4"/>
      <c r="P62" s="4"/>
    </row>
    <row r="63" spans="1:18">
      <c r="A63" s="12">
        <v>9.25</v>
      </c>
      <c r="B63" s="14">
        <f t="shared" si="7"/>
        <v>0</v>
      </c>
      <c r="C63" s="14">
        <f t="shared" si="8"/>
        <v>4842.9022500000001</v>
      </c>
      <c r="D63" s="14">
        <f t="shared" si="9"/>
        <v>0</v>
      </c>
      <c r="E63" s="14">
        <f t="shared" si="10"/>
        <v>0</v>
      </c>
      <c r="F63" s="11">
        <f t="shared" si="11"/>
        <v>4842.9022500000001</v>
      </c>
      <c r="G63" s="2"/>
      <c r="H63" s="12">
        <f t="shared" si="12"/>
        <v>5.2766268660048699</v>
      </c>
      <c r="I63" s="14">
        <f t="shared" si="13"/>
        <v>0</v>
      </c>
      <c r="J63" s="14">
        <f t="shared" si="14"/>
        <v>2762.6149320849099</v>
      </c>
      <c r="K63" s="14">
        <f t="shared" si="15"/>
        <v>0</v>
      </c>
      <c r="L63" s="14">
        <f t="shared" si="16"/>
        <v>0</v>
      </c>
      <c r="M63" s="28">
        <f t="shared" si="17"/>
        <v>2762.6149320849099</v>
      </c>
      <c r="N63" s="4"/>
      <c r="O63" s="4"/>
      <c r="P63" s="4"/>
    </row>
    <row r="64" spans="1:18">
      <c r="A64" s="12">
        <v>9.75</v>
      </c>
      <c r="B64" s="14">
        <f t="shared" si="7"/>
        <v>0</v>
      </c>
      <c r="C64" s="14">
        <f t="shared" si="8"/>
        <v>18611.648249999998</v>
      </c>
      <c r="D64" s="14">
        <f t="shared" si="9"/>
        <v>0</v>
      </c>
      <c r="E64" s="14">
        <f t="shared" si="10"/>
        <v>0</v>
      </c>
      <c r="F64" s="11">
        <f t="shared" si="11"/>
        <v>18611.648249999998</v>
      </c>
      <c r="G64" s="2"/>
      <c r="H64" s="12">
        <f t="shared" si="12"/>
        <v>6.2016765645393299</v>
      </c>
      <c r="I64" s="14">
        <f t="shared" si="13"/>
        <v>0</v>
      </c>
      <c r="J64" s="14">
        <f t="shared" si="14"/>
        <v>11838.2997722538</v>
      </c>
      <c r="K64" s="14">
        <f t="shared" si="15"/>
        <v>0</v>
      </c>
      <c r="L64" s="14">
        <f t="shared" si="16"/>
        <v>0</v>
      </c>
      <c r="M64" s="28">
        <f t="shared" si="17"/>
        <v>11838.2997722538</v>
      </c>
      <c r="N64" s="4"/>
      <c r="O64" s="4"/>
      <c r="P64" s="4"/>
    </row>
    <row r="65" spans="1:16">
      <c r="A65" s="12">
        <v>10.25</v>
      </c>
      <c r="B65" s="14">
        <f t="shared" si="7"/>
        <v>0</v>
      </c>
      <c r="C65" s="14">
        <f t="shared" si="8"/>
        <v>33406.943500000001</v>
      </c>
      <c r="D65" s="14">
        <f t="shared" si="9"/>
        <v>0</v>
      </c>
      <c r="E65" s="14">
        <f t="shared" si="10"/>
        <v>0</v>
      </c>
      <c r="F65" s="11">
        <f t="shared" si="11"/>
        <v>33406.943500000001</v>
      </c>
      <c r="G65" s="2"/>
      <c r="H65" s="12">
        <f t="shared" si="12"/>
        <v>7.2302398416563802</v>
      </c>
      <c r="I65" s="14">
        <f t="shared" si="13"/>
        <v>0</v>
      </c>
      <c r="J65" s="14">
        <f t="shared" si="14"/>
        <v>23564.898915284299</v>
      </c>
      <c r="K65" s="14">
        <f t="shared" si="15"/>
        <v>0</v>
      </c>
      <c r="L65" s="14">
        <f t="shared" si="16"/>
        <v>0</v>
      </c>
      <c r="M65" s="28">
        <f t="shared" si="17"/>
        <v>23564.898915284299</v>
      </c>
      <c r="N65" s="4"/>
      <c r="O65" s="4"/>
      <c r="P65" s="4"/>
    </row>
    <row r="66" spans="1:16">
      <c r="A66" s="12">
        <v>10.75</v>
      </c>
      <c r="B66" s="14">
        <f t="shared" si="7"/>
        <v>0</v>
      </c>
      <c r="C66" s="14">
        <f t="shared" si="8"/>
        <v>144083.09925</v>
      </c>
      <c r="D66" s="14">
        <f t="shared" si="9"/>
        <v>0</v>
      </c>
      <c r="E66" s="14">
        <f t="shared" si="10"/>
        <v>0</v>
      </c>
      <c r="F66" s="11">
        <f t="shared" si="11"/>
        <v>144083.09925</v>
      </c>
      <c r="G66" s="2"/>
      <c r="H66" s="12">
        <f t="shared" si="12"/>
        <v>8.3679978672757507</v>
      </c>
      <c r="I66" s="14">
        <f t="shared" si="13"/>
        <v>0</v>
      </c>
      <c r="J66" s="14">
        <f t="shared" si="14"/>
        <v>112156.936486928</v>
      </c>
      <c r="K66" s="14">
        <f t="shared" si="15"/>
        <v>0</v>
      </c>
      <c r="L66" s="14">
        <f t="shared" si="16"/>
        <v>0</v>
      </c>
      <c r="M66" s="28">
        <f t="shared" si="17"/>
        <v>112156.936486928</v>
      </c>
      <c r="N66" s="4"/>
      <c r="O66" s="4"/>
      <c r="P66" s="4"/>
    </row>
    <row r="67" spans="1:16">
      <c r="A67" s="12">
        <v>11.25</v>
      </c>
      <c r="B67" s="14">
        <f t="shared" si="7"/>
        <v>0</v>
      </c>
      <c r="C67" s="14">
        <f t="shared" si="8"/>
        <v>209976.35625000001</v>
      </c>
      <c r="D67" s="14">
        <f t="shared" si="9"/>
        <v>0</v>
      </c>
      <c r="E67" s="14">
        <f t="shared" si="10"/>
        <v>0</v>
      </c>
      <c r="F67" s="11">
        <f t="shared" si="11"/>
        <v>209976.35625000001</v>
      </c>
      <c r="G67" s="2"/>
      <c r="H67" s="12">
        <f t="shared" si="12"/>
        <v>9.6206508161700199</v>
      </c>
      <c r="I67" s="14">
        <f t="shared" si="13"/>
        <v>0</v>
      </c>
      <c r="J67" s="14">
        <f t="shared" si="14"/>
        <v>179565.26250070799</v>
      </c>
      <c r="K67" s="14">
        <f t="shared" si="15"/>
        <v>0</v>
      </c>
      <c r="L67" s="14">
        <f t="shared" si="16"/>
        <v>0</v>
      </c>
      <c r="M67" s="28">
        <f t="shared" si="17"/>
        <v>179565.26250070799</v>
      </c>
      <c r="N67" s="4"/>
      <c r="O67" s="4"/>
      <c r="P67" s="4"/>
    </row>
    <row r="68" spans="1:16">
      <c r="A68" s="12">
        <v>11.75</v>
      </c>
      <c r="B68" s="14">
        <f t="shared" si="7"/>
        <v>0</v>
      </c>
      <c r="C68" s="14">
        <f t="shared" si="8"/>
        <v>432551.16375000001</v>
      </c>
      <c r="D68" s="14">
        <f t="shared" si="9"/>
        <v>0</v>
      </c>
      <c r="E68" s="14">
        <f t="shared" si="10"/>
        <v>0</v>
      </c>
      <c r="F68" s="11">
        <f t="shared" si="11"/>
        <v>432551.16375000001</v>
      </c>
      <c r="G68" s="2"/>
      <c r="H68" s="12">
        <f t="shared" si="12"/>
        <v>10.9939170419748</v>
      </c>
      <c r="I68" s="14">
        <f t="shared" si="13"/>
        <v>0</v>
      </c>
      <c r="J68" s="14">
        <f t="shared" si="14"/>
        <v>404717.58388741798</v>
      </c>
      <c r="K68" s="14">
        <f t="shared" si="15"/>
        <v>0</v>
      </c>
      <c r="L68" s="14">
        <f t="shared" si="16"/>
        <v>0</v>
      </c>
      <c r="M68" s="28">
        <f t="shared" si="17"/>
        <v>404717.58388741798</v>
      </c>
      <c r="N68" s="4"/>
      <c r="O68" s="4"/>
      <c r="P68" s="4"/>
    </row>
    <row r="69" spans="1:16">
      <c r="A69" s="12">
        <v>12.25</v>
      </c>
      <c r="B69" s="14">
        <f t="shared" si="7"/>
        <v>0</v>
      </c>
      <c r="C69" s="14">
        <f t="shared" si="8"/>
        <v>385814.73890909099</v>
      </c>
      <c r="D69" s="14">
        <f t="shared" si="9"/>
        <v>12056.710590909101</v>
      </c>
      <c r="E69" s="14">
        <f t="shared" si="10"/>
        <v>0</v>
      </c>
      <c r="F69" s="11">
        <f t="shared" si="11"/>
        <v>397871.44949999999</v>
      </c>
      <c r="G69" s="2"/>
      <c r="H69" s="12">
        <f t="shared" si="12"/>
        <v>12.493532322364</v>
      </c>
      <c r="I69" s="14">
        <f t="shared" si="13"/>
        <v>0</v>
      </c>
      <c r="J69" s="14">
        <f t="shared" si="14"/>
        <v>393484.80906164501</v>
      </c>
      <c r="K69" s="14">
        <f t="shared" si="15"/>
        <v>12296.400283176399</v>
      </c>
      <c r="L69" s="14">
        <f t="shared" si="16"/>
        <v>0</v>
      </c>
      <c r="M69" s="28">
        <f t="shared" si="17"/>
        <v>405781.20934482099</v>
      </c>
      <c r="N69" s="4"/>
      <c r="O69" s="4"/>
      <c r="P69" s="4"/>
    </row>
    <row r="70" spans="1:16">
      <c r="A70" s="12">
        <v>12.75</v>
      </c>
      <c r="B70" s="14">
        <f t="shared" si="7"/>
        <v>0</v>
      </c>
      <c r="C70" s="14">
        <f t="shared" si="8"/>
        <v>432724.37925</v>
      </c>
      <c r="D70" s="14">
        <f t="shared" si="9"/>
        <v>0</v>
      </c>
      <c r="E70" s="14">
        <f t="shared" si="10"/>
        <v>0</v>
      </c>
      <c r="F70" s="11">
        <f t="shared" si="11"/>
        <v>432724.37925</v>
      </c>
      <c r="G70" s="2"/>
      <c r="H70" s="12">
        <f t="shared" si="12"/>
        <v>14.1252491664759</v>
      </c>
      <c r="I70" s="14">
        <f t="shared" si="13"/>
        <v>0</v>
      </c>
      <c r="J70" s="14">
        <f t="shared" si="14"/>
        <v>479399.190377636</v>
      </c>
      <c r="K70" s="14">
        <f t="shared" si="15"/>
        <v>0</v>
      </c>
      <c r="L70" s="14">
        <f t="shared" si="16"/>
        <v>0</v>
      </c>
      <c r="M70" s="28">
        <f t="shared" si="17"/>
        <v>479399.190377636</v>
      </c>
      <c r="N70" s="4"/>
      <c r="O70" s="4"/>
      <c r="P70" s="4"/>
    </row>
    <row r="71" spans="1:16">
      <c r="A71" s="12">
        <v>13.25</v>
      </c>
      <c r="B71" s="14">
        <f t="shared" si="7"/>
        <v>0</v>
      </c>
      <c r="C71" s="14">
        <f t="shared" si="8"/>
        <v>303954.255961538</v>
      </c>
      <c r="D71" s="14">
        <f t="shared" si="9"/>
        <v>91186.276788461502</v>
      </c>
      <c r="E71" s="14">
        <f t="shared" si="10"/>
        <v>0</v>
      </c>
      <c r="F71" s="11">
        <f t="shared" si="11"/>
        <v>395140.53274999902</v>
      </c>
      <c r="G71" s="2"/>
      <c r="H71" s="12">
        <f t="shared" si="12"/>
        <v>15.8948361771133</v>
      </c>
      <c r="I71" s="14">
        <f t="shared" si="13"/>
        <v>0</v>
      </c>
      <c r="J71" s="14">
        <f t="shared" si="14"/>
        <v>364626.64934679301</v>
      </c>
      <c r="K71" s="14">
        <f t="shared" si="15"/>
        <v>109387.994804038</v>
      </c>
      <c r="L71" s="14">
        <f t="shared" si="16"/>
        <v>0</v>
      </c>
      <c r="M71" s="28">
        <f t="shared" si="17"/>
        <v>474014.64415083098</v>
      </c>
      <c r="N71" s="4"/>
      <c r="O71" s="4"/>
      <c r="P71" s="4"/>
    </row>
    <row r="72" spans="1:16">
      <c r="A72" s="12">
        <v>13.75</v>
      </c>
      <c r="B72" s="14">
        <f t="shared" si="7"/>
        <v>0</v>
      </c>
      <c r="C72" s="14">
        <f t="shared" si="8"/>
        <v>285842.67249999999</v>
      </c>
      <c r="D72" s="14">
        <f t="shared" si="9"/>
        <v>0</v>
      </c>
      <c r="E72" s="14">
        <f t="shared" si="10"/>
        <v>0</v>
      </c>
      <c r="F72" s="11">
        <f t="shared" si="11"/>
        <v>285842.67249999999</v>
      </c>
      <c r="G72" s="2"/>
      <c r="H72" s="12">
        <f t="shared" si="12"/>
        <v>17.808077461398899</v>
      </c>
      <c r="I72" s="14">
        <f t="shared" si="13"/>
        <v>0</v>
      </c>
      <c r="J72" s="14">
        <f t="shared" si="14"/>
        <v>370204.25117478397</v>
      </c>
      <c r="K72" s="14">
        <f t="shared" si="15"/>
        <v>0</v>
      </c>
      <c r="L72" s="14">
        <f t="shared" si="16"/>
        <v>0</v>
      </c>
      <c r="M72" s="28">
        <f t="shared" si="17"/>
        <v>370204.25117478397</v>
      </c>
      <c r="N72" s="4"/>
      <c r="O72" s="4"/>
      <c r="P72" s="4"/>
    </row>
    <row r="73" spans="1:16">
      <c r="A73" s="12">
        <v>14.25</v>
      </c>
      <c r="B73" s="14">
        <f t="shared" si="7"/>
        <v>0</v>
      </c>
      <c r="C73" s="14">
        <f t="shared" si="8"/>
        <v>140729.02424999999</v>
      </c>
      <c r="D73" s="14">
        <f t="shared" si="9"/>
        <v>0</v>
      </c>
      <c r="E73" s="14">
        <f t="shared" si="10"/>
        <v>0</v>
      </c>
      <c r="F73" s="11">
        <f t="shared" si="11"/>
        <v>140729.02424999999</v>
      </c>
      <c r="G73" s="2"/>
      <c r="H73" s="12">
        <f t="shared" si="12"/>
        <v>19.8707720845062</v>
      </c>
      <c r="I73" s="14">
        <f t="shared" si="13"/>
        <v>0</v>
      </c>
      <c r="J73" s="14">
        <f t="shared" si="14"/>
        <v>196238.20116117201</v>
      </c>
      <c r="K73" s="14">
        <f t="shared" si="15"/>
        <v>0</v>
      </c>
      <c r="L73" s="14">
        <f t="shared" si="16"/>
        <v>0</v>
      </c>
      <c r="M73" s="28">
        <f t="shared" si="17"/>
        <v>196238.20116117201</v>
      </c>
      <c r="N73" s="4"/>
      <c r="O73" s="4"/>
      <c r="P73" s="4"/>
    </row>
    <row r="74" spans="1:16">
      <c r="A74" s="12">
        <v>14.75</v>
      </c>
      <c r="B74" s="14">
        <f t="shared" si="7"/>
        <v>0</v>
      </c>
      <c r="C74" s="14">
        <f t="shared" si="8"/>
        <v>37302.521374999997</v>
      </c>
      <c r="D74" s="14">
        <f t="shared" si="9"/>
        <v>37302.521374999997</v>
      </c>
      <c r="E74" s="14">
        <f t="shared" si="10"/>
        <v>0</v>
      </c>
      <c r="F74" s="11">
        <f t="shared" si="11"/>
        <v>74605.042749999993</v>
      </c>
      <c r="G74" s="2"/>
      <c r="H74" s="12">
        <f t="shared" si="12"/>
        <v>22.088733561861702</v>
      </c>
      <c r="I74" s="14">
        <f t="shared" si="13"/>
        <v>0</v>
      </c>
      <c r="J74" s="14">
        <f t="shared" si="14"/>
        <v>55862.064802578003</v>
      </c>
      <c r="K74" s="14">
        <f t="shared" si="15"/>
        <v>55862.064802578003</v>
      </c>
      <c r="L74" s="14">
        <f t="shared" si="16"/>
        <v>0</v>
      </c>
      <c r="M74" s="28">
        <f t="shared" si="17"/>
        <v>111724.12960515601</v>
      </c>
      <c r="N74" s="4"/>
      <c r="O74" s="4"/>
      <c r="P74" s="4"/>
    </row>
    <row r="75" spans="1:16">
      <c r="A75" s="12">
        <v>15.25</v>
      </c>
      <c r="B75" s="14">
        <f t="shared" si="7"/>
        <v>0</v>
      </c>
      <c r="C75" s="14">
        <f t="shared" si="8"/>
        <v>13839.446166666699</v>
      </c>
      <c r="D75" s="14">
        <f t="shared" si="9"/>
        <v>27678.8923333333</v>
      </c>
      <c r="E75" s="14">
        <f t="shared" si="10"/>
        <v>0</v>
      </c>
      <c r="F75" s="11">
        <f t="shared" si="11"/>
        <v>41518.338499999998</v>
      </c>
      <c r="G75" s="2"/>
      <c r="H75" s="12">
        <f t="shared" si="12"/>
        <v>24.4677893858475</v>
      </c>
      <c r="I75" s="14">
        <f t="shared" si="13"/>
        <v>0</v>
      </c>
      <c r="J75" s="14">
        <f t="shared" si="14"/>
        <v>22204.633050673801</v>
      </c>
      <c r="K75" s="14">
        <f t="shared" si="15"/>
        <v>44409.266101347399</v>
      </c>
      <c r="L75" s="14">
        <f t="shared" si="16"/>
        <v>0</v>
      </c>
      <c r="M75" s="28">
        <f t="shared" si="17"/>
        <v>66613.8991520212</v>
      </c>
      <c r="N75" s="4"/>
      <c r="O75" s="4"/>
      <c r="P75" s="4"/>
    </row>
    <row r="76" spans="1:16">
      <c r="A76" s="12">
        <v>15.75</v>
      </c>
      <c r="B76" s="14">
        <f t="shared" si="7"/>
        <v>0</v>
      </c>
      <c r="C76" s="14">
        <f t="shared" si="8"/>
        <v>6759.6585000000096</v>
      </c>
      <c r="D76" s="14">
        <f t="shared" si="9"/>
        <v>13519.316999999999</v>
      </c>
      <c r="E76" s="14">
        <f t="shared" si="10"/>
        <v>0</v>
      </c>
      <c r="F76" s="11">
        <f t="shared" si="11"/>
        <v>20278.9755</v>
      </c>
      <c r="G76" s="2"/>
      <c r="H76" s="12">
        <f t="shared" si="12"/>
        <v>27.013780583567499</v>
      </c>
      <c r="I76" s="14">
        <f t="shared" si="13"/>
        <v>0</v>
      </c>
      <c r="J76" s="14">
        <f t="shared" si="14"/>
        <v>11593.900415164901</v>
      </c>
      <c r="K76" s="14">
        <f t="shared" si="15"/>
        <v>23187.800830329801</v>
      </c>
      <c r="L76" s="14">
        <f t="shared" si="16"/>
        <v>0</v>
      </c>
      <c r="M76" s="28">
        <f t="shared" si="17"/>
        <v>34781.701245494703</v>
      </c>
      <c r="N76" s="4"/>
      <c r="O76" s="4"/>
      <c r="P76" s="4"/>
    </row>
    <row r="77" spans="1:16">
      <c r="A77" s="12">
        <v>16.25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1">
        <f t="shared" si="11"/>
        <v>0</v>
      </c>
      <c r="G77" s="2"/>
      <c r="H77" s="12">
        <f t="shared" si="12"/>
        <v>29.732561302683202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8">
        <f t="shared" si="17"/>
        <v>0</v>
      </c>
      <c r="N77" s="4"/>
      <c r="O77" s="4"/>
      <c r="P77" s="4"/>
    </row>
    <row r="78" spans="1:16">
      <c r="A78" s="12">
        <v>16.75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1">
        <f t="shared" si="11"/>
        <v>0</v>
      </c>
      <c r="G78" s="2"/>
      <c r="H78" s="12">
        <f t="shared" si="12"/>
        <v>32.629998422699998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8">
        <f t="shared" si="17"/>
        <v>0</v>
      </c>
      <c r="N78" s="4"/>
      <c r="O78" s="4"/>
      <c r="P78" s="4"/>
    </row>
    <row r="79" spans="1:16">
      <c r="A79" s="12">
        <v>17.25</v>
      </c>
      <c r="B79" s="14">
        <f t="shared" si="7"/>
        <v>0</v>
      </c>
      <c r="C79" s="14">
        <f t="shared" si="8"/>
        <v>0</v>
      </c>
      <c r="D79" s="14">
        <f t="shared" si="9"/>
        <v>0</v>
      </c>
      <c r="E79" s="14">
        <f t="shared" si="10"/>
        <v>0</v>
      </c>
      <c r="F79" s="11">
        <f t="shared" si="11"/>
        <v>0</v>
      </c>
      <c r="G79" s="2"/>
      <c r="H79" s="12">
        <f t="shared" si="12"/>
        <v>35.711971189402902</v>
      </c>
      <c r="I79" s="14">
        <f t="shared" si="13"/>
        <v>0</v>
      </c>
      <c r="J79" s="14">
        <f t="shared" si="14"/>
        <v>0</v>
      </c>
      <c r="K79" s="14">
        <f t="shared" si="15"/>
        <v>0</v>
      </c>
      <c r="L79" s="14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2">
        <v>17.75</v>
      </c>
      <c r="B80" s="14">
        <f t="shared" si="7"/>
        <v>0</v>
      </c>
      <c r="C80" s="14">
        <f t="shared" si="8"/>
        <v>0</v>
      </c>
      <c r="D80" s="14">
        <f t="shared" si="9"/>
        <v>0</v>
      </c>
      <c r="E80" s="14">
        <f t="shared" si="10"/>
        <v>0</v>
      </c>
      <c r="F80" s="11">
        <f t="shared" si="11"/>
        <v>0</v>
      </c>
      <c r="G80" s="2"/>
      <c r="H80" s="12">
        <f t="shared" si="12"/>
        <v>38.984370870411503</v>
      </c>
      <c r="I80" s="14">
        <f t="shared" si="13"/>
        <v>0</v>
      </c>
      <c r="J80" s="14">
        <f t="shared" si="14"/>
        <v>0</v>
      </c>
      <c r="K80" s="14">
        <f t="shared" si="15"/>
        <v>0</v>
      </c>
      <c r="L80" s="14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2">
        <v>18.25</v>
      </c>
      <c r="B81" s="14">
        <f t="shared" si="7"/>
        <v>0</v>
      </c>
      <c r="C81" s="14">
        <f t="shared" si="8"/>
        <v>0</v>
      </c>
      <c r="D81" s="14">
        <f t="shared" si="9"/>
        <v>0</v>
      </c>
      <c r="E81" s="14">
        <f t="shared" si="10"/>
        <v>0</v>
      </c>
      <c r="F81" s="11">
        <f t="shared" si="11"/>
        <v>0</v>
      </c>
      <c r="G81" s="2"/>
      <c r="H81" s="12">
        <f t="shared" si="12"/>
        <v>42.453100430055898</v>
      </c>
      <c r="I81" s="14">
        <f t="shared" si="13"/>
        <v>0</v>
      </c>
      <c r="J81" s="14">
        <f t="shared" si="14"/>
        <v>0</v>
      </c>
      <c r="K81" s="14">
        <f t="shared" si="15"/>
        <v>0</v>
      </c>
      <c r="L81" s="14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2">
        <v>18.75</v>
      </c>
      <c r="B82" s="14">
        <f t="shared" si="7"/>
        <v>0</v>
      </c>
      <c r="C82" s="14">
        <f t="shared" si="8"/>
        <v>0</v>
      </c>
      <c r="D82" s="14">
        <f t="shared" si="9"/>
        <v>0</v>
      </c>
      <c r="E82" s="14">
        <f t="shared" si="10"/>
        <v>0</v>
      </c>
      <c r="F82" s="11">
        <f t="shared" si="11"/>
        <v>0</v>
      </c>
      <c r="G82" s="2"/>
      <c r="H82" s="12">
        <f t="shared" si="12"/>
        <v>46.124074221973302</v>
      </c>
      <c r="I82" s="14">
        <f t="shared" si="13"/>
        <v>0</v>
      </c>
      <c r="J82" s="14">
        <f t="shared" si="14"/>
        <v>0</v>
      </c>
      <c r="K82" s="14">
        <f t="shared" si="15"/>
        <v>0</v>
      </c>
      <c r="L82" s="14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2">
        <v>19.25</v>
      </c>
      <c r="B83" s="14">
        <f t="shared" si="7"/>
        <v>0</v>
      </c>
      <c r="C83" s="14">
        <f t="shared" si="8"/>
        <v>0</v>
      </c>
      <c r="D83" s="14">
        <f t="shared" si="9"/>
        <v>0</v>
      </c>
      <c r="E83" s="14">
        <f t="shared" si="10"/>
        <v>0</v>
      </c>
      <c r="F83" s="11">
        <f t="shared" si="11"/>
        <v>0</v>
      </c>
      <c r="G83" s="2"/>
      <c r="H83" s="12">
        <f t="shared" si="12"/>
        <v>50.0032176980014</v>
      </c>
      <c r="I83" s="14">
        <f t="shared" si="13"/>
        <v>0</v>
      </c>
      <c r="J83" s="14">
        <f t="shared" si="14"/>
        <v>0</v>
      </c>
      <c r="K83" s="14">
        <f t="shared" si="15"/>
        <v>0</v>
      </c>
      <c r="L83" s="14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2">
        <v>19.75</v>
      </c>
      <c r="B84" s="14">
        <f t="shared" si="7"/>
        <v>0</v>
      </c>
      <c r="C84" s="14">
        <f t="shared" si="8"/>
        <v>0</v>
      </c>
      <c r="D84" s="14">
        <f t="shared" si="9"/>
        <v>0</v>
      </c>
      <c r="E84" s="14">
        <f t="shared" si="10"/>
        <v>0</v>
      </c>
      <c r="F84" s="11">
        <f t="shared" si="11"/>
        <v>0</v>
      </c>
      <c r="G84" s="2"/>
      <c r="H84" s="12">
        <f t="shared" si="12"/>
        <v>54.096467132090801</v>
      </c>
      <c r="I84" s="14">
        <f t="shared" si="13"/>
        <v>0</v>
      </c>
      <c r="J84" s="14">
        <f t="shared" si="14"/>
        <v>0</v>
      </c>
      <c r="K84" s="14">
        <f t="shared" si="15"/>
        <v>0</v>
      </c>
      <c r="L84" s="14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2">
        <v>20.25</v>
      </c>
      <c r="B85" s="14">
        <f t="shared" si="7"/>
        <v>0</v>
      </c>
      <c r="C85" s="14">
        <f t="shared" si="8"/>
        <v>0</v>
      </c>
      <c r="D85" s="14">
        <f t="shared" si="9"/>
        <v>0</v>
      </c>
      <c r="E85" s="14">
        <f t="shared" si="10"/>
        <v>0</v>
      </c>
      <c r="F85" s="11">
        <f t="shared" si="11"/>
        <v>0</v>
      </c>
      <c r="G85" s="2"/>
      <c r="H85" s="12">
        <f t="shared" si="12"/>
        <v>58.409769358090301</v>
      </c>
      <c r="I85" s="14">
        <f t="shared" si="13"/>
        <v>0</v>
      </c>
      <c r="J85" s="14">
        <f t="shared" si="14"/>
        <v>0</v>
      </c>
      <c r="K85" s="14">
        <f t="shared" si="15"/>
        <v>0</v>
      </c>
      <c r="L85" s="14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2">
        <v>20.75</v>
      </c>
      <c r="B86" s="14">
        <f t="shared" si="7"/>
        <v>0</v>
      </c>
      <c r="C86" s="14">
        <f t="shared" si="8"/>
        <v>0</v>
      </c>
      <c r="D86" s="14">
        <f t="shared" si="9"/>
        <v>0</v>
      </c>
      <c r="E86" s="14">
        <f t="shared" si="10"/>
        <v>0</v>
      </c>
      <c r="F86" s="11">
        <f t="shared" si="11"/>
        <v>0</v>
      </c>
      <c r="G86" s="2"/>
      <c r="H86" s="12">
        <f t="shared" si="12"/>
        <v>62.949081520375003</v>
      </c>
      <c r="I86" s="14">
        <f t="shared" si="13"/>
        <v>0</v>
      </c>
      <c r="J86" s="14">
        <f t="shared" si="14"/>
        <v>0</v>
      </c>
      <c r="K86" s="14">
        <f t="shared" si="15"/>
        <v>0</v>
      </c>
      <c r="L86" s="14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2">
        <v>21.25</v>
      </c>
      <c r="B87" s="14">
        <f t="shared" si="7"/>
        <v>0</v>
      </c>
      <c r="C87" s="14">
        <f t="shared" si="8"/>
        <v>0</v>
      </c>
      <c r="D87" s="14">
        <f t="shared" si="9"/>
        <v>0</v>
      </c>
      <c r="E87" s="14">
        <f t="shared" si="10"/>
        <v>0</v>
      </c>
      <c r="F87" s="11">
        <f t="shared" si="11"/>
        <v>0</v>
      </c>
      <c r="G87" s="2"/>
      <c r="H87" s="12">
        <f t="shared" si="12"/>
        <v>67.720370836384504</v>
      </c>
      <c r="I87" s="14">
        <f t="shared" si="13"/>
        <v>0</v>
      </c>
      <c r="J87" s="14">
        <f t="shared" si="14"/>
        <v>0</v>
      </c>
      <c r="K87" s="14">
        <f t="shared" si="15"/>
        <v>0</v>
      </c>
      <c r="L87" s="14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2">
        <v>21.75</v>
      </c>
      <c r="B88" s="14">
        <f t="shared" si="7"/>
        <v>0</v>
      </c>
      <c r="C88" s="14">
        <f t="shared" si="8"/>
        <v>0</v>
      </c>
      <c r="D88" s="14">
        <f t="shared" si="9"/>
        <v>0</v>
      </c>
      <c r="E88" s="14">
        <f t="shared" si="10"/>
        <v>0</v>
      </c>
      <c r="F88" s="11">
        <f t="shared" si="11"/>
        <v>0</v>
      </c>
      <c r="G88" s="2"/>
      <c r="H88" s="12">
        <f t="shared" si="12"/>
        <v>72.729614370231005</v>
      </c>
      <c r="I88" s="14">
        <f t="shared" si="13"/>
        <v>0</v>
      </c>
      <c r="J88" s="14">
        <f t="shared" si="14"/>
        <v>0</v>
      </c>
      <c r="K88" s="14">
        <f t="shared" si="15"/>
        <v>0</v>
      </c>
      <c r="L88" s="14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0</v>
      </c>
      <c r="C89" s="20">
        <f>SUM(C52:C83)</f>
        <v>2464827.9826623001</v>
      </c>
      <c r="D89" s="20">
        <f>SUM(D52:D83)</f>
        <v>181743.71808770401</v>
      </c>
      <c r="E89" s="20">
        <f>SUM(E52:E83)</f>
        <v>0</v>
      </c>
      <c r="F89" s="20">
        <f>SUM(F52:F83)</f>
        <v>2646571.7007499998</v>
      </c>
      <c r="G89" s="11"/>
      <c r="H89" s="19" t="s">
        <v>7</v>
      </c>
      <c r="I89" s="20">
        <f>SUM(I52:I88)</f>
        <v>0</v>
      </c>
      <c r="J89" s="20">
        <f>SUM(J52:J88)</f>
        <v>2634455.7681050901</v>
      </c>
      <c r="K89" s="20">
        <f>SUM(K52:K88)</f>
        <v>245143.52682147</v>
      </c>
      <c r="L89" s="20">
        <f>SUM(L52:L88)</f>
        <v>0</v>
      </c>
      <c r="M89" s="20">
        <f>SUM(M52:M88)</f>
        <v>2879599.29492656</v>
      </c>
      <c r="N89" s="4"/>
      <c r="O89" s="4"/>
      <c r="P89" s="4"/>
    </row>
    <row r="90" spans="1:16">
      <c r="A90" s="6" t="s">
        <v>13</v>
      </c>
      <c r="B90" s="29">
        <f>IF(L43&gt;0,B89/L43,0)</f>
        <v>0</v>
      </c>
      <c r="C90" s="29">
        <f>IF(M43&gt;0,C89/M43,0)</f>
        <v>12.3689684312165</v>
      </c>
      <c r="D90" s="29">
        <f>IF(N43&gt;0,D89/N43,0)</f>
        <v>13.9069348489052</v>
      </c>
      <c r="E90" s="29">
        <f>IF(O43&gt;0,E89/O43,0)</f>
        <v>0</v>
      </c>
      <c r="F90" s="29">
        <f>IF(P43&gt;0,F89/P43,0)</f>
        <v>12.463621660180699</v>
      </c>
      <c r="G90" s="11"/>
      <c r="H90" s="6" t="s">
        <v>13</v>
      </c>
      <c r="I90" s="29">
        <f>IF(L43&gt;0,I89/L43,0)</f>
        <v>0</v>
      </c>
      <c r="J90" s="29">
        <f>IF(M43&gt;0,J89/M43,0)</f>
        <v>13.2201924265449</v>
      </c>
      <c r="K90" s="29">
        <f>IF(N43&gt;0,K89/N43,0)</f>
        <v>18.758255261906001</v>
      </c>
      <c r="L90" s="29">
        <f>IF(O43&gt;0,L89/O43,0)</f>
        <v>0</v>
      </c>
      <c r="M90" s="29">
        <f>IF(P43&gt;0,M89/P43,0)</f>
        <v>13.5610292117599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1" t="s">
        <v>14</v>
      </c>
      <c r="B95" s="51"/>
      <c r="C95" s="51"/>
      <c r="D95" s="51"/>
      <c r="E95" s="5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1"/>
      <c r="B96" s="51"/>
      <c r="C96" s="51"/>
      <c r="D96" s="51"/>
      <c r="E96" s="5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2" t="s">
        <v>15</v>
      </c>
      <c r="B99" s="53" t="s">
        <v>16</v>
      </c>
      <c r="C99" s="53" t="s">
        <v>17</v>
      </c>
      <c r="D99" s="53" t="s">
        <v>18</v>
      </c>
      <c r="E99" s="53" t="s">
        <v>19</v>
      </c>
      <c r="F99" s="2"/>
      <c r="G99" s="53" t="s">
        <v>16</v>
      </c>
      <c r="H99" s="53" t="s">
        <v>18</v>
      </c>
      <c r="I99" s="53" t="s">
        <v>17</v>
      </c>
      <c r="J99" s="2"/>
      <c r="K99" s="2"/>
      <c r="L99" s="2"/>
      <c r="M99" s="2"/>
      <c r="N99" s="4"/>
      <c r="O99" s="4"/>
      <c r="P99" s="4"/>
    </row>
    <row r="100" spans="1:18">
      <c r="A100" s="52"/>
      <c r="B100" s="52"/>
      <c r="C100" s="52"/>
      <c r="D100" s="52"/>
      <c r="E100" s="53"/>
      <c r="F100" s="2"/>
      <c r="G100" s="53"/>
      <c r="H100" s="53"/>
      <c r="I100" s="53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0</v>
      </c>
      <c r="C102" s="32">
        <f>$B$90</f>
        <v>0</v>
      </c>
      <c r="D102" s="32">
        <f>$I$90</f>
        <v>0</v>
      </c>
      <c r="E102" s="32">
        <f t="shared" ref="E102:E105" si="18">B102*D102</f>
        <v>0</v>
      </c>
      <c r="F102" s="2"/>
      <c r="G102" s="2">
        <f t="shared" ref="G102:G105" si="19">B102</f>
        <v>0</v>
      </c>
      <c r="H102" s="2">
        <f t="shared" ref="H102:H105" si="20">D102/1000</f>
        <v>0</v>
      </c>
      <c r="I102" s="2">
        <f t="shared" ref="I102:I105" si="21">C102</f>
        <v>0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199275.14540000001</v>
      </c>
      <c r="C103" s="32">
        <f>$C$90</f>
        <v>12.369</v>
      </c>
      <c r="D103" s="32">
        <f>$J$90</f>
        <v>13.2202</v>
      </c>
      <c r="E103" s="32">
        <f t="shared" si="18"/>
        <v>2634457.2771999999</v>
      </c>
      <c r="F103" s="2"/>
      <c r="G103" s="2">
        <f t="shared" si="19"/>
        <v>199275.14540000001</v>
      </c>
      <c r="H103" s="2">
        <f t="shared" si="20"/>
        <v>1.32202E-2</v>
      </c>
      <c r="I103" s="2">
        <f t="shared" si="21"/>
        <v>12.369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13068.5676</v>
      </c>
      <c r="C104" s="32">
        <f>$D$90</f>
        <v>13.9069</v>
      </c>
      <c r="D104" s="32">
        <f>$K$90</f>
        <v>18.758299999999998</v>
      </c>
      <c r="E104" s="32">
        <f t="shared" si="18"/>
        <v>245144.1116</v>
      </c>
      <c r="F104" s="2"/>
      <c r="G104" s="2">
        <f t="shared" si="19"/>
        <v>13068.5676</v>
      </c>
      <c r="H104" s="2">
        <f t="shared" si="20"/>
        <v>1.8758299999999999E-2</v>
      </c>
      <c r="I104" s="2">
        <f t="shared" si="21"/>
        <v>13.9069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212343.71299999999</v>
      </c>
      <c r="C106" s="32">
        <f>$F$90</f>
        <v>12.4636</v>
      </c>
      <c r="D106" s="32">
        <f>$M$90</f>
        <v>13.561</v>
      </c>
      <c r="E106" s="32">
        <f>SUM(E102:E105)</f>
        <v>2879601.3887999998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2682180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0.93144000000000005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16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54" t="s">
        <v>22</v>
      </c>
      <c r="B1" s="54"/>
      <c r="C1" s="54"/>
      <c r="D1" s="54"/>
      <c r="E1" s="54"/>
      <c r="F1" s="54"/>
      <c r="G1" s="2"/>
      <c r="H1" s="49" t="s">
        <v>1</v>
      </c>
      <c r="I1" s="49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2679144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0" t="s">
        <v>4</v>
      </c>
      <c r="C4" s="50"/>
      <c r="D4" s="50"/>
      <c r="E4" s="50"/>
      <c r="F4" s="50"/>
      <c r="G4" s="2"/>
      <c r="H4" s="5" t="s">
        <v>3</v>
      </c>
      <c r="I4" s="2"/>
      <c r="J4" s="2"/>
      <c r="K4" s="5" t="s">
        <v>3</v>
      </c>
      <c r="L4" s="49" t="s">
        <v>5</v>
      </c>
      <c r="M4" s="49"/>
      <c r="N4" s="49"/>
      <c r="O4" s="49"/>
      <c r="P4" s="49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/>
      <c r="C6"/>
      <c r="D6"/>
      <c r="E6"/>
      <c r="F6" s="11">
        <f t="shared" ref="F6:F42" si="0">SUM(B6:E6)</f>
        <v>0</v>
      </c>
      <c r="G6" s="2" t="str">
        <f t="shared" ref="G6:G42" si="1">IF(AND(F6=0,I6&gt;0),"COMPLETAR","")</f>
        <v/>
      </c>
      <c r="H6" s="12">
        <v>3.75</v>
      </c>
      <c r="I6" s="13"/>
      <c r="J6" s="2"/>
      <c r="K6" s="12">
        <v>3.75</v>
      </c>
      <c r="L6" s="14">
        <f t="shared" ref="L6:L42" si="2">IF($F6&gt;0,($I6/1000)*(B6/$F6),0)</f>
        <v>0</v>
      </c>
      <c r="M6" s="14">
        <f t="shared" ref="M6:M42" si="3">IF($F6&gt;0,($I6/1000)*(C6/$F6),0)</f>
        <v>0</v>
      </c>
      <c r="N6" s="14">
        <f t="shared" ref="N6:N42" si="4">IF($F6&gt;0,($I6/1000)*(D6/$F6),0)</f>
        <v>0</v>
      </c>
      <c r="O6" s="14">
        <f t="shared" ref="O6:O42" si="5">IF($F6&gt;0,($I6/1000)*(E6/$F6),0)</f>
        <v>0</v>
      </c>
      <c r="P6" s="15">
        <f t="shared" ref="P6:P42" si="6">SUM(L6:O6)</f>
        <v>0</v>
      </c>
      <c r="Q6" s="4"/>
      <c r="R6" s="4"/>
    </row>
    <row r="7" spans="1:18">
      <c r="A7" s="12">
        <v>4.25</v>
      </c>
      <c r="B7"/>
      <c r="C7"/>
      <c r="D7"/>
      <c r="E7"/>
      <c r="F7" s="11">
        <f t="shared" si="0"/>
        <v>0</v>
      </c>
      <c r="G7" s="2" t="str">
        <f t="shared" si="1"/>
        <v/>
      </c>
      <c r="H7" s="12">
        <v>4.25</v>
      </c>
      <c r="I7" s="13"/>
      <c r="J7" s="2"/>
      <c r="K7" s="12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4"/>
      <c r="R7" s="4"/>
    </row>
    <row r="8" spans="1:18">
      <c r="A8" s="10">
        <v>4.75</v>
      </c>
      <c r="B8" s="16">
        <v>1</v>
      </c>
      <c r="C8"/>
      <c r="D8"/>
      <c r="E8"/>
      <c r="F8" s="11">
        <f t="shared" si="0"/>
        <v>1</v>
      </c>
      <c r="G8" s="2" t="str">
        <f t="shared" si="1"/>
        <v/>
      </c>
      <c r="H8" s="12">
        <v>4.75</v>
      </c>
      <c r="I8" s="13"/>
      <c r="J8" s="2"/>
      <c r="K8" s="12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4"/>
      <c r="R8" s="4"/>
    </row>
    <row r="9" spans="1:18">
      <c r="A9" s="12">
        <v>5.25</v>
      </c>
      <c r="B9" s="16">
        <v>1</v>
      </c>
      <c r="C9"/>
      <c r="D9"/>
      <c r="E9"/>
      <c r="F9" s="11">
        <f t="shared" si="0"/>
        <v>1</v>
      </c>
      <c r="G9" s="2" t="str">
        <f t="shared" si="1"/>
        <v/>
      </c>
      <c r="H9" s="12">
        <v>5.25</v>
      </c>
      <c r="I9" s="13"/>
      <c r="J9" s="2"/>
      <c r="K9" s="12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4"/>
      <c r="R9" s="4"/>
    </row>
    <row r="10" spans="1:18">
      <c r="A10" s="10">
        <v>5.75</v>
      </c>
      <c r="B10" s="16">
        <v>1</v>
      </c>
      <c r="C10"/>
      <c r="D10"/>
      <c r="E10"/>
      <c r="F10" s="11">
        <f t="shared" si="0"/>
        <v>1</v>
      </c>
      <c r="G10" s="2" t="str">
        <f t="shared" si="1"/>
        <v/>
      </c>
      <c r="H10" s="12">
        <v>5.75</v>
      </c>
      <c r="I10"/>
      <c r="J10" s="2"/>
      <c r="K10" s="12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4"/>
      <c r="R10" s="4"/>
    </row>
    <row r="11" spans="1:18">
      <c r="A11" s="12">
        <v>6.25</v>
      </c>
      <c r="B11" s="16">
        <v>1</v>
      </c>
      <c r="C11"/>
      <c r="D11"/>
      <c r="E11"/>
      <c r="F11" s="11">
        <f t="shared" si="0"/>
        <v>1</v>
      </c>
      <c r="G11" s="2" t="str">
        <f t="shared" si="1"/>
        <v/>
      </c>
      <c r="H11" s="12">
        <v>6.25</v>
      </c>
      <c r="I11">
        <v>23826</v>
      </c>
      <c r="J11" s="2"/>
      <c r="K11" s="12">
        <v>6.25</v>
      </c>
      <c r="L11" s="14">
        <f t="shared" si="2"/>
        <v>23.826000000000001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23.826000000000001</v>
      </c>
      <c r="Q11" s="4"/>
      <c r="R11" s="4"/>
    </row>
    <row r="12" spans="1:18">
      <c r="A12" s="10">
        <v>6.75</v>
      </c>
      <c r="B12" s="16">
        <v>1</v>
      </c>
      <c r="C12"/>
      <c r="D12"/>
      <c r="E12"/>
      <c r="F12" s="11">
        <f t="shared" si="0"/>
        <v>1</v>
      </c>
      <c r="G12" s="2" t="str">
        <f t="shared" si="1"/>
        <v/>
      </c>
      <c r="H12" s="12">
        <v>6.75</v>
      </c>
      <c r="I12">
        <v>54444</v>
      </c>
      <c r="J12" s="2"/>
      <c r="K12" s="12">
        <v>6.75</v>
      </c>
      <c r="L12" s="14">
        <f t="shared" si="2"/>
        <v>54.444000000000003</v>
      </c>
      <c r="M12" s="14">
        <f t="shared" si="3"/>
        <v>0</v>
      </c>
      <c r="N12" s="14">
        <f t="shared" si="4"/>
        <v>0</v>
      </c>
      <c r="O12" s="14">
        <f t="shared" si="5"/>
        <v>0</v>
      </c>
      <c r="P12" s="15">
        <f t="shared" si="6"/>
        <v>54.444000000000003</v>
      </c>
      <c r="Q12" s="4"/>
      <c r="R12" s="4"/>
    </row>
    <row r="13" spans="1:18">
      <c r="A13" s="12">
        <v>7.25</v>
      </c>
      <c r="B13" s="16">
        <v>1</v>
      </c>
      <c r="C13"/>
      <c r="D13"/>
      <c r="E13"/>
      <c r="F13" s="11">
        <f t="shared" si="0"/>
        <v>1</v>
      </c>
      <c r="G13" s="2" t="str">
        <f t="shared" si="1"/>
        <v/>
      </c>
      <c r="H13" s="12">
        <v>7.25</v>
      </c>
      <c r="I13">
        <v>163004</v>
      </c>
      <c r="J13" s="2"/>
      <c r="K13" s="12">
        <v>7.25</v>
      </c>
      <c r="L13" s="14">
        <f t="shared" si="2"/>
        <v>163.00399999999999</v>
      </c>
      <c r="M13" s="14">
        <f t="shared" si="3"/>
        <v>0</v>
      </c>
      <c r="N13" s="14">
        <f t="shared" si="4"/>
        <v>0</v>
      </c>
      <c r="O13" s="14">
        <f t="shared" si="5"/>
        <v>0</v>
      </c>
      <c r="P13" s="15">
        <f t="shared" si="6"/>
        <v>163.00399999999999</v>
      </c>
      <c r="Q13" s="4"/>
      <c r="R13" s="4"/>
    </row>
    <row r="14" spans="1:18">
      <c r="A14" s="10">
        <v>7.75</v>
      </c>
      <c r="B14" s="16">
        <v>1</v>
      </c>
      <c r="C14"/>
      <c r="D14"/>
      <c r="E14"/>
      <c r="F14" s="11">
        <f t="shared" si="0"/>
        <v>1</v>
      </c>
      <c r="G14" s="2" t="str">
        <f t="shared" si="1"/>
        <v/>
      </c>
      <c r="H14" s="12">
        <v>7.75</v>
      </c>
      <c r="I14">
        <v>313724</v>
      </c>
      <c r="J14" s="13"/>
      <c r="K14" s="12">
        <v>7.75</v>
      </c>
      <c r="L14" s="14">
        <f t="shared" si="2"/>
        <v>313.72399999999999</v>
      </c>
      <c r="M14" s="14">
        <f t="shared" si="3"/>
        <v>0</v>
      </c>
      <c r="N14" s="14">
        <f t="shared" si="4"/>
        <v>0</v>
      </c>
      <c r="O14" s="14">
        <f t="shared" si="5"/>
        <v>0</v>
      </c>
      <c r="P14" s="15">
        <f t="shared" si="6"/>
        <v>313.72399999999999</v>
      </c>
      <c r="Q14" s="4"/>
      <c r="R14" s="4"/>
    </row>
    <row r="15" spans="1:18">
      <c r="A15" s="12">
        <v>8.25</v>
      </c>
      <c r="B15" s="16">
        <v>1</v>
      </c>
      <c r="C15"/>
      <c r="D15"/>
      <c r="E15"/>
      <c r="F15" s="11">
        <f t="shared" si="0"/>
        <v>1</v>
      </c>
      <c r="G15" s="2" t="str">
        <f t="shared" si="1"/>
        <v/>
      </c>
      <c r="H15" s="12">
        <v>8.25</v>
      </c>
      <c r="I15">
        <v>716252</v>
      </c>
      <c r="J15" s="13"/>
      <c r="K15" s="12">
        <v>8.25</v>
      </c>
      <c r="L15" s="14">
        <f t="shared" si="2"/>
        <v>716.25199999999995</v>
      </c>
      <c r="M15" s="14">
        <f t="shared" si="3"/>
        <v>0</v>
      </c>
      <c r="N15" s="14">
        <f t="shared" si="4"/>
        <v>0</v>
      </c>
      <c r="O15" s="14">
        <f t="shared" si="5"/>
        <v>0</v>
      </c>
      <c r="P15" s="15">
        <f t="shared" si="6"/>
        <v>716.25199999999995</v>
      </c>
      <c r="Q15" s="4"/>
      <c r="R15" s="4"/>
    </row>
    <row r="16" spans="1:18">
      <c r="A16" s="10">
        <v>8.75</v>
      </c>
      <c r="B16" s="16">
        <v>1</v>
      </c>
      <c r="C16"/>
      <c r="D16"/>
      <c r="E16"/>
      <c r="F16" s="11">
        <f t="shared" si="0"/>
        <v>1</v>
      </c>
      <c r="G16" s="2" t="str">
        <f t="shared" si="1"/>
        <v/>
      </c>
      <c r="H16" s="12">
        <v>8.75</v>
      </c>
      <c r="I16">
        <v>1068279</v>
      </c>
      <c r="J16" s="13"/>
      <c r="K16" s="12">
        <v>8.75</v>
      </c>
      <c r="L16" s="14">
        <f t="shared" si="2"/>
        <v>1068.279</v>
      </c>
      <c r="M16" s="14">
        <f t="shared" si="3"/>
        <v>0</v>
      </c>
      <c r="N16" s="14">
        <f t="shared" si="4"/>
        <v>0</v>
      </c>
      <c r="O16" s="14">
        <f t="shared" si="5"/>
        <v>0</v>
      </c>
      <c r="P16" s="15">
        <f t="shared" si="6"/>
        <v>1068.279</v>
      </c>
      <c r="Q16" s="4"/>
      <c r="R16" s="4"/>
    </row>
    <row r="17" spans="1:18">
      <c r="A17" s="12">
        <v>9.25</v>
      </c>
      <c r="B17">
        <v>2</v>
      </c>
      <c r="C17"/>
      <c r="D17"/>
      <c r="E17"/>
      <c r="F17" s="11">
        <f t="shared" si="0"/>
        <v>2</v>
      </c>
      <c r="G17" s="2" t="str">
        <f t="shared" si="1"/>
        <v/>
      </c>
      <c r="H17" s="12">
        <v>9.25</v>
      </c>
      <c r="I17">
        <v>1473198</v>
      </c>
      <c r="J17" s="13"/>
      <c r="K17" s="12">
        <v>9.25</v>
      </c>
      <c r="L17" s="14">
        <f t="shared" si="2"/>
        <v>1473.1980000000001</v>
      </c>
      <c r="M17" s="14">
        <f t="shared" si="3"/>
        <v>0</v>
      </c>
      <c r="N17" s="14">
        <f t="shared" si="4"/>
        <v>0</v>
      </c>
      <c r="O17" s="14">
        <f t="shared" si="5"/>
        <v>0</v>
      </c>
      <c r="P17" s="15">
        <f t="shared" si="6"/>
        <v>1473.1980000000001</v>
      </c>
      <c r="Q17" s="4"/>
      <c r="R17" s="4"/>
    </row>
    <row r="18" spans="1:18">
      <c r="A18" s="10">
        <v>9.75</v>
      </c>
      <c r="B18">
        <v>12</v>
      </c>
      <c r="C18"/>
      <c r="D18"/>
      <c r="E18"/>
      <c r="F18" s="11">
        <f t="shared" si="0"/>
        <v>12</v>
      </c>
      <c r="G18" s="2" t="str">
        <f t="shared" si="1"/>
        <v/>
      </c>
      <c r="H18" s="12">
        <v>9.75</v>
      </c>
      <c r="I18">
        <v>2592556</v>
      </c>
      <c r="J18" s="13"/>
      <c r="K18" s="12">
        <v>9.75</v>
      </c>
      <c r="L18" s="14">
        <f t="shared" si="2"/>
        <v>2592.556</v>
      </c>
      <c r="M18" s="14">
        <f t="shared" si="3"/>
        <v>0</v>
      </c>
      <c r="N18" s="14">
        <f t="shared" si="4"/>
        <v>0</v>
      </c>
      <c r="O18" s="14">
        <f t="shared" si="5"/>
        <v>0</v>
      </c>
      <c r="P18" s="15">
        <f t="shared" si="6"/>
        <v>2592.556</v>
      </c>
      <c r="Q18" s="4"/>
      <c r="R18" s="4"/>
    </row>
    <row r="19" spans="1:18">
      <c r="A19" s="12">
        <v>10.25</v>
      </c>
      <c r="B19">
        <v>18</v>
      </c>
      <c r="C19"/>
      <c r="D19"/>
      <c r="E19"/>
      <c r="F19" s="11">
        <f t="shared" si="0"/>
        <v>18</v>
      </c>
      <c r="G19" s="2" t="str">
        <f t="shared" si="1"/>
        <v/>
      </c>
      <c r="H19" s="12">
        <v>10.25</v>
      </c>
      <c r="I19">
        <v>4332831</v>
      </c>
      <c r="J19" s="13"/>
      <c r="K19" s="12">
        <v>10.25</v>
      </c>
      <c r="L19" s="14">
        <f t="shared" si="2"/>
        <v>4332.8310000000001</v>
      </c>
      <c r="M19" s="14">
        <f t="shared" si="3"/>
        <v>0</v>
      </c>
      <c r="N19" s="14">
        <f t="shared" si="4"/>
        <v>0</v>
      </c>
      <c r="O19" s="14">
        <f t="shared" si="5"/>
        <v>0</v>
      </c>
      <c r="P19" s="15">
        <f t="shared" si="6"/>
        <v>4332.8310000000001</v>
      </c>
      <c r="Q19" s="4"/>
      <c r="R19" s="4"/>
    </row>
    <row r="20" spans="1:18">
      <c r="A20" s="10">
        <v>10.75</v>
      </c>
      <c r="B20">
        <v>26</v>
      </c>
      <c r="C20">
        <v>9</v>
      </c>
      <c r="D20"/>
      <c r="E20"/>
      <c r="F20" s="11">
        <f t="shared" si="0"/>
        <v>35</v>
      </c>
      <c r="G20" s="2" t="str">
        <f t="shared" si="1"/>
        <v/>
      </c>
      <c r="H20" s="12">
        <v>10.75</v>
      </c>
      <c r="I20" s="37">
        <v>5610237</v>
      </c>
      <c r="J20" s="13"/>
      <c r="K20" s="12">
        <v>10.75</v>
      </c>
      <c r="L20" s="14">
        <f t="shared" si="2"/>
        <v>4167.6046285714301</v>
      </c>
      <c r="M20" s="14">
        <f t="shared" si="3"/>
        <v>1442.63237142857</v>
      </c>
      <c r="N20" s="14">
        <f t="shared" si="4"/>
        <v>0</v>
      </c>
      <c r="O20" s="14">
        <f t="shared" si="5"/>
        <v>0</v>
      </c>
      <c r="P20" s="15">
        <f t="shared" si="6"/>
        <v>5610.2370000000001</v>
      </c>
      <c r="Q20" s="4"/>
      <c r="R20" s="4"/>
    </row>
    <row r="21" spans="1:18">
      <c r="A21" s="12">
        <v>11.25</v>
      </c>
      <c r="B21">
        <v>19</v>
      </c>
      <c r="C21">
        <v>20</v>
      </c>
      <c r="D21"/>
      <c r="E21"/>
      <c r="F21" s="11">
        <f t="shared" si="0"/>
        <v>39</v>
      </c>
      <c r="G21" s="2" t="str">
        <f t="shared" si="1"/>
        <v/>
      </c>
      <c r="H21" s="12">
        <v>11.25</v>
      </c>
      <c r="I21" s="37">
        <v>11438113</v>
      </c>
      <c r="J21" s="13"/>
      <c r="K21" s="12">
        <v>11.25</v>
      </c>
      <c r="L21" s="14">
        <f t="shared" si="2"/>
        <v>5572.4140256410301</v>
      </c>
      <c r="M21" s="14">
        <f t="shared" si="3"/>
        <v>5865.6989743589702</v>
      </c>
      <c r="N21" s="14">
        <f t="shared" si="4"/>
        <v>0</v>
      </c>
      <c r="O21" s="14">
        <f t="shared" si="5"/>
        <v>0</v>
      </c>
      <c r="P21" s="15">
        <f t="shared" si="6"/>
        <v>11438.112999999999</v>
      </c>
      <c r="Q21" s="4"/>
      <c r="R21" s="4"/>
    </row>
    <row r="22" spans="1:18">
      <c r="A22" s="10">
        <v>11.75</v>
      </c>
      <c r="B22">
        <v>17</v>
      </c>
      <c r="C22">
        <v>43</v>
      </c>
      <c r="D22"/>
      <c r="E22"/>
      <c r="F22" s="11">
        <f t="shared" si="0"/>
        <v>60</v>
      </c>
      <c r="G22" s="2" t="str">
        <f t="shared" si="1"/>
        <v/>
      </c>
      <c r="H22" s="12">
        <v>11.75</v>
      </c>
      <c r="I22" s="37">
        <v>22848056</v>
      </c>
      <c r="J22" s="13"/>
      <c r="K22" s="12">
        <v>11.75</v>
      </c>
      <c r="L22" s="14">
        <f t="shared" si="2"/>
        <v>6473.6158666666697</v>
      </c>
      <c r="M22" s="14">
        <f t="shared" si="3"/>
        <v>16374.440133333301</v>
      </c>
      <c r="N22" s="14">
        <f t="shared" si="4"/>
        <v>0</v>
      </c>
      <c r="O22" s="14">
        <f t="shared" si="5"/>
        <v>0</v>
      </c>
      <c r="P22" s="15">
        <f t="shared" si="6"/>
        <v>22848.056</v>
      </c>
      <c r="Q22" s="4"/>
      <c r="R22" s="4"/>
    </row>
    <row r="23" spans="1:18">
      <c r="A23" s="12">
        <v>12.25</v>
      </c>
      <c r="B23">
        <v>12</v>
      </c>
      <c r="C23">
        <v>56</v>
      </c>
      <c r="D23"/>
      <c r="E23"/>
      <c r="F23" s="11">
        <f t="shared" si="0"/>
        <v>68</v>
      </c>
      <c r="G23" s="2" t="str">
        <f t="shared" si="1"/>
        <v/>
      </c>
      <c r="H23" s="12">
        <v>12.25</v>
      </c>
      <c r="I23" s="37">
        <v>28921299</v>
      </c>
      <c r="J23" s="13"/>
      <c r="K23" s="12">
        <v>12.25</v>
      </c>
      <c r="L23" s="14">
        <f t="shared" si="2"/>
        <v>5103.7586470588203</v>
      </c>
      <c r="M23" s="14">
        <f t="shared" si="3"/>
        <v>23817.5403529412</v>
      </c>
      <c r="N23" s="14">
        <f t="shared" si="4"/>
        <v>0</v>
      </c>
      <c r="O23" s="14">
        <f t="shared" si="5"/>
        <v>0</v>
      </c>
      <c r="P23" s="15">
        <f t="shared" si="6"/>
        <v>28921.298999999999</v>
      </c>
      <c r="Q23" s="4"/>
      <c r="R23" s="4"/>
    </row>
    <row r="24" spans="1:18">
      <c r="A24" s="10">
        <v>12.75</v>
      </c>
      <c r="B24">
        <v>2</v>
      </c>
      <c r="C24">
        <v>68</v>
      </c>
      <c r="D24">
        <v>2</v>
      </c>
      <c r="E24"/>
      <c r="F24" s="11">
        <f t="shared" si="0"/>
        <v>72</v>
      </c>
      <c r="G24" s="2" t="str">
        <f t="shared" si="1"/>
        <v/>
      </c>
      <c r="H24" s="12">
        <v>12.75</v>
      </c>
      <c r="I24" s="37">
        <v>30422194</v>
      </c>
      <c r="J24" s="13"/>
      <c r="K24" s="12">
        <v>12.75</v>
      </c>
      <c r="L24" s="14">
        <f t="shared" si="2"/>
        <v>845.06094444444398</v>
      </c>
      <c r="M24" s="14">
        <f t="shared" si="3"/>
        <v>28732.072111111102</v>
      </c>
      <c r="N24" s="14">
        <f t="shared" si="4"/>
        <v>845.06094444444398</v>
      </c>
      <c r="O24" s="14">
        <f t="shared" si="5"/>
        <v>0</v>
      </c>
      <c r="P24" s="15">
        <f t="shared" si="6"/>
        <v>30422.194</v>
      </c>
      <c r="Q24" s="4"/>
      <c r="R24" s="4"/>
    </row>
    <row r="25" spans="1:18">
      <c r="A25" s="12">
        <v>13.25</v>
      </c>
      <c r="B25">
        <v>2</v>
      </c>
      <c r="C25">
        <v>42</v>
      </c>
      <c r="D25">
        <v>1</v>
      </c>
      <c r="E25"/>
      <c r="F25" s="11">
        <f t="shared" si="0"/>
        <v>45</v>
      </c>
      <c r="G25" s="2" t="str">
        <f t="shared" si="1"/>
        <v/>
      </c>
      <c r="H25" s="12">
        <v>13.25</v>
      </c>
      <c r="I25" s="37">
        <v>28393719</v>
      </c>
      <c r="J25" s="13"/>
      <c r="K25" s="12">
        <v>13.25</v>
      </c>
      <c r="L25" s="14">
        <f t="shared" si="2"/>
        <v>1261.9430666666699</v>
      </c>
      <c r="M25" s="14">
        <f t="shared" si="3"/>
        <v>26500.804400000001</v>
      </c>
      <c r="N25" s="14">
        <f t="shared" si="4"/>
        <v>630.97153333333301</v>
      </c>
      <c r="O25" s="14">
        <f t="shared" si="5"/>
        <v>0</v>
      </c>
      <c r="P25" s="15">
        <f t="shared" si="6"/>
        <v>28393.719000000001</v>
      </c>
      <c r="Q25" s="4"/>
      <c r="R25" s="4"/>
    </row>
    <row r="26" spans="1:18">
      <c r="A26" s="10">
        <v>13.75</v>
      </c>
      <c r="B26">
        <v>1</v>
      </c>
      <c r="C26">
        <v>29</v>
      </c>
      <c r="D26">
        <v>0</v>
      </c>
      <c r="E26"/>
      <c r="F26" s="11">
        <f t="shared" si="0"/>
        <v>30</v>
      </c>
      <c r="G26" s="2" t="str">
        <f t="shared" si="1"/>
        <v/>
      </c>
      <c r="H26" s="12">
        <v>13.75</v>
      </c>
      <c r="I26" s="37">
        <v>20805914</v>
      </c>
      <c r="J26" s="13"/>
      <c r="K26" s="12">
        <v>13.75</v>
      </c>
      <c r="L26" s="14">
        <f t="shared" si="2"/>
        <v>693.53046666666705</v>
      </c>
      <c r="M26" s="14">
        <f t="shared" si="3"/>
        <v>20112.383533333301</v>
      </c>
      <c r="N26" s="14">
        <f t="shared" si="4"/>
        <v>0</v>
      </c>
      <c r="O26" s="14">
        <f t="shared" si="5"/>
        <v>0</v>
      </c>
      <c r="P26" s="15">
        <f t="shared" si="6"/>
        <v>20805.914000000001</v>
      </c>
      <c r="Q26" s="4"/>
      <c r="R26" s="4"/>
    </row>
    <row r="27" spans="1:18">
      <c r="A27" s="12">
        <v>14.25</v>
      </c>
      <c r="B27"/>
      <c r="C27">
        <v>11</v>
      </c>
      <c r="D27">
        <v>5</v>
      </c>
      <c r="E27"/>
      <c r="F27" s="11">
        <f t="shared" si="0"/>
        <v>16</v>
      </c>
      <c r="G27" s="2" t="str">
        <f t="shared" si="1"/>
        <v/>
      </c>
      <c r="H27" s="12">
        <v>14.25</v>
      </c>
      <c r="I27" s="37">
        <v>15289006</v>
      </c>
      <c r="J27" s="13"/>
      <c r="K27" s="12">
        <v>14.25</v>
      </c>
      <c r="L27" s="14">
        <f t="shared" si="2"/>
        <v>0</v>
      </c>
      <c r="M27" s="14">
        <f t="shared" si="3"/>
        <v>10511.191624999999</v>
      </c>
      <c r="N27" s="14">
        <f t="shared" si="4"/>
        <v>4777.8143749999999</v>
      </c>
      <c r="O27" s="14">
        <f t="shared" si="5"/>
        <v>0</v>
      </c>
      <c r="P27" s="15">
        <f t="shared" si="6"/>
        <v>15289.005999999999</v>
      </c>
      <c r="Q27" s="4"/>
      <c r="R27" s="4"/>
    </row>
    <row r="28" spans="1:18">
      <c r="A28" s="10">
        <v>14.75</v>
      </c>
      <c r="B28"/>
      <c r="C28">
        <v>1</v>
      </c>
      <c r="D28"/>
      <c r="E28"/>
      <c r="F28" s="11">
        <f t="shared" si="0"/>
        <v>1</v>
      </c>
      <c r="G28" s="2" t="str">
        <f t="shared" si="1"/>
        <v/>
      </c>
      <c r="H28" s="12">
        <v>14.75</v>
      </c>
      <c r="I28" s="37">
        <v>7127909</v>
      </c>
      <c r="J28" s="13"/>
      <c r="K28" s="12">
        <v>14.75</v>
      </c>
      <c r="L28" s="14">
        <f t="shared" si="2"/>
        <v>0</v>
      </c>
      <c r="M28" s="14">
        <f t="shared" si="3"/>
        <v>7127.9089999999997</v>
      </c>
      <c r="N28" s="14">
        <f t="shared" si="4"/>
        <v>0</v>
      </c>
      <c r="O28" s="14">
        <f t="shared" si="5"/>
        <v>0</v>
      </c>
      <c r="P28" s="15">
        <f t="shared" si="6"/>
        <v>7127.9089999999997</v>
      </c>
      <c r="Q28" s="4"/>
      <c r="R28" s="4"/>
    </row>
    <row r="29" spans="1:18">
      <c r="A29" s="12">
        <v>15.25</v>
      </c>
      <c r="B29"/>
      <c r="C29" s="16">
        <v>1</v>
      </c>
      <c r="E29"/>
      <c r="F29" s="11">
        <f t="shared" si="0"/>
        <v>1</v>
      </c>
      <c r="G29" s="2" t="str">
        <f t="shared" si="1"/>
        <v/>
      </c>
      <c r="H29" s="12">
        <v>15.25</v>
      </c>
      <c r="I29">
        <v>4677352</v>
      </c>
      <c r="J29" s="13"/>
      <c r="K29" s="12">
        <v>15.25</v>
      </c>
      <c r="L29" s="14">
        <f t="shared" si="2"/>
        <v>0</v>
      </c>
      <c r="M29" s="14">
        <f t="shared" si="3"/>
        <v>4677.3519999999999</v>
      </c>
      <c r="N29" s="14">
        <f t="shared" si="4"/>
        <v>0</v>
      </c>
      <c r="O29" s="14">
        <f t="shared" si="5"/>
        <v>0</v>
      </c>
      <c r="P29" s="15">
        <f t="shared" si="6"/>
        <v>4677.3519999999999</v>
      </c>
      <c r="Q29" s="4"/>
      <c r="R29" s="4"/>
    </row>
    <row r="30" spans="1:18">
      <c r="A30" s="10">
        <v>15.75</v>
      </c>
      <c r="B30"/>
      <c r="C30" s="16">
        <v>1</v>
      </c>
      <c r="D30" s="16">
        <v>2</v>
      </c>
      <c r="E30"/>
      <c r="F30" s="11">
        <f t="shared" si="0"/>
        <v>3</v>
      </c>
      <c r="G30" s="2" t="str">
        <f t="shared" si="1"/>
        <v/>
      </c>
      <c r="H30" s="12">
        <v>15.75</v>
      </c>
      <c r="I30">
        <v>1411894</v>
      </c>
      <c r="J30" s="13"/>
      <c r="K30" s="12">
        <v>15.75</v>
      </c>
      <c r="L30" s="14">
        <f t="shared" si="2"/>
        <v>0</v>
      </c>
      <c r="M30" s="14">
        <f t="shared" si="3"/>
        <v>470.63133333333298</v>
      </c>
      <c r="N30" s="14">
        <f t="shared" si="4"/>
        <v>941.26266666666697</v>
      </c>
      <c r="O30" s="14">
        <f t="shared" si="5"/>
        <v>0</v>
      </c>
      <c r="P30" s="15">
        <f t="shared" si="6"/>
        <v>1411.894</v>
      </c>
      <c r="Q30" s="4"/>
      <c r="R30" s="4"/>
    </row>
    <row r="31" spans="1:18">
      <c r="A31" s="12">
        <v>16.25</v>
      </c>
      <c r="B31"/>
      <c r="C31" s="16">
        <v>1</v>
      </c>
      <c r="D31" s="16">
        <v>2</v>
      </c>
      <c r="E31"/>
      <c r="F31" s="11">
        <f t="shared" si="0"/>
        <v>3</v>
      </c>
      <c r="G31" s="2" t="str">
        <f t="shared" si="1"/>
        <v/>
      </c>
      <c r="H31" s="12">
        <v>16.25</v>
      </c>
      <c r="I31">
        <v>1193568</v>
      </c>
      <c r="J31" s="13"/>
      <c r="K31" s="12">
        <v>16.25</v>
      </c>
      <c r="L31" s="14">
        <f t="shared" si="2"/>
        <v>0</v>
      </c>
      <c r="M31" s="14">
        <f t="shared" si="3"/>
        <v>397.85599999999999</v>
      </c>
      <c r="N31" s="14">
        <f t="shared" si="4"/>
        <v>795.71199999999999</v>
      </c>
      <c r="O31" s="14">
        <f t="shared" si="5"/>
        <v>0</v>
      </c>
      <c r="P31" s="15">
        <f t="shared" si="6"/>
        <v>1193.568</v>
      </c>
      <c r="Q31" s="4"/>
      <c r="R31" s="4"/>
    </row>
    <row r="32" spans="1:18">
      <c r="A32" s="10">
        <v>16.75</v>
      </c>
      <c r="B32"/>
      <c r="C32" s="16">
        <v>1</v>
      </c>
      <c r="D32" s="16">
        <v>3</v>
      </c>
      <c r="E32"/>
      <c r="F32" s="11">
        <f t="shared" si="0"/>
        <v>4</v>
      </c>
      <c r="G32" s="2" t="str">
        <f t="shared" si="1"/>
        <v/>
      </c>
      <c r="H32" s="12">
        <v>16.75</v>
      </c>
      <c r="I32"/>
      <c r="J32" s="18"/>
      <c r="K32" s="12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4"/>
      <c r="R32" s="4"/>
    </row>
    <row r="33" spans="1:18">
      <c r="A33" s="12">
        <v>17.25</v>
      </c>
      <c r="B33"/>
      <c r="D33" s="16">
        <v>1</v>
      </c>
      <c r="E33"/>
      <c r="F33" s="11">
        <f t="shared" si="0"/>
        <v>1</v>
      </c>
      <c r="G33" s="2" t="str">
        <f t="shared" si="1"/>
        <v/>
      </c>
      <c r="H33" s="12">
        <v>17.25</v>
      </c>
      <c r="I33"/>
      <c r="J33" s="18"/>
      <c r="K33" s="12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4"/>
      <c r="R33" s="4"/>
    </row>
    <row r="34" spans="1:18">
      <c r="A34" s="10">
        <v>17.75</v>
      </c>
      <c r="B34"/>
      <c r="D34" s="16">
        <v>1</v>
      </c>
      <c r="E34" s="38"/>
      <c r="F34" s="11">
        <f t="shared" si="0"/>
        <v>1</v>
      </c>
      <c r="G34" s="2" t="str">
        <f t="shared" si="1"/>
        <v/>
      </c>
      <c r="H34" s="12">
        <v>17.75</v>
      </c>
      <c r="I34"/>
      <c r="J34" s="18"/>
      <c r="K34" s="12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4"/>
      <c r="R34" s="4"/>
    </row>
    <row r="35" spans="1:18">
      <c r="A35" s="12">
        <v>18.25</v>
      </c>
      <c r="B35"/>
      <c r="D35" s="16">
        <v>1</v>
      </c>
      <c r="E35"/>
      <c r="F35" s="11">
        <f t="shared" si="0"/>
        <v>1</v>
      </c>
      <c r="G35" s="2" t="str">
        <f t="shared" si="1"/>
        <v/>
      </c>
      <c r="H35" s="12">
        <v>18.25</v>
      </c>
      <c r="I35"/>
      <c r="J35" s="2"/>
      <c r="K35" s="12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4"/>
      <c r="R35" s="4"/>
    </row>
    <row r="36" spans="1:18">
      <c r="A36" s="10">
        <v>18.75</v>
      </c>
      <c r="B36"/>
      <c r="C36"/>
      <c r="D36"/>
      <c r="E36"/>
      <c r="F36" s="11">
        <f t="shared" si="0"/>
        <v>0</v>
      </c>
      <c r="G36" s="2" t="str">
        <f t="shared" si="1"/>
        <v/>
      </c>
      <c r="H36" s="12">
        <v>18.75</v>
      </c>
      <c r="I36"/>
      <c r="J36" s="2"/>
      <c r="K36" s="12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4"/>
      <c r="R36" s="4"/>
    </row>
    <row r="37" spans="1:18">
      <c r="A37" s="12">
        <v>19.25</v>
      </c>
      <c r="B37"/>
      <c r="C37"/>
      <c r="D37"/>
      <c r="E37"/>
      <c r="F37" s="11">
        <f t="shared" si="0"/>
        <v>0</v>
      </c>
      <c r="G37" s="2" t="str">
        <f t="shared" si="1"/>
        <v/>
      </c>
      <c r="H37" s="12">
        <v>19.25</v>
      </c>
      <c r="I37"/>
      <c r="J37" s="2"/>
      <c r="K37" s="12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4"/>
      <c r="R37" s="4"/>
    </row>
    <row r="38" spans="1:18">
      <c r="A38" s="10">
        <v>19.75</v>
      </c>
      <c r="B38"/>
      <c r="C38"/>
      <c r="D38"/>
      <c r="E38"/>
      <c r="F38" s="11">
        <f t="shared" si="0"/>
        <v>0</v>
      </c>
      <c r="G38" s="2" t="str">
        <f t="shared" si="1"/>
        <v/>
      </c>
      <c r="H38" s="12">
        <v>19.75</v>
      </c>
      <c r="I38"/>
      <c r="J38" s="2"/>
      <c r="K38" s="12">
        <v>19.75</v>
      </c>
      <c r="L38" s="14">
        <f t="shared" si="2"/>
        <v>0</v>
      </c>
      <c r="M38" s="14">
        <f t="shared" si="3"/>
        <v>0</v>
      </c>
      <c r="N38" s="14">
        <f t="shared" si="4"/>
        <v>0</v>
      </c>
      <c r="O38" s="14">
        <f t="shared" si="5"/>
        <v>0</v>
      </c>
      <c r="P38" s="15">
        <f t="shared" si="6"/>
        <v>0</v>
      </c>
      <c r="Q38" s="4"/>
      <c r="R38" s="4"/>
    </row>
    <row r="39" spans="1:18">
      <c r="A39" s="12">
        <v>20.25</v>
      </c>
      <c r="B39"/>
      <c r="C39"/>
      <c r="D39"/>
      <c r="E39"/>
      <c r="F39" s="11">
        <f t="shared" si="0"/>
        <v>0</v>
      </c>
      <c r="G39" s="2" t="str">
        <f t="shared" si="1"/>
        <v/>
      </c>
      <c r="H39" s="12">
        <v>20.25</v>
      </c>
      <c r="I39"/>
      <c r="J39" s="2"/>
      <c r="K39" s="12">
        <v>20.25</v>
      </c>
      <c r="L39" s="14">
        <f t="shared" si="2"/>
        <v>0</v>
      </c>
      <c r="M39" s="14">
        <f t="shared" si="3"/>
        <v>0</v>
      </c>
      <c r="N39" s="14">
        <f t="shared" si="4"/>
        <v>0</v>
      </c>
      <c r="O39" s="14">
        <f t="shared" si="5"/>
        <v>0</v>
      </c>
      <c r="P39" s="15">
        <f t="shared" si="6"/>
        <v>0</v>
      </c>
      <c r="Q39" s="4"/>
      <c r="R39" s="4"/>
    </row>
    <row r="40" spans="1:18">
      <c r="A40" s="10">
        <v>20.75</v>
      </c>
      <c r="B40"/>
      <c r="C40"/>
      <c r="D40"/>
      <c r="E40"/>
      <c r="F40" s="11">
        <f t="shared" si="0"/>
        <v>0</v>
      </c>
      <c r="G40" s="2" t="str">
        <f t="shared" si="1"/>
        <v>COMPLETAR</v>
      </c>
      <c r="H40" s="12">
        <v>20.75</v>
      </c>
      <c r="I40" s="13">
        <f>SUM(I3:I39)</f>
        <v>188877375</v>
      </c>
      <c r="J40" s="2"/>
      <c r="K40" s="12">
        <v>20.75</v>
      </c>
      <c r="L40" s="14">
        <f t="shared" si="2"/>
        <v>0</v>
      </c>
      <c r="M40" s="14">
        <f t="shared" si="3"/>
        <v>0</v>
      </c>
      <c r="N40" s="14">
        <f t="shared" si="4"/>
        <v>0</v>
      </c>
      <c r="O40" s="14">
        <f t="shared" si="5"/>
        <v>0</v>
      </c>
      <c r="P40" s="15">
        <f t="shared" si="6"/>
        <v>0</v>
      </c>
      <c r="Q40" s="4"/>
      <c r="R40" s="4"/>
    </row>
    <row r="41" spans="1:18">
      <c r="A41" s="12">
        <v>21.25</v>
      </c>
      <c r="B41"/>
      <c r="C41"/>
      <c r="D41"/>
      <c r="E41"/>
      <c r="F41" s="11">
        <f t="shared" si="0"/>
        <v>0</v>
      </c>
      <c r="G41" s="2" t="str">
        <f t="shared" si="1"/>
        <v/>
      </c>
      <c r="H41" s="12">
        <v>21.25</v>
      </c>
      <c r="I41" s="13"/>
      <c r="J41" s="2"/>
      <c r="K41" s="12">
        <v>21.25</v>
      </c>
      <c r="L41" s="14">
        <f t="shared" si="2"/>
        <v>0</v>
      </c>
      <c r="M41" s="14">
        <f t="shared" si="3"/>
        <v>0</v>
      </c>
      <c r="N41" s="14">
        <f t="shared" si="4"/>
        <v>0</v>
      </c>
      <c r="O41" s="14">
        <f t="shared" si="5"/>
        <v>0</v>
      </c>
      <c r="P41" s="15">
        <f t="shared" si="6"/>
        <v>0</v>
      </c>
      <c r="Q41" s="4"/>
      <c r="R41" s="4"/>
    </row>
    <row r="42" spans="1:18">
      <c r="A42" s="10">
        <v>21.75</v>
      </c>
      <c r="B42"/>
      <c r="C42"/>
      <c r="D42"/>
      <c r="E42"/>
      <c r="F42" s="11">
        <f t="shared" si="0"/>
        <v>0</v>
      </c>
      <c r="G42" s="2" t="str">
        <f t="shared" si="1"/>
        <v/>
      </c>
      <c r="H42" s="12">
        <v>21.75</v>
      </c>
      <c r="I42" s="13"/>
      <c r="J42" s="2"/>
      <c r="K42" s="12">
        <v>21.75</v>
      </c>
      <c r="L42" s="14">
        <f t="shared" si="2"/>
        <v>0</v>
      </c>
      <c r="M42" s="14">
        <f t="shared" si="3"/>
        <v>0</v>
      </c>
      <c r="N42" s="14">
        <f t="shared" si="4"/>
        <v>0</v>
      </c>
      <c r="O42" s="14">
        <f t="shared" si="5"/>
        <v>0</v>
      </c>
      <c r="P42" s="15">
        <f t="shared" si="6"/>
        <v>0</v>
      </c>
      <c r="Q42" s="4"/>
      <c r="R42" s="4"/>
    </row>
    <row r="43" spans="1:18">
      <c r="A43" s="19" t="s">
        <v>7</v>
      </c>
      <c r="B43" s="20">
        <f>SUM(B6:B42)</f>
        <v>120</v>
      </c>
      <c r="C43" s="20">
        <f>SUM(C6:C42)</f>
        <v>283</v>
      </c>
      <c r="D43" s="20">
        <f>SUM(D6:D42)</f>
        <v>18</v>
      </c>
      <c r="E43" s="20">
        <f>SUM(E6:E42)</f>
        <v>0</v>
      </c>
      <c r="F43" s="20">
        <f>SUM(F6:F42)</f>
        <v>421</v>
      </c>
      <c r="G43" s="21"/>
      <c r="H43" s="19" t="s">
        <v>7</v>
      </c>
      <c r="I43" s="13">
        <f>SUM(I6:I42)</f>
        <v>377754750</v>
      </c>
      <c r="J43" s="2"/>
      <c r="K43" s="19" t="s">
        <v>7</v>
      </c>
      <c r="L43" s="20">
        <f>SUM(L6:L42)</f>
        <v>34856.041645715697</v>
      </c>
      <c r="M43" s="20">
        <f>SUM(M6:M42)</f>
        <v>146030.51183484</v>
      </c>
      <c r="N43" s="20">
        <f>SUM(N6:N42)</f>
        <v>7990.8215194444401</v>
      </c>
      <c r="O43" s="20">
        <f>SUM(O6:O42)</f>
        <v>0</v>
      </c>
      <c r="P43" s="20">
        <f>SUM(P6:P42)</f>
        <v>188877.375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9" t="s">
        <v>9</v>
      </c>
      <c r="C47" s="49"/>
      <c r="D47" s="49"/>
      <c r="E47" s="2"/>
      <c r="F47" s="2"/>
      <c r="G47" s="25"/>
      <c r="H47" s="2"/>
      <c r="I47" s="49" t="s">
        <v>10</v>
      </c>
      <c r="J47" s="49"/>
      <c r="K47" s="49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>
        <v>6.8799999999999998E-3</v>
      </c>
      <c r="J49" s="26" t="s">
        <v>12</v>
      </c>
      <c r="K49">
        <v>2.9904780999999998</v>
      </c>
      <c r="L49" s="2"/>
      <c r="M49" s="2"/>
      <c r="N49" s="14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2">
        <v>3.75</v>
      </c>
      <c r="B52" s="14">
        <f t="shared" ref="B52:B88" si="7">L6*($A52)</f>
        <v>0</v>
      </c>
      <c r="C52" s="14">
        <f t="shared" ref="C52:C88" si="8">M6*($A52)</f>
        <v>0</v>
      </c>
      <c r="D52" s="14">
        <f t="shared" ref="D52:D88" si="9">N6*($A52)</f>
        <v>0</v>
      </c>
      <c r="E52" s="14">
        <f t="shared" ref="E52:E88" si="10">O6*($A52)</f>
        <v>0</v>
      </c>
      <c r="F52" s="11">
        <f t="shared" ref="F52:F88" si="11">SUM(B52:E52)</f>
        <v>0</v>
      </c>
      <c r="G52" s="2"/>
      <c r="H52" s="12">
        <f t="shared" ref="H52:H88" si="12">$I$49*((A52)^$K$49)</f>
        <v>0.35827489144819002</v>
      </c>
      <c r="I52" s="14">
        <f t="shared" ref="I52:I88" si="13">L6*$H52</f>
        <v>0</v>
      </c>
      <c r="J52" s="14">
        <f t="shared" ref="J52:J88" si="14">M6*$H52</f>
        <v>0</v>
      </c>
      <c r="K52" s="14">
        <f t="shared" ref="K52:K88" si="15">N6*$H52</f>
        <v>0</v>
      </c>
      <c r="L52" s="14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2">
        <v>4.25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1">
        <f t="shared" si="11"/>
        <v>0</v>
      </c>
      <c r="G53" s="2"/>
      <c r="H53" s="12">
        <f t="shared" si="12"/>
        <v>0.52092088753961796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8">
        <f t="shared" si="17"/>
        <v>0</v>
      </c>
      <c r="N53" s="4"/>
      <c r="O53" s="4"/>
      <c r="P53" s="4"/>
    </row>
    <row r="54" spans="1:18">
      <c r="A54" s="12">
        <v>4.75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1">
        <f t="shared" si="11"/>
        <v>0</v>
      </c>
      <c r="G54" s="2"/>
      <c r="H54" s="12">
        <f t="shared" si="12"/>
        <v>0.72648367270331604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8">
        <f t="shared" si="17"/>
        <v>0</v>
      </c>
      <c r="N54" s="4"/>
      <c r="O54" s="4"/>
      <c r="P54" s="4"/>
    </row>
    <row r="55" spans="1:18">
      <c r="A55" s="12">
        <v>5.25</v>
      </c>
      <c r="B55" s="14">
        <f t="shared" si="7"/>
        <v>0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1">
        <f t="shared" si="11"/>
        <v>0</v>
      </c>
      <c r="G55" s="2"/>
      <c r="H55" s="12">
        <f t="shared" si="12"/>
        <v>0.97996161235711099</v>
      </c>
      <c r="I55" s="14">
        <f t="shared" si="13"/>
        <v>0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8">
        <f t="shared" si="17"/>
        <v>0</v>
      </c>
      <c r="N55" s="4"/>
      <c r="O55" s="4"/>
      <c r="P55" s="4"/>
    </row>
    <row r="56" spans="1:18">
      <c r="A56" s="12">
        <v>5.75</v>
      </c>
      <c r="B56" s="14">
        <f t="shared" si="7"/>
        <v>0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1">
        <f t="shared" si="11"/>
        <v>0</v>
      </c>
      <c r="G56" s="2"/>
      <c r="H56" s="12">
        <f t="shared" si="12"/>
        <v>1.2863480457340699</v>
      </c>
      <c r="I56" s="14">
        <f t="shared" si="13"/>
        <v>0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8">
        <f t="shared" si="17"/>
        <v>0</v>
      </c>
      <c r="N56" s="4"/>
      <c r="O56" s="4"/>
      <c r="P56" s="4"/>
    </row>
    <row r="57" spans="1:18">
      <c r="A57" s="12">
        <v>6.25</v>
      </c>
      <c r="B57" s="14">
        <f t="shared" si="7"/>
        <v>148.91249999999999</v>
      </c>
      <c r="C57" s="14">
        <f t="shared" si="8"/>
        <v>0</v>
      </c>
      <c r="D57" s="14">
        <f t="shared" si="9"/>
        <v>0</v>
      </c>
      <c r="E57" s="14">
        <f t="shared" si="10"/>
        <v>0</v>
      </c>
      <c r="F57" s="11">
        <f t="shared" si="11"/>
        <v>148.91249999999999</v>
      </c>
      <c r="G57" s="2"/>
      <c r="H57" s="12">
        <f t="shared" si="12"/>
        <v>1.6506317720316299</v>
      </c>
      <c r="I57" s="14">
        <f t="shared" si="13"/>
        <v>39.327952600425597</v>
      </c>
      <c r="J57" s="14">
        <f t="shared" si="14"/>
        <v>0</v>
      </c>
      <c r="K57" s="14">
        <f t="shared" si="15"/>
        <v>0</v>
      </c>
      <c r="L57" s="14">
        <f t="shared" si="16"/>
        <v>0</v>
      </c>
      <c r="M57" s="28">
        <f t="shared" si="17"/>
        <v>39.327952600425597</v>
      </c>
      <c r="N57" s="4"/>
      <c r="O57" s="4"/>
      <c r="P57" s="4"/>
    </row>
    <row r="58" spans="1:18">
      <c r="A58" s="12">
        <v>6.75</v>
      </c>
      <c r="B58" s="14">
        <f t="shared" si="7"/>
        <v>367.49700000000001</v>
      </c>
      <c r="C58" s="14">
        <f t="shared" si="8"/>
        <v>0</v>
      </c>
      <c r="D58" s="14">
        <f t="shared" si="9"/>
        <v>0</v>
      </c>
      <c r="E58" s="14">
        <f t="shared" si="10"/>
        <v>0</v>
      </c>
      <c r="F58" s="11">
        <f t="shared" si="11"/>
        <v>367.49700000000001</v>
      </c>
      <c r="G58" s="2"/>
      <c r="H58" s="12">
        <f t="shared" si="12"/>
        <v>2.0777974509250998</v>
      </c>
      <c r="I58" s="14">
        <f t="shared" si="13"/>
        <v>113.123604418166</v>
      </c>
      <c r="J58" s="14">
        <f t="shared" si="14"/>
        <v>0</v>
      </c>
      <c r="K58" s="14">
        <f t="shared" si="15"/>
        <v>0</v>
      </c>
      <c r="L58" s="14">
        <f t="shared" si="16"/>
        <v>0</v>
      </c>
      <c r="M58" s="28">
        <f t="shared" si="17"/>
        <v>113.123604418166</v>
      </c>
      <c r="N58" s="4"/>
      <c r="O58" s="4"/>
      <c r="P58" s="4"/>
    </row>
    <row r="59" spans="1:18">
      <c r="A59" s="12">
        <v>7.25</v>
      </c>
      <c r="B59" s="14">
        <f t="shared" si="7"/>
        <v>1181.779</v>
      </c>
      <c r="C59" s="14">
        <f t="shared" si="8"/>
        <v>0</v>
      </c>
      <c r="D59" s="14">
        <f t="shared" si="9"/>
        <v>0</v>
      </c>
      <c r="E59" s="14">
        <f t="shared" si="10"/>
        <v>0</v>
      </c>
      <c r="F59" s="11">
        <f t="shared" si="11"/>
        <v>1181.779</v>
      </c>
      <c r="G59" s="2"/>
      <c r="H59" s="12">
        <f t="shared" si="12"/>
        <v>2.5728259382615</v>
      </c>
      <c r="I59" s="14">
        <f t="shared" si="13"/>
        <v>419.38091924037798</v>
      </c>
      <c r="J59" s="14">
        <f t="shared" si="14"/>
        <v>0</v>
      </c>
      <c r="K59" s="14">
        <f t="shared" si="15"/>
        <v>0</v>
      </c>
      <c r="L59" s="14">
        <f t="shared" si="16"/>
        <v>0</v>
      </c>
      <c r="M59" s="28">
        <f t="shared" si="17"/>
        <v>419.38091924037798</v>
      </c>
      <c r="N59" s="4"/>
      <c r="O59" s="4"/>
      <c r="P59" s="4"/>
    </row>
    <row r="60" spans="1:18">
      <c r="A60" s="12">
        <v>7.75</v>
      </c>
      <c r="B60" s="14">
        <f t="shared" si="7"/>
        <v>2431.3609999999999</v>
      </c>
      <c r="C60" s="14">
        <f t="shared" si="8"/>
        <v>0</v>
      </c>
      <c r="D60" s="14">
        <f t="shared" si="9"/>
        <v>0</v>
      </c>
      <c r="E60" s="14">
        <f t="shared" si="10"/>
        <v>0</v>
      </c>
      <c r="F60" s="11">
        <f t="shared" si="11"/>
        <v>2431.3609999999999</v>
      </c>
      <c r="G60" s="2"/>
      <c r="H60" s="12">
        <f t="shared" si="12"/>
        <v>3.1406945715005898</v>
      </c>
      <c r="I60" s="14">
        <f t="shared" si="13"/>
        <v>985.31126374945097</v>
      </c>
      <c r="J60" s="14">
        <f t="shared" si="14"/>
        <v>0</v>
      </c>
      <c r="K60" s="14">
        <f t="shared" si="15"/>
        <v>0</v>
      </c>
      <c r="L60" s="14">
        <f t="shared" si="16"/>
        <v>0</v>
      </c>
      <c r="M60" s="28">
        <f t="shared" si="17"/>
        <v>985.31126374945097</v>
      </c>
      <c r="N60" s="4"/>
      <c r="O60" s="4"/>
      <c r="P60" s="4"/>
    </row>
    <row r="61" spans="1:18">
      <c r="A61" s="12">
        <v>8.25</v>
      </c>
      <c r="B61" s="14">
        <f t="shared" si="7"/>
        <v>5909.0789999999997</v>
      </c>
      <c r="C61" s="14">
        <f t="shared" si="8"/>
        <v>0</v>
      </c>
      <c r="D61" s="14">
        <f t="shared" si="9"/>
        <v>0</v>
      </c>
      <c r="E61" s="14">
        <f t="shared" si="10"/>
        <v>0</v>
      </c>
      <c r="F61" s="11">
        <f t="shared" si="11"/>
        <v>5909.0789999999997</v>
      </c>
      <c r="G61" s="2"/>
      <c r="H61" s="12">
        <f t="shared" si="12"/>
        <v>3.7863774154052798</v>
      </c>
      <c r="I61" s="14">
        <f t="shared" si="13"/>
        <v>2712.0003965388601</v>
      </c>
      <c r="J61" s="14">
        <f t="shared" si="14"/>
        <v>0</v>
      </c>
      <c r="K61" s="14">
        <f t="shared" si="15"/>
        <v>0</v>
      </c>
      <c r="L61" s="14">
        <f t="shared" si="16"/>
        <v>0</v>
      </c>
      <c r="M61" s="28">
        <f t="shared" si="17"/>
        <v>2712.0003965388601</v>
      </c>
      <c r="N61" s="4"/>
      <c r="O61" s="4"/>
      <c r="P61" s="4"/>
    </row>
    <row r="62" spans="1:18">
      <c r="A62" s="12">
        <v>8.75</v>
      </c>
      <c r="B62" s="14">
        <f t="shared" si="7"/>
        <v>9347.4412499999999</v>
      </c>
      <c r="C62" s="14">
        <f t="shared" si="8"/>
        <v>0</v>
      </c>
      <c r="D62" s="14">
        <f t="shared" si="9"/>
        <v>0</v>
      </c>
      <c r="E62" s="14">
        <f t="shared" si="10"/>
        <v>0</v>
      </c>
      <c r="F62" s="11">
        <f t="shared" si="11"/>
        <v>9347.4412499999999</v>
      </c>
      <c r="G62" s="2"/>
      <c r="H62" s="12">
        <f t="shared" si="12"/>
        <v>4.5148454757452701</v>
      </c>
      <c r="I62" s="14">
        <f t="shared" si="13"/>
        <v>4823.1146099836797</v>
      </c>
      <c r="J62" s="14">
        <f t="shared" si="14"/>
        <v>0</v>
      </c>
      <c r="K62" s="14">
        <f t="shared" si="15"/>
        <v>0</v>
      </c>
      <c r="L62" s="14">
        <f t="shared" si="16"/>
        <v>0</v>
      </c>
      <c r="M62" s="28">
        <f t="shared" si="17"/>
        <v>4823.1146099836797</v>
      </c>
      <c r="N62" s="4"/>
      <c r="O62" s="4"/>
      <c r="P62" s="4"/>
    </row>
    <row r="63" spans="1:18">
      <c r="A63" s="12">
        <v>9.25</v>
      </c>
      <c r="B63" s="14">
        <f t="shared" si="7"/>
        <v>13627.0815</v>
      </c>
      <c r="C63" s="14">
        <f t="shared" si="8"/>
        <v>0</v>
      </c>
      <c r="D63" s="14">
        <f t="shared" si="9"/>
        <v>0</v>
      </c>
      <c r="E63" s="14">
        <f t="shared" si="10"/>
        <v>0</v>
      </c>
      <c r="F63" s="11">
        <f t="shared" si="11"/>
        <v>13627.0815</v>
      </c>
      <c r="G63" s="2"/>
      <c r="H63" s="12">
        <f t="shared" si="12"/>
        <v>5.33106688687855</v>
      </c>
      <c r="I63" s="14">
        <f t="shared" si="13"/>
        <v>7853.7170756157102</v>
      </c>
      <c r="J63" s="14">
        <f t="shared" si="14"/>
        <v>0</v>
      </c>
      <c r="K63" s="14">
        <f t="shared" si="15"/>
        <v>0</v>
      </c>
      <c r="L63" s="14">
        <f t="shared" si="16"/>
        <v>0</v>
      </c>
      <c r="M63" s="28">
        <f t="shared" si="17"/>
        <v>7853.7170756157102</v>
      </c>
      <c r="N63" s="4"/>
      <c r="O63" s="4"/>
      <c r="P63" s="4"/>
    </row>
    <row r="64" spans="1:18">
      <c r="A64" s="12">
        <v>9.75</v>
      </c>
      <c r="B64" s="14">
        <f t="shared" si="7"/>
        <v>25277.420999999998</v>
      </c>
      <c r="C64" s="14">
        <f t="shared" si="8"/>
        <v>0</v>
      </c>
      <c r="D64" s="14">
        <f t="shared" si="9"/>
        <v>0</v>
      </c>
      <c r="E64" s="14">
        <f t="shared" si="10"/>
        <v>0</v>
      </c>
      <c r="F64" s="11">
        <f t="shared" si="11"/>
        <v>25277.420999999998</v>
      </c>
      <c r="G64" s="2"/>
      <c r="H64" s="12">
        <f t="shared" si="12"/>
        <v>6.24000707772346</v>
      </c>
      <c r="I64" s="14">
        <f t="shared" si="13"/>
        <v>16177.567789394399</v>
      </c>
      <c r="J64" s="14">
        <f t="shared" si="14"/>
        <v>0</v>
      </c>
      <c r="K64" s="14">
        <f t="shared" si="15"/>
        <v>0</v>
      </c>
      <c r="L64" s="14">
        <f t="shared" si="16"/>
        <v>0</v>
      </c>
      <c r="M64" s="28">
        <f t="shared" si="17"/>
        <v>16177.567789394399</v>
      </c>
      <c r="N64" s="4"/>
      <c r="O64" s="4"/>
      <c r="P64" s="4"/>
    </row>
    <row r="65" spans="1:16">
      <c r="A65" s="12">
        <v>10.25</v>
      </c>
      <c r="B65" s="14">
        <f t="shared" si="7"/>
        <v>44411.517749999999</v>
      </c>
      <c r="C65" s="14">
        <f t="shared" si="8"/>
        <v>0</v>
      </c>
      <c r="D65" s="14">
        <f t="shared" si="9"/>
        <v>0</v>
      </c>
      <c r="E65" s="14">
        <f t="shared" si="10"/>
        <v>0</v>
      </c>
      <c r="F65" s="11">
        <f t="shared" si="11"/>
        <v>44411.517749999999</v>
      </c>
      <c r="G65" s="2"/>
      <c r="H65" s="12">
        <f t="shared" si="12"/>
        <v>7.2466289196508704</v>
      </c>
      <c r="I65" s="14">
        <f t="shared" si="13"/>
        <v>31398.418428559798</v>
      </c>
      <c r="J65" s="14">
        <f t="shared" si="14"/>
        <v>0</v>
      </c>
      <c r="K65" s="14">
        <f t="shared" si="15"/>
        <v>0</v>
      </c>
      <c r="L65" s="14">
        <f t="shared" si="16"/>
        <v>0</v>
      </c>
      <c r="M65" s="28">
        <f t="shared" si="17"/>
        <v>31398.418428559798</v>
      </c>
      <c r="N65" s="4"/>
      <c r="O65" s="4"/>
      <c r="P65" s="4"/>
    </row>
    <row r="66" spans="1:16">
      <c r="A66" s="12">
        <v>10.75</v>
      </c>
      <c r="B66" s="14">
        <f t="shared" si="7"/>
        <v>44801.749757142898</v>
      </c>
      <c r="C66" s="14">
        <f t="shared" si="8"/>
        <v>15508.2979928571</v>
      </c>
      <c r="D66" s="14">
        <f t="shared" si="9"/>
        <v>0</v>
      </c>
      <c r="E66" s="14">
        <f t="shared" si="10"/>
        <v>0</v>
      </c>
      <c r="F66" s="11">
        <f t="shared" si="11"/>
        <v>60310.047749999998</v>
      </c>
      <c r="G66" s="2"/>
      <c r="H66" s="12">
        <f t="shared" si="12"/>
        <v>8.3558928590967501</v>
      </c>
      <c r="I66" s="14">
        <f t="shared" si="13"/>
        <v>34824.057755418602</v>
      </c>
      <c r="J66" s="14">
        <f t="shared" si="14"/>
        <v>12054.4815307218</v>
      </c>
      <c r="K66" s="14">
        <f t="shared" si="15"/>
        <v>0</v>
      </c>
      <c r="L66" s="14">
        <f t="shared" si="16"/>
        <v>0</v>
      </c>
      <c r="M66" s="28">
        <f t="shared" si="17"/>
        <v>46878.539286140403</v>
      </c>
      <c r="N66" s="4"/>
      <c r="O66" s="4"/>
      <c r="P66" s="4"/>
    </row>
    <row r="67" spans="1:16">
      <c r="A67" s="12">
        <v>11.25</v>
      </c>
      <c r="B67" s="14">
        <f t="shared" si="7"/>
        <v>62689.657788461598</v>
      </c>
      <c r="C67" s="14">
        <f t="shared" si="8"/>
        <v>65989.113461538407</v>
      </c>
      <c r="D67" s="14">
        <f t="shared" si="9"/>
        <v>0</v>
      </c>
      <c r="E67" s="14">
        <f t="shared" si="10"/>
        <v>0</v>
      </c>
      <c r="F67" s="11">
        <f t="shared" si="11"/>
        <v>128678.77125000001</v>
      </c>
      <c r="G67" s="2"/>
      <c r="H67" s="12">
        <f t="shared" si="12"/>
        <v>9.5727570371457809</v>
      </c>
      <c r="I67" s="14">
        <f t="shared" si="13"/>
        <v>53343.365577844997</v>
      </c>
      <c r="J67" s="14">
        <f t="shared" si="14"/>
        <v>56150.911134573602</v>
      </c>
      <c r="K67" s="14">
        <f t="shared" si="15"/>
        <v>0</v>
      </c>
      <c r="L67" s="14">
        <f t="shared" si="16"/>
        <v>0</v>
      </c>
      <c r="M67" s="28">
        <f t="shared" si="17"/>
        <v>109494.276712419</v>
      </c>
      <c r="N67" s="4"/>
      <c r="O67" s="4"/>
      <c r="P67" s="4"/>
    </row>
    <row r="68" spans="1:16">
      <c r="A68" s="12">
        <v>11.75</v>
      </c>
      <c r="B68" s="14">
        <f t="shared" si="7"/>
        <v>76064.986433333397</v>
      </c>
      <c r="C68" s="14">
        <f t="shared" si="8"/>
        <v>192399.67156666599</v>
      </c>
      <c r="D68" s="14">
        <f t="shared" si="9"/>
        <v>0</v>
      </c>
      <c r="E68" s="14">
        <f t="shared" si="10"/>
        <v>0</v>
      </c>
      <c r="F68" s="11">
        <f t="shared" si="11"/>
        <v>268464.65799999901</v>
      </c>
      <c r="G68" s="2"/>
      <c r="H68" s="12">
        <f t="shared" si="12"/>
        <v>10.902177397914601</v>
      </c>
      <c r="I68" s="14">
        <f t="shared" si="13"/>
        <v>70576.508584354699</v>
      </c>
      <c r="J68" s="14">
        <f t="shared" si="14"/>
        <v>178517.05112513201</v>
      </c>
      <c r="K68" s="14">
        <f t="shared" si="15"/>
        <v>0</v>
      </c>
      <c r="L68" s="14">
        <f t="shared" si="16"/>
        <v>0</v>
      </c>
      <c r="M68" s="28">
        <f t="shared" si="17"/>
        <v>249093.55970948699</v>
      </c>
      <c r="N68" s="4"/>
      <c r="O68" s="4"/>
      <c r="P68" s="4"/>
    </row>
    <row r="69" spans="1:16">
      <c r="A69" s="12">
        <v>12.25</v>
      </c>
      <c r="B69" s="14">
        <f t="shared" si="7"/>
        <v>62521.043426470504</v>
      </c>
      <c r="C69" s="14">
        <f t="shared" si="8"/>
        <v>291764.86932353</v>
      </c>
      <c r="D69" s="14">
        <f t="shared" si="9"/>
        <v>0</v>
      </c>
      <c r="E69" s="14">
        <f t="shared" si="10"/>
        <v>0</v>
      </c>
      <c r="F69" s="11">
        <f t="shared" si="11"/>
        <v>354285.91275000002</v>
      </c>
      <c r="G69" s="2"/>
      <c r="H69" s="12">
        <f t="shared" si="12"/>
        <v>12.3491077872376</v>
      </c>
      <c r="I69" s="14">
        <f t="shared" si="13"/>
        <v>63026.865652575303</v>
      </c>
      <c r="J69" s="14">
        <f t="shared" si="14"/>
        <v>294125.373045352</v>
      </c>
      <c r="K69" s="14">
        <f t="shared" si="15"/>
        <v>0</v>
      </c>
      <c r="L69" s="14">
        <f t="shared" si="16"/>
        <v>0</v>
      </c>
      <c r="M69" s="28">
        <f t="shared" si="17"/>
        <v>357152.23869792698</v>
      </c>
      <c r="N69" s="4"/>
      <c r="O69" s="4"/>
      <c r="P69" s="4"/>
    </row>
    <row r="70" spans="1:16">
      <c r="A70" s="12">
        <v>12.75</v>
      </c>
      <c r="B70" s="14">
        <f t="shared" si="7"/>
        <v>10774.527041666701</v>
      </c>
      <c r="C70" s="14">
        <f t="shared" si="8"/>
        <v>366333.91941666702</v>
      </c>
      <c r="D70" s="14">
        <f t="shared" si="9"/>
        <v>10774.527041666701</v>
      </c>
      <c r="E70" s="14">
        <f t="shared" si="10"/>
        <v>0</v>
      </c>
      <c r="F70" s="11">
        <f t="shared" si="11"/>
        <v>387882.97350000002</v>
      </c>
      <c r="G70" s="2"/>
      <c r="H70" s="12">
        <f t="shared" si="12"/>
        <v>13.918500042898501</v>
      </c>
      <c r="I70" s="14">
        <f t="shared" si="13"/>
        <v>11761.980791501799</v>
      </c>
      <c r="J70" s="14">
        <f t="shared" si="14"/>
        <v>399907.34691106301</v>
      </c>
      <c r="K70" s="14">
        <f t="shared" si="15"/>
        <v>11761.980791501799</v>
      </c>
      <c r="L70" s="14">
        <f t="shared" si="16"/>
        <v>0</v>
      </c>
      <c r="M70" s="28">
        <f t="shared" si="17"/>
        <v>423431.30849406699</v>
      </c>
      <c r="N70" s="4"/>
      <c r="O70" s="4"/>
      <c r="P70" s="4"/>
    </row>
    <row r="71" spans="1:16">
      <c r="A71" s="12">
        <v>13.25</v>
      </c>
      <c r="B71" s="14">
        <f t="shared" si="7"/>
        <v>16720.745633333401</v>
      </c>
      <c r="C71" s="14">
        <f t="shared" si="8"/>
        <v>351135.65830000001</v>
      </c>
      <c r="D71" s="14">
        <f t="shared" si="9"/>
        <v>8360.3728166666606</v>
      </c>
      <c r="E71" s="14">
        <f t="shared" si="10"/>
        <v>0</v>
      </c>
      <c r="F71" s="11">
        <f t="shared" si="11"/>
        <v>376216.77675000002</v>
      </c>
      <c r="G71" s="2"/>
      <c r="H71" s="12">
        <f t="shared" si="12"/>
        <v>15.615304077451199</v>
      </c>
      <c r="I71" s="14">
        <f t="shared" si="13"/>
        <v>19705.624714431298</v>
      </c>
      <c r="J71" s="14">
        <f t="shared" si="14"/>
        <v>413818.11900305701</v>
      </c>
      <c r="K71" s="14">
        <f t="shared" si="15"/>
        <v>9852.8123572156292</v>
      </c>
      <c r="L71" s="14">
        <f t="shared" si="16"/>
        <v>0</v>
      </c>
      <c r="M71" s="28">
        <f t="shared" si="17"/>
        <v>443376.55607470399</v>
      </c>
      <c r="N71" s="4"/>
      <c r="O71" s="4"/>
      <c r="P71" s="4"/>
    </row>
    <row r="72" spans="1:16">
      <c r="A72" s="12">
        <v>13.75</v>
      </c>
      <c r="B72" s="14">
        <f t="shared" si="7"/>
        <v>9536.0439166666692</v>
      </c>
      <c r="C72" s="14">
        <f t="shared" si="8"/>
        <v>276545.27358333301</v>
      </c>
      <c r="D72" s="14">
        <f t="shared" si="9"/>
        <v>0</v>
      </c>
      <c r="E72" s="14">
        <f t="shared" si="10"/>
        <v>0</v>
      </c>
      <c r="F72" s="11">
        <f t="shared" si="11"/>
        <v>286081.3175</v>
      </c>
      <c r="G72" s="2"/>
      <c r="H72" s="12">
        <f t="shared" si="12"/>
        <v>17.444467954502901</v>
      </c>
      <c r="I72" s="14">
        <f t="shared" si="13"/>
        <v>12098.270001238099</v>
      </c>
      <c r="J72" s="14">
        <f t="shared" si="14"/>
        <v>350849.830035905</v>
      </c>
      <c r="K72" s="14">
        <f t="shared" si="15"/>
        <v>0</v>
      </c>
      <c r="L72" s="14">
        <f t="shared" si="16"/>
        <v>0</v>
      </c>
      <c r="M72" s="28">
        <f t="shared" si="17"/>
        <v>362948.10003714298</v>
      </c>
      <c r="N72" s="4"/>
      <c r="O72" s="4"/>
      <c r="P72" s="4"/>
    </row>
    <row r="73" spans="1:16">
      <c r="A73" s="12">
        <v>14.25</v>
      </c>
      <c r="B73" s="14">
        <f t="shared" si="7"/>
        <v>0</v>
      </c>
      <c r="C73" s="14">
        <f t="shared" si="8"/>
        <v>149784.48065625</v>
      </c>
      <c r="D73" s="14">
        <f t="shared" si="9"/>
        <v>68083.854843749999</v>
      </c>
      <c r="E73" s="14">
        <f t="shared" si="10"/>
        <v>0</v>
      </c>
      <c r="F73" s="11">
        <f t="shared" si="11"/>
        <v>217868.33549999999</v>
      </c>
      <c r="G73" s="2"/>
      <c r="H73" s="12">
        <f t="shared" si="12"/>
        <v>19.410937959206201</v>
      </c>
      <c r="I73" s="14">
        <f t="shared" si="13"/>
        <v>0</v>
      </c>
      <c r="J73" s="14">
        <f t="shared" si="14"/>
        <v>204032.088510203</v>
      </c>
      <c r="K73" s="14">
        <f t="shared" si="15"/>
        <v>92741.858413728594</v>
      </c>
      <c r="L73" s="14">
        <f t="shared" si="16"/>
        <v>0</v>
      </c>
      <c r="M73" s="28">
        <f t="shared" si="17"/>
        <v>296773.946923932</v>
      </c>
      <c r="N73" s="4"/>
      <c r="O73" s="4"/>
      <c r="P73" s="4"/>
    </row>
    <row r="74" spans="1:16">
      <c r="A74" s="12">
        <v>14.75</v>
      </c>
      <c r="B74" s="14">
        <f t="shared" si="7"/>
        <v>0</v>
      </c>
      <c r="C74" s="14">
        <f t="shared" si="8"/>
        <v>105136.65775</v>
      </c>
      <c r="D74" s="14">
        <f t="shared" si="9"/>
        <v>0</v>
      </c>
      <c r="E74" s="14">
        <f t="shared" si="10"/>
        <v>0</v>
      </c>
      <c r="F74" s="11">
        <f t="shared" si="11"/>
        <v>105136.65775</v>
      </c>
      <c r="G74" s="2"/>
      <c r="H74" s="12">
        <f t="shared" si="12"/>
        <v>21.519658663593798</v>
      </c>
      <c r="I74" s="14">
        <f t="shared" si="13"/>
        <v>0</v>
      </c>
      <c r="J74" s="14">
        <f t="shared" si="14"/>
        <v>153390.16866515801</v>
      </c>
      <c r="K74" s="14">
        <f t="shared" si="15"/>
        <v>0</v>
      </c>
      <c r="L74" s="14">
        <f t="shared" si="16"/>
        <v>0</v>
      </c>
      <c r="M74" s="28">
        <f t="shared" si="17"/>
        <v>153390.16866515801</v>
      </c>
      <c r="N74" s="4"/>
      <c r="O74" s="4"/>
      <c r="P74" s="4"/>
    </row>
    <row r="75" spans="1:16">
      <c r="A75" s="12">
        <v>15.25</v>
      </c>
      <c r="B75" s="14">
        <f t="shared" si="7"/>
        <v>0</v>
      </c>
      <c r="C75" s="14">
        <f t="shared" si="8"/>
        <v>71329.618000000002</v>
      </c>
      <c r="D75" s="14">
        <f t="shared" si="9"/>
        <v>0</v>
      </c>
      <c r="E75" s="14">
        <f t="shared" si="10"/>
        <v>0</v>
      </c>
      <c r="F75" s="11">
        <f t="shared" si="11"/>
        <v>71329.618000000002</v>
      </c>
      <c r="G75" s="2"/>
      <c r="H75" s="12">
        <f t="shared" si="12"/>
        <v>23.775572987300301</v>
      </c>
      <c r="I75" s="14">
        <f t="shared" si="13"/>
        <v>0</v>
      </c>
      <c r="J75" s="14">
        <f t="shared" si="14"/>
        <v>111206.723863295</v>
      </c>
      <c r="K75" s="14">
        <f t="shared" si="15"/>
        <v>0</v>
      </c>
      <c r="L75" s="14">
        <f t="shared" si="16"/>
        <v>0</v>
      </c>
      <c r="M75" s="28">
        <f t="shared" si="17"/>
        <v>111206.723863295</v>
      </c>
      <c r="N75" s="4"/>
      <c r="O75" s="4"/>
      <c r="P75" s="4"/>
    </row>
    <row r="76" spans="1:16">
      <c r="A76" s="12">
        <v>15.75</v>
      </c>
      <c r="B76" s="14">
        <f t="shared" si="7"/>
        <v>0</v>
      </c>
      <c r="C76" s="14">
        <f t="shared" si="8"/>
        <v>7412.4434999999903</v>
      </c>
      <c r="D76" s="14">
        <f t="shared" si="9"/>
        <v>14824.887000000001</v>
      </c>
      <c r="E76" s="14">
        <f t="shared" si="10"/>
        <v>0</v>
      </c>
      <c r="F76" s="11">
        <f t="shared" si="11"/>
        <v>22237.3305</v>
      </c>
      <c r="G76" s="2"/>
      <c r="H76" s="12">
        <f t="shared" si="12"/>
        <v>26.183622254145099</v>
      </c>
      <c r="I76" s="14">
        <f t="shared" si="13"/>
        <v>0</v>
      </c>
      <c r="J76" s="14">
        <f t="shared" si="14"/>
        <v>12322.833052964599</v>
      </c>
      <c r="K76" s="14">
        <f t="shared" si="15"/>
        <v>24645.6661059293</v>
      </c>
      <c r="L76" s="14">
        <f t="shared" si="16"/>
        <v>0</v>
      </c>
      <c r="M76" s="28">
        <f t="shared" si="17"/>
        <v>36968.499158893901</v>
      </c>
      <c r="N76" s="4"/>
      <c r="O76" s="4"/>
      <c r="P76" s="4"/>
    </row>
    <row r="77" spans="1:16">
      <c r="A77" s="12">
        <v>16.25</v>
      </c>
      <c r="B77" s="14">
        <f t="shared" si="7"/>
        <v>0</v>
      </c>
      <c r="C77" s="14">
        <f t="shared" si="8"/>
        <v>6465.16</v>
      </c>
      <c r="D77" s="14">
        <f t="shared" si="9"/>
        <v>12930.32</v>
      </c>
      <c r="E77" s="14">
        <f t="shared" si="10"/>
        <v>0</v>
      </c>
      <c r="F77" s="11">
        <f t="shared" si="11"/>
        <v>19395.48</v>
      </c>
      <c r="G77" s="2"/>
      <c r="H77" s="12">
        <f t="shared" si="12"/>
        <v>28.7487462449822</v>
      </c>
      <c r="I77" s="14">
        <f t="shared" si="13"/>
        <v>0</v>
      </c>
      <c r="J77" s="14">
        <f t="shared" si="14"/>
        <v>11437.861186043599</v>
      </c>
      <c r="K77" s="14">
        <f t="shared" si="15"/>
        <v>22875.722372087301</v>
      </c>
      <c r="L77" s="14">
        <f t="shared" si="16"/>
        <v>0</v>
      </c>
      <c r="M77" s="28">
        <f t="shared" si="17"/>
        <v>34313.5835581309</v>
      </c>
      <c r="N77" s="4"/>
      <c r="O77" s="4"/>
      <c r="P77" s="4"/>
    </row>
    <row r="78" spans="1:16">
      <c r="A78" s="12">
        <v>16.75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1">
        <f t="shared" si="11"/>
        <v>0</v>
      </c>
      <c r="G78" s="2"/>
      <c r="H78" s="12">
        <f t="shared" si="12"/>
        <v>31.475883247176501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8">
        <f t="shared" si="17"/>
        <v>0</v>
      </c>
      <c r="N78" s="4"/>
      <c r="O78" s="4"/>
      <c r="P78" s="4"/>
    </row>
    <row r="79" spans="1:16">
      <c r="A79" s="12">
        <v>17.25</v>
      </c>
      <c r="B79" s="14">
        <f t="shared" si="7"/>
        <v>0</v>
      </c>
      <c r="C79" s="14">
        <f t="shared" si="8"/>
        <v>0</v>
      </c>
      <c r="D79" s="14">
        <f t="shared" si="9"/>
        <v>0</v>
      </c>
      <c r="E79" s="14">
        <f t="shared" si="10"/>
        <v>0</v>
      </c>
      <c r="F79" s="11">
        <f t="shared" si="11"/>
        <v>0</v>
      </c>
      <c r="G79" s="2"/>
      <c r="H79" s="12">
        <f t="shared" si="12"/>
        <v>34.369970101017302</v>
      </c>
      <c r="I79" s="14">
        <f t="shared" si="13"/>
        <v>0</v>
      </c>
      <c r="J79" s="14">
        <f t="shared" si="14"/>
        <v>0</v>
      </c>
      <c r="K79" s="14">
        <f t="shared" si="15"/>
        <v>0</v>
      </c>
      <c r="L79" s="14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2">
        <v>17.75</v>
      </c>
      <c r="B80" s="14">
        <f t="shared" si="7"/>
        <v>0</v>
      </c>
      <c r="C80" s="14">
        <f t="shared" si="8"/>
        <v>0</v>
      </c>
      <c r="D80" s="14">
        <f t="shared" si="9"/>
        <v>0</v>
      </c>
      <c r="E80" s="14">
        <f t="shared" si="10"/>
        <v>0</v>
      </c>
      <c r="F80" s="11">
        <f t="shared" si="11"/>
        <v>0</v>
      </c>
      <c r="G80" s="2"/>
      <c r="H80" s="12">
        <f t="shared" si="12"/>
        <v>37.435942243346801</v>
      </c>
      <c r="I80" s="14">
        <f t="shared" si="13"/>
        <v>0</v>
      </c>
      <c r="J80" s="14">
        <f t="shared" si="14"/>
        <v>0</v>
      </c>
      <c r="K80" s="14">
        <f t="shared" si="15"/>
        <v>0</v>
      </c>
      <c r="L80" s="14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2">
        <v>18.25</v>
      </c>
      <c r="B81" s="14">
        <f t="shared" si="7"/>
        <v>0</v>
      </c>
      <c r="C81" s="14">
        <f t="shared" si="8"/>
        <v>0</v>
      </c>
      <c r="D81" s="14">
        <f t="shared" si="9"/>
        <v>0</v>
      </c>
      <c r="E81" s="14">
        <f t="shared" si="10"/>
        <v>0</v>
      </c>
      <c r="F81" s="11">
        <f t="shared" si="11"/>
        <v>0</v>
      </c>
      <c r="G81" s="2"/>
      <c r="H81" s="12">
        <f t="shared" si="12"/>
        <v>40.678733748644198</v>
      </c>
      <c r="I81" s="14">
        <f t="shared" si="13"/>
        <v>0</v>
      </c>
      <c r="J81" s="14">
        <f t="shared" si="14"/>
        <v>0</v>
      </c>
      <c r="K81" s="14">
        <f t="shared" si="15"/>
        <v>0</v>
      </c>
      <c r="L81" s="14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2">
        <v>18.75</v>
      </c>
      <c r="B82" s="14">
        <f t="shared" si="7"/>
        <v>0</v>
      </c>
      <c r="C82" s="14">
        <f t="shared" si="8"/>
        <v>0</v>
      </c>
      <c r="D82" s="14">
        <f t="shared" si="9"/>
        <v>0</v>
      </c>
      <c r="E82" s="14">
        <f t="shared" si="10"/>
        <v>0</v>
      </c>
      <c r="F82" s="11">
        <f t="shared" si="11"/>
        <v>0</v>
      </c>
      <c r="G82" s="2"/>
      <c r="H82" s="12">
        <f t="shared" si="12"/>
        <v>44.103277367783797</v>
      </c>
      <c r="I82" s="14">
        <f t="shared" si="13"/>
        <v>0</v>
      </c>
      <c r="J82" s="14">
        <f t="shared" si="14"/>
        <v>0</v>
      </c>
      <c r="K82" s="14">
        <f t="shared" si="15"/>
        <v>0</v>
      </c>
      <c r="L82" s="14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2">
        <v>19.25</v>
      </c>
      <c r="B83" s="14">
        <f t="shared" si="7"/>
        <v>0</v>
      </c>
      <c r="C83" s="14">
        <f t="shared" si="8"/>
        <v>0</v>
      </c>
      <c r="D83" s="14">
        <f t="shared" si="9"/>
        <v>0</v>
      </c>
      <c r="E83" s="14">
        <f t="shared" si="10"/>
        <v>0</v>
      </c>
      <c r="F83" s="11">
        <f t="shared" si="11"/>
        <v>0</v>
      </c>
      <c r="G83" s="2"/>
      <c r="H83" s="12">
        <f t="shared" si="12"/>
        <v>47.714504564656799</v>
      </c>
      <c r="I83" s="14">
        <f t="shared" si="13"/>
        <v>0</v>
      </c>
      <c r="J83" s="14">
        <f t="shared" si="14"/>
        <v>0</v>
      </c>
      <c r="K83" s="14">
        <f t="shared" si="15"/>
        <v>0</v>
      </c>
      <c r="L83" s="14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2">
        <v>19.75</v>
      </c>
      <c r="B84" s="14">
        <f t="shared" si="7"/>
        <v>0</v>
      </c>
      <c r="C84" s="14">
        <f t="shared" si="8"/>
        <v>0</v>
      </c>
      <c r="D84" s="14">
        <f t="shared" si="9"/>
        <v>0</v>
      </c>
      <c r="E84" s="14">
        <f t="shared" si="10"/>
        <v>0</v>
      </c>
      <c r="F84" s="11">
        <f t="shared" si="11"/>
        <v>0</v>
      </c>
      <c r="G84" s="2"/>
      <c r="H84" s="12">
        <f t="shared" si="12"/>
        <v>51.517345550830299</v>
      </c>
      <c r="I84" s="14">
        <f t="shared" si="13"/>
        <v>0</v>
      </c>
      <c r="J84" s="14">
        <f t="shared" si="14"/>
        <v>0</v>
      </c>
      <c r="K84" s="14">
        <f t="shared" si="15"/>
        <v>0</v>
      </c>
      <c r="L84" s="14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2">
        <v>20.25</v>
      </c>
      <c r="B85" s="14">
        <f t="shared" si="7"/>
        <v>0</v>
      </c>
      <c r="C85" s="14">
        <f t="shared" si="8"/>
        <v>0</v>
      </c>
      <c r="D85" s="14">
        <f t="shared" si="9"/>
        <v>0</v>
      </c>
      <c r="E85" s="14">
        <f t="shared" si="10"/>
        <v>0</v>
      </c>
      <c r="F85" s="11">
        <f t="shared" si="11"/>
        <v>0</v>
      </c>
      <c r="G85" s="2"/>
      <c r="H85" s="12">
        <f t="shared" si="12"/>
        <v>55.516729318395797</v>
      </c>
      <c r="I85" s="14">
        <f t="shared" si="13"/>
        <v>0</v>
      </c>
      <c r="J85" s="14">
        <f t="shared" si="14"/>
        <v>0</v>
      </c>
      <c r="K85" s="14">
        <f t="shared" si="15"/>
        <v>0</v>
      </c>
      <c r="L85" s="14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2">
        <v>20.75</v>
      </c>
      <c r="B86" s="14">
        <f t="shared" si="7"/>
        <v>0</v>
      </c>
      <c r="C86" s="14">
        <f t="shared" si="8"/>
        <v>0</v>
      </c>
      <c r="D86" s="14">
        <f t="shared" si="9"/>
        <v>0</v>
      </c>
      <c r="E86" s="14">
        <f t="shared" si="10"/>
        <v>0</v>
      </c>
      <c r="F86" s="11">
        <f t="shared" si="11"/>
        <v>0</v>
      </c>
      <c r="G86" s="2"/>
      <c r="H86" s="12">
        <f t="shared" si="12"/>
        <v>59.717583671145398</v>
      </c>
      <c r="I86" s="14">
        <f t="shared" si="13"/>
        <v>0</v>
      </c>
      <c r="J86" s="14">
        <f t="shared" si="14"/>
        <v>0</v>
      </c>
      <c r="K86" s="14">
        <f t="shared" si="15"/>
        <v>0</v>
      </c>
      <c r="L86" s="14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2">
        <v>21.25</v>
      </c>
      <c r="B87" s="14">
        <f t="shared" si="7"/>
        <v>0</v>
      </c>
      <c r="C87" s="14">
        <f t="shared" si="8"/>
        <v>0</v>
      </c>
      <c r="D87" s="14">
        <f t="shared" si="9"/>
        <v>0</v>
      </c>
      <c r="E87" s="14">
        <f t="shared" si="10"/>
        <v>0</v>
      </c>
      <c r="F87" s="11">
        <f t="shared" si="11"/>
        <v>0</v>
      </c>
      <c r="G87" s="2"/>
      <c r="H87" s="12">
        <f t="shared" si="12"/>
        <v>64.124835254200804</v>
      </c>
      <c r="I87" s="14">
        <f t="shared" si="13"/>
        <v>0</v>
      </c>
      <c r="J87" s="14">
        <f t="shared" si="14"/>
        <v>0</v>
      </c>
      <c r="K87" s="14">
        <f t="shared" si="15"/>
        <v>0</v>
      </c>
      <c r="L87" s="14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2">
        <v>21.75</v>
      </c>
      <c r="B88" s="14">
        <f t="shared" si="7"/>
        <v>0</v>
      </c>
      <c r="C88" s="14">
        <f t="shared" si="8"/>
        <v>0</v>
      </c>
      <c r="D88" s="14">
        <f t="shared" si="9"/>
        <v>0</v>
      </c>
      <c r="E88" s="14">
        <f t="shared" si="10"/>
        <v>0</v>
      </c>
      <c r="F88" s="11">
        <f t="shared" si="11"/>
        <v>0</v>
      </c>
      <c r="G88" s="2"/>
      <c r="H88" s="12">
        <f t="shared" si="12"/>
        <v>68.743409582207704</v>
      </c>
      <c r="I88" s="14">
        <f t="shared" si="13"/>
        <v>0</v>
      </c>
      <c r="J88" s="14">
        <f t="shared" si="14"/>
        <v>0</v>
      </c>
      <c r="K88" s="14">
        <f t="shared" si="15"/>
        <v>0</v>
      </c>
      <c r="L88" s="14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385810.84399707499</v>
      </c>
      <c r="C89" s="20">
        <f>SUM(C52:C83)</f>
        <v>1899805.16355084</v>
      </c>
      <c r="D89" s="20">
        <f>SUM(D52:D83)</f>
        <v>114973.961702083</v>
      </c>
      <c r="E89" s="20">
        <f>SUM(E52:E83)</f>
        <v>0</v>
      </c>
      <c r="F89" s="20">
        <f>SUM(F52:F83)</f>
        <v>2400589.9692500001</v>
      </c>
      <c r="G89" s="11"/>
      <c r="H89" s="19" t="s">
        <v>7</v>
      </c>
      <c r="I89" s="20">
        <f>SUM(I52:I88)</f>
        <v>329858.63511746598</v>
      </c>
      <c r="J89" s="20">
        <f>SUM(J52:J88)</f>
        <v>2197812.7880634698</v>
      </c>
      <c r="K89" s="20">
        <f>SUM(K52:K88)</f>
        <v>161878.04004046301</v>
      </c>
      <c r="L89" s="20">
        <f>SUM(L52:L88)</f>
        <v>0</v>
      </c>
      <c r="M89" s="20">
        <f>SUM(M52:M88)</f>
        <v>2689549.4632214</v>
      </c>
      <c r="N89" s="4"/>
      <c r="O89" s="4"/>
      <c r="P89" s="4"/>
    </row>
    <row r="90" spans="1:16">
      <c r="A90" s="6" t="s">
        <v>13</v>
      </c>
      <c r="B90" s="29">
        <f>IF(L43&gt;0,B89/L43,0)</f>
        <v>11.0686935687804</v>
      </c>
      <c r="C90" s="29">
        <f>IF(M43&gt;0,C89/M43,0)</f>
        <v>13.0096453109711</v>
      </c>
      <c r="D90" s="29">
        <f>IF(N43&gt;0,D89/N43,0)</f>
        <v>14.388253000309399</v>
      </c>
      <c r="E90" s="29">
        <f>IF(O43&gt;0,E89/O43,0)</f>
        <v>0</v>
      </c>
      <c r="F90" s="29">
        <f>IF(P43&gt;0,F89/P43,0)</f>
        <v>12.709780455441001</v>
      </c>
      <c r="G90" s="11"/>
      <c r="H90" s="6" t="s">
        <v>13</v>
      </c>
      <c r="I90" s="29">
        <f>IF(L43&gt;0,I89/L43,0)</f>
        <v>9.4634565356049301</v>
      </c>
      <c r="J90" s="29">
        <f>IF(M43&gt;0,J89/M43,0)</f>
        <v>15.050366943513801</v>
      </c>
      <c r="K90" s="29">
        <f>IF(N43&gt;0,K89/N43,0)</f>
        <v>20.257997209242799</v>
      </c>
      <c r="L90" s="29">
        <f>IF(O43&gt;0,L89/O43,0)</f>
        <v>0</v>
      </c>
      <c r="M90" s="29">
        <f>IF(P43&gt;0,M89/P43,0)</f>
        <v>14.239659266873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1" t="s">
        <v>14</v>
      </c>
      <c r="B95" s="51"/>
      <c r="C95" s="51"/>
      <c r="D95" s="51"/>
      <c r="E95" s="5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1"/>
      <c r="B96" s="51"/>
      <c r="C96" s="51"/>
      <c r="D96" s="51"/>
      <c r="E96" s="5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2" t="s">
        <v>15</v>
      </c>
      <c r="B99" s="53" t="s">
        <v>16</v>
      </c>
      <c r="C99" s="53" t="s">
        <v>17</v>
      </c>
      <c r="D99" s="53" t="s">
        <v>18</v>
      </c>
      <c r="E99" s="53" t="s">
        <v>19</v>
      </c>
      <c r="F99" s="2"/>
      <c r="G99" s="53" t="s">
        <v>16</v>
      </c>
      <c r="H99" s="53" t="s">
        <v>18</v>
      </c>
      <c r="I99" s="53" t="s">
        <v>17</v>
      </c>
      <c r="J99" s="2"/>
      <c r="K99" s="2"/>
      <c r="L99" s="2"/>
      <c r="M99" s="2"/>
      <c r="N99" s="4"/>
      <c r="O99" s="4"/>
      <c r="P99" s="4"/>
    </row>
    <row r="100" spans="1:18">
      <c r="A100" s="52"/>
      <c r="B100" s="52"/>
      <c r="C100" s="52"/>
      <c r="D100" s="52"/>
      <c r="E100" s="53"/>
      <c r="F100" s="2"/>
      <c r="G100" s="53"/>
      <c r="H100" s="53"/>
      <c r="I100" s="53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34856.041599999997</v>
      </c>
      <c r="C102" s="32">
        <f>$B$90</f>
        <v>11.0687</v>
      </c>
      <c r="D102" s="32">
        <f>$I$90</f>
        <v>9.4634999999999998</v>
      </c>
      <c r="E102" s="32">
        <f t="shared" ref="E102:E105" si="18">B102*D102</f>
        <v>329860.14970000001</v>
      </c>
      <c r="F102" s="2"/>
      <c r="G102" s="2">
        <f t="shared" ref="G102:G105" si="19">B102</f>
        <v>34856.041599999997</v>
      </c>
      <c r="H102" s="2">
        <f t="shared" ref="H102:H105" si="20">D102/1000</f>
        <v>9.4634999999999997E-3</v>
      </c>
      <c r="I102" s="2">
        <f t="shared" ref="I102:I105" si="21">C102</f>
        <v>11.0687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146030.51180000001</v>
      </c>
      <c r="C103" s="32">
        <f>$C$90</f>
        <v>13.009600000000001</v>
      </c>
      <c r="D103" s="32">
        <f>$J$90</f>
        <v>15.0504</v>
      </c>
      <c r="E103" s="32">
        <f t="shared" si="18"/>
        <v>2197817.6148000001</v>
      </c>
      <c r="F103" s="2"/>
      <c r="G103" s="2">
        <f t="shared" si="19"/>
        <v>146030.51180000001</v>
      </c>
      <c r="H103" s="2">
        <f t="shared" si="20"/>
        <v>1.50504E-2</v>
      </c>
      <c r="I103" s="2">
        <f t="shared" si="21"/>
        <v>13.009600000000001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7990.8215</v>
      </c>
      <c r="C104" s="32">
        <f>$D$90</f>
        <v>14.388299999999999</v>
      </c>
      <c r="D104" s="32">
        <f>$K$90</f>
        <v>20.257999999999999</v>
      </c>
      <c r="E104" s="32">
        <f t="shared" si="18"/>
        <v>161878.0619</v>
      </c>
      <c r="F104" s="2"/>
      <c r="G104" s="2">
        <f t="shared" si="19"/>
        <v>7990.8215</v>
      </c>
      <c r="H104" s="2">
        <f t="shared" si="20"/>
        <v>2.0258000000000002E-2</v>
      </c>
      <c r="I104" s="2">
        <f t="shared" si="21"/>
        <v>14.388299999999999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188877.3749</v>
      </c>
      <c r="C106" s="32">
        <f>$F$90</f>
        <v>12.7098</v>
      </c>
      <c r="D106" s="32">
        <f>$M$90</f>
        <v>14.239699999999999</v>
      </c>
      <c r="E106" s="32">
        <f>SUM(E102:E105)</f>
        <v>2689555.8264000001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2679144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0.99612999999999996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19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33203125" style="1" customWidth="1"/>
    <col min="4" max="4" width="9.6640625" style="1" customWidth="1"/>
    <col min="5" max="5" width="12.1640625" style="1" customWidth="1"/>
    <col min="6" max="6" width="11.33203125" style="1" customWidth="1"/>
    <col min="7" max="7" width="11.5" style="1"/>
    <col min="8" max="8" width="8.5" style="1" customWidth="1"/>
    <col min="9" max="9" width="10.5" style="1" customWidth="1"/>
    <col min="10" max="10" width="11.33203125" style="1" customWidth="1"/>
    <col min="11" max="12" width="9.6640625" style="1" customWidth="1"/>
    <col min="13" max="13" width="10.5" style="1" customWidth="1"/>
    <col min="14" max="14" width="8.83203125" style="1" customWidth="1"/>
    <col min="15" max="15" width="11.33203125" style="1" customWidth="1"/>
    <col min="16" max="16" width="11" style="1" customWidth="1"/>
    <col min="17" max="16384" width="11.5" style="1"/>
  </cols>
  <sheetData>
    <row r="1" spans="1:18" ht="20">
      <c r="A1" s="54" t="s">
        <v>23</v>
      </c>
      <c r="B1" s="54"/>
      <c r="C1" s="54"/>
      <c r="D1" s="54"/>
      <c r="E1" s="54"/>
      <c r="F1" s="54"/>
      <c r="G1" s="2"/>
      <c r="H1" s="49" t="s">
        <v>1</v>
      </c>
      <c r="I1" s="49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721875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0" t="s">
        <v>4</v>
      </c>
      <c r="C4" s="50"/>
      <c r="D4" s="50"/>
      <c r="E4" s="50"/>
      <c r="F4" s="50"/>
      <c r="G4" s="2"/>
      <c r="H4" s="5" t="s">
        <v>3</v>
      </c>
      <c r="I4" s="2"/>
      <c r="J4" s="2"/>
      <c r="K4" s="5" t="s">
        <v>3</v>
      </c>
      <c r="L4" s="49" t="s">
        <v>5</v>
      </c>
      <c r="M4" s="49"/>
      <c r="N4" s="49"/>
      <c r="O4" s="49"/>
      <c r="P4" s="49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/>
      <c r="C6"/>
      <c r="D6"/>
      <c r="E6"/>
      <c r="F6" s="11">
        <f t="shared" ref="F6:F42" si="0">SUM(B6:E6)</f>
        <v>0</v>
      </c>
      <c r="G6" s="2" t="str">
        <f t="shared" ref="G6:G42" si="1">IF(AND(F6=0,I6&gt;0),"COMPLETAR","")</f>
        <v/>
      </c>
      <c r="H6" s="12">
        <v>3.75</v>
      </c>
      <c r="I6" s="13"/>
      <c r="J6" s="2"/>
      <c r="K6" s="12">
        <v>3.75</v>
      </c>
      <c r="L6" s="14">
        <f t="shared" ref="L6:L42" si="2">IF($F6&gt;0,($I6/1000)*(B6/$F6),0)</f>
        <v>0</v>
      </c>
      <c r="M6" s="14">
        <f t="shared" ref="M6:M42" si="3">IF($F6&gt;0,($I6/1000)*(C6/$F6),0)</f>
        <v>0</v>
      </c>
      <c r="N6" s="14">
        <f t="shared" ref="N6:N42" si="4">IF($F6&gt;0,($I6/1000)*(D6/$F6),0)</f>
        <v>0</v>
      </c>
      <c r="O6" s="14">
        <f t="shared" ref="O6:O42" si="5">IF($F6&gt;0,($I6/1000)*(E6/$F6),0)</f>
        <v>0</v>
      </c>
      <c r="P6" s="15">
        <f t="shared" ref="P6:P42" si="6">SUM(L6:O6)</f>
        <v>0</v>
      </c>
      <c r="Q6" s="4"/>
      <c r="R6" s="4"/>
    </row>
    <row r="7" spans="1:18">
      <c r="A7" s="12">
        <v>4.25</v>
      </c>
      <c r="B7"/>
      <c r="C7"/>
      <c r="D7"/>
      <c r="E7"/>
      <c r="F7" s="11">
        <f t="shared" si="0"/>
        <v>0</v>
      </c>
      <c r="G7" s="2" t="str">
        <f t="shared" si="1"/>
        <v/>
      </c>
      <c r="H7" s="12">
        <v>4.25</v>
      </c>
      <c r="I7" s="13"/>
      <c r="J7" s="2"/>
      <c r="K7" s="12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4"/>
      <c r="R7" s="4"/>
    </row>
    <row r="8" spans="1:18">
      <c r="A8" s="10">
        <v>4.75</v>
      </c>
      <c r="B8" s="16">
        <v>1</v>
      </c>
      <c r="C8"/>
      <c r="D8"/>
      <c r="E8"/>
      <c r="F8" s="11">
        <f t="shared" si="0"/>
        <v>1</v>
      </c>
      <c r="G8" s="2" t="str">
        <f t="shared" si="1"/>
        <v/>
      </c>
      <c r="H8" s="12">
        <v>4.75</v>
      </c>
      <c r="I8" s="13"/>
      <c r="J8" s="2"/>
      <c r="K8" s="12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4"/>
      <c r="R8" s="4"/>
    </row>
    <row r="9" spans="1:18">
      <c r="A9" s="12">
        <v>5.25</v>
      </c>
      <c r="B9" s="16">
        <v>1</v>
      </c>
      <c r="C9"/>
      <c r="D9"/>
      <c r="E9"/>
      <c r="F9" s="11">
        <f t="shared" si="0"/>
        <v>1</v>
      </c>
      <c r="G9" s="2" t="str">
        <f t="shared" si="1"/>
        <v/>
      </c>
      <c r="H9" s="12">
        <v>5.25</v>
      </c>
      <c r="I9" s="13">
        <v>76517.088839999997</v>
      </c>
      <c r="J9" s="2"/>
      <c r="K9" s="12">
        <v>5.25</v>
      </c>
      <c r="L9" s="14">
        <f t="shared" si="2"/>
        <v>76.51708884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76.51708884</v>
      </c>
      <c r="Q9" s="4"/>
      <c r="R9" s="4"/>
    </row>
    <row r="10" spans="1:18">
      <c r="A10" s="10">
        <v>5.75</v>
      </c>
      <c r="B10" s="16">
        <v>1</v>
      </c>
      <c r="F10" s="11">
        <f t="shared" si="0"/>
        <v>1</v>
      </c>
      <c r="G10" s="2" t="str">
        <f t="shared" si="1"/>
        <v/>
      </c>
      <c r="H10" s="12">
        <v>5.75</v>
      </c>
      <c r="I10" s="39">
        <v>185319.83420000001</v>
      </c>
      <c r="J10" s="2"/>
      <c r="K10" s="12">
        <v>5.75</v>
      </c>
      <c r="L10" s="14">
        <f t="shared" si="2"/>
        <v>185.3198342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185.3198342</v>
      </c>
      <c r="Q10" s="4"/>
      <c r="R10" s="4"/>
    </row>
    <row r="11" spans="1:18">
      <c r="A11" s="12">
        <v>6.25</v>
      </c>
      <c r="B11" s="16">
        <v>1</v>
      </c>
      <c r="F11" s="11">
        <f t="shared" si="0"/>
        <v>1</v>
      </c>
      <c r="G11" s="2" t="str">
        <f t="shared" si="1"/>
        <v/>
      </c>
      <c r="H11" s="12">
        <v>6.25</v>
      </c>
      <c r="I11" s="39">
        <v>413030.3126</v>
      </c>
      <c r="J11" s="2"/>
      <c r="K11" s="12">
        <v>6.25</v>
      </c>
      <c r="L11" s="14">
        <f t="shared" si="2"/>
        <v>413.0303126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413.0303126</v>
      </c>
      <c r="Q11" s="4"/>
      <c r="R11" s="4"/>
    </row>
    <row r="12" spans="1:18">
      <c r="A12" s="10">
        <v>6.75</v>
      </c>
      <c r="B12" s="16">
        <v>1</v>
      </c>
      <c r="F12" s="11">
        <f t="shared" si="0"/>
        <v>1</v>
      </c>
      <c r="G12" s="2" t="str">
        <f t="shared" si="1"/>
        <v/>
      </c>
      <c r="H12" s="12">
        <v>6.75</v>
      </c>
      <c r="I12" s="39">
        <v>438422.68699999998</v>
      </c>
      <c r="J12" s="2"/>
      <c r="K12" s="12">
        <v>6.75</v>
      </c>
      <c r="L12" s="14">
        <f t="shared" si="2"/>
        <v>438.422687</v>
      </c>
      <c r="M12" s="14">
        <f t="shared" si="3"/>
        <v>0</v>
      </c>
      <c r="N12" s="14">
        <f t="shared" si="4"/>
        <v>0</v>
      </c>
      <c r="O12" s="14">
        <f t="shared" si="5"/>
        <v>0</v>
      </c>
      <c r="P12" s="15">
        <f t="shared" si="6"/>
        <v>438.422687</v>
      </c>
      <c r="Q12" s="4"/>
      <c r="R12" s="4"/>
    </row>
    <row r="13" spans="1:18">
      <c r="A13" s="12">
        <v>7.25</v>
      </c>
      <c r="B13" s="16">
        <v>1</v>
      </c>
      <c r="F13" s="11">
        <f t="shared" si="0"/>
        <v>1</v>
      </c>
      <c r="G13" s="2" t="str">
        <f t="shared" si="1"/>
        <v/>
      </c>
      <c r="H13" s="12">
        <v>7.25</v>
      </c>
      <c r="I13" s="39">
        <v>753993.48959999997</v>
      </c>
      <c r="J13" s="2"/>
      <c r="K13" s="12">
        <v>7.25</v>
      </c>
      <c r="L13" s="14">
        <f t="shared" si="2"/>
        <v>753.99348959999998</v>
      </c>
      <c r="M13" s="14">
        <f t="shared" si="3"/>
        <v>0</v>
      </c>
      <c r="N13" s="14">
        <f t="shared" si="4"/>
        <v>0</v>
      </c>
      <c r="O13" s="14">
        <f t="shared" si="5"/>
        <v>0</v>
      </c>
      <c r="P13" s="15">
        <f t="shared" si="6"/>
        <v>753.99348959999998</v>
      </c>
      <c r="Q13" s="4"/>
      <c r="R13" s="4"/>
    </row>
    <row r="14" spans="1:18">
      <c r="A14" s="10">
        <v>7.75</v>
      </c>
      <c r="B14" s="16">
        <v>1</v>
      </c>
      <c r="F14" s="11">
        <f t="shared" si="0"/>
        <v>1</v>
      </c>
      <c r="G14" s="2" t="str">
        <f t="shared" si="1"/>
        <v/>
      </c>
      <c r="H14" s="12">
        <v>7.75</v>
      </c>
      <c r="I14" s="39">
        <v>739587.80160000001</v>
      </c>
      <c r="J14" s="13"/>
      <c r="K14" s="12">
        <v>7.75</v>
      </c>
      <c r="L14" s="14">
        <f t="shared" si="2"/>
        <v>739.58780160000003</v>
      </c>
      <c r="M14" s="14">
        <f t="shared" si="3"/>
        <v>0</v>
      </c>
      <c r="N14" s="14">
        <f t="shared" si="4"/>
        <v>0</v>
      </c>
      <c r="O14" s="14">
        <f t="shared" si="5"/>
        <v>0</v>
      </c>
      <c r="P14" s="15">
        <f t="shared" si="6"/>
        <v>739.58780160000003</v>
      </c>
      <c r="Q14" s="4"/>
      <c r="R14" s="4"/>
    </row>
    <row r="15" spans="1:18">
      <c r="A15" s="12">
        <v>8.25</v>
      </c>
      <c r="B15" s="16">
        <v>1</v>
      </c>
      <c r="F15" s="11">
        <f t="shared" si="0"/>
        <v>1</v>
      </c>
      <c r="G15" s="2" t="str">
        <f t="shared" si="1"/>
        <v/>
      </c>
      <c r="H15" s="12">
        <v>8.25</v>
      </c>
      <c r="I15" s="39">
        <v>794369.21700000006</v>
      </c>
      <c r="J15" s="13"/>
      <c r="K15" s="12">
        <v>8.25</v>
      </c>
      <c r="L15" s="14">
        <f t="shared" si="2"/>
        <v>794.36921700000005</v>
      </c>
      <c r="M15" s="14">
        <f t="shared" si="3"/>
        <v>0</v>
      </c>
      <c r="N15" s="14">
        <f t="shared" si="4"/>
        <v>0</v>
      </c>
      <c r="O15" s="14">
        <f t="shared" si="5"/>
        <v>0</v>
      </c>
      <c r="P15" s="15">
        <f t="shared" si="6"/>
        <v>794.36921700000005</v>
      </c>
      <c r="Q15" s="4"/>
      <c r="R15" s="4"/>
    </row>
    <row r="16" spans="1:18">
      <c r="A16" s="10">
        <v>8.75</v>
      </c>
      <c r="B16" s="1">
        <v>6</v>
      </c>
      <c r="F16" s="11">
        <f t="shared" si="0"/>
        <v>6</v>
      </c>
      <c r="G16" s="2" t="str">
        <f t="shared" si="1"/>
        <v/>
      </c>
      <c r="H16" s="12">
        <v>8.75</v>
      </c>
      <c r="I16" s="39">
        <v>3151877.966</v>
      </c>
      <c r="J16" s="13"/>
      <c r="K16" s="12">
        <v>8.75</v>
      </c>
      <c r="L16" s="14">
        <f t="shared" si="2"/>
        <v>3151.877966</v>
      </c>
      <c r="M16" s="14">
        <f t="shared" si="3"/>
        <v>0</v>
      </c>
      <c r="N16" s="14">
        <f t="shared" si="4"/>
        <v>0</v>
      </c>
      <c r="O16" s="14">
        <f t="shared" si="5"/>
        <v>0</v>
      </c>
      <c r="P16" s="15">
        <f t="shared" si="6"/>
        <v>3151.877966</v>
      </c>
      <c r="Q16" s="4"/>
      <c r="R16" s="4"/>
    </row>
    <row r="17" spans="1:18">
      <c r="A17" s="12">
        <v>9.25</v>
      </c>
      <c r="B17" s="1">
        <v>34</v>
      </c>
      <c r="F17" s="11">
        <f t="shared" si="0"/>
        <v>34</v>
      </c>
      <c r="G17" s="2" t="str">
        <f t="shared" si="1"/>
        <v/>
      </c>
      <c r="H17" s="12">
        <v>9.25</v>
      </c>
      <c r="I17" s="17">
        <v>7193510.7479999997</v>
      </c>
      <c r="J17" s="13"/>
      <c r="K17" s="12">
        <v>9.25</v>
      </c>
      <c r="L17" s="14">
        <f t="shared" si="2"/>
        <v>7193.5107479999997</v>
      </c>
      <c r="M17" s="14">
        <f t="shared" si="3"/>
        <v>0</v>
      </c>
      <c r="N17" s="14">
        <f t="shared" si="4"/>
        <v>0</v>
      </c>
      <c r="O17" s="14">
        <f t="shared" si="5"/>
        <v>0</v>
      </c>
      <c r="P17" s="15">
        <f t="shared" si="6"/>
        <v>7193.5107479999997</v>
      </c>
      <c r="Q17" s="4"/>
      <c r="R17" s="4"/>
    </row>
    <row r="18" spans="1:18">
      <c r="A18" s="10">
        <v>9.75</v>
      </c>
      <c r="B18" s="1">
        <v>35</v>
      </c>
      <c r="C18" s="1">
        <v>3</v>
      </c>
      <c r="F18" s="11">
        <f t="shared" si="0"/>
        <v>38</v>
      </c>
      <c r="G18" s="2" t="str">
        <f t="shared" si="1"/>
        <v/>
      </c>
      <c r="H18" s="12">
        <v>9.75</v>
      </c>
      <c r="I18" s="17">
        <v>16421305.124</v>
      </c>
      <c r="J18" s="13"/>
      <c r="K18" s="12">
        <v>9.75</v>
      </c>
      <c r="L18" s="14">
        <f t="shared" si="2"/>
        <v>15124.886298421099</v>
      </c>
      <c r="M18" s="14">
        <f t="shared" si="3"/>
        <v>1296.41882557895</v>
      </c>
      <c r="N18" s="14">
        <f t="shared" si="4"/>
        <v>0</v>
      </c>
      <c r="O18" s="14">
        <f t="shared" si="5"/>
        <v>0</v>
      </c>
      <c r="P18" s="15">
        <f t="shared" si="6"/>
        <v>16421.305123999999</v>
      </c>
      <c r="Q18" s="4"/>
      <c r="R18" s="4"/>
    </row>
    <row r="19" spans="1:18">
      <c r="A19" s="12">
        <v>10.25</v>
      </c>
      <c r="B19" s="1">
        <v>25</v>
      </c>
      <c r="C19" s="1">
        <v>4</v>
      </c>
      <c r="F19" s="11">
        <f t="shared" si="0"/>
        <v>29</v>
      </c>
      <c r="G19" s="2" t="str">
        <f t="shared" si="1"/>
        <v/>
      </c>
      <c r="H19" s="12">
        <v>10.25</v>
      </c>
      <c r="I19" s="17">
        <v>8476708.6818000004</v>
      </c>
      <c r="J19" s="13"/>
      <c r="K19" s="12">
        <v>10.25</v>
      </c>
      <c r="L19" s="14">
        <f t="shared" si="2"/>
        <v>7307.5074843103403</v>
      </c>
      <c r="M19" s="14">
        <f t="shared" si="3"/>
        <v>1169.20119748966</v>
      </c>
      <c r="N19" s="14">
        <f t="shared" si="4"/>
        <v>0</v>
      </c>
      <c r="O19" s="14">
        <f t="shared" si="5"/>
        <v>0</v>
      </c>
      <c r="P19" s="15">
        <f t="shared" si="6"/>
        <v>8476.7086818000007</v>
      </c>
      <c r="Q19" s="4"/>
      <c r="R19" s="4"/>
    </row>
    <row r="20" spans="1:18">
      <c r="A20" s="10">
        <v>10.75</v>
      </c>
      <c r="B20" s="1">
        <v>41</v>
      </c>
      <c r="C20" s="1">
        <v>2</v>
      </c>
      <c r="F20" s="11">
        <f t="shared" si="0"/>
        <v>43</v>
      </c>
      <c r="G20" s="2" t="str">
        <f t="shared" si="1"/>
        <v/>
      </c>
      <c r="H20" s="12">
        <v>10.75</v>
      </c>
      <c r="I20" s="17">
        <v>5977244.3037999999</v>
      </c>
      <c r="J20" s="13"/>
      <c r="K20" s="12">
        <v>10.75</v>
      </c>
      <c r="L20" s="14">
        <f t="shared" si="2"/>
        <v>5699.2329408325604</v>
      </c>
      <c r="M20" s="14">
        <f t="shared" si="3"/>
        <v>278.01136296744198</v>
      </c>
      <c r="N20" s="14">
        <f t="shared" si="4"/>
        <v>0</v>
      </c>
      <c r="O20" s="14">
        <f t="shared" si="5"/>
        <v>0</v>
      </c>
      <c r="P20" s="15">
        <f t="shared" si="6"/>
        <v>5977.2443038000001</v>
      </c>
      <c r="Q20" s="4"/>
      <c r="R20" s="4"/>
    </row>
    <row r="21" spans="1:18">
      <c r="A21" s="12">
        <v>11.25</v>
      </c>
      <c r="B21" s="1">
        <v>40</v>
      </c>
      <c r="C21" s="1">
        <v>2</v>
      </c>
      <c r="F21" s="11">
        <f t="shared" si="0"/>
        <v>42</v>
      </c>
      <c r="G21" s="2" t="str">
        <f t="shared" si="1"/>
        <v/>
      </c>
      <c r="H21" s="12">
        <v>11.25</v>
      </c>
      <c r="I21" s="17">
        <v>7253887.4989999998</v>
      </c>
      <c r="J21" s="13"/>
      <c r="K21" s="12">
        <v>11.25</v>
      </c>
      <c r="L21" s="14">
        <f t="shared" si="2"/>
        <v>6908.4642847618998</v>
      </c>
      <c r="M21" s="14">
        <f t="shared" si="3"/>
        <v>345.423214238095</v>
      </c>
      <c r="N21" s="14">
        <f t="shared" si="4"/>
        <v>0</v>
      </c>
      <c r="O21" s="14">
        <f t="shared" si="5"/>
        <v>0</v>
      </c>
      <c r="P21" s="15">
        <f t="shared" si="6"/>
        <v>7253.8874989999904</v>
      </c>
      <c r="Q21" s="4"/>
      <c r="R21" s="4"/>
    </row>
    <row r="22" spans="1:18">
      <c r="A22" s="10">
        <v>11.75</v>
      </c>
      <c r="B22" s="1">
        <v>29</v>
      </c>
      <c r="C22" s="1">
        <v>5</v>
      </c>
      <c r="F22" s="11">
        <f t="shared" si="0"/>
        <v>34</v>
      </c>
      <c r="G22" s="2" t="str">
        <f t="shared" si="1"/>
        <v/>
      </c>
      <c r="H22" s="12">
        <v>11.75</v>
      </c>
      <c r="I22" s="17">
        <v>5697247.8093999997</v>
      </c>
      <c r="J22" s="13"/>
      <c r="K22" s="12">
        <v>11.75</v>
      </c>
      <c r="L22" s="14">
        <f t="shared" si="2"/>
        <v>4859.4172491941199</v>
      </c>
      <c r="M22" s="14">
        <f t="shared" si="3"/>
        <v>837.83056020588197</v>
      </c>
      <c r="N22" s="14">
        <f t="shared" si="4"/>
        <v>0</v>
      </c>
      <c r="O22" s="14">
        <f t="shared" si="5"/>
        <v>0</v>
      </c>
      <c r="P22" s="15">
        <f t="shared" si="6"/>
        <v>5697.2478093999998</v>
      </c>
      <c r="Q22" s="4"/>
      <c r="R22" s="4"/>
    </row>
    <row r="23" spans="1:18">
      <c r="A23" s="12">
        <v>12.25</v>
      </c>
      <c r="B23" s="1">
        <v>21</v>
      </c>
      <c r="C23" s="1">
        <v>8</v>
      </c>
      <c r="F23" s="11">
        <f t="shared" si="0"/>
        <v>29</v>
      </c>
      <c r="G23" s="2" t="str">
        <f t="shared" si="1"/>
        <v/>
      </c>
      <c r="H23" s="12">
        <v>12.25</v>
      </c>
      <c r="I23" s="39">
        <v>6077889.2138400003</v>
      </c>
      <c r="J23" s="13"/>
      <c r="K23" s="12">
        <v>12.25</v>
      </c>
      <c r="L23" s="14">
        <f t="shared" si="2"/>
        <v>4401.2301203669003</v>
      </c>
      <c r="M23" s="14">
        <f t="shared" si="3"/>
        <v>1676.6590934731</v>
      </c>
      <c r="N23" s="14">
        <f t="shared" si="4"/>
        <v>0</v>
      </c>
      <c r="O23" s="14">
        <f t="shared" si="5"/>
        <v>0</v>
      </c>
      <c r="P23" s="15">
        <f t="shared" si="6"/>
        <v>6077.8892138399997</v>
      </c>
      <c r="Q23" s="4"/>
      <c r="R23" s="4"/>
    </row>
    <row r="24" spans="1:18">
      <c r="A24" s="10">
        <v>12.75</v>
      </c>
      <c r="B24" s="1">
        <v>18</v>
      </c>
      <c r="C24" s="1">
        <v>12</v>
      </c>
      <c r="F24" s="11">
        <f t="shared" si="0"/>
        <v>30</v>
      </c>
      <c r="G24" s="2" t="str">
        <f t="shared" si="1"/>
        <v/>
      </c>
      <c r="H24" s="12">
        <v>12.75</v>
      </c>
      <c r="I24" s="39">
        <v>13692296.7554</v>
      </c>
      <c r="J24" s="13"/>
      <c r="K24" s="12">
        <v>12.75</v>
      </c>
      <c r="L24" s="14">
        <f t="shared" si="2"/>
        <v>8215.3780532399996</v>
      </c>
      <c r="M24" s="14">
        <f t="shared" si="3"/>
        <v>5476.9187021600001</v>
      </c>
      <c r="N24" s="14">
        <f t="shared" si="4"/>
        <v>0</v>
      </c>
      <c r="O24" s="14">
        <f t="shared" si="5"/>
        <v>0</v>
      </c>
      <c r="P24" s="15">
        <f t="shared" si="6"/>
        <v>13692.296755400001</v>
      </c>
      <c r="Q24" s="4"/>
      <c r="R24" s="4"/>
    </row>
    <row r="25" spans="1:18">
      <c r="A25" s="12">
        <v>13.25</v>
      </c>
      <c r="B25" s="1">
        <v>6</v>
      </c>
      <c r="C25" s="1">
        <v>16</v>
      </c>
      <c r="D25" s="1">
        <v>1</v>
      </c>
      <c r="F25" s="11">
        <f t="shared" si="0"/>
        <v>23</v>
      </c>
      <c r="G25" s="2" t="str">
        <f t="shared" si="1"/>
        <v/>
      </c>
      <c r="H25" s="12">
        <v>13.25</v>
      </c>
      <c r="I25" s="39">
        <v>7087615.7677999996</v>
      </c>
      <c r="J25" s="13"/>
      <c r="K25" s="12">
        <v>13.25</v>
      </c>
      <c r="L25" s="14">
        <f t="shared" si="2"/>
        <v>1848.9432437739099</v>
      </c>
      <c r="M25" s="14">
        <f t="shared" si="3"/>
        <v>4930.5153167304297</v>
      </c>
      <c r="N25" s="14">
        <f t="shared" si="4"/>
        <v>308.15720729565197</v>
      </c>
      <c r="O25" s="14">
        <f t="shared" si="5"/>
        <v>0</v>
      </c>
      <c r="P25" s="15">
        <f t="shared" si="6"/>
        <v>7087.61576779999</v>
      </c>
      <c r="Q25" s="4"/>
      <c r="R25" s="4"/>
    </row>
    <row r="26" spans="1:18">
      <c r="A26" s="10">
        <v>13.75</v>
      </c>
      <c r="B26" s="1">
        <v>3</v>
      </c>
      <c r="C26" s="1">
        <v>8</v>
      </c>
      <c r="D26" s="1">
        <v>0</v>
      </c>
      <c r="F26" s="11">
        <f t="shared" si="0"/>
        <v>11</v>
      </c>
      <c r="G26" s="2" t="str">
        <f t="shared" si="1"/>
        <v/>
      </c>
      <c r="H26" s="12">
        <v>13.75</v>
      </c>
      <c r="I26" s="39">
        <v>2681172.2143600001</v>
      </c>
      <c r="J26" s="13"/>
      <c r="K26" s="12">
        <v>13.75</v>
      </c>
      <c r="L26" s="14">
        <f t="shared" si="2"/>
        <v>731.228785734545</v>
      </c>
      <c r="M26" s="14">
        <f t="shared" si="3"/>
        <v>1949.94342862545</v>
      </c>
      <c r="N26" s="14">
        <f t="shared" si="4"/>
        <v>0</v>
      </c>
      <c r="O26" s="14">
        <f t="shared" si="5"/>
        <v>0</v>
      </c>
      <c r="P26" s="15">
        <f t="shared" si="6"/>
        <v>2681.17221435999</v>
      </c>
      <c r="Q26" s="4"/>
      <c r="R26" s="4"/>
    </row>
    <row r="27" spans="1:18">
      <c r="A27" s="12">
        <v>14.25</v>
      </c>
      <c r="B27" s="1">
        <v>2</v>
      </c>
      <c r="C27" s="1">
        <v>8</v>
      </c>
      <c r="D27" s="1">
        <v>0</v>
      </c>
      <c r="F27" s="11">
        <f t="shared" si="0"/>
        <v>10</v>
      </c>
      <c r="G27" s="2" t="str">
        <f t="shared" si="1"/>
        <v/>
      </c>
      <c r="H27" s="12">
        <v>14.25</v>
      </c>
      <c r="I27" s="39">
        <v>563593.76060000004</v>
      </c>
      <c r="J27" s="13"/>
      <c r="K27" s="12">
        <v>14.25</v>
      </c>
      <c r="L27" s="14">
        <f t="shared" si="2"/>
        <v>112.71875212</v>
      </c>
      <c r="M27" s="14">
        <f t="shared" si="3"/>
        <v>450.87500848000002</v>
      </c>
      <c r="N27" s="14">
        <f t="shared" si="4"/>
        <v>0</v>
      </c>
      <c r="O27" s="14">
        <f t="shared" si="5"/>
        <v>0</v>
      </c>
      <c r="P27" s="15">
        <f t="shared" si="6"/>
        <v>563.5937606</v>
      </c>
      <c r="Q27" s="4"/>
      <c r="R27" s="4"/>
    </row>
    <row r="28" spans="1:18">
      <c r="A28" s="10">
        <v>14.75</v>
      </c>
      <c r="B28" s="1">
        <v>1</v>
      </c>
      <c r="C28" s="1">
        <v>3</v>
      </c>
      <c r="D28" s="1">
        <v>2</v>
      </c>
      <c r="F28" s="11">
        <f t="shared" si="0"/>
        <v>6</v>
      </c>
      <c r="G28" s="2" t="str">
        <f t="shared" si="1"/>
        <v/>
      </c>
      <c r="H28" s="12">
        <v>14.75</v>
      </c>
      <c r="I28" s="39">
        <v>433413.41967999999</v>
      </c>
      <c r="J28" s="13"/>
      <c r="K28" s="12">
        <v>14.75</v>
      </c>
      <c r="L28" s="14">
        <f t="shared" si="2"/>
        <v>72.235569946666701</v>
      </c>
      <c r="M28" s="14">
        <f t="shared" si="3"/>
        <v>216.70670984</v>
      </c>
      <c r="N28" s="14">
        <f t="shared" si="4"/>
        <v>144.471139893333</v>
      </c>
      <c r="O28" s="14">
        <f t="shared" si="5"/>
        <v>0</v>
      </c>
      <c r="P28" s="15">
        <f t="shared" si="6"/>
        <v>433.41341968</v>
      </c>
      <c r="Q28" s="4"/>
      <c r="R28" s="4"/>
    </row>
    <row r="29" spans="1:18">
      <c r="A29" s="12">
        <v>15.25</v>
      </c>
      <c r="C29" s="1">
        <v>4</v>
      </c>
      <c r="D29" s="1">
        <v>2</v>
      </c>
      <c r="F29" s="11">
        <f t="shared" si="0"/>
        <v>6</v>
      </c>
      <c r="G29" s="2" t="str">
        <f t="shared" si="1"/>
        <v/>
      </c>
      <c r="H29" s="12">
        <v>15.25</v>
      </c>
      <c r="I29" s="39">
        <v>433413.41967999999</v>
      </c>
      <c r="J29" s="13"/>
      <c r="K29" s="12">
        <v>15.25</v>
      </c>
      <c r="L29" s="14">
        <f t="shared" si="2"/>
        <v>0</v>
      </c>
      <c r="M29" s="14">
        <f t="shared" si="3"/>
        <v>288.94227978666697</v>
      </c>
      <c r="N29" s="14">
        <f t="shared" si="4"/>
        <v>144.471139893333</v>
      </c>
      <c r="O29" s="14">
        <f t="shared" si="5"/>
        <v>0</v>
      </c>
      <c r="P29" s="15">
        <f t="shared" si="6"/>
        <v>433.41341968</v>
      </c>
      <c r="Q29" s="4"/>
      <c r="R29" s="4"/>
    </row>
    <row r="30" spans="1:18">
      <c r="A30" s="10">
        <v>15.75</v>
      </c>
      <c r="C30" s="1">
        <v>3</v>
      </c>
      <c r="D30" s="1">
        <v>3</v>
      </c>
      <c r="F30" s="11">
        <f t="shared" si="0"/>
        <v>6</v>
      </c>
      <c r="G30" s="2" t="str">
        <f t="shared" si="1"/>
        <v/>
      </c>
      <c r="H30" s="12">
        <v>15.75</v>
      </c>
      <c r="I30"/>
      <c r="J30" s="13"/>
      <c r="K30" s="12">
        <v>15.75</v>
      </c>
      <c r="L30" s="14">
        <f t="shared" si="2"/>
        <v>0</v>
      </c>
      <c r="M30" s="14">
        <f t="shared" si="3"/>
        <v>0</v>
      </c>
      <c r="N30" s="14">
        <f t="shared" si="4"/>
        <v>0</v>
      </c>
      <c r="O30" s="14">
        <f t="shared" si="5"/>
        <v>0</v>
      </c>
      <c r="P30" s="15">
        <f t="shared" si="6"/>
        <v>0</v>
      </c>
      <c r="Q30" s="4"/>
      <c r="R30" s="4"/>
    </row>
    <row r="31" spans="1:18">
      <c r="A31" s="12">
        <v>16.25</v>
      </c>
      <c r="C31" s="1">
        <v>3</v>
      </c>
      <c r="D31" s="1">
        <v>1</v>
      </c>
      <c r="F31" s="11">
        <f t="shared" si="0"/>
        <v>4</v>
      </c>
      <c r="G31" s="2" t="str">
        <f t="shared" si="1"/>
        <v/>
      </c>
      <c r="H31" s="12">
        <v>16.25</v>
      </c>
      <c r="I31"/>
      <c r="J31" s="13"/>
      <c r="K31" s="12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4"/>
      <c r="R31" s="4"/>
    </row>
    <row r="32" spans="1:18">
      <c r="A32" s="10">
        <v>16.75</v>
      </c>
      <c r="C32" s="1">
        <v>1</v>
      </c>
      <c r="F32" s="11">
        <f t="shared" si="0"/>
        <v>1</v>
      </c>
      <c r="G32" s="2" t="str">
        <f t="shared" si="1"/>
        <v/>
      </c>
      <c r="H32" s="12">
        <v>16.75</v>
      </c>
      <c r="I32"/>
      <c r="J32" s="18"/>
      <c r="K32" s="12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4"/>
      <c r="R32" s="4"/>
    </row>
    <row r="33" spans="1:18">
      <c r="A33" s="12">
        <v>17.25</v>
      </c>
      <c r="C33" s="16">
        <v>1</v>
      </c>
      <c r="D33" s="16">
        <v>1</v>
      </c>
      <c r="F33" s="11">
        <f t="shared" si="0"/>
        <v>2</v>
      </c>
      <c r="G33" s="2" t="str">
        <f t="shared" si="1"/>
        <v/>
      </c>
      <c r="H33" s="12">
        <v>17.25</v>
      </c>
      <c r="I33"/>
      <c r="J33" s="18"/>
      <c r="K33" s="12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4"/>
      <c r="R33" s="4"/>
    </row>
    <row r="34" spans="1:18">
      <c r="A34" s="10">
        <v>17.75</v>
      </c>
      <c r="D34" s="16">
        <v>1</v>
      </c>
      <c r="F34" s="11">
        <f t="shared" si="0"/>
        <v>1</v>
      </c>
      <c r="G34" s="2" t="str">
        <f t="shared" si="1"/>
        <v/>
      </c>
      <c r="H34" s="12">
        <v>17.75</v>
      </c>
      <c r="I34"/>
      <c r="J34" s="18"/>
      <c r="K34" s="12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4"/>
      <c r="R34" s="4"/>
    </row>
    <row r="35" spans="1:18">
      <c r="A35" s="12">
        <v>18.25</v>
      </c>
      <c r="D35" s="16">
        <v>1</v>
      </c>
      <c r="F35" s="11">
        <f t="shared" si="0"/>
        <v>1</v>
      </c>
      <c r="G35" s="2" t="str">
        <f t="shared" si="1"/>
        <v/>
      </c>
      <c r="H35" s="12">
        <v>18.25</v>
      </c>
      <c r="I35"/>
      <c r="J35" s="2"/>
      <c r="K35" s="12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4"/>
      <c r="R35" s="4"/>
    </row>
    <row r="36" spans="1:18">
      <c r="A36" s="10">
        <v>18.75</v>
      </c>
      <c r="F36" s="11">
        <f t="shared" si="0"/>
        <v>0</v>
      </c>
      <c r="G36" s="2" t="str">
        <f t="shared" si="1"/>
        <v/>
      </c>
      <c r="H36" s="12">
        <v>18.75</v>
      </c>
      <c r="I36"/>
      <c r="J36" s="2"/>
      <c r="K36" s="12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4"/>
      <c r="R36" s="4"/>
    </row>
    <row r="37" spans="1:18">
      <c r="A37" s="12">
        <v>19.25</v>
      </c>
      <c r="B37"/>
      <c r="C37"/>
      <c r="D37"/>
      <c r="E37"/>
      <c r="F37" s="11">
        <f t="shared" si="0"/>
        <v>0</v>
      </c>
      <c r="G37" s="2" t="str">
        <f t="shared" si="1"/>
        <v/>
      </c>
      <c r="H37" s="12">
        <v>19.25</v>
      </c>
      <c r="I37"/>
      <c r="J37" s="2"/>
      <c r="K37" s="12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4"/>
      <c r="R37" s="4"/>
    </row>
    <row r="38" spans="1:18">
      <c r="A38" s="10">
        <v>19.75</v>
      </c>
      <c r="B38"/>
      <c r="C38"/>
      <c r="D38"/>
      <c r="E38"/>
      <c r="F38" s="11">
        <f t="shared" si="0"/>
        <v>0</v>
      </c>
      <c r="G38" s="2" t="str">
        <f t="shared" si="1"/>
        <v/>
      </c>
      <c r="H38" s="12">
        <v>19.75</v>
      </c>
      <c r="I38"/>
      <c r="J38" s="2"/>
      <c r="K38" s="12">
        <v>19.75</v>
      </c>
      <c r="L38" s="14">
        <f t="shared" si="2"/>
        <v>0</v>
      </c>
      <c r="M38" s="14">
        <f t="shared" si="3"/>
        <v>0</v>
      </c>
      <c r="N38" s="14">
        <f t="shared" si="4"/>
        <v>0</v>
      </c>
      <c r="O38" s="14">
        <f t="shared" si="5"/>
        <v>0</v>
      </c>
      <c r="P38" s="15">
        <f t="shared" si="6"/>
        <v>0</v>
      </c>
      <c r="Q38" s="4"/>
      <c r="R38" s="4"/>
    </row>
    <row r="39" spans="1:18">
      <c r="A39" s="12">
        <v>20.25</v>
      </c>
      <c r="B39"/>
      <c r="C39"/>
      <c r="D39"/>
      <c r="E39"/>
      <c r="F39" s="11">
        <f t="shared" si="0"/>
        <v>0</v>
      </c>
      <c r="G39" s="2" t="str">
        <f t="shared" si="1"/>
        <v/>
      </c>
      <c r="H39" s="12">
        <v>20.25</v>
      </c>
      <c r="I39"/>
      <c r="J39" s="2"/>
      <c r="K39" s="12">
        <v>20.25</v>
      </c>
      <c r="L39" s="14">
        <f t="shared" si="2"/>
        <v>0</v>
      </c>
      <c r="M39" s="14">
        <f t="shared" si="3"/>
        <v>0</v>
      </c>
      <c r="N39" s="14">
        <f t="shared" si="4"/>
        <v>0</v>
      </c>
      <c r="O39" s="14">
        <f t="shared" si="5"/>
        <v>0</v>
      </c>
      <c r="P39" s="15">
        <f t="shared" si="6"/>
        <v>0</v>
      </c>
      <c r="Q39" s="4"/>
      <c r="R39" s="4"/>
    </row>
    <row r="40" spans="1:18">
      <c r="A40" s="10">
        <v>20.75</v>
      </c>
      <c r="B40"/>
      <c r="C40"/>
      <c r="D40"/>
      <c r="E40"/>
      <c r="F40" s="11">
        <f t="shared" si="0"/>
        <v>0</v>
      </c>
      <c r="G40" s="2" t="str">
        <f t="shared" si="1"/>
        <v>COMPLETAR</v>
      </c>
      <c r="H40" s="12">
        <v>20.75</v>
      </c>
      <c r="I40" s="13">
        <f>SUM(I3:I39)</f>
        <v>88542417</v>
      </c>
      <c r="J40" s="2"/>
      <c r="K40" s="12">
        <v>20.75</v>
      </c>
      <c r="L40" s="14">
        <f t="shared" si="2"/>
        <v>0</v>
      </c>
      <c r="M40" s="14">
        <f t="shared" si="3"/>
        <v>0</v>
      </c>
      <c r="N40" s="14">
        <f t="shared" si="4"/>
        <v>0</v>
      </c>
      <c r="O40" s="14">
        <f t="shared" si="5"/>
        <v>0</v>
      </c>
      <c r="P40" s="15">
        <f t="shared" si="6"/>
        <v>0</v>
      </c>
      <c r="Q40" s="4"/>
      <c r="R40" s="4"/>
    </row>
    <row r="41" spans="1:18">
      <c r="A41" s="12">
        <v>21.25</v>
      </c>
      <c r="B41"/>
      <c r="C41"/>
      <c r="D41"/>
      <c r="E41"/>
      <c r="F41" s="11">
        <f t="shared" si="0"/>
        <v>0</v>
      </c>
      <c r="G41" s="2" t="str">
        <f t="shared" si="1"/>
        <v/>
      </c>
      <c r="H41" s="12">
        <v>21.25</v>
      </c>
      <c r="I41" s="13"/>
      <c r="J41" s="2"/>
      <c r="K41" s="12">
        <v>21.25</v>
      </c>
      <c r="L41" s="14">
        <f t="shared" si="2"/>
        <v>0</v>
      </c>
      <c r="M41" s="14">
        <f t="shared" si="3"/>
        <v>0</v>
      </c>
      <c r="N41" s="14">
        <f t="shared" si="4"/>
        <v>0</v>
      </c>
      <c r="O41" s="14">
        <f t="shared" si="5"/>
        <v>0</v>
      </c>
      <c r="P41" s="15">
        <f t="shared" si="6"/>
        <v>0</v>
      </c>
      <c r="Q41" s="4"/>
      <c r="R41" s="4"/>
    </row>
    <row r="42" spans="1:18">
      <c r="A42" s="10">
        <v>21.75</v>
      </c>
      <c r="B42"/>
      <c r="C42"/>
      <c r="D42"/>
      <c r="E42"/>
      <c r="F42" s="11">
        <f t="shared" si="0"/>
        <v>0</v>
      </c>
      <c r="G42" s="2" t="str">
        <f t="shared" si="1"/>
        <v/>
      </c>
      <c r="H42" s="12">
        <v>21.75</v>
      </c>
      <c r="I42" s="13"/>
      <c r="J42" s="2"/>
      <c r="K42" s="12">
        <v>21.75</v>
      </c>
      <c r="L42" s="14">
        <f t="shared" si="2"/>
        <v>0</v>
      </c>
      <c r="M42" s="14">
        <f t="shared" si="3"/>
        <v>0</v>
      </c>
      <c r="N42" s="14">
        <f t="shared" si="4"/>
        <v>0</v>
      </c>
      <c r="O42" s="14">
        <f t="shared" si="5"/>
        <v>0</v>
      </c>
      <c r="P42" s="15">
        <f t="shared" si="6"/>
        <v>0</v>
      </c>
      <c r="Q42" s="4"/>
      <c r="R42" s="4"/>
    </row>
    <row r="43" spans="1:18">
      <c r="A43" s="19" t="s">
        <v>7</v>
      </c>
      <c r="B43" s="20">
        <f>SUM(B6:B42)</f>
        <v>269</v>
      </c>
      <c r="C43" s="20">
        <f>SUM(C6:C42)</f>
        <v>83</v>
      </c>
      <c r="D43" s="20">
        <f>SUM(D6:D42)</f>
        <v>12</v>
      </c>
      <c r="E43" s="20">
        <f>SUM(E6:E42)</f>
        <v>0</v>
      </c>
      <c r="F43" s="20">
        <f>SUM(F6:F42)</f>
        <v>364</v>
      </c>
      <c r="G43" s="21"/>
      <c r="H43" s="19" t="s">
        <v>7</v>
      </c>
      <c r="I43" s="13">
        <f>SUM(I6:I42)</f>
        <v>177084834</v>
      </c>
      <c r="J43" s="2"/>
      <c r="K43" s="19" t="s">
        <v>7</v>
      </c>
      <c r="L43" s="20">
        <f>SUM(L6:L42)</f>
        <v>69027.871927542103</v>
      </c>
      <c r="M43" s="20">
        <f>SUM(M6:M42)</f>
        <v>18917.445699575699</v>
      </c>
      <c r="N43" s="20">
        <f>SUM(N6:N42)</f>
        <v>597.09948708231798</v>
      </c>
      <c r="O43" s="20">
        <f>SUM(O6:O42)</f>
        <v>0</v>
      </c>
      <c r="P43" s="20">
        <f>SUM(P6:P42)</f>
        <v>88542.417114199998</v>
      </c>
      <c r="Q43" s="22"/>
      <c r="R43" s="4"/>
    </row>
    <row r="44" spans="1:18">
      <c r="A44" s="2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2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4"/>
      <c r="B46" s="2"/>
      <c r="C46" s="2"/>
      <c r="D46" s="2"/>
      <c r="E46" s="2"/>
      <c r="F46" s="24"/>
      <c r="G46" s="2"/>
      <c r="H46" s="2"/>
      <c r="I46" s="2"/>
      <c r="J46" s="24"/>
      <c r="K46" s="2"/>
      <c r="L46" s="2"/>
      <c r="M46" s="2"/>
      <c r="N46" s="24"/>
      <c r="O46" s="2"/>
      <c r="P46" s="4"/>
      <c r="Q46" s="4"/>
      <c r="R46" s="4"/>
    </row>
    <row r="47" spans="1:18">
      <c r="A47" s="2"/>
      <c r="B47" s="49" t="s">
        <v>9</v>
      </c>
      <c r="C47" s="49"/>
      <c r="D47" s="49"/>
      <c r="E47" s="2"/>
      <c r="F47" s="2"/>
      <c r="G47" s="25"/>
      <c r="H47" s="2"/>
      <c r="I47" s="49" t="s">
        <v>10</v>
      </c>
      <c r="J47" s="49"/>
      <c r="K47" s="49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6" t="s">
        <v>11</v>
      </c>
      <c r="I49" s="40">
        <v>4.1374000000000003E-3</v>
      </c>
      <c r="J49" s="26" t="s">
        <v>12</v>
      </c>
      <c r="K49" s="40">
        <v>3.1351651</v>
      </c>
      <c r="L49" s="2"/>
      <c r="M49" s="2"/>
      <c r="N49" s="14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27" t="s">
        <v>7</v>
      </c>
      <c r="N51" s="4"/>
      <c r="O51" s="4"/>
      <c r="P51" s="4"/>
    </row>
    <row r="52" spans="1:18">
      <c r="A52" s="12">
        <v>3.75</v>
      </c>
      <c r="B52" s="14">
        <f t="shared" ref="B52:B88" si="7">L6*($A52)</f>
        <v>0</v>
      </c>
      <c r="C52" s="14">
        <f t="shared" ref="C52:C88" si="8">M6*($A52)</f>
        <v>0</v>
      </c>
      <c r="D52" s="14">
        <f t="shared" ref="D52:D88" si="9">N6*($A52)</f>
        <v>0</v>
      </c>
      <c r="E52" s="14">
        <f t="shared" ref="E52:E88" si="10">O6*($A52)</f>
        <v>0</v>
      </c>
      <c r="F52" s="11">
        <f t="shared" ref="F52:F88" si="11">SUM(B52:E52)</f>
        <v>0</v>
      </c>
      <c r="G52" s="2"/>
      <c r="H52" s="12">
        <f t="shared" ref="H52:H88" si="12">$I$49*((A52)^$K$49)</f>
        <v>0.26086169207868498</v>
      </c>
      <c r="I52" s="14">
        <f t="shared" ref="I52:I88" si="13">L6*$H52</f>
        <v>0</v>
      </c>
      <c r="J52" s="14">
        <f t="shared" ref="J52:J88" si="14">M6*$H52</f>
        <v>0</v>
      </c>
      <c r="K52" s="14">
        <f t="shared" ref="K52:K88" si="15">N6*$H52</f>
        <v>0</v>
      </c>
      <c r="L52" s="14">
        <f t="shared" ref="L52:L88" si="16">O6*$H52</f>
        <v>0</v>
      </c>
      <c r="M52" s="28">
        <f t="shared" ref="M52:M88" si="17">SUM(I52:L52)</f>
        <v>0</v>
      </c>
      <c r="N52" s="4"/>
      <c r="O52" s="4"/>
      <c r="P52" s="4"/>
    </row>
    <row r="53" spans="1:18">
      <c r="A53" s="12">
        <v>4.25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1">
        <f t="shared" si="11"/>
        <v>0</v>
      </c>
      <c r="G53" s="2"/>
      <c r="H53" s="12">
        <f t="shared" si="12"/>
        <v>0.38621625899993201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8">
        <f t="shared" si="17"/>
        <v>0</v>
      </c>
      <c r="N53" s="4"/>
      <c r="O53" s="4"/>
      <c r="P53" s="4"/>
    </row>
    <row r="54" spans="1:18">
      <c r="A54" s="12">
        <v>4.75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1">
        <f t="shared" si="11"/>
        <v>0</v>
      </c>
      <c r="G54" s="2"/>
      <c r="H54" s="12">
        <f t="shared" si="12"/>
        <v>0.54736080858809799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8">
        <f t="shared" si="17"/>
        <v>0</v>
      </c>
      <c r="N54" s="4"/>
      <c r="O54" s="4"/>
      <c r="P54" s="4"/>
    </row>
    <row r="55" spans="1:18">
      <c r="A55" s="12">
        <v>5.25</v>
      </c>
      <c r="B55" s="14">
        <f t="shared" si="7"/>
        <v>401.71471640999999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1">
        <f t="shared" si="11"/>
        <v>401.71471640999999</v>
      </c>
      <c r="G55" s="2"/>
      <c r="H55" s="12">
        <f t="shared" si="12"/>
        <v>0.74911039674152702</v>
      </c>
      <c r="I55" s="14">
        <f t="shared" si="13"/>
        <v>57.319746778439097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8">
        <f t="shared" si="17"/>
        <v>57.319746778439097</v>
      </c>
      <c r="N55" s="4"/>
      <c r="O55" s="4"/>
      <c r="P55" s="4"/>
    </row>
    <row r="56" spans="1:18">
      <c r="A56" s="12">
        <v>5.75</v>
      </c>
      <c r="B56" s="14">
        <f t="shared" si="7"/>
        <v>1065.58904665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1">
        <f t="shared" si="11"/>
        <v>1065.58904665</v>
      </c>
      <c r="G56" s="2"/>
      <c r="H56" s="12">
        <f t="shared" si="12"/>
        <v>0.99634930999924398</v>
      </c>
      <c r="I56" s="14">
        <f t="shared" si="13"/>
        <v>184.64328893434401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8">
        <f t="shared" si="17"/>
        <v>184.64328893434401</v>
      </c>
      <c r="N56" s="4"/>
      <c r="O56" s="4"/>
      <c r="P56" s="4"/>
    </row>
    <row r="57" spans="1:18">
      <c r="A57" s="12">
        <v>6.25</v>
      </c>
      <c r="B57" s="14">
        <f t="shared" si="7"/>
        <v>2581.4394537500002</v>
      </c>
      <c r="C57" s="14">
        <f t="shared" si="8"/>
        <v>0</v>
      </c>
      <c r="D57" s="14">
        <f t="shared" si="9"/>
        <v>0</v>
      </c>
      <c r="E57" s="14">
        <f t="shared" si="10"/>
        <v>0</v>
      </c>
      <c r="F57" s="11">
        <f t="shared" si="11"/>
        <v>2581.4394537500002</v>
      </c>
      <c r="G57" s="2"/>
      <c r="H57" s="12">
        <f t="shared" si="12"/>
        <v>1.2940252904634</v>
      </c>
      <c r="I57" s="14">
        <f t="shared" si="13"/>
        <v>534.47167023240399</v>
      </c>
      <c r="J57" s="14">
        <f t="shared" si="14"/>
        <v>0</v>
      </c>
      <c r="K57" s="14">
        <f t="shared" si="15"/>
        <v>0</v>
      </c>
      <c r="L57" s="14">
        <f t="shared" si="16"/>
        <v>0</v>
      </c>
      <c r="M57" s="28">
        <f t="shared" si="17"/>
        <v>534.47167023240399</v>
      </c>
      <c r="N57" s="4"/>
      <c r="O57" s="4"/>
      <c r="P57" s="4"/>
    </row>
    <row r="58" spans="1:18">
      <c r="A58" s="12">
        <v>6.75</v>
      </c>
      <c r="B58" s="14">
        <f t="shared" si="7"/>
        <v>2959.3531372500001</v>
      </c>
      <c r="C58" s="14">
        <f t="shared" si="8"/>
        <v>0</v>
      </c>
      <c r="D58" s="14">
        <f t="shared" si="9"/>
        <v>0</v>
      </c>
      <c r="E58" s="14">
        <f t="shared" si="10"/>
        <v>0</v>
      </c>
      <c r="F58" s="11">
        <f t="shared" si="11"/>
        <v>2959.3531372500001</v>
      </c>
      <c r="G58" s="2"/>
      <c r="H58" s="12">
        <f t="shared" si="12"/>
        <v>1.6471447106725901</v>
      </c>
      <c r="I58" s="14">
        <f t="shared" si="13"/>
        <v>722.14560993091402</v>
      </c>
      <c r="J58" s="14">
        <f t="shared" si="14"/>
        <v>0</v>
      </c>
      <c r="K58" s="14">
        <f t="shared" si="15"/>
        <v>0</v>
      </c>
      <c r="L58" s="14">
        <f t="shared" si="16"/>
        <v>0</v>
      </c>
      <c r="M58" s="28">
        <f t="shared" si="17"/>
        <v>722.14560993091402</v>
      </c>
      <c r="N58" s="4"/>
      <c r="O58" s="4"/>
      <c r="P58" s="4"/>
    </row>
    <row r="59" spans="1:18">
      <c r="A59" s="12">
        <v>7.25</v>
      </c>
      <c r="B59" s="14">
        <f t="shared" si="7"/>
        <v>5466.4527995999997</v>
      </c>
      <c r="C59" s="14">
        <f t="shared" si="8"/>
        <v>0</v>
      </c>
      <c r="D59" s="14">
        <f t="shared" si="9"/>
        <v>0</v>
      </c>
      <c r="E59" s="14">
        <f t="shared" si="10"/>
        <v>0</v>
      </c>
      <c r="F59" s="11">
        <f t="shared" si="11"/>
        <v>5466.4527995999997</v>
      </c>
      <c r="G59" s="2"/>
      <c r="H59" s="12">
        <f t="shared" si="12"/>
        <v>2.0607684773293502</v>
      </c>
      <c r="I59" s="14">
        <f t="shared" si="13"/>
        <v>1553.8060154792399</v>
      </c>
      <c r="J59" s="14">
        <f t="shared" si="14"/>
        <v>0</v>
      </c>
      <c r="K59" s="14">
        <f t="shared" si="15"/>
        <v>0</v>
      </c>
      <c r="L59" s="14">
        <f t="shared" si="16"/>
        <v>0</v>
      </c>
      <c r="M59" s="28">
        <f t="shared" si="17"/>
        <v>1553.8060154792399</v>
      </c>
      <c r="N59" s="4"/>
      <c r="O59" s="4"/>
      <c r="P59" s="4"/>
    </row>
    <row r="60" spans="1:18">
      <c r="A60" s="12">
        <v>7.75</v>
      </c>
      <c r="B60" s="14">
        <f t="shared" si="7"/>
        <v>5731.8054623999997</v>
      </c>
      <c r="C60" s="14">
        <f t="shared" si="8"/>
        <v>0</v>
      </c>
      <c r="D60" s="14">
        <f t="shared" si="9"/>
        <v>0</v>
      </c>
      <c r="E60" s="14">
        <f t="shared" si="10"/>
        <v>0</v>
      </c>
      <c r="F60" s="11">
        <f t="shared" si="11"/>
        <v>5731.8054623999997</v>
      </c>
      <c r="G60" s="2"/>
      <c r="H60" s="12">
        <f t="shared" si="12"/>
        <v>2.5400085071162199</v>
      </c>
      <c r="I60" s="14">
        <f t="shared" si="13"/>
        <v>1878.5593078233801</v>
      </c>
      <c r="J60" s="14">
        <f t="shared" si="14"/>
        <v>0</v>
      </c>
      <c r="K60" s="14">
        <f t="shared" si="15"/>
        <v>0</v>
      </c>
      <c r="L60" s="14">
        <f t="shared" si="16"/>
        <v>0</v>
      </c>
      <c r="M60" s="28">
        <f t="shared" si="17"/>
        <v>1878.5593078233801</v>
      </c>
      <c r="N60" s="4"/>
      <c r="O60" s="4"/>
      <c r="P60" s="4"/>
    </row>
    <row r="61" spans="1:18">
      <c r="A61" s="12">
        <v>8.25</v>
      </c>
      <c r="B61" s="14">
        <f t="shared" si="7"/>
        <v>6553.5460402500003</v>
      </c>
      <c r="C61" s="14">
        <f t="shared" si="8"/>
        <v>0</v>
      </c>
      <c r="D61" s="14">
        <f t="shared" si="9"/>
        <v>0</v>
      </c>
      <c r="E61" s="14">
        <f t="shared" si="10"/>
        <v>0</v>
      </c>
      <c r="F61" s="11">
        <f t="shared" si="11"/>
        <v>6553.5460402500003</v>
      </c>
      <c r="G61" s="2"/>
      <c r="H61" s="12">
        <f t="shared" si="12"/>
        <v>3.0900246602171499</v>
      </c>
      <c r="I61" s="14">
        <f t="shared" si="13"/>
        <v>2454.6204698473898</v>
      </c>
      <c r="J61" s="14">
        <f t="shared" si="14"/>
        <v>0</v>
      </c>
      <c r="K61" s="14">
        <f t="shared" si="15"/>
        <v>0</v>
      </c>
      <c r="L61" s="14">
        <f t="shared" si="16"/>
        <v>0</v>
      </c>
      <c r="M61" s="28">
        <f t="shared" si="17"/>
        <v>2454.6204698473898</v>
      </c>
      <c r="N61" s="4"/>
      <c r="O61" s="4"/>
      <c r="P61" s="4"/>
    </row>
    <row r="62" spans="1:18">
      <c r="A62" s="12">
        <v>8.75</v>
      </c>
      <c r="B62" s="14">
        <f t="shared" si="7"/>
        <v>27578.9322025</v>
      </c>
      <c r="C62" s="14">
        <f t="shared" si="8"/>
        <v>0</v>
      </c>
      <c r="D62" s="14">
        <f t="shared" si="9"/>
        <v>0</v>
      </c>
      <c r="E62" s="14">
        <f t="shared" si="10"/>
        <v>0</v>
      </c>
      <c r="F62" s="11">
        <f t="shared" si="11"/>
        <v>27578.9322025</v>
      </c>
      <c r="G62" s="2"/>
      <c r="H62" s="12">
        <f t="shared" si="12"/>
        <v>3.7160220460435101</v>
      </c>
      <c r="I62" s="14">
        <f t="shared" si="13"/>
        <v>11712.4480080948</v>
      </c>
      <c r="J62" s="14">
        <f t="shared" si="14"/>
        <v>0</v>
      </c>
      <c r="K62" s="14">
        <f t="shared" si="15"/>
        <v>0</v>
      </c>
      <c r="L62" s="14">
        <f t="shared" si="16"/>
        <v>0</v>
      </c>
      <c r="M62" s="28">
        <f t="shared" si="17"/>
        <v>11712.4480080948</v>
      </c>
      <c r="N62" s="4"/>
      <c r="O62" s="4"/>
      <c r="P62" s="4"/>
    </row>
    <row r="63" spans="1:18">
      <c r="A63" s="12">
        <v>9.25</v>
      </c>
      <c r="B63" s="14">
        <f t="shared" si="7"/>
        <v>66539.974419000006</v>
      </c>
      <c r="C63" s="14">
        <f t="shared" si="8"/>
        <v>0</v>
      </c>
      <c r="D63" s="14">
        <f t="shared" si="9"/>
        <v>0</v>
      </c>
      <c r="E63" s="14">
        <f t="shared" si="10"/>
        <v>0</v>
      </c>
      <c r="F63" s="11">
        <f t="shared" si="11"/>
        <v>66539.974419000006</v>
      </c>
      <c r="G63" s="2"/>
      <c r="H63" s="12">
        <f t="shared" si="12"/>
        <v>4.4232486359178704</v>
      </c>
      <c r="I63" s="14">
        <f t="shared" si="13"/>
        <v>31818.686603551501</v>
      </c>
      <c r="J63" s="14">
        <f t="shared" si="14"/>
        <v>0</v>
      </c>
      <c r="K63" s="14">
        <f t="shared" si="15"/>
        <v>0</v>
      </c>
      <c r="L63" s="14">
        <f t="shared" si="16"/>
        <v>0</v>
      </c>
      <c r="M63" s="28">
        <f t="shared" si="17"/>
        <v>31818.686603551501</v>
      </c>
      <c r="N63" s="4"/>
      <c r="O63" s="4"/>
      <c r="P63" s="4"/>
    </row>
    <row r="64" spans="1:18">
      <c r="A64" s="12">
        <v>9.75</v>
      </c>
      <c r="B64" s="14">
        <f t="shared" si="7"/>
        <v>147467.641409606</v>
      </c>
      <c r="C64" s="14">
        <f t="shared" si="8"/>
        <v>12640.0835493948</v>
      </c>
      <c r="D64" s="14">
        <f t="shared" si="9"/>
        <v>0</v>
      </c>
      <c r="E64" s="14">
        <f t="shared" si="10"/>
        <v>0</v>
      </c>
      <c r="F64" s="11">
        <f t="shared" si="11"/>
        <v>160107.724959001</v>
      </c>
      <c r="G64" s="2"/>
      <c r="H64" s="12">
        <f t="shared" si="12"/>
        <v>5.2169931320262304</v>
      </c>
      <c r="I64" s="14">
        <f t="shared" si="13"/>
        <v>78906.427941540504</v>
      </c>
      <c r="J64" s="14">
        <f t="shared" si="14"/>
        <v>6763.4081092748902</v>
      </c>
      <c r="K64" s="14">
        <f t="shared" si="15"/>
        <v>0</v>
      </c>
      <c r="L64" s="14">
        <f t="shared" si="16"/>
        <v>0</v>
      </c>
      <c r="M64" s="28">
        <f t="shared" si="17"/>
        <v>85669.8360508154</v>
      </c>
      <c r="N64" s="4"/>
      <c r="O64" s="4"/>
      <c r="P64" s="4"/>
    </row>
    <row r="65" spans="1:16">
      <c r="A65" s="12">
        <v>10.25</v>
      </c>
      <c r="B65" s="14">
        <f t="shared" si="7"/>
        <v>74901.951714181007</v>
      </c>
      <c r="C65" s="14">
        <f t="shared" si="8"/>
        <v>11984.312274268999</v>
      </c>
      <c r="D65" s="14">
        <f t="shared" si="9"/>
        <v>0</v>
      </c>
      <c r="E65" s="14">
        <f t="shared" si="10"/>
        <v>0</v>
      </c>
      <c r="F65" s="11">
        <f t="shared" si="11"/>
        <v>86886.263988449995</v>
      </c>
      <c r="G65" s="2"/>
      <c r="H65" s="12">
        <f t="shared" si="12"/>
        <v>6.1025830526367697</v>
      </c>
      <c r="I65" s="14">
        <f t="shared" si="13"/>
        <v>44594.6713307686</v>
      </c>
      <c r="J65" s="14">
        <f t="shared" si="14"/>
        <v>7135.1474129230201</v>
      </c>
      <c r="K65" s="14">
        <f t="shared" si="15"/>
        <v>0</v>
      </c>
      <c r="L65" s="14">
        <f t="shared" si="16"/>
        <v>0</v>
      </c>
      <c r="M65" s="28">
        <f t="shared" si="17"/>
        <v>51729.818743691598</v>
      </c>
      <c r="N65" s="4"/>
      <c r="O65" s="4"/>
      <c r="P65" s="4"/>
    </row>
    <row r="66" spans="1:16">
      <c r="A66" s="12">
        <v>10.75</v>
      </c>
      <c r="B66" s="14">
        <f t="shared" si="7"/>
        <v>61266.754113950003</v>
      </c>
      <c r="C66" s="14">
        <f t="shared" si="8"/>
        <v>2988.6221519000001</v>
      </c>
      <c r="D66" s="14">
        <f t="shared" si="9"/>
        <v>0</v>
      </c>
      <c r="E66" s="14">
        <f t="shared" si="10"/>
        <v>0</v>
      </c>
      <c r="F66" s="11">
        <f t="shared" si="11"/>
        <v>64255.376265849998</v>
      </c>
      <c r="G66" s="2"/>
      <c r="H66" s="12">
        <f t="shared" si="12"/>
        <v>7.0853830015793999</v>
      </c>
      <c r="I66" s="14">
        <f t="shared" si="13"/>
        <v>40381.248201016402</v>
      </c>
      <c r="J66" s="14">
        <f t="shared" si="14"/>
        <v>1969.8169854154301</v>
      </c>
      <c r="K66" s="14">
        <f t="shared" si="15"/>
        <v>0</v>
      </c>
      <c r="L66" s="14">
        <f t="shared" si="16"/>
        <v>0</v>
      </c>
      <c r="M66" s="28">
        <f t="shared" si="17"/>
        <v>42351.065186431799</v>
      </c>
      <c r="N66" s="4"/>
      <c r="O66" s="4"/>
      <c r="P66" s="4"/>
    </row>
    <row r="67" spans="1:16">
      <c r="A67" s="12">
        <v>11.25</v>
      </c>
      <c r="B67" s="14">
        <f t="shared" si="7"/>
        <v>77720.223203571397</v>
      </c>
      <c r="C67" s="14">
        <f t="shared" si="8"/>
        <v>3886.0111601785702</v>
      </c>
      <c r="D67" s="14">
        <f t="shared" si="9"/>
        <v>0</v>
      </c>
      <c r="E67" s="14">
        <f t="shared" si="10"/>
        <v>0</v>
      </c>
      <c r="F67" s="11">
        <f t="shared" si="11"/>
        <v>81606.234363750002</v>
      </c>
      <c r="G67" s="2"/>
      <c r="H67" s="12">
        <f t="shared" si="12"/>
        <v>8.1707930960611606</v>
      </c>
      <c r="I67" s="14">
        <f t="shared" si="13"/>
        <v>56447.632282317601</v>
      </c>
      <c r="J67" s="14">
        <f t="shared" si="14"/>
        <v>2822.38161411588</v>
      </c>
      <c r="K67" s="14">
        <f t="shared" si="15"/>
        <v>0</v>
      </c>
      <c r="L67" s="14">
        <f t="shared" si="16"/>
        <v>0</v>
      </c>
      <c r="M67" s="28">
        <f t="shared" si="17"/>
        <v>59270.013896433498</v>
      </c>
      <c r="N67" s="4"/>
      <c r="O67" s="4"/>
      <c r="P67" s="4"/>
    </row>
    <row r="68" spans="1:16">
      <c r="A68" s="12">
        <v>11.75</v>
      </c>
      <c r="B68" s="14">
        <f t="shared" si="7"/>
        <v>57098.1526780309</v>
      </c>
      <c r="C68" s="14">
        <f t="shared" si="8"/>
        <v>9844.5090824191102</v>
      </c>
      <c r="D68" s="14">
        <f t="shared" si="9"/>
        <v>0</v>
      </c>
      <c r="E68" s="14">
        <f t="shared" si="10"/>
        <v>0</v>
      </c>
      <c r="F68" s="11">
        <f t="shared" si="11"/>
        <v>66942.661760450006</v>
      </c>
      <c r="G68" s="2"/>
      <c r="H68" s="12">
        <f t="shared" si="12"/>
        <v>9.3642475315866793</v>
      </c>
      <c r="I68" s="14">
        <f t="shared" si="13"/>
        <v>45504.785980715802</v>
      </c>
      <c r="J68" s="14">
        <f t="shared" si="14"/>
        <v>7845.6527552958196</v>
      </c>
      <c r="K68" s="14">
        <f t="shared" si="15"/>
        <v>0</v>
      </c>
      <c r="L68" s="14">
        <f t="shared" si="16"/>
        <v>0</v>
      </c>
      <c r="M68" s="28">
        <f t="shared" si="17"/>
        <v>53350.438736011602</v>
      </c>
      <c r="N68" s="4"/>
      <c r="O68" s="4"/>
      <c r="P68" s="4"/>
    </row>
    <row r="69" spans="1:16">
      <c r="A69" s="12">
        <v>12.25</v>
      </c>
      <c r="B69" s="14">
        <f t="shared" si="7"/>
        <v>53915.068974494498</v>
      </c>
      <c r="C69" s="14">
        <f t="shared" si="8"/>
        <v>20539.073895045502</v>
      </c>
      <c r="D69" s="14">
        <f t="shared" si="9"/>
        <v>0</v>
      </c>
      <c r="E69" s="14">
        <f t="shared" si="10"/>
        <v>0</v>
      </c>
      <c r="F69" s="11">
        <f t="shared" si="11"/>
        <v>74454.142869539995</v>
      </c>
      <c r="G69" s="2"/>
      <c r="H69" s="12">
        <f t="shared" si="12"/>
        <v>10.6712132664242</v>
      </c>
      <c r="I69" s="14">
        <f t="shared" si="13"/>
        <v>46966.465249045003</v>
      </c>
      <c r="J69" s="14">
        <f t="shared" si="14"/>
        <v>17891.986761540898</v>
      </c>
      <c r="K69" s="14">
        <f t="shared" si="15"/>
        <v>0</v>
      </c>
      <c r="L69" s="14">
        <f t="shared" si="16"/>
        <v>0</v>
      </c>
      <c r="M69" s="28">
        <f t="shared" si="17"/>
        <v>64858.452010585897</v>
      </c>
      <c r="N69" s="4"/>
      <c r="O69" s="4"/>
      <c r="P69" s="4"/>
    </row>
    <row r="70" spans="1:16">
      <c r="A70" s="12">
        <v>12.75</v>
      </c>
      <c r="B70" s="14">
        <f t="shared" si="7"/>
        <v>104746.07017881</v>
      </c>
      <c r="C70" s="14">
        <f t="shared" si="8"/>
        <v>69830.713452540003</v>
      </c>
      <c r="D70" s="14">
        <f t="shared" si="9"/>
        <v>0</v>
      </c>
      <c r="E70" s="14">
        <f t="shared" si="10"/>
        <v>0</v>
      </c>
      <c r="F70" s="11">
        <f t="shared" si="11"/>
        <v>174576.78363135</v>
      </c>
      <c r="G70" s="2"/>
      <c r="H70" s="12">
        <f t="shared" si="12"/>
        <v>12.097188810963299</v>
      </c>
      <c r="I70" s="14">
        <f t="shared" si="13"/>
        <v>99382.979463488402</v>
      </c>
      <c r="J70" s="14">
        <f t="shared" si="14"/>
        <v>66255.319642325601</v>
      </c>
      <c r="K70" s="14">
        <f t="shared" si="15"/>
        <v>0</v>
      </c>
      <c r="L70" s="14">
        <f t="shared" si="16"/>
        <v>0</v>
      </c>
      <c r="M70" s="28">
        <f t="shared" si="17"/>
        <v>165638.29910581399</v>
      </c>
      <c r="N70" s="4"/>
      <c r="O70" s="4"/>
      <c r="P70" s="4"/>
    </row>
    <row r="71" spans="1:16">
      <c r="A71" s="12">
        <v>13.25</v>
      </c>
      <c r="B71" s="14">
        <f t="shared" si="7"/>
        <v>24498.4979800043</v>
      </c>
      <c r="C71" s="14">
        <f t="shared" si="8"/>
        <v>65329.327946678197</v>
      </c>
      <c r="D71" s="14">
        <f t="shared" si="9"/>
        <v>4083.08299666739</v>
      </c>
      <c r="E71" s="14">
        <f t="shared" si="10"/>
        <v>0</v>
      </c>
      <c r="F71" s="11">
        <f t="shared" si="11"/>
        <v>93910.908923349896</v>
      </c>
      <c r="G71" s="2"/>
      <c r="H71" s="12">
        <f t="shared" si="12"/>
        <v>13.647703109636501</v>
      </c>
      <c r="I71" s="14">
        <f t="shared" si="13"/>
        <v>25233.828457594602</v>
      </c>
      <c r="J71" s="14">
        <f t="shared" si="14"/>
        <v>67290.209220252305</v>
      </c>
      <c r="K71" s="14">
        <f t="shared" si="15"/>
        <v>4205.63807626577</v>
      </c>
      <c r="L71" s="14">
        <f t="shared" si="16"/>
        <v>0</v>
      </c>
      <c r="M71" s="28">
        <f t="shared" si="17"/>
        <v>96729.675754112701</v>
      </c>
      <c r="N71" s="4"/>
      <c r="O71" s="4"/>
      <c r="P71" s="4"/>
    </row>
    <row r="72" spans="1:16">
      <c r="A72" s="12">
        <v>13.75</v>
      </c>
      <c r="B72" s="14">
        <f t="shared" si="7"/>
        <v>10054.39580385</v>
      </c>
      <c r="C72" s="14">
        <f t="shared" si="8"/>
        <v>26811.722143599902</v>
      </c>
      <c r="D72" s="14">
        <f t="shared" si="9"/>
        <v>0</v>
      </c>
      <c r="E72" s="14">
        <f t="shared" si="10"/>
        <v>0</v>
      </c>
      <c r="F72" s="11">
        <f t="shared" si="11"/>
        <v>36866.1179474499</v>
      </c>
      <c r="G72" s="2"/>
      <c r="H72" s="12">
        <f t="shared" si="12"/>
        <v>15.328314504954101</v>
      </c>
      <c r="I72" s="14">
        <f t="shared" si="13"/>
        <v>11208.504802814799</v>
      </c>
      <c r="J72" s="14">
        <f t="shared" si="14"/>
        <v>29889.3461408394</v>
      </c>
      <c r="K72" s="14">
        <f t="shared" si="15"/>
        <v>0</v>
      </c>
      <c r="L72" s="14">
        <f t="shared" si="16"/>
        <v>0</v>
      </c>
      <c r="M72" s="28">
        <f t="shared" si="17"/>
        <v>41097.850943654201</v>
      </c>
      <c r="N72" s="4"/>
      <c r="O72" s="4"/>
      <c r="P72" s="4"/>
    </row>
    <row r="73" spans="1:16">
      <c r="A73" s="12">
        <v>14.25</v>
      </c>
      <c r="B73" s="14">
        <f t="shared" si="7"/>
        <v>1606.24221771</v>
      </c>
      <c r="C73" s="14">
        <f t="shared" si="8"/>
        <v>6424.9688708399999</v>
      </c>
      <c r="D73" s="14">
        <f t="shared" si="9"/>
        <v>0</v>
      </c>
      <c r="E73" s="14">
        <f t="shared" si="10"/>
        <v>0</v>
      </c>
      <c r="F73" s="11">
        <f t="shared" si="11"/>
        <v>8031.2110885499997</v>
      </c>
      <c r="G73" s="2"/>
      <c r="H73" s="12">
        <f t="shared" si="12"/>
        <v>17.1446097747348</v>
      </c>
      <c r="I73" s="14">
        <f t="shared" si="13"/>
        <v>1932.51901939246</v>
      </c>
      <c r="J73" s="14">
        <f t="shared" si="14"/>
        <v>7730.07607756984</v>
      </c>
      <c r="K73" s="14">
        <f t="shared" si="15"/>
        <v>0</v>
      </c>
      <c r="L73" s="14">
        <f t="shared" si="16"/>
        <v>0</v>
      </c>
      <c r="M73" s="28">
        <f t="shared" si="17"/>
        <v>9662.5950969623009</v>
      </c>
      <c r="N73" s="4"/>
      <c r="O73" s="4"/>
      <c r="P73" s="4"/>
    </row>
    <row r="74" spans="1:16">
      <c r="A74" s="12">
        <v>14.75</v>
      </c>
      <c r="B74" s="14">
        <f t="shared" si="7"/>
        <v>1065.47465671333</v>
      </c>
      <c r="C74" s="14">
        <f t="shared" si="8"/>
        <v>3196.4239701400002</v>
      </c>
      <c r="D74" s="14">
        <f t="shared" si="9"/>
        <v>2130.94931342666</v>
      </c>
      <c r="E74" s="14">
        <f t="shared" si="10"/>
        <v>0</v>
      </c>
      <c r="F74" s="11">
        <f t="shared" si="11"/>
        <v>6392.8479402799903</v>
      </c>
      <c r="G74" s="2"/>
      <c r="H74" s="12">
        <f t="shared" si="12"/>
        <v>19.102203234874601</v>
      </c>
      <c r="I74" s="14">
        <f t="shared" si="13"/>
        <v>1379.8585379082299</v>
      </c>
      <c r="J74" s="14">
        <f t="shared" si="14"/>
        <v>4139.5756137246799</v>
      </c>
      <c r="K74" s="14">
        <f t="shared" si="15"/>
        <v>2759.7170758164498</v>
      </c>
      <c r="L74" s="14">
        <f t="shared" si="16"/>
        <v>0</v>
      </c>
      <c r="M74" s="28">
        <f t="shared" si="17"/>
        <v>8279.1512274493598</v>
      </c>
      <c r="N74" s="4"/>
      <c r="O74" s="4"/>
      <c r="P74" s="4"/>
    </row>
    <row r="75" spans="1:16">
      <c r="A75" s="12">
        <v>15.25</v>
      </c>
      <c r="B75" s="14">
        <f t="shared" si="7"/>
        <v>0</v>
      </c>
      <c r="C75" s="14">
        <f t="shared" si="8"/>
        <v>4406.3697667466704</v>
      </c>
      <c r="D75" s="14">
        <f t="shared" si="9"/>
        <v>2203.1848833733302</v>
      </c>
      <c r="E75" s="14">
        <f t="shared" si="10"/>
        <v>0</v>
      </c>
      <c r="F75" s="11">
        <f t="shared" si="11"/>
        <v>6609.5546501199997</v>
      </c>
      <c r="G75" s="2"/>
      <c r="H75" s="12">
        <f t="shared" si="12"/>
        <v>21.206735901037099</v>
      </c>
      <c r="I75" s="14">
        <f t="shared" si="13"/>
        <v>0</v>
      </c>
      <c r="J75" s="14">
        <f t="shared" si="14"/>
        <v>6127.5226180794198</v>
      </c>
      <c r="K75" s="14">
        <f t="shared" si="15"/>
        <v>3063.7613090396999</v>
      </c>
      <c r="L75" s="14">
        <f t="shared" si="16"/>
        <v>0</v>
      </c>
      <c r="M75" s="28">
        <f t="shared" si="17"/>
        <v>9191.2839271191206</v>
      </c>
      <c r="N75" s="4"/>
      <c r="O75" s="4"/>
      <c r="P75" s="4"/>
    </row>
    <row r="76" spans="1:16">
      <c r="A76" s="12">
        <v>15.75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1">
        <f t="shared" si="11"/>
        <v>0</v>
      </c>
      <c r="G76" s="2"/>
      <c r="H76" s="12">
        <f t="shared" si="12"/>
        <v>23.463874703523199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8">
        <f t="shared" si="17"/>
        <v>0</v>
      </c>
      <c r="N76" s="4"/>
      <c r="O76" s="4"/>
      <c r="P76" s="4"/>
    </row>
    <row r="77" spans="1:16">
      <c r="A77" s="12">
        <v>16.25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1">
        <f t="shared" si="11"/>
        <v>0</v>
      </c>
      <c r="G77" s="2"/>
      <c r="H77" s="12">
        <f t="shared" si="12"/>
        <v>25.8793117503029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8">
        <f t="shared" si="17"/>
        <v>0</v>
      </c>
      <c r="N77" s="4"/>
      <c r="O77" s="4"/>
      <c r="P77" s="4"/>
    </row>
    <row r="78" spans="1:16">
      <c r="A78" s="12">
        <v>16.75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1">
        <f t="shared" si="11"/>
        <v>0</v>
      </c>
      <c r="G78" s="2"/>
      <c r="H78" s="12">
        <f t="shared" si="12"/>
        <v>28.458763633817501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8">
        <f t="shared" si="17"/>
        <v>0</v>
      </c>
      <c r="N78" s="4"/>
      <c r="O78" s="4"/>
      <c r="P78" s="4"/>
    </row>
    <row r="79" spans="1:16">
      <c r="A79" s="12">
        <v>17.25</v>
      </c>
      <c r="B79" s="14">
        <f t="shared" si="7"/>
        <v>0</v>
      </c>
      <c r="C79" s="14">
        <f t="shared" si="8"/>
        <v>0</v>
      </c>
      <c r="D79" s="14">
        <f t="shared" si="9"/>
        <v>0</v>
      </c>
      <c r="E79" s="14">
        <f t="shared" si="10"/>
        <v>0</v>
      </c>
      <c r="F79" s="11">
        <f t="shared" si="11"/>
        <v>0</v>
      </c>
      <c r="G79" s="2"/>
      <c r="H79" s="12">
        <f t="shared" si="12"/>
        <v>31.207970777677598</v>
      </c>
      <c r="I79" s="14">
        <f t="shared" si="13"/>
        <v>0</v>
      </c>
      <c r="J79" s="14">
        <f t="shared" si="14"/>
        <v>0</v>
      </c>
      <c r="K79" s="14">
        <f t="shared" si="15"/>
        <v>0</v>
      </c>
      <c r="L79" s="14">
        <f t="shared" si="16"/>
        <v>0</v>
      </c>
      <c r="M79" s="28">
        <f t="shared" si="17"/>
        <v>0</v>
      </c>
      <c r="N79" s="4"/>
      <c r="O79" s="4"/>
      <c r="P79" s="4"/>
    </row>
    <row r="80" spans="1:16">
      <c r="A80" s="12">
        <v>17.75</v>
      </c>
      <c r="B80" s="14">
        <f t="shared" si="7"/>
        <v>0</v>
      </c>
      <c r="C80" s="14">
        <f t="shared" si="8"/>
        <v>0</v>
      </c>
      <c r="D80" s="14">
        <f t="shared" si="9"/>
        <v>0</v>
      </c>
      <c r="E80" s="14">
        <f t="shared" si="10"/>
        <v>0</v>
      </c>
      <c r="F80" s="11">
        <f t="shared" si="11"/>
        <v>0</v>
      </c>
      <c r="G80" s="2"/>
      <c r="H80" s="12">
        <f t="shared" si="12"/>
        <v>34.132696819834699</v>
      </c>
      <c r="I80" s="14">
        <f t="shared" si="13"/>
        <v>0</v>
      </c>
      <c r="J80" s="14">
        <f t="shared" si="14"/>
        <v>0</v>
      </c>
      <c r="K80" s="14">
        <f t="shared" si="15"/>
        <v>0</v>
      </c>
      <c r="L80" s="14">
        <f t="shared" si="16"/>
        <v>0</v>
      </c>
      <c r="M80" s="28">
        <f t="shared" si="17"/>
        <v>0</v>
      </c>
      <c r="N80" s="4"/>
      <c r="O80" s="4"/>
      <c r="P80" s="4"/>
    </row>
    <row r="81" spans="1:16">
      <c r="A81" s="12">
        <v>18.25</v>
      </c>
      <c r="B81" s="14">
        <f t="shared" si="7"/>
        <v>0</v>
      </c>
      <c r="C81" s="14">
        <f t="shared" si="8"/>
        <v>0</v>
      </c>
      <c r="D81" s="14">
        <f t="shared" si="9"/>
        <v>0</v>
      </c>
      <c r="E81" s="14">
        <f t="shared" si="10"/>
        <v>0</v>
      </c>
      <c r="F81" s="11">
        <f t="shared" si="11"/>
        <v>0</v>
      </c>
      <c r="G81" s="2"/>
      <c r="H81" s="12">
        <f t="shared" si="12"/>
        <v>37.238728029189602</v>
      </c>
      <c r="I81" s="14">
        <f t="shared" si="13"/>
        <v>0</v>
      </c>
      <c r="J81" s="14">
        <f t="shared" si="14"/>
        <v>0</v>
      </c>
      <c r="K81" s="14">
        <f t="shared" si="15"/>
        <v>0</v>
      </c>
      <c r="L81" s="14">
        <f t="shared" si="16"/>
        <v>0</v>
      </c>
      <c r="M81" s="28">
        <f t="shared" si="17"/>
        <v>0</v>
      </c>
      <c r="N81" s="4"/>
      <c r="O81" s="4"/>
      <c r="P81" s="4"/>
    </row>
    <row r="82" spans="1:16">
      <c r="A82" s="12">
        <v>18.75</v>
      </c>
      <c r="B82" s="14">
        <f t="shared" si="7"/>
        <v>0</v>
      </c>
      <c r="C82" s="14">
        <f t="shared" si="8"/>
        <v>0</v>
      </c>
      <c r="D82" s="14">
        <f t="shared" si="9"/>
        <v>0</v>
      </c>
      <c r="E82" s="14">
        <f t="shared" si="10"/>
        <v>0</v>
      </c>
      <c r="F82" s="11">
        <f t="shared" si="11"/>
        <v>0</v>
      </c>
      <c r="G82" s="2"/>
      <c r="H82" s="12">
        <f t="shared" si="12"/>
        <v>40.5318727529285</v>
      </c>
      <c r="I82" s="14">
        <f t="shared" si="13"/>
        <v>0</v>
      </c>
      <c r="J82" s="14">
        <f t="shared" si="14"/>
        <v>0</v>
      </c>
      <c r="K82" s="14">
        <f t="shared" si="15"/>
        <v>0</v>
      </c>
      <c r="L82" s="14">
        <f t="shared" si="16"/>
        <v>0</v>
      </c>
      <c r="M82" s="28">
        <f t="shared" si="17"/>
        <v>0</v>
      </c>
      <c r="N82" s="4"/>
      <c r="O82" s="4"/>
      <c r="P82" s="4"/>
    </row>
    <row r="83" spans="1:16">
      <c r="A83" s="12">
        <v>19.25</v>
      </c>
      <c r="B83" s="14">
        <f t="shared" si="7"/>
        <v>0</v>
      </c>
      <c r="C83" s="14">
        <f t="shared" si="8"/>
        <v>0</v>
      </c>
      <c r="D83" s="14">
        <f t="shared" si="9"/>
        <v>0</v>
      </c>
      <c r="E83" s="14">
        <f t="shared" si="10"/>
        <v>0</v>
      </c>
      <c r="F83" s="11">
        <f t="shared" si="11"/>
        <v>0</v>
      </c>
      <c r="G83" s="2"/>
      <c r="H83" s="12">
        <f t="shared" si="12"/>
        <v>44.017960892170798</v>
      </c>
      <c r="I83" s="14">
        <f t="shared" si="13"/>
        <v>0</v>
      </c>
      <c r="J83" s="14">
        <f t="shared" si="14"/>
        <v>0</v>
      </c>
      <c r="K83" s="14">
        <f t="shared" si="15"/>
        <v>0</v>
      </c>
      <c r="L83" s="14">
        <f t="shared" si="16"/>
        <v>0</v>
      </c>
      <c r="M83" s="28">
        <f t="shared" si="17"/>
        <v>0</v>
      </c>
      <c r="N83" s="4"/>
      <c r="O83" s="4"/>
      <c r="P83" s="4"/>
    </row>
    <row r="84" spans="1:16">
      <c r="A84" s="12">
        <v>19.75</v>
      </c>
      <c r="B84" s="14">
        <f t="shared" si="7"/>
        <v>0</v>
      </c>
      <c r="C84" s="14">
        <f t="shared" si="8"/>
        <v>0</v>
      </c>
      <c r="D84" s="14">
        <f t="shared" si="9"/>
        <v>0</v>
      </c>
      <c r="E84" s="14">
        <f t="shared" si="10"/>
        <v>0</v>
      </c>
      <c r="F84" s="11">
        <f t="shared" si="11"/>
        <v>0</v>
      </c>
      <c r="G84" s="2"/>
      <c r="H84" s="12">
        <f t="shared" si="12"/>
        <v>47.702843403757598</v>
      </c>
      <c r="I84" s="14">
        <f t="shared" si="13"/>
        <v>0</v>
      </c>
      <c r="J84" s="14">
        <f t="shared" si="14"/>
        <v>0</v>
      </c>
      <c r="K84" s="14">
        <f t="shared" si="15"/>
        <v>0</v>
      </c>
      <c r="L84" s="14">
        <f t="shared" si="16"/>
        <v>0</v>
      </c>
      <c r="M84" s="28">
        <f t="shared" si="17"/>
        <v>0</v>
      </c>
      <c r="N84" s="4"/>
      <c r="O84" s="4"/>
      <c r="P84" s="4"/>
    </row>
    <row r="85" spans="1:16">
      <c r="A85" s="12">
        <v>20.25</v>
      </c>
      <c r="B85" s="14">
        <f t="shared" si="7"/>
        <v>0</v>
      </c>
      <c r="C85" s="14">
        <f t="shared" si="8"/>
        <v>0</v>
      </c>
      <c r="D85" s="14">
        <f t="shared" si="9"/>
        <v>0</v>
      </c>
      <c r="E85" s="14">
        <f t="shared" si="10"/>
        <v>0</v>
      </c>
      <c r="F85" s="11">
        <f t="shared" si="11"/>
        <v>0</v>
      </c>
      <c r="G85" s="2"/>
      <c r="H85" s="12">
        <f t="shared" si="12"/>
        <v>51.592391826231598</v>
      </c>
      <c r="I85" s="14">
        <f t="shared" si="13"/>
        <v>0</v>
      </c>
      <c r="J85" s="14">
        <f t="shared" si="14"/>
        <v>0</v>
      </c>
      <c r="K85" s="14">
        <f t="shared" si="15"/>
        <v>0</v>
      </c>
      <c r="L85" s="14">
        <f t="shared" si="16"/>
        <v>0</v>
      </c>
      <c r="M85" s="28">
        <f t="shared" si="17"/>
        <v>0</v>
      </c>
      <c r="N85" s="4"/>
      <c r="O85" s="4"/>
      <c r="P85" s="4"/>
    </row>
    <row r="86" spans="1:16">
      <c r="A86" s="12">
        <v>20.75</v>
      </c>
      <c r="B86" s="14">
        <f t="shared" si="7"/>
        <v>0</v>
      </c>
      <c r="C86" s="14">
        <f t="shared" si="8"/>
        <v>0</v>
      </c>
      <c r="D86" s="14">
        <f t="shared" si="9"/>
        <v>0</v>
      </c>
      <c r="E86" s="14">
        <f t="shared" si="10"/>
        <v>0</v>
      </c>
      <c r="F86" s="11">
        <f t="shared" si="11"/>
        <v>0</v>
      </c>
      <c r="G86" s="2"/>
      <c r="H86" s="12">
        <f t="shared" si="12"/>
        <v>55.692497828248001</v>
      </c>
      <c r="I86" s="14">
        <f t="shared" si="13"/>
        <v>0</v>
      </c>
      <c r="J86" s="14">
        <f t="shared" si="14"/>
        <v>0</v>
      </c>
      <c r="K86" s="14">
        <f t="shared" si="15"/>
        <v>0</v>
      </c>
      <c r="L86" s="14">
        <f t="shared" si="16"/>
        <v>0</v>
      </c>
      <c r="M86" s="28">
        <f t="shared" si="17"/>
        <v>0</v>
      </c>
      <c r="N86" s="4"/>
      <c r="O86" s="4"/>
      <c r="P86" s="4"/>
    </row>
    <row r="87" spans="1:16">
      <c r="A87" s="12">
        <v>21.25</v>
      </c>
      <c r="B87" s="14">
        <f t="shared" si="7"/>
        <v>0</v>
      </c>
      <c r="C87" s="14">
        <f t="shared" si="8"/>
        <v>0</v>
      </c>
      <c r="D87" s="14">
        <f t="shared" si="9"/>
        <v>0</v>
      </c>
      <c r="E87" s="14">
        <f t="shared" si="10"/>
        <v>0</v>
      </c>
      <c r="F87" s="11">
        <f t="shared" si="11"/>
        <v>0</v>
      </c>
      <c r="G87" s="2"/>
      <c r="H87" s="12">
        <f t="shared" si="12"/>
        <v>60.009072777828699</v>
      </c>
      <c r="I87" s="14">
        <f t="shared" si="13"/>
        <v>0</v>
      </c>
      <c r="J87" s="14">
        <f t="shared" si="14"/>
        <v>0</v>
      </c>
      <c r="K87" s="14">
        <f t="shared" si="15"/>
        <v>0</v>
      </c>
      <c r="L87" s="14">
        <f t="shared" si="16"/>
        <v>0</v>
      </c>
      <c r="M87" s="28">
        <f t="shared" si="17"/>
        <v>0</v>
      </c>
      <c r="N87" s="4"/>
      <c r="O87" s="4"/>
      <c r="P87" s="4"/>
    </row>
    <row r="88" spans="1:16">
      <c r="A88" s="12">
        <v>21.75</v>
      </c>
      <c r="B88" s="14">
        <f t="shared" si="7"/>
        <v>0</v>
      </c>
      <c r="C88" s="14">
        <f t="shared" si="8"/>
        <v>0</v>
      </c>
      <c r="D88" s="14">
        <f t="shared" si="9"/>
        <v>0</v>
      </c>
      <c r="E88" s="14">
        <f t="shared" si="10"/>
        <v>0</v>
      </c>
      <c r="F88" s="11">
        <f t="shared" si="11"/>
        <v>0</v>
      </c>
      <c r="G88" s="2"/>
      <c r="H88" s="12">
        <f t="shared" si="12"/>
        <v>64.548047331013194</v>
      </c>
      <c r="I88" s="14">
        <f t="shared" si="13"/>
        <v>0</v>
      </c>
      <c r="J88" s="14">
        <f t="shared" si="14"/>
        <v>0</v>
      </c>
      <c r="K88" s="14">
        <f t="shared" si="15"/>
        <v>0</v>
      </c>
      <c r="L88" s="14">
        <f t="shared" si="16"/>
        <v>0</v>
      </c>
      <c r="M88" s="28">
        <f t="shared" si="17"/>
        <v>0</v>
      </c>
      <c r="N88" s="4"/>
      <c r="O88" s="4"/>
      <c r="P88" s="4"/>
    </row>
    <row r="89" spans="1:16">
      <c r="A89" s="19" t="s">
        <v>7</v>
      </c>
      <c r="B89" s="20">
        <f>SUM(B52:B83)</f>
        <v>733219.280208732</v>
      </c>
      <c r="C89" s="20">
        <f>SUM(C52:C83)</f>
        <v>237882.13826375199</v>
      </c>
      <c r="D89" s="20">
        <f>SUM(D52:D83)</f>
        <v>8417.2171934673806</v>
      </c>
      <c r="E89" s="20">
        <f>SUM(E52:E83)</f>
        <v>0</v>
      </c>
      <c r="F89" s="20">
        <f>SUM(F52:F83)</f>
        <v>979518.63566595095</v>
      </c>
      <c r="G89" s="11"/>
      <c r="H89" s="19" t="s">
        <v>7</v>
      </c>
      <c r="I89" s="20">
        <f>SUM(I52:I88)</f>
        <v>502855.62198727502</v>
      </c>
      <c r="J89" s="20">
        <f>SUM(J52:J88)</f>
        <v>225860.44295135699</v>
      </c>
      <c r="K89" s="20">
        <f>SUM(K52:K88)</f>
        <v>10029.116461121899</v>
      </c>
      <c r="L89" s="20">
        <f>SUM(L52:L88)</f>
        <v>0</v>
      </c>
      <c r="M89" s="20">
        <f>SUM(M52:M88)</f>
        <v>738745.18139975402</v>
      </c>
      <c r="N89" s="4"/>
      <c r="O89" s="4"/>
      <c r="P89" s="4"/>
    </row>
    <row r="90" spans="1:16">
      <c r="A90" s="6" t="s">
        <v>13</v>
      </c>
      <c r="B90" s="29">
        <f>IF(L43&gt;0,B89/L43,0)</f>
        <v>10.6220756881856</v>
      </c>
      <c r="C90" s="29">
        <f>IF(M43&gt;0,C89/M43,0)</f>
        <v>12.5747493631811</v>
      </c>
      <c r="D90" s="29">
        <f>IF(N43&gt;0,D89/N43,0)</f>
        <v>14.0968421101775</v>
      </c>
      <c r="E90" s="29">
        <f>IF(O43&gt;0,E89/O43,0)</f>
        <v>0</v>
      </c>
      <c r="F90" s="29">
        <f>IF(P43&gt;0,F89/P43,0)</f>
        <v>11.0627049451631</v>
      </c>
      <c r="G90" s="11"/>
      <c r="H90" s="6" t="s">
        <v>13</v>
      </c>
      <c r="I90" s="29">
        <f>IF(L43&gt;0,I89/L43,0)</f>
        <v>7.2848200001749701</v>
      </c>
      <c r="J90" s="29">
        <f>IF(M43&gt;0,J89/M43,0)</f>
        <v>11.939267411584201</v>
      </c>
      <c r="K90" s="29">
        <f>IF(N43&gt;0,K89/N43,0)</f>
        <v>16.796391017062199</v>
      </c>
      <c r="L90" s="29">
        <f>IF(O43&gt;0,L89/O43,0)</f>
        <v>0</v>
      </c>
      <c r="M90" s="29">
        <f>IF(P43&gt;0,M89/P43,0)</f>
        <v>8.34340427421286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1" t="s">
        <v>14</v>
      </c>
      <c r="B95" s="51"/>
      <c r="C95" s="51"/>
      <c r="D95" s="51"/>
      <c r="E95" s="51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1"/>
      <c r="B96" s="51"/>
      <c r="C96" s="51"/>
      <c r="D96" s="51"/>
      <c r="E96" s="51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0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2" t="s">
        <v>15</v>
      </c>
      <c r="B99" s="53" t="s">
        <v>16</v>
      </c>
      <c r="C99" s="53" t="s">
        <v>17</v>
      </c>
      <c r="D99" s="53" t="s">
        <v>18</v>
      </c>
      <c r="E99" s="53" t="s">
        <v>19</v>
      </c>
      <c r="F99" s="2"/>
      <c r="G99" s="53" t="s">
        <v>16</v>
      </c>
      <c r="H99" s="53" t="s">
        <v>18</v>
      </c>
      <c r="I99" s="53" t="s">
        <v>17</v>
      </c>
      <c r="J99" s="2"/>
      <c r="K99" s="2"/>
      <c r="L99" s="2"/>
      <c r="M99" s="2"/>
      <c r="N99" s="4"/>
      <c r="O99" s="4"/>
      <c r="P99" s="4"/>
    </row>
    <row r="100" spans="1:18">
      <c r="A100" s="52"/>
      <c r="B100" s="52"/>
      <c r="C100" s="52"/>
      <c r="D100" s="52"/>
      <c r="E100" s="53"/>
      <c r="F100" s="2"/>
      <c r="G100" s="53"/>
      <c r="H100" s="53"/>
      <c r="I100" s="53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1">
        <v>0</v>
      </c>
      <c r="B102" s="32">
        <f>L$43</f>
        <v>69027.871899999998</v>
      </c>
      <c r="C102" s="32">
        <f>$B$90</f>
        <v>10.6221</v>
      </c>
      <c r="D102" s="32">
        <f>$I$90</f>
        <v>7.2847999999999997</v>
      </c>
      <c r="E102" s="32">
        <f t="shared" ref="E102:E105" si="18">B102*D102</f>
        <v>502854.24119999999</v>
      </c>
      <c r="F102" s="2"/>
      <c r="G102" s="2">
        <f t="shared" ref="G102:G105" si="19">B102</f>
        <v>69027.871899999998</v>
      </c>
      <c r="H102" s="2">
        <f t="shared" ref="H102:H105" si="20">D102/1000</f>
        <v>7.2848000000000001E-3</v>
      </c>
      <c r="I102" s="2">
        <f t="shared" ref="I102:I105" si="21">C102</f>
        <v>10.6221</v>
      </c>
      <c r="J102" s="2"/>
      <c r="K102" s="2"/>
      <c r="L102" s="2"/>
      <c r="M102" s="2"/>
      <c r="N102" s="4"/>
      <c r="O102" s="4"/>
      <c r="P102" s="4"/>
    </row>
    <row r="103" spans="1:18">
      <c r="A103" s="31">
        <v>1</v>
      </c>
      <c r="B103" s="32">
        <f>M$43</f>
        <v>18917.4457</v>
      </c>
      <c r="C103" s="32">
        <f>$C$90</f>
        <v>12.5747</v>
      </c>
      <c r="D103" s="32">
        <f>$J$90</f>
        <v>11.939299999999999</v>
      </c>
      <c r="E103" s="32">
        <f t="shared" si="18"/>
        <v>225861.0594</v>
      </c>
      <c r="F103" s="2"/>
      <c r="G103" s="2">
        <f t="shared" si="19"/>
        <v>18917.4457</v>
      </c>
      <c r="H103" s="2">
        <f t="shared" si="20"/>
        <v>1.19393E-2</v>
      </c>
      <c r="I103" s="2">
        <f t="shared" si="21"/>
        <v>12.5747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1">
        <v>2</v>
      </c>
      <c r="B104" s="32">
        <f>N$43</f>
        <v>597.09950000000003</v>
      </c>
      <c r="C104" s="32">
        <f>$D$90</f>
        <v>14.0968</v>
      </c>
      <c r="D104" s="32">
        <f>$K$90</f>
        <v>16.796399999999998</v>
      </c>
      <c r="E104" s="32">
        <f t="shared" si="18"/>
        <v>10029.121999999999</v>
      </c>
      <c r="F104" s="2"/>
      <c r="G104" s="2">
        <f t="shared" si="19"/>
        <v>597.09950000000003</v>
      </c>
      <c r="H104" s="2">
        <f t="shared" si="20"/>
        <v>1.67964E-2</v>
      </c>
      <c r="I104" s="2">
        <f t="shared" si="21"/>
        <v>14.0968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1">
        <v>3</v>
      </c>
      <c r="B105" s="32">
        <f>O$43</f>
        <v>0</v>
      </c>
      <c r="C105" s="32">
        <f>$E$90</f>
        <v>0</v>
      </c>
      <c r="D105" s="32">
        <f>$L$90</f>
        <v>0</v>
      </c>
      <c r="E105" s="32">
        <f t="shared" si="18"/>
        <v>0</v>
      </c>
      <c r="F105" s="2"/>
      <c r="G105" s="2">
        <f t="shared" si="19"/>
        <v>0</v>
      </c>
      <c r="H105" s="2">
        <f t="shared" si="20"/>
        <v>0</v>
      </c>
      <c r="I105" s="2">
        <f t="shared" si="21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1" t="s">
        <v>7</v>
      </c>
      <c r="B106" s="32">
        <f>SUM(B102:B105)</f>
        <v>88542.417100000006</v>
      </c>
      <c r="C106" s="32">
        <f>$F$90</f>
        <v>11.0627</v>
      </c>
      <c r="D106" s="32">
        <f>$M$90</f>
        <v>8.3434000000000008</v>
      </c>
      <c r="E106" s="32">
        <f>SUM(E102:E105)</f>
        <v>738744.42260000005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1" t="s">
        <v>2</v>
      </c>
      <c r="B107" s="33">
        <f>$I$2</f>
        <v>721875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4" t="s">
        <v>20</v>
      </c>
      <c r="B108" s="35">
        <f>IF(E106&gt;0,$I$2/E106,"")</f>
        <v>0.97716000000000003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4" sqref="D14"/>
    </sheetView>
  </sheetViews>
  <sheetFormatPr baseColWidth="10" defaultColWidth="11" defaultRowHeight="13"/>
  <cols>
    <col min="1" max="1" width="11.5" style="41" customWidth="1"/>
    <col min="2" max="4" width="17.1640625" style="40" customWidth="1"/>
    <col min="5" max="5" width="107.33203125" customWidth="1"/>
    <col min="6" max="6" width="55.1640625" customWidth="1"/>
  </cols>
  <sheetData>
    <row r="1" spans="1:6" ht="18">
      <c r="A1" s="42"/>
      <c r="B1" s="42"/>
      <c r="C1" s="42"/>
      <c r="D1" s="42"/>
      <c r="E1" s="42"/>
    </row>
    <row r="3" spans="1:6" ht="28">
      <c r="A3" s="43" t="s">
        <v>24</v>
      </c>
      <c r="B3" s="44" t="s">
        <v>25</v>
      </c>
      <c r="C3" s="44" t="s">
        <v>26</v>
      </c>
      <c r="D3" s="44" t="s">
        <v>27</v>
      </c>
      <c r="E3" s="45" t="s">
        <v>28</v>
      </c>
      <c r="F3" s="46" t="s">
        <v>29</v>
      </c>
    </row>
    <row r="4" spans="1:6">
      <c r="A4" t="s">
        <v>30</v>
      </c>
      <c r="B4">
        <v>3.7046000000000002E-3</v>
      </c>
      <c r="C4">
        <v>3.1789006</v>
      </c>
      <c r="D4"/>
      <c r="E4" s="47"/>
    </row>
    <row r="5" spans="1:6">
      <c r="A5" t="s">
        <v>31</v>
      </c>
      <c r="B5">
        <v>5.7257999999999996E-3</v>
      </c>
      <c r="C5">
        <v>3.0684113000000002</v>
      </c>
      <c r="D5"/>
      <c r="E5" s="47"/>
    </row>
    <row r="6" spans="1:6">
      <c r="A6" t="s">
        <v>32</v>
      </c>
      <c r="B6">
        <v>6.8799999999999998E-3</v>
      </c>
      <c r="C6">
        <v>2.9904780999999998</v>
      </c>
      <c r="D6"/>
    </row>
    <row r="7" spans="1:6">
      <c r="A7" t="s">
        <v>33</v>
      </c>
      <c r="B7">
        <v>4.1374000000000003E-3</v>
      </c>
      <c r="C7">
        <v>3.1351651</v>
      </c>
      <c r="D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