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414"/>
  <workbookPr/>
  <mc:AlternateContent xmlns:mc="http://schemas.openxmlformats.org/markup-compatibility/2006">
    <mc:Choice Requires="x15">
      <x15ac:absPath xmlns:x15ac="http://schemas.microsoft.com/office/spreadsheetml/2010/11/ac" url="/Users/mariajosezunigabasualto/MJZ/BOQUERON/BENCHMARK_2024/SS3_ane27.9a_benchmark/boot/initial/data/GADGET/DATOS_MJZ/Taledas_allfleets_1988_2016/"/>
    </mc:Choice>
  </mc:AlternateContent>
  <xr:revisionPtr revIDLastSave="0" documentId="8_{908FF62A-3182-2342-85B6-5136D56630FE}" xr6:coauthVersionLast="47" xr6:coauthVersionMax="47" xr10:uidLastSave="{00000000-0000-0000-0000-000000000000}"/>
  <bookViews>
    <workbookView xWindow="0" yWindow="740" windowWidth="29400" windowHeight="17380" tabRatio="991" activeTab="3"/>
  </bookViews>
  <sheets>
    <sheet name="1Q" sheetId="1" r:id="rId1"/>
    <sheet name="2Q" sheetId="2" r:id="rId2"/>
    <sheet name="3Q" sheetId="3" r:id="rId3"/>
    <sheet name="4Q" sheetId="4" r:id="rId4"/>
    <sheet name="RELACIONES TALLA-PESO" sheetId="5" r:id="rId5"/>
  </sheets>
  <definedNames>
    <definedName name="_xlnm.Print_Area" localSheetId="4">'RELACIONES TALLA-PESO'!$A$1:$G$8</definedName>
    <definedName name="Excel_BuiltIn_Print_Area" localSheetId="4">#REF!</definedName>
  </definedNames>
  <calcPr calcId="191029" fullPrecision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1" l="1"/>
  <c r="G6" i="1" s="1"/>
  <c r="M6" i="1"/>
  <c r="N6" i="1"/>
  <c r="D52" i="1" s="1"/>
  <c r="O6" i="1"/>
  <c r="E52" i="1" s="1"/>
  <c r="F7" i="1"/>
  <c r="N7" i="1"/>
  <c r="O7" i="1"/>
  <c r="F8" i="1"/>
  <c r="G8" i="1" s="1"/>
  <c r="O8" i="1"/>
  <c r="L54" i="1" s="1"/>
  <c r="F9" i="1"/>
  <c r="M9" i="1" s="1"/>
  <c r="G9" i="1"/>
  <c r="L9" i="1"/>
  <c r="F10" i="1"/>
  <c r="L10" i="1" s="1"/>
  <c r="M10" i="1"/>
  <c r="F11" i="1"/>
  <c r="G11" i="1"/>
  <c r="N11" i="1"/>
  <c r="K57" i="1" s="1"/>
  <c r="F12" i="1"/>
  <c r="G12" i="1"/>
  <c r="L12" i="1"/>
  <c r="M12" i="1"/>
  <c r="C58" i="1" s="1"/>
  <c r="N12" i="1"/>
  <c r="O12" i="1"/>
  <c r="L58" i="1" s="1"/>
  <c r="F13" i="1"/>
  <c r="G13" i="1"/>
  <c r="L13" i="1"/>
  <c r="M13" i="1"/>
  <c r="J59" i="1" s="1"/>
  <c r="N13" i="1"/>
  <c r="O13" i="1"/>
  <c r="F14" i="1"/>
  <c r="G14" i="1" s="1"/>
  <c r="L14" i="1"/>
  <c r="M14" i="1"/>
  <c r="N14" i="1"/>
  <c r="D60" i="1" s="1"/>
  <c r="O14" i="1"/>
  <c r="E60" i="1" s="1"/>
  <c r="F15" i="1"/>
  <c r="N15" i="1"/>
  <c r="O15" i="1"/>
  <c r="F16" i="1"/>
  <c r="G16" i="1"/>
  <c r="O16" i="1"/>
  <c r="E62" i="1" s="1"/>
  <c r="F17" i="1"/>
  <c r="M17" i="1" s="1"/>
  <c r="C63" i="1" s="1"/>
  <c r="G17" i="1"/>
  <c r="L17" i="1"/>
  <c r="F18" i="1"/>
  <c r="L18" i="1"/>
  <c r="M18" i="1"/>
  <c r="J64" i="1" s="1"/>
  <c r="F19" i="1"/>
  <c r="G19" i="1" s="1"/>
  <c r="M19" i="1"/>
  <c r="N19" i="1"/>
  <c r="K65" i="1" s="1"/>
  <c r="F20" i="1"/>
  <c r="G20" i="1"/>
  <c r="L20" i="1"/>
  <c r="M20" i="1"/>
  <c r="C66" i="1" s="1"/>
  <c r="N20" i="1"/>
  <c r="O20" i="1"/>
  <c r="F21" i="1"/>
  <c r="G21" i="1"/>
  <c r="L21" i="1"/>
  <c r="M21" i="1"/>
  <c r="J67" i="1" s="1"/>
  <c r="N21" i="1"/>
  <c r="O21" i="1"/>
  <c r="L67" i="1" s="1"/>
  <c r="F22" i="1"/>
  <c r="G22" i="1" s="1"/>
  <c r="L22" i="1"/>
  <c r="M22" i="1"/>
  <c r="N22" i="1"/>
  <c r="O22" i="1"/>
  <c r="E68" i="1" s="1"/>
  <c r="P22" i="1"/>
  <c r="F23" i="1"/>
  <c r="F24" i="1"/>
  <c r="G24" i="1"/>
  <c r="O24" i="1"/>
  <c r="L70" i="1" s="1"/>
  <c r="F25" i="1"/>
  <c r="M25" i="1" s="1"/>
  <c r="C71" i="1" s="1"/>
  <c r="G25" i="1"/>
  <c r="L25" i="1"/>
  <c r="F26" i="1"/>
  <c r="L26" i="1"/>
  <c r="M26" i="1"/>
  <c r="F27" i="1"/>
  <c r="G27" i="1"/>
  <c r="M27" i="1"/>
  <c r="C73" i="1" s="1"/>
  <c r="F28" i="1"/>
  <c r="G28" i="1"/>
  <c r="L28" i="1"/>
  <c r="M28" i="1"/>
  <c r="C74" i="1" s="1"/>
  <c r="N28" i="1"/>
  <c r="O28" i="1"/>
  <c r="F29" i="1"/>
  <c r="G29" i="1"/>
  <c r="L29" i="1"/>
  <c r="I75" i="1" s="1"/>
  <c r="M29" i="1"/>
  <c r="J75" i="1" s="1"/>
  <c r="N29" i="1"/>
  <c r="O29" i="1"/>
  <c r="F30" i="1"/>
  <c r="G30" i="1" s="1"/>
  <c r="L30" i="1"/>
  <c r="M30" i="1"/>
  <c r="N30" i="1"/>
  <c r="D76" i="1" s="1"/>
  <c r="O30" i="1"/>
  <c r="E76" i="1" s="1"/>
  <c r="P30" i="1"/>
  <c r="F31" i="1"/>
  <c r="F32" i="1"/>
  <c r="F33" i="1"/>
  <c r="M33" i="1" s="1"/>
  <c r="G33" i="1"/>
  <c r="L33" i="1"/>
  <c r="F34" i="1"/>
  <c r="F35" i="1"/>
  <c r="G35" i="1"/>
  <c r="M35" i="1"/>
  <c r="C81" i="1" s="1"/>
  <c r="N35" i="1"/>
  <c r="F36" i="1"/>
  <c r="G36" i="1"/>
  <c r="L36" i="1"/>
  <c r="M36" i="1"/>
  <c r="C82" i="1" s="1"/>
  <c r="N36" i="1"/>
  <c r="O36" i="1"/>
  <c r="F37" i="1"/>
  <c r="G37" i="1"/>
  <c r="L37" i="1"/>
  <c r="M37" i="1"/>
  <c r="N37" i="1"/>
  <c r="O37" i="1"/>
  <c r="F38" i="1"/>
  <c r="G38" i="1"/>
  <c r="L38" i="1"/>
  <c r="M38" i="1"/>
  <c r="N38" i="1"/>
  <c r="O38" i="1"/>
  <c r="E84" i="1" s="1"/>
  <c r="F39" i="1"/>
  <c r="N39" i="1"/>
  <c r="K85" i="1" s="1"/>
  <c r="O39" i="1"/>
  <c r="F40" i="1"/>
  <c r="G40" i="1"/>
  <c r="I40" i="1"/>
  <c r="F41" i="1"/>
  <c r="G41" i="1"/>
  <c r="O41" i="1"/>
  <c r="F42" i="1"/>
  <c r="M42" i="1" s="1"/>
  <c r="G42" i="1"/>
  <c r="L42" i="1"/>
  <c r="B43" i="1"/>
  <c r="C43" i="1"/>
  <c r="D43" i="1"/>
  <c r="E43" i="1"/>
  <c r="C52" i="1"/>
  <c r="H52" i="1"/>
  <c r="K52" i="1"/>
  <c r="L52" i="1"/>
  <c r="H53" i="1"/>
  <c r="E54" i="1"/>
  <c r="H54" i="1"/>
  <c r="H55" i="1"/>
  <c r="C56" i="1"/>
  <c r="H56" i="1"/>
  <c r="D57" i="1"/>
  <c r="H57" i="1"/>
  <c r="E58" i="1"/>
  <c r="H58" i="1"/>
  <c r="I58" i="1"/>
  <c r="J58" i="1"/>
  <c r="C59" i="1"/>
  <c r="D59" i="1"/>
  <c r="E59" i="1"/>
  <c r="H59" i="1"/>
  <c r="K59" i="1"/>
  <c r="L59" i="1"/>
  <c r="B60" i="1"/>
  <c r="H60" i="1"/>
  <c r="J60" i="1"/>
  <c r="K60" i="1"/>
  <c r="H61" i="1"/>
  <c r="H62" i="1"/>
  <c r="L62" i="1"/>
  <c r="H63" i="1"/>
  <c r="J63" i="1"/>
  <c r="C64" i="1"/>
  <c r="H64" i="1"/>
  <c r="C65" i="1"/>
  <c r="D65" i="1"/>
  <c r="H65" i="1"/>
  <c r="J65" i="1"/>
  <c r="E66" i="1"/>
  <c r="H66" i="1"/>
  <c r="J66" i="1"/>
  <c r="C67" i="1"/>
  <c r="D67" i="1"/>
  <c r="E67" i="1"/>
  <c r="H67" i="1"/>
  <c r="K67" i="1"/>
  <c r="B68" i="1"/>
  <c r="H68" i="1"/>
  <c r="L68" i="1" s="1"/>
  <c r="I68" i="1"/>
  <c r="H69" i="1"/>
  <c r="E70" i="1"/>
  <c r="H70" i="1"/>
  <c r="B71" i="1"/>
  <c r="H71" i="1"/>
  <c r="I71" i="1" s="1"/>
  <c r="J71" i="1"/>
  <c r="H72" i="1"/>
  <c r="H73" i="1"/>
  <c r="J73" i="1"/>
  <c r="H74" i="1"/>
  <c r="J74" i="1"/>
  <c r="B75" i="1"/>
  <c r="C75" i="1"/>
  <c r="D75" i="1"/>
  <c r="H75" i="1"/>
  <c r="K75" i="1"/>
  <c r="L75" i="1"/>
  <c r="B76" i="1"/>
  <c r="C76" i="1"/>
  <c r="H76" i="1"/>
  <c r="I76" i="1" s="1"/>
  <c r="J76" i="1"/>
  <c r="K76" i="1"/>
  <c r="L76" i="1"/>
  <c r="H77" i="1"/>
  <c r="H78" i="1"/>
  <c r="B79" i="1"/>
  <c r="H79" i="1"/>
  <c r="I79" i="1" s="1"/>
  <c r="H80" i="1"/>
  <c r="D81" i="1"/>
  <c r="H81" i="1"/>
  <c r="J81" i="1"/>
  <c r="K81" i="1"/>
  <c r="H82" i="1"/>
  <c r="D83" i="1"/>
  <c r="E83" i="1"/>
  <c r="H83" i="1"/>
  <c r="K83" i="1"/>
  <c r="L83" i="1"/>
  <c r="B84" i="1"/>
  <c r="H84" i="1"/>
  <c r="I84" i="1"/>
  <c r="J84" i="1"/>
  <c r="L84" i="1"/>
  <c r="D85" i="1"/>
  <c r="H85" i="1"/>
  <c r="H86" i="1"/>
  <c r="H87" i="1"/>
  <c r="H88" i="1"/>
  <c r="B107" i="1"/>
  <c r="F6" i="2"/>
  <c r="O6" i="2" s="1"/>
  <c r="G6" i="2"/>
  <c r="L6" i="2"/>
  <c r="F7" i="2"/>
  <c r="G7" i="2"/>
  <c r="L7" i="2"/>
  <c r="M7" i="2"/>
  <c r="J53" i="2" s="1"/>
  <c r="N7" i="2"/>
  <c r="D53" i="2" s="1"/>
  <c r="O7" i="2"/>
  <c r="F8" i="2"/>
  <c r="G8" i="2"/>
  <c r="L8" i="2"/>
  <c r="M8" i="2"/>
  <c r="N8" i="2"/>
  <c r="P8" i="2" s="1"/>
  <c r="O8" i="2"/>
  <c r="E54" i="2" s="1"/>
  <c r="F9" i="2"/>
  <c r="G9" i="2"/>
  <c r="L9" i="2"/>
  <c r="M9" i="2"/>
  <c r="N9" i="2"/>
  <c r="O9" i="2"/>
  <c r="F10" i="2"/>
  <c r="F11" i="2"/>
  <c r="F12" i="2"/>
  <c r="G12" i="2"/>
  <c r="M12" i="2"/>
  <c r="N12" i="2"/>
  <c r="K58" i="2" s="1"/>
  <c r="F13" i="2"/>
  <c r="G13" i="2"/>
  <c r="L13" i="2"/>
  <c r="M13" i="2"/>
  <c r="N13" i="2"/>
  <c r="O13" i="2"/>
  <c r="F14" i="2"/>
  <c r="G14" i="2"/>
  <c r="L14" i="2"/>
  <c r="M14" i="2"/>
  <c r="C60" i="2" s="1"/>
  <c r="N14" i="2"/>
  <c r="D60" i="2" s="1"/>
  <c r="O14" i="2"/>
  <c r="F15" i="2"/>
  <c r="G15" i="2" s="1"/>
  <c r="L15" i="2"/>
  <c r="M15" i="2"/>
  <c r="N15" i="2"/>
  <c r="D61" i="2" s="1"/>
  <c r="O15" i="2"/>
  <c r="F16" i="2"/>
  <c r="N16" i="2"/>
  <c r="O16" i="2"/>
  <c r="F17" i="2"/>
  <c r="G17" i="2"/>
  <c r="O17" i="2"/>
  <c r="E63" i="2" s="1"/>
  <c r="F18" i="2"/>
  <c r="G18" i="2"/>
  <c r="L18" i="2"/>
  <c r="B64" i="2" s="1"/>
  <c r="F19" i="2"/>
  <c r="G19" i="2"/>
  <c r="L19" i="2"/>
  <c r="F20" i="2"/>
  <c r="O20" i="2" s="1"/>
  <c r="G20" i="2"/>
  <c r="L20" i="2"/>
  <c r="M20" i="2"/>
  <c r="N20" i="2"/>
  <c r="F21" i="2"/>
  <c r="G21" i="2"/>
  <c r="L21" i="2"/>
  <c r="M21" i="2"/>
  <c r="N21" i="2"/>
  <c r="O21" i="2"/>
  <c r="F22" i="2"/>
  <c r="G22" i="2"/>
  <c r="L22" i="2"/>
  <c r="M22" i="2"/>
  <c r="J68" i="2" s="1"/>
  <c r="N22" i="2"/>
  <c r="O22" i="2"/>
  <c r="F23" i="2"/>
  <c r="G23" i="2" s="1"/>
  <c r="L23" i="2"/>
  <c r="M23" i="2"/>
  <c r="P23" i="2" s="1"/>
  <c r="N23" i="2"/>
  <c r="O23" i="2"/>
  <c r="E69" i="2" s="1"/>
  <c r="F24" i="2"/>
  <c r="N24" i="2" s="1"/>
  <c r="O24" i="2"/>
  <c r="L70" i="2" s="1"/>
  <c r="F25" i="2"/>
  <c r="G25" i="2"/>
  <c r="O25" i="2"/>
  <c r="E71" i="2" s="1"/>
  <c r="F26" i="2"/>
  <c r="G26" i="2" s="1"/>
  <c r="L26" i="2"/>
  <c r="F27" i="2"/>
  <c r="G27" i="2"/>
  <c r="L27" i="2"/>
  <c r="F28" i="2"/>
  <c r="O28" i="2" s="1"/>
  <c r="L28" i="2"/>
  <c r="M28" i="2"/>
  <c r="C74" i="2" s="1"/>
  <c r="N28" i="2"/>
  <c r="F29" i="2"/>
  <c r="G29" i="2"/>
  <c r="L29" i="2"/>
  <c r="M29" i="2"/>
  <c r="N29" i="2"/>
  <c r="O29" i="2"/>
  <c r="F30" i="2"/>
  <c r="G30" i="2"/>
  <c r="L30" i="2"/>
  <c r="M30" i="2"/>
  <c r="N30" i="2"/>
  <c r="O30" i="2"/>
  <c r="F31" i="2"/>
  <c r="G31" i="2" s="1"/>
  <c r="L31" i="2"/>
  <c r="M31" i="2"/>
  <c r="P31" i="2" s="1"/>
  <c r="N31" i="2"/>
  <c r="K77" i="2" s="1"/>
  <c r="O31" i="2"/>
  <c r="E77" i="2" s="1"/>
  <c r="F32" i="2"/>
  <c r="N32" i="2" s="1"/>
  <c r="O32" i="2"/>
  <c r="L78" i="2" s="1"/>
  <c r="F33" i="2"/>
  <c r="G33" i="2"/>
  <c r="O33" i="2"/>
  <c r="E79" i="2" s="1"/>
  <c r="F34" i="2"/>
  <c r="G34" i="2" s="1"/>
  <c r="L34" i="2"/>
  <c r="F35" i="2"/>
  <c r="G35" i="2"/>
  <c r="L35" i="2"/>
  <c r="F36" i="2"/>
  <c r="O36" i="2" s="1"/>
  <c r="L36" i="2"/>
  <c r="M36" i="2"/>
  <c r="N36" i="2"/>
  <c r="F37" i="2"/>
  <c r="G37" i="2"/>
  <c r="L37" i="2"/>
  <c r="M37" i="2"/>
  <c r="N37" i="2"/>
  <c r="O37" i="2"/>
  <c r="F38" i="2"/>
  <c r="G38" i="2"/>
  <c r="L38" i="2"/>
  <c r="M38" i="2"/>
  <c r="N38" i="2"/>
  <c r="O38" i="2"/>
  <c r="F39" i="2"/>
  <c r="G39" i="2"/>
  <c r="L39" i="2"/>
  <c r="M39" i="2"/>
  <c r="N39" i="2"/>
  <c r="K85" i="2" s="1"/>
  <c r="O39" i="2"/>
  <c r="F40" i="2"/>
  <c r="I40" i="2"/>
  <c r="M40" i="2"/>
  <c r="C86" i="2" s="1"/>
  <c r="N40" i="2"/>
  <c r="K86" i="2" s="1"/>
  <c r="O40" i="2"/>
  <c r="F41" i="2"/>
  <c r="O41" i="2" s="1"/>
  <c r="N41" i="2"/>
  <c r="F42" i="2"/>
  <c r="O42" i="2"/>
  <c r="E88" i="2" s="1"/>
  <c r="B43" i="2"/>
  <c r="C43" i="2"/>
  <c r="D43" i="2"/>
  <c r="E43" i="2"/>
  <c r="B52" i="2"/>
  <c r="E52" i="2"/>
  <c r="H52" i="2"/>
  <c r="I52" i="2" s="1"/>
  <c r="C53" i="2"/>
  <c r="E53" i="2"/>
  <c r="H53" i="2"/>
  <c r="K53" i="2"/>
  <c r="L53" i="2"/>
  <c r="B54" i="2"/>
  <c r="C54" i="2"/>
  <c r="D54" i="2"/>
  <c r="H54" i="2"/>
  <c r="J54" i="2"/>
  <c r="B55" i="2"/>
  <c r="C55" i="2"/>
  <c r="D55" i="2"/>
  <c r="H55" i="2"/>
  <c r="H56" i="2"/>
  <c r="H57" i="2"/>
  <c r="D58" i="2"/>
  <c r="H58" i="2"/>
  <c r="B59" i="2"/>
  <c r="C59" i="2"/>
  <c r="D59" i="2"/>
  <c r="H59" i="2"/>
  <c r="I59" i="2"/>
  <c r="J59" i="2"/>
  <c r="K59" i="2"/>
  <c r="B60" i="2"/>
  <c r="F60" i="2" s="1"/>
  <c r="E60" i="2"/>
  <c r="H60" i="2"/>
  <c r="I60" i="2"/>
  <c r="J60" i="2"/>
  <c r="K60" i="2"/>
  <c r="B61" i="2"/>
  <c r="C61" i="2"/>
  <c r="H61" i="2"/>
  <c r="D62" i="2"/>
  <c r="H62" i="2"/>
  <c r="K62" i="2"/>
  <c r="H63" i="2"/>
  <c r="L63" i="2" s="1"/>
  <c r="H64" i="2"/>
  <c r="H65" i="2"/>
  <c r="B66" i="2"/>
  <c r="D66" i="2"/>
  <c r="E66" i="2"/>
  <c r="H66" i="2"/>
  <c r="K66" i="2"/>
  <c r="L66" i="2"/>
  <c r="B67" i="2"/>
  <c r="C67" i="2"/>
  <c r="D67" i="2"/>
  <c r="H67" i="2"/>
  <c r="I67" i="2" s="1"/>
  <c r="J67" i="2"/>
  <c r="K67" i="2"/>
  <c r="C68" i="2"/>
  <c r="D68" i="2"/>
  <c r="E68" i="2"/>
  <c r="H68" i="2"/>
  <c r="K68" i="2" s="1"/>
  <c r="L68" i="2"/>
  <c r="B69" i="2"/>
  <c r="C69" i="2"/>
  <c r="H69" i="2"/>
  <c r="I69" i="2"/>
  <c r="J69" i="2"/>
  <c r="H70" i="2"/>
  <c r="H71" i="2"/>
  <c r="L71" i="2"/>
  <c r="B72" i="2"/>
  <c r="H72" i="2"/>
  <c r="I72" i="2"/>
  <c r="H73" i="2"/>
  <c r="I73" i="2" s="1"/>
  <c r="D74" i="2"/>
  <c r="E74" i="2"/>
  <c r="H74" i="2"/>
  <c r="K74" i="2"/>
  <c r="L74" i="2"/>
  <c r="B75" i="2"/>
  <c r="C75" i="2"/>
  <c r="D75" i="2"/>
  <c r="H75" i="2"/>
  <c r="J75" i="2"/>
  <c r="D76" i="2"/>
  <c r="E76" i="2"/>
  <c r="H76" i="2"/>
  <c r="K76" i="2" s="1"/>
  <c r="L76" i="2"/>
  <c r="B77" i="2"/>
  <c r="C77" i="2"/>
  <c r="D77" i="2"/>
  <c r="H77" i="2"/>
  <c r="I77" i="2"/>
  <c r="J77" i="2"/>
  <c r="L77" i="2"/>
  <c r="M77" i="2"/>
  <c r="E78" i="2"/>
  <c r="H78" i="2"/>
  <c r="H79" i="2"/>
  <c r="L79" i="2"/>
  <c r="B80" i="2"/>
  <c r="H80" i="2"/>
  <c r="I80" i="2" s="1"/>
  <c r="H81" i="2"/>
  <c r="I81" i="2"/>
  <c r="C82" i="2"/>
  <c r="D82" i="2"/>
  <c r="E82" i="2"/>
  <c r="H82" i="2"/>
  <c r="J82" i="2"/>
  <c r="K82" i="2"/>
  <c r="L82" i="2"/>
  <c r="B83" i="2"/>
  <c r="C83" i="2"/>
  <c r="D83" i="2"/>
  <c r="H83" i="2"/>
  <c r="I83" i="2" s="1"/>
  <c r="C84" i="2"/>
  <c r="D84" i="2"/>
  <c r="E84" i="2"/>
  <c r="H84" i="2"/>
  <c r="K84" i="2" s="1"/>
  <c r="L84" i="2"/>
  <c r="B85" i="2"/>
  <c r="D85" i="2"/>
  <c r="E85" i="2"/>
  <c r="H85" i="2"/>
  <c r="I85" i="2"/>
  <c r="M85" i="2" s="1"/>
  <c r="J85" i="2"/>
  <c r="L85" i="2"/>
  <c r="E86" i="2"/>
  <c r="H86" i="2"/>
  <c r="J86" i="2"/>
  <c r="D87" i="2"/>
  <c r="E87" i="2"/>
  <c r="H87" i="2"/>
  <c r="K87" i="2"/>
  <c r="L87" i="2"/>
  <c r="H88" i="2"/>
  <c r="B107" i="2"/>
  <c r="F6" i="3"/>
  <c r="N6" i="3"/>
  <c r="O6" i="3"/>
  <c r="F7" i="3"/>
  <c r="G7" i="3"/>
  <c r="F8" i="3"/>
  <c r="G8" i="3"/>
  <c r="L8" i="3"/>
  <c r="F9" i="3"/>
  <c r="F10" i="3"/>
  <c r="O10" i="3" s="1"/>
  <c r="G10" i="3"/>
  <c r="L10" i="3"/>
  <c r="M10" i="3"/>
  <c r="C56" i="3" s="1"/>
  <c r="N10" i="3"/>
  <c r="D56" i="3" s="1"/>
  <c r="F11" i="3"/>
  <c r="G11" i="3"/>
  <c r="L11" i="3"/>
  <c r="M11" i="3"/>
  <c r="N11" i="3"/>
  <c r="K57" i="3" s="1"/>
  <c r="O11" i="3"/>
  <c r="E57" i="3" s="1"/>
  <c r="F12" i="3"/>
  <c r="G12" i="3"/>
  <c r="L12" i="3"/>
  <c r="B58" i="3" s="1"/>
  <c r="F58" i="3" s="1"/>
  <c r="M12" i="3"/>
  <c r="N12" i="3"/>
  <c r="O12" i="3"/>
  <c r="F13" i="3"/>
  <c r="G13" i="3" s="1"/>
  <c r="L13" i="3"/>
  <c r="M13" i="3"/>
  <c r="N13" i="3"/>
  <c r="O13" i="3"/>
  <c r="F14" i="3"/>
  <c r="N14" i="3"/>
  <c r="D60" i="3" s="1"/>
  <c r="O14" i="3"/>
  <c r="F15" i="3"/>
  <c r="G15" i="3"/>
  <c r="F16" i="3"/>
  <c r="G16" i="3"/>
  <c r="L16" i="3"/>
  <c r="F17" i="3"/>
  <c r="G17" i="3"/>
  <c r="F18" i="3"/>
  <c r="O18" i="3" s="1"/>
  <c r="G18" i="3"/>
  <c r="L18" i="3"/>
  <c r="M18" i="3"/>
  <c r="C64" i="3" s="1"/>
  <c r="N18" i="3"/>
  <c r="D64" i="3" s="1"/>
  <c r="F19" i="3"/>
  <c r="G19" i="3"/>
  <c r="L19" i="3"/>
  <c r="M19" i="3"/>
  <c r="N19" i="3"/>
  <c r="K65" i="3" s="1"/>
  <c r="O19" i="3"/>
  <c r="E65" i="3" s="1"/>
  <c r="F20" i="3"/>
  <c r="G20" i="3" s="1"/>
  <c r="L20" i="3"/>
  <c r="M20" i="3"/>
  <c r="C66" i="3" s="1"/>
  <c r="N20" i="3"/>
  <c r="O20" i="3"/>
  <c r="F21" i="3"/>
  <c r="G21" i="3" s="1"/>
  <c r="M21" i="3"/>
  <c r="C67" i="3" s="1"/>
  <c r="N21" i="3"/>
  <c r="O21" i="3"/>
  <c r="L67" i="3" s="1"/>
  <c r="F22" i="3"/>
  <c r="N22" i="3"/>
  <c r="O22" i="3"/>
  <c r="F23" i="3"/>
  <c r="O23" i="3"/>
  <c r="E69" i="3" s="1"/>
  <c r="F24" i="3"/>
  <c r="G24" i="3"/>
  <c r="L24" i="3"/>
  <c r="F25" i="3"/>
  <c r="L25" i="3"/>
  <c r="M25" i="3"/>
  <c r="C71" i="3" s="1"/>
  <c r="F26" i="3"/>
  <c r="G26" i="3"/>
  <c r="L26" i="3"/>
  <c r="M26" i="3"/>
  <c r="C72" i="3" s="1"/>
  <c r="N26" i="3"/>
  <c r="O26" i="3"/>
  <c r="F27" i="3"/>
  <c r="O27" i="3" s="1"/>
  <c r="N27" i="3"/>
  <c r="K73" i="3" s="1"/>
  <c r="F28" i="3"/>
  <c r="G28" i="3"/>
  <c r="F29" i="3"/>
  <c r="M29" i="3" s="1"/>
  <c r="C75" i="3" s="1"/>
  <c r="G29" i="3"/>
  <c r="L29" i="3"/>
  <c r="B75" i="3" s="1"/>
  <c r="F30" i="3"/>
  <c r="L30" i="3"/>
  <c r="F31" i="3"/>
  <c r="G31" i="3"/>
  <c r="M31" i="3"/>
  <c r="N31" i="3"/>
  <c r="D77" i="3" s="1"/>
  <c r="F32" i="3"/>
  <c r="G32" i="3"/>
  <c r="L32" i="3"/>
  <c r="M32" i="3"/>
  <c r="N32" i="3"/>
  <c r="O32" i="3"/>
  <c r="F33" i="3"/>
  <c r="G33" i="3"/>
  <c r="L33" i="3"/>
  <c r="I79" i="3" s="1"/>
  <c r="M33" i="3"/>
  <c r="C79" i="3" s="1"/>
  <c r="N33" i="3"/>
  <c r="O33" i="3"/>
  <c r="L79" i="3" s="1"/>
  <c r="F34" i="3"/>
  <c r="G34" i="3"/>
  <c r="L34" i="3"/>
  <c r="M34" i="3"/>
  <c r="C80" i="3" s="1"/>
  <c r="N34" i="3"/>
  <c r="D80" i="3" s="1"/>
  <c r="O34" i="3"/>
  <c r="F35" i="3"/>
  <c r="N35" i="3"/>
  <c r="O35" i="3"/>
  <c r="E81" i="3" s="1"/>
  <c r="F36" i="3"/>
  <c r="G36" i="3" s="1"/>
  <c r="F37" i="3"/>
  <c r="M37" i="3" s="1"/>
  <c r="C83" i="3" s="1"/>
  <c r="G37" i="3"/>
  <c r="L37" i="3"/>
  <c r="B83" i="3" s="1"/>
  <c r="F38" i="3"/>
  <c r="L38" i="3" s="1"/>
  <c r="F39" i="3"/>
  <c r="F40" i="3"/>
  <c r="O40" i="3" s="1"/>
  <c r="G40" i="3"/>
  <c r="I40" i="3"/>
  <c r="I43" i="3" s="1"/>
  <c r="L40" i="3"/>
  <c r="M40" i="3"/>
  <c r="N40" i="3"/>
  <c r="F41" i="3"/>
  <c r="G41" i="3"/>
  <c r="L41" i="3"/>
  <c r="M41" i="3"/>
  <c r="N41" i="3"/>
  <c r="O41" i="3"/>
  <c r="L87" i="3" s="1"/>
  <c r="F42" i="3"/>
  <c r="G42" i="3"/>
  <c r="L42" i="3"/>
  <c r="M42" i="3"/>
  <c r="C88" i="3" s="1"/>
  <c r="N42" i="3"/>
  <c r="O42" i="3"/>
  <c r="P42" i="3" s="1"/>
  <c r="B43" i="3"/>
  <c r="C43" i="3"/>
  <c r="D43" i="3"/>
  <c r="E43" i="3"/>
  <c r="E52" i="3"/>
  <c r="H52" i="3"/>
  <c r="K52" i="3"/>
  <c r="L52" i="3"/>
  <c r="H53" i="3"/>
  <c r="H54" i="3"/>
  <c r="H55" i="3"/>
  <c r="B56" i="3"/>
  <c r="F56" i="3" s="1"/>
  <c r="E56" i="3"/>
  <c r="H56" i="3"/>
  <c r="L56" i="3" s="1"/>
  <c r="J56" i="3"/>
  <c r="K56" i="3"/>
  <c r="B57" i="3"/>
  <c r="C57" i="3"/>
  <c r="D57" i="3"/>
  <c r="F57" i="3"/>
  <c r="H57" i="3"/>
  <c r="C58" i="3"/>
  <c r="D58" i="3"/>
  <c r="E58" i="3"/>
  <c r="H58" i="3"/>
  <c r="J58" i="3"/>
  <c r="K58" i="3"/>
  <c r="L58" i="3"/>
  <c r="B59" i="3"/>
  <c r="E59" i="3"/>
  <c r="H59" i="3"/>
  <c r="L59" i="3" s="1"/>
  <c r="I59" i="3"/>
  <c r="E60" i="3"/>
  <c r="H60" i="3"/>
  <c r="K60" i="3"/>
  <c r="L60" i="3"/>
  <c r="H61" i="3"/>
  <c r="H62" i="3"/>
  <c r="H63" i="3"/>
  <c r="E64" i="3"/>
  <c r="H64" i="3"/>
  <c r="L64" i="3" s="1"/>
  <c r="J64" i="3"/>
  <c r="B65" i="3"/>
  <c r="C65" i="3"/>
  <c r="D65" i="3"/>
  <c r="F65" i="3"/>
  <c r="H65" i="3"/>
  <c r="D66" i="3"/>
  <c r="E66" i="3"/>
  <c r="H66" i="3"/>
  <c r="I66" i="3"/>
  <c r="K66" i="3"/>
  <c r="L66" i="3"/>
  <c r="D67" i="3"/>
  <c r="E67" i="3"/>
  <c r="H67" i="3"/>
  <c r="K67" i="3" s="1"/>
  <c r="J67" i="3"/>
  <c r="D68" i="3"/>
  <c r="E68" i="3"/>
  <c r="H68" i="3"/>
  <c r="K68" i="3"/>
  <c r="L68" i="3"/>
  <c r="H69" i="3"/>
  <c r="L69" i="3"/>
  <c r="B70" i="3"/>
  <c r="H70" i="3"/>
  <c r="I70" i="3"/>
  <c r="B71" i="3"/>
  <c r="H71" i="3"/>
  <c r="D72" i="3"/>
  <c r="H72" i="3"/>
  <c r="J72" i="3"/>
  <c r="K72" i="3"/>
  <c r="H73" i="3"/>
  <c r="H74" i="3"/>
  <c r="H75" i="3"/>
  <c r="J75" i="3"/>
  <c r="H76" i="3"/>
  <c r="H77" i="3"/>
  <c r="C78" i="3"/>
  <c r="D78" i="3"/>
  <c r="E78" i="3"/>
  <c r="H78" i="3"/>
  <c r="J78" i="3" s="1"/>
  <c r="B79" i="3"/>
  <c r="D79" i="3"/>
  <c r="E79" i="3"/>
  <c r="H79" i="3"/>
  <c r="K79" i="3"/>
  <c r="B80" i="3"/>
  <c r="F80" i="3" s="1"/>
  <c r="E80" i="3"/>
  <c r="H80" i="3"/>
  <c r="D81" i="3"/>
  <c r="H81" i="3"/>
  <c r="L81" i="3"/>
  <c r="H82" i="3"/>
  <c r="H83" i="3"/>
  <c r="I83" i="3"/>
  <c r="J83" i="3"/>
  <c r="H84" i="3"/>
  <c r="H85" i="3"/>
  <c r="B86" i="3"/>
  <c r="D86" i="3"/>
  <c r="E86" i="3"/>
  <c r="H86" i="3"/>
  <c r="I86" i="3"/>
  <c r="C87" i="3"/>
  <c r="D87" i="3"/>
  <c r="E87" i="3"/>
  <c r="H87" i="3"/>
  <c r="J87" i="3"/>
  <c r="K87" i="3"/>
  <c r="B88" i="3"/>
  <c r="D88" i="3"/>
  <c r="H88" i="3"/>
  <c r="K88" i="3" s="1"/>
  <c r="I88" i="3"/>
  <c r="J88" i="3"/>
  <c r="B107" i="3"/>
  <c r="F6" i="4"/>
  <c r="G6" i="4"/>
  <c r="L6" i="4"/>
  <c r="M6" i="4"/>
  <c r="C52" i="4" s="1"/>
  <c r="N6" i="4"/>
  <c r="O6" i="4"/>
  <c r="F7" i="4"/>
  <c r="O7" i="4" s="1"/>
  <c r="N7" i="4"/>
  <c r="K53" i="4" s="1"/>
  <c r="F8" i="4"/>
  <c r="F9" i="4"/>
  <c r="L9" i="4" s="1"/>
  <c r="G9" i="4"/>
  <c r="O9" i="4"/>
  <c r="L55" i="4" s="1"/>
  <c r="F10" i="4"/>
  <c r="G10" i="4"/>
  <c r="L10" i="4"/>
  <c r="M10" i="4"/>
  <c r="J56" i="4" s="1"/>
  <c r="F11" i="4"/>
  <c r="O11" i="4" s="1"/>
  <c r="G11" i="4"/>
  <c r="L11" i="4"/>
  <c r="F12" i="4"/>
  <c r="G12" i="4"/>
  <c r="L12" i="4"/>
  <c r="P12" i="4" s="1"/>
  <c r="M12" i="4"/>
  <c r="J58" i="4" s="1"/>
  <c r="N12" i="4"/>
  <c r="K58" i="4" s="1"/>
  <c r="O12" i="4"/>
  <c r="L58" i="4" s="1"/>
  <c r="F13" i="4"/>
  <c r="G13" i="4"/>
  <c r="L13" i="4"/>
  <c r="M13" i="4"/>
  <c r="C59" i="4" s="1"/>
  <c r="N13" i="4"/>
  <c r="P13" i="4" s="1"/>
  <c r="O13" i="4"/>
  <c r="F14" i="4"/>
  <c r="G14" i="4"/>
  <c r="L14" i="4"/>
  <c r="M14" i="4"/>
  <c r="C60" i="4" s="1"/>
  <c r="N14" i="4"/>
  <c r="D60" i="4" s="1"/>
  <c r="O14" i="4"/>
  <c r="F15" i="4"/>
  <c r="M15" i="4"/>
  <c r="F16" i="4"/>
  <c r="N16" i="4" s="1"/>
  <c r="K62" i="4" s="1"/>
  <c r="G16" i="4"/>
  <c r="O16" i="4"/>
  <c r="E62" i="4" s="1"/>
  <c r="F17" i="4"/>
  <c r="G17" i="4"/>
  <c r="L17" i="4"/>
  <c r="B63" i="4" s="1"/>
  <c r="O17" i="4"/>
  <c r="L63" i="4" s="1"/>
  <c r="F18" i="4"/>
  <c r="G18" i="4"/>
  <c r="L18" i="4"/>
  <c r="F19" i="4"/>
  <c r="O19" i="4" s="1"/>
  <c r="G19" i="4"/>
  <c r="L19" i="4"/>
  <c r="P19" i="4" s="1"/>
  <c r="M19" i="4"/>
  <c r="N19" i="4"/>
  <c r="D65" i="4" s="1"/>
  <c r="F20" i="4"/>
  <c r="G20" i="4" s="1"/>
  <c r="O20" i="4"/>
  <c r="L66" i="4" s="1"/>
  <c r="F21" i="4"/>
  <c r="G21" i="4"/>
  <c r="L21" i="4"/>
  <c r="I67" i="4" s="1"/>
  <c r="M67" i="4" s="1"/>
  <c r="M21" i="4"/>
  <c r="N21" i="4"/>
  <c r="O21" i="4"/>
  <c r="F22" i="4"/>
  <c r="G22" i="4"/>
  <c r="L22" i="4"/>
  <c r="P22" i="4" s="1"/>
  <c r="M22" i="4"/>
  <c r="C68" i="4" s="1"/>
  <c r="N22" i="4"/>
  <c r="O22" i="4"/>
  <c r="F23" i="4"/>
  <c r="G23" i="4" s="1"/>
  <c r="L23" i="4"/>
  <c r="N23" i="4"/>
  <c r="O23" i="4"/>
  <c r="F24" i="4"/>
  <c r="L24" i="4" s="1"/>
  <c r="G24" i="4"/>
  <c r="M24" i="4"/>
  <c r="N24" i="4"/>
  <c r="O24" i="4"/>
  <c r="E70" i="4" s="1"/>
  <c r="F25" i="4"/>
  <c r="M25" i="4" s="1"/>
  <c r="C71" i="4" s="1"/>
  <c r="F26" i="4"/>
  <c r="N26" i="4" s="1"/>
  <c r="G26" i="4"/>
  <c r="L26" i="4"/>
  <c r="I72" i="4" s="1"/>
  <c r="F27" i="4"/>
  <c r="O27" i="4" s="1"/>
  <c r="E73" i="4" s="1"/>
  <c r="G27" i="4"/>
  <c r="M27" i="4"/>
  <c r="J73" i="4" s="1"/>
  <c r="N27" i="4"/>
  <c r="D73" i="4" s="1"/>
  <c r="F28" i="4"/>
  <c r="G28" i="4"/>
  <c r="L28" i="4"/>
  <c r="M28" i="4"/>
  <c r="N28" i="4"/>
  <c r="O28" i="4"/>
  <c r="L74" i="4" s="1"/>
  <c r="F29" i="4"/>
  <c r="G29" i="4" s="1"/>
  <c r="O29" i="4"/>
  <c r="L75" i="4" s="1"/>
  <c r="F30" i="4"/>
  <c r="G30" i="4"/>
  <c r="L30" i="4"/>
  <c r="M30" i="4"/>
  <c r="C76" i="4" s="1"/>
  <c r="N30" i="4"/>
  <c r="O30" i="4"/>
  <c r="P30" i="4"/>
  <c r="F31" i="4"/>
  <c r="G31" i="4" s="1"/>
  <c r="L31" i="4"/>
  <c r="M31" i="4"/>
  <c r="J77" i="4" s="1"/>
  <c r="F32" i="4"/>
  <c r="L32" i="4" s="1"/>
  <c r="G32" i="4"/>
  <c r="N32" i="4"/>
  <c r="K78" i="4" s="1"/>
  <c r="O32" i="4"/>
  <c r="E78" i="4" s="1"/>
  <c r="F33" i="4"/>
  <c r="M33" i="4" s="1"/>
  <c r="G33" i="4"/>
  <c r="L33" i="4"/>
  <c r="B79" i="4" s="1"/>
  <c r="N33" i="4"/>
  <c r="O33" i="4"/>
  <c r="F34" i="4"/>
  <c r="N34" i="4" s="1"/>
  <c r="K80" i="4" s="1"/>
  <c r="F35" i="4"/>
  <c r="O35" i="4" s="1"/>
  <c r="G35" i="4"/>
  <c r="L35" i="4"/>
  <c r="F36" i="4"/>
  <c r="O36" i="4" s="1"/>
  <c r="L82" i="4" s="1"/>
  <c r="G36" i="4"/>
  <c r="M36" i="4"/>
  <c r="J82" i="4" s="1"/>
  <c r="N36" i="4"/>
  <c r="K82" i="4" s="1"/>
  <c r="F37" i="4"/>
  <c r="G37" i="4"/>
  <c r="L37" i="4"/>
  <c r="I83" i="4" s="1"/>
  <c r="M37" i="4"/>
  <c r="N37" i="4"/>
  <c r="O37" i="4"/>
  <c r="L83" i="4" s="1"/>
  <c r="F38" i="4"/>
  <c r="G38" i="4"/>
  <c r="L38" i="4"/>
  <c r="M38" i="4"/>
  <c r="C84" i="4" s="1"/>
  <c r="N38" i="4"/>
  <c r="O38" i="4"/>
  <c r="F39" i="4"/>
  <c r="G39" i="4" s="1"/>
  <c r="O39" i="4"/>
  <c r="F40" i="4"/>
  <c r="L40" i="4" s="1"/>
  <c r="G40" i="4"/>
  <c r="I40" i="4"/>
  <c r="O40" i="4"/>
  <c r="F41" i="4"/>
  <c r="L41" i="4" s="1"/>
  <c r="G41" i="4"/>
  <c r="F42" i="4"/>
  <c r="M42" i="4" s="1"/>
  <c r="J88" i="4" s="1"/>
  <c r="G42" i="4"/>
  <c r="L42" i="4"/>
  <c r="B43" i="4"/>
  <c r="C43" i="4"/>
  <c r="D43" i="4"/>
  <c r="E43" i="4"/>
  <c r="I43" i="4"/>
  <c r="B52" i="4"/>
  <c r="D52" i="4"/>
  <c r="E52" i="4"/>
  <c r="H52" i="4"/>
  <c r="I52" i="4" s="1"/>
  <c r="K52" i="4"/>
  <c r="D53" i="4"/>
  <c r="H53" i="4"/>
  <c r="H54" i="4"/>
  <c r="H55" i="4"/>
  <c r="B56" i="4"/>
  <c r="C56" i="4"/>
  <c r="H56" i="4"/>
  <c r="I56" i="4"/>
  <c r="E57" i="4"/>
  <c r="H57" i="4"/>
  <c r="I57" i="4"/>
  <c r="L57" i="4"/>
  <c r="C58" i="4"/>
  <c r="E58" i="4"/>
  <c r="H58" i="4"/>
  <c r="I58" i="4"/>
  <c r="B59" i="4"/>
  <c r="E59" i="4"/>
  <c r="H59" i="4"/>
  <c r="I59" i="4"/>
  <c r="J59" i="4"/>
  <c r="K59" i="4"/>
  <c r="M59" i="4" s="1"/>
  <c r="L59" i="4"/>
  <c r="B60" i="4"/>
  <c r="H60" i="4"/>
  <c r="K60" i="4"/>
  <c r="H61" i="4"/>
  <c r="H62" i="4"/>
  <c r="L62" i="4"/>
  <c r="E63" i="4"/>
  <c r="H63" i="4"/>
  <c r="I63" i="4"/>
  <c r="H64" i="4"/>
  <c r="C65" i="4"/>
  <c r="E65" i="4"/>
  <c r="H65" i="4"/>
  <c r="J65" i="4" s="1"/>
  <c r="I65" i="4"/>
  <c r="K65" i="4"/>
  <c r="L65" i="4"/>
  <c r="E66" i="4"/>
  <c r="H66" i="4"/>
  <c r="B67" i="4"/>
  <c r="F67" i="4" s="1"/>
  <c r="C67" i="4"/>
  <c r="D67" i="4"/>
  <c r="E67" i="4"/>
  <c r="H67" i="4"/>
  <c r="J67" i="4"/>
  <c r="K67" i="4"/>
  <c r="L67" i="4"/>
  <c r="B68" i="4"/>
  <c r="F68" i="4" s="1"/>
  <c r="D68" i="4"/>
  <c r="E68" i="4"/>
  <c r="H68" i="4"/>
  <c r="L68" i="4" s="1"/>
  <c r="K68" i="4"/>
  <c r="D69" i="4"/>
  <c r="H69" i="4"/>
  <c r="B70" i="4"/>
  <c r="F70" i="4" s="1"/>
  <c r="C70" i="4"/>
  <c r="D70" i="4"/>
  <c r="H70" i="4"/>
  <c r="I70" i="4"/>
  <c r="J70" i="4"/>
  <c r="L70" i="4"/>
  <c r="H71" i="4"/>
  <c r="J71" i="4"/>
  <c r="D72" i="4"/>
  <c r="H72" i="4"/>
  <c r="K72" i="4"/>
  <c r="C73" i="4"/>
  <c r="H73" i="4"/>
  <c r="L73" i="4"/>
  <c r="D74" i="4"/>
  <c r="E74" i="4"/>
  <c r="H74" i="4"/>
  <c r="K74" i="4" s="1"/>
  <c r="I74" i="4"/>
  <c r="E75" i="4"/>
  <c r="H75" i="4"/>
  <c r="B76" i="4"/>
  <c r="D76" i="4"/>
  <c r="H76" i="4"/>
  <c r="K76" i="4"/>
  <c r="H77" i="4"/>
  <c r="D78" i="4"/>
  <c r="H78" i="4"/>
  <c r="I78" i="4"/>
  <c r="C79" i="4"/>
  <c r="E79" i="4"/>
  <c r="H79" i="4"/>
  <c r="L79" i="4" s="1"/>
  <c r="I79" i="4"/>
  <c r="J79" i="4"/>
  <c r="H80" i="4"/>
  <c r="E81" i="4"/>
  <c r="H81" i="4"/>
  <c r="I81" i="4"/>
  <c r="L81" i="4"/>
  <c r="E82" i="4"/>
  <c r="H82" i="4"/>
  <c r="B83" i="4"/>
  <c r="D83" i="4"/>
  <c r="E83" i="4"/>
  <c r="H83" i="4"/>
  <c r="K83" i="4"/>
  <c r="B84" i="4"/>
  <c r="E84" i="4"/>
  <c r="H84" i="4"/>
  <c r="K84" i="4"/>
  <c r="H85" i="4"/>
  <c r="H86" i="4"/>
  <c r="H87" i="4"/>
  <c r="C88" i="4"/>
  <c r="H88" i="4"/>
  <c r="B107" i="4"/>
  <c r="I88" i="4" l="1"/>
  <c r="B88" i="4"/>
  <c r="B55" i="4"/>
  <c r="I55" i="4"/>
  <c r="I60" i="4"/>
  <c r="J60" i="4"/>
  <c r="F59" i="4"/>
  <c r="I77" i="4"/>
  <c r="K69" i="4"/>
  <c r="J61" i="4"/>
  <c r="L53" i="4"/>
  <c r="E53" i="4"/>
  <c r="E73" i="3"/>
  <c r="L73" i="3"/>
  <c r="F52" i="4"/>
  <c r="I86" i="4"/>
  <c r="B86" i="4"/>
  <c r="M58" i="4"/>
  <c r="L84" i="4"/>
  <c r="J83" i="4"/>
  <c r="C83" i="4"/>
  <c r="F83" i="4" s="1"/>
  <c r="P37" i="4"/>
  <c r="I69" i="4"/>
  <c r="B69" i="4"/>
  <c r="L52" i="4"/>
  <c r="M52" i="4" s="1"/>
  <c r="I76" i="4"/>
  <c r="J76" i="4"/>
  <c r="K79" i="4"/>
  <c r="M79" i="4" s="1"/>
  <c r="D79" i="4"/>
  <c r="F79" i="4" s="1"/>
  <c r="P33" i="4"/>
  <c r="I84" i="4"/>
  <c r="M84" i="4" s="1"/>
  <c r="J84" i="4"/>
  <c r="M65" i="4"/>
  <c r="B87" i="4"/>
  <c r="I87" i="4"/>
  <c r="D84" i="4"/>
  <c r="F84" i="4" s="1"/>
  <c r="P38" i="4"/>
  <c r="M83" i="4"/>
  <c r="L60" i="4"/>
  <c r="J74" i="4"/>
  <c r="M74" i="4" s="1"/>
  <c r="C74" i="4"/>
  <c r="L85" i="4"/>
  <c r="E85" i="4"/>
  <c r="L69" i="4"/>
  <c r="I84" i="3"/>
  <c r="B84" i="3"/>
  <c r="D62" i="4"/>
  <c r="E86" i="4"/>
  <c r="L86" i="4"/>
  <c r="L76" i="4"/>
  <c r="K70" i="4"/>
  <c r="M70" i="4" s="1"/>
  <c r="P24" i="4"/>
  <c r="L8" i="4"/>
  <c r="M8" i="4"/>
  <c r="N8" i="4"/>
  <c r="L80" i="3"/>
  <c r="I80" i="3"/>
  <c r="J71" i="3"/>
  <c r="I58" i="3"/>
  <c r="M58" i="3" s="1"/>
  <c r="J86" i="3"/>
  <c r="C86" i="3"/>
  <c r="F86" i="3" s="1"/>
  <c r="O39" i="3"/>
  <c r="L39" i="3"/>
  <c r="P32" i="3"/>
  <c r="B78" i="3"/>
  <c r="F78" i="3" s="1"/>
  <c r="I76" i="3"/>
  <c r="P26" i="3"/>
  <c r="I72" i="3"/>
  <c r="M72" i="3" s="1"/>
  <c r="B62" i="3"/>
  <c r="N9" i="3"/>
  <c r="O9" i="3"/>
  <c r="L9" i="3"/>
  <c r="M9" i="3"/>
  <c r="C66" i="2"/>
  <c r="J66" i="2"/>
  <c r="L53" i="1"/>
  <c r="E53" i="1"/>
  <c r="B81" i="4"/>
  <c r="L78" i="4"/>
  <c r="K73" i="4"/>
  <c r="J68" i="4"/>
  <c r="B65" i="4"/>
  <c r="F65" i="4" s="1"/>
  <c r="D59" i="4"/>
  <c r="B57" i="4"/>
  <c r="J52" i="4"/>
  <c r="G15" i="4"/>
  <c r="L15" i="4"/>
  <c r="L65" i="3"/>
  <c r="P40" i="3"/>
  <c r="M38" i="3"/>
  <c r="O36" i="3"/>
  <c r="N30" i="3"/>
  <c r="O30" i="3"/>
  <c r="G30" i="3"/>
  <c r="L28" i="3"/>
  <c r="M28" i="3"/>
  <c r="N28" i="3"/>
  <c r="P20" i="3"/>
  <c r="B66" i="3"/>
  <c r="F66" i="3" s="1"/>
  <c r="K59" i="3"/>
  <c r="D59" i="3"/>
  <c r="B54" i="3"/>
  <c r="P36" i="2"/>
  <c r="I82" i="2"/>
  <c r="M82" i="2" s="1"/>
  <c r="B82" i="2"/>
  <c r="F82" i="2" s="1"/>
  <c r="L75" i="2"/>
  <c r="E75" i="2"/>
  <c r="F75" i="2" s="1"/>
  <c r="L83" i="2"/>
  <c r="E83" i="2"/>
  <c r="F83" i="2" s="1"/>
  <c r="P28" i="2"/>
  <c r="I74" i="2"/>
  <c r="B74" i="2"/>
  <c r="F74" i="2" s="1"/>
  <c r="K53" i="1"/>
  <c r="D80" i="4"/>
  <c r="B78" i="4"/>
  <c r="E69" i="4"/>
  <c r="I68" i="4"/>
  <c r="L36" i="4"/>
  <c r="M32" i="4"/>
  <c r="P32" i="4" s="1"/>
  <c r="L27" i="4"/>
  <c r="M23" i="4"/>
  <c r="N18" i="4"/>
  <c r="O18" i="4"/>
  <c r="P14" i="4"/>
  <c r="F79" i="3"/>
  <c r="K77" i="3"/>
  <c r="J66" i="3"/>
  <c r="M66" i="3" s="1"/>
  <c r="I65" i="3"/>
  <c r="J65" i="3"/>
  <c r="I54" i="3"/>
  <c r="P13" i="3"/>
  <c r="C59" i="3"/>
  <c r="L88" i="2"/>
  <c r="D84" i="1"/>
  <c r="K84" i="1"/>
  <c r="I83" i="1"/>
  <c r="P37" i="1"/>
  <c r="I56" i="1"/>
  <c r="B56" i="1"/>
  <c r="L36" i="3"/>
  <c r="M36" i="3"/>
  <c r="N36" i="3"/>
  <c r="P18" i="3"/>
  <c r="I64" i="3"/>
  <c r="I64" i="2"/>
  <c r="J58" i="2"/>
  <c r="C58" i="2"/>
  <c r="I65" i="2"/>
  <c r="B65" i="2"/>
  <c r="E59" i="2"/>
  <c r="L59" i="2"/>
  <c r="M59" i="2" s="1"/>
  <c r="D53" i="1"/>
  <c r="B63" i="1"/>
  <c r="L88" i="3"/>
  <c r="M88" i="3" s="1"/>
  <c r="E88" i="3"/>
  <c r="F88" i="3" s="1"/>
  <c r="N38" i="3"/>
  <c r="O38" i="3"/>
  <c r="G38" i="3"/>
  <c r="C77" i="4"/>
  <c r="B72" i="4"/>
  <c r="C61" i="4"/>
  <c r="N40" i="4"/>
  <c r="O34" i="4"/>
  <c r="P28" i="4"/>
  <c r="P21" i="4"/>
  <c r="N20" i="4"/>
  <c r="M9" i="4"/>
  <c r="N9" i="4"/>
  <c r="B64" i="3"/>
  <c r="F64" i="3" s="1"/>
  <c r="P41" i="3"/>
  <c r="I87" i="3"/>
  <c r="M87" i="3" s="1"/>
  <c r="J77" i="3"/>
  <c r="I71" i="3"/>
  <c r="L23" i="3"/>
  <c r="M23" i="3"/>
  <c r="N23" i="3"/>
  <c r="G23" i="3"/>
  <c r="L15" i="3"/>
  <c r="M15" i="3"/>
  <c r="N15" i="3"/>
  <c r="O15" i="3"/>
  <c r="C82" i="4"/>
  <c r="B77" i="4"/>
  <c r="E76" i="4"/>
  <c r="F76" i="4" s="1"/>
  <c r="E60" i="4"/>
  <c r="F60" i="4" s="1"/>
  <c r="O42" i="4"/>
  <c r="N41" i="4"/>
  <c r="M40" i="4"/>
  <c r="P40" i="4" s="1"/>
  <c r="M39" i="4"/>
  <c r="M34" i="4"/>
  <c r="M29" i="4"/>
  <c r="N25" i="4"/>
  <c r="M20" i="4"/>
  <c r="P6" i="4"/>
  <c r="C77" i="3"/>
  <c r="B76" i="3"/>
  <c r="B72" i="3"/>
  <c r="I62" i="3"/>
  <c r="F43" i="3"/>
  <c r="N39" i="3"/>
  <c r="K81" i="3"/>
  <c r="L78" i="3"/>
  <c r="L72" i="3"/>
  <c r="E72" i="3"/>
  <c r="N25" i="3"/>
  <c r="O25" i="3"/>
  <c r="G25" i="3"/>
  <c r="P12" i="3"/>
  <c r="L7" i="3"/>
  <c r="M7" i="3"/>
  <c r="N7" i="3"/>
  <c r="O7" i="3"/>
  <c r="J74" i="2"/>
  <c r="K78" i="2"/>
  <c r="D78" i="2"/>
  <c r="J76" i="2"/>
  <c r="C76" i="2"/>
  <c r="K70" i="2"/>
  <c r="D70" i="2"/>
  <c r="I67" i="1"/>
  <c r="M67" i="1" s="1"/>
  <c r="P21" i="1"/>
  <c r="B67" i="1"/>
  <c r="F67" i="1" s="1"/>
  <c r="I59" i="1"/>
  <c r="M59" i="1" s="1"/>
  <c r="B59" i="1"/>
  <c r="F59" i="1" s="1"/>
  <c r="P13" i="1"/>
  <c r="D82" i="4"/>
  <c r="B64" i="4"/>
  <c r="D58" i="4"/>
  <c r="E55" i="4"/>
  <c r="O41" i="4"/>
  <c r="N39" i="4"/>
  <c r="N29" i="4"/>
  <c r="O25" i="4"/>
  <c r="L16" i="4"/>
  <c r="M16" i="4"/>
  <c r="G7" i="4"/>
  <c r="L7" i="4"/>
  <c r="M7" i="4"/>
  <c r="I78" i="3"/>
  <c r="M78" i="3" s="1"/>
  <c r="L86" i="3"/>
  <c r="G27" i="3"/>
  <c r="L27" i="3"/>
  <c r="M27" i="3"/>
  <c r="P10" i="3"/>
  <c r="I56" i="3"/>
  <c r="M56" i="3" s="1"/>
  <c r="B74" i="4"/>
  <c r="F74" i="4" s="1"/>
  <c r="I64" i="4"/>
  <c r="B58" i="4"/>
  <c r="F58" i="4" s="1"/>
  <c r="N42" i="4"/>
  <c r="M41" i="4"/>
  <c r="L39" i="4"/>
  <c r="N35" i="4"/>
  <c r="L34" i="4"/>
  <c r="O31" i="4"/>
  <c r="L29" i="4"/>
  <c r="O26" i="4"/>
  <c r="L25" i="4"/>
  <c r="L20" i="4"/>
  <c r="O15" i="4"/>
  <c r="N11" i="4"/>
  <c r="O8" i="4"/>
  <c r="B87" i="3"/>
  <c r="F87" i="3" s="1"/>
  <c r="K80" i="3"/>
  <c r="J79" i="3"/>
  <c r="M79" i="3" s="1"/>
  <c r="D73" i="3"/>
  <c r="J59" i="3"/>
  <c r="L57" i="3"/>
  <c r="M39" i="3"/>
  <c r="G35" i="3"/>
  <c r="L35" i="3"/>
  <c r="M35" i="3"/>
  <c r="P33" i="3"/>
  <c r="K78" i="3"/>
  <c r="O31" i="3"/>
  <c r="L31" i="3"/>
  <c r="J83" i="2"/>
  <c r="M83" i="2" s="1"/>
  <c r="K83" i="2"/>
  <c r="I84" i="2"/>
  <c r="P38" i="2"/>
  <c r="B84" i="2"/>
  <c r="F84" i="2" s="1"/>
  <c r="I76" i="2"/>
  <c r="M76" i="2" s="1"/>
  <c r="P30" i="2"/>
  <c r="B76" i="2"/>
  <c r="E62" i="2"/>
  <c r="L62" i="2"/>
  <c r="N11" i="2"/>
  <c r="O11" i="2"/>
  <c r="G11" i="2"/>
  <c r="L11" i="2"/>
  <c r="M11" i="2"/>
  <c r="I63" i="1"/>
  <c r="L85" i="1"/>
  <c r="E85" i="1"/>
  <c r="F43" i="4"/>
  <c r="M35" i="4"/>
  <c r="P35" i="4" s="1"/>
  <c r="G34" i="4"/>
  <c r="N31" i="4"/>
  <c r="M26" i="4"/>
  <c r="G25" i="4"/>
  <c r="M18" i="4"/>
  <c r="P18" i="4" s="1"/>
  <c r="M17" i="4"/>
  <c r="N17" i="4"/>
  <c r="N15" i="4"/>
  <c r="M11" i="4"/>
  <c r="N10" i="4"/>
  <c r="O10" i="4"/>
  <c r="G8" i="4"/>
  <c r="J80" i="3"/>
  <c r="I75" i="3"/>
  <c r="K64" i="3"/>
  <c r="M59" i="3"/>
  <c r="I57" i="3"/>
  <c r="M57" i="3" s="1"/>
  <c r="J57" i="3"/>
  <c r="K86" i="3"/>
  <c r="M86" i="3" s="1"/>
  <c r="G39" i="3"/>
  <c r="P34" i="3"/>
  <c r="M30" i="3"/>
  <c r="P30" i="3" s="1"/>
  <c r="O28" i="3"/>
  <c r="N17" i="3"/>
  <c r="O17" i="3"/>
  <c r="L17" i="3"/>
  <c r="M17" i="3"/>
  <c r="G9" i="3"/>
  <c r="D52" i="3"/>
  <c r="I75" i="2"/>
  <c r="M75" i="2" s="1"/>
  <c r="K75" i="2"/>
  <c r="E70" i="2"/>
  <c r="I61" i="2"/>
  <c r="K61" i="2"/>
  <c r="L54" i="2"/>
  <c r="I54" i="2"/>
  <c r="K54" i="2"/>
  <c r="P39" i="2"/>
  <c r="C85" i="2"/>
  <c r="F85" i="2" s="1"/>
  <c r="K69" i="2"/>
  <c r="D69" i="2"/>
  <c r="F69" i="2" s="1"/>
  <c r="B83" i="1"/>
  <c r="F66" i="2"/>
  <c r="L86" i="2"/>
  <c r="I68" i="2"/>
  <c r="M68" i="2" s="1"/>
  <c r="P22" i="2"/>
  <c r="B68" i="2"/>
  <c r="F68" i="2" s="1"/>
  <c r="L52" i="2"/>
  <c r="I82" i="1"/>
  <c r="J82" i="1"/>
  <c r="G31" i="1"/>
  <c r="L31" i="1"/>
  <c r="M31" i="1"/>
  <c r="N31" i="1"/>
  <c r="O31" i="1"/>
  <c r="P28" i="1"/>
  <c r="B74" i="1"/>
  <c r="F74" i="1" s="1"/>
  <c r="I74" i="1"/>
  <c r="K61" i="1"/>
  <c r="D61" i="1"/>
  <c r="O37" i="3"/>
  <c r="O29" i="3"/>
  <c r="M16" i="3"/>
  <c r="N16" i="3"/>
  <c r="O16" i="3"/>
  <c r="G14" i="3"/>
  <c r="L14" i="3"/>
  <c r="M14" i="3"/>
  <c r="M8" i="3"/>
  <c r="P8" i="3" s="1"/>
  <c r="N8" i="3"/>
  <c r="O8" i="3"/>
  <c r="G6" i="3"/>
  <c r="L6" i="3"/>
  <c r="M6" i="3"/>
  <c r="I55" i="2"/>
  <c r="J55" i="2"/>
  <c r="L42" i="2"/>
  <c r="M42" i="2"/>
  <c r="N42" i="2"/>
  <c r="G42" i="2"/>
  <c r="B81" i="2"/>
  <c r="L67" i="2"/>
  <c r="E67" i="2"/>
  <c r="F67" i="2" s="1"/>
  <c r="P20" i="2"/>
  <c r="I66" i="2"/>
  <c r="M66" i="2" s="1"/>
  <c r="G10" i="2"/>
  <c r="M10" i="2"/>
  <c r="N10" i="2"/>
  <c r="O10" i="2"/>
  <c r="L10" i="2"/>
  <c r="P7" i="2"/>
  <c r="I53" i="2"/>
  <c r="B53" i="2"/>
  <c r="J88" i="1"/>
  <c r="C88" i="1"/>
  <c r="N34" i="1"/>
  <c r="O34" i="1"/>
  <c r="G34" i="1"/>
  <c r="L34" i="1"/>
  <c r="M34" i="1"/>
  <c r="J68" i="1"/>
  <c r="M68" i="1" s="1"/>
  <c r="C68" i="1"/>
  <c r="N37" i="3"/>
  <c r="N29" i="3"/>
  <c r="P19" i="3"/>
  <c r="P11" i="3"/>
  <c r="L69" i="2"/>
  <c r="M69" i="2" s="1"/>
  <c r="M67" i="2"/>
  <c r="P27" i="2"/>
  <c r="B73" i="2"/>
  <c r="E61" i="2"/>
  <c r="F61" i="2" s="1"/>
  <c r="L61" i="2"/>
  <c r="P14" i="2"/>
  <c r="L55" i="2"/>
  <c r="E55" i="2"/>
  <c r="F55" i="2" s="1"/>
  <c r="M76" i="1"/>
  <c r="F75" i="1"/>
  <c r="M24" i="3"/>
  <c r="N24" i="3"/>
  <c r="O24" i="3"/>
  <c r="G22" i="3"/>
  <c r="L22" i="3"/>
  <c r="M22" i="3"/>
  <c r="F77" i="2"/>
  <c r="J84" i="2"/>
  <c r="J83" i="1"/>
  <c r="C83" i="1"/>
  <c r="F59" i="2"/>
  <c r="N35" i="2"/>
  <c r="O35" i="2"/>
  <c r="L33" i="2"/>
  <c r="M33" i="2"/>
  <c r="N33" i="2"/>
  <c r="N27" i="2"/>
  <c r="O27" i="2"/>
  <c r="L25" i="2"/>
  <c r="M25" i="2"/>
  <c r="N25" i="2"/>
  <c r="N19" i="2"/>
  <c r="O19" i="2"/>
  <c r="L17" i="2"/>
  <c r="M17" i="2"/>
  <c r="N17" i="2"/>
  <c r="J61" i="2"/>
  <c r="L87" i="1"/>
  <c r="E87" i="1"/>
  <c r="D68" i="1"/>
  <c r="F68" i="1" s="1"/>
  <c r="K68" i="1"/>
  <c r="I55" i="1"/>
  <c r="B55" i="1"/>
  <c r="P14" i="1"/>
  <c r="C55" i="1"/>
  <c r="J55" i="1"/>
  <c r="L21" i="3"/>
  <c r="D86" i="2"/>
  <c r="G40" i="2"/>
  <c r="L40" i="2"/>
  <c r="G36" i="2"/>
  <c r="G28" i="2"/>
  <c r="O12" i="2"/>
  <c r="L12" i="2"/>
  <c r="K55" i="2"/>
  <c r="P9" i="2"/>
  <c r="F76" i="1"/>
  <c r="L60" i="1"/>
  <c r="I60" i="1"/>
  <c r="P38" i="1"/>
  <c r="C84" i="1"/>
  <c r="C79" i="1"/>
  <c r="J79" i="1"/>
  <c r="L74" i="1"/>
  <c r="E74" i="1"/>
  <c r="F54" i="2"/>
  <c r="M34" i="2"/>
  <c r="N34" i="2"/>
  <c r="O34" i="2"/>
  <c r="G32" i="2"/>
  <c r="L32" i="2"/>
  <c r="M32" i="2"/>
  <c r="M26" i="2"/>
  <c r="N26" i="2"/>
  <c r="O26" i="2"/>
  <c r="G24" i="2"/>
  <c r="L24" i="2"/>
  <c r="M24" i="2"/>
  <c r="M18" i="2"/>
  <c r="N18" i="2"/>
  <c r="O18" i="2"/>
  <c r="G16" i="2"/>
  <c r="L16" i="2"/>
  <c r="M16" i="2"/>
  <c r="L60" i="2"/>
  <c r="M60" i="2" s="1"/>
  <c r="C60" i="1"/>
  <c r="L32" i="1"/>
  <c r="M32" i="1"/>
  <c r="N32" i="1"/>
  <c r="G32" i="1"/>
  <c r="O32" i="1"/>
  <c r="J72" i="1"/>
  <c r="C72" i="1"/>
  <c r="I64" i="1"/>
  <c r="P18" i="1"/>
  <c r="B64" i="1"/>
  <c r="O11" i="1"/>
  <c r="L11" i="1"/>
  <c r="M11" i="1"/>
  <c r="G41" i="2"/>
  <c r="L41" i="2"/>
  <c r="M41" i="2"/>
  <c r="P37" i="2"/>
  <c r="M35" i="2"/>
  <c r="P29" i="2"/>
  <c r="M27" i="2"/>
  <c r="P21" i="2"/>
  <c r="M19" i="2"/>
  <c r="P19" i="2" s="1"/>
  <c r="P15" i="2"/>
  <c r="P13" i="2"/>
  <c r="P6" i="2"/>
  <c r="M84" i="1"/>
  <c r="M75" i="1"/>
  <c r="L82" i="1"/>
  <c r="E82" i="1"/>
  <c r="E75" i="1"/>
  <c r="P29" i="1"/>
  <c r="I72" i="1"/>
  <c r="P26" i="1"/>
  <c r="B72" i="1"/>
  <c r="G23" i="1"/>
  <c r="L23" i="1"/>
  <c r="M23" i="1"/>
  <c r="N23" i="1"/>
  <c r="O23" i="1"/>
  <c r="P20" i="1"/>
  <c r="B66" i="1"/>
  <c r="F66" i="1" s="1"/>
  <c r="I66" i="1"/>
  <c r="L61" i="1"/>
  <c r="E61" i="1"/>
  <c r="K58" i="1"/>
  <c r="M58" i="1" s="1"/>
  <c r="D58" i="1"/>
  <c r="L40" i="1"/>
  <c r="M40" i="1"/>
  <c r="K74" i="1"/>
  <c r="D74" i="1"/>
  <c r="O27" i="1"/>
  <c r="L27" i="1"/>
  <c r="N18" i="1"/>
  <c r="O18" i="1"/>
  <c r="G18" i="1"/>
  <c r="L16" i="1"/>
  <c r="M16" i="1"/>
  <c r="N16" i="1"/>
  <c r="G7" i="1"/>
  <c r="F43" i="1"/>
  <c r="L7" i="1"/>
  <c r="M7" i="1"/>
  <c r="F60" i="1"/>
  <c r="L41" i="1"/>
  <c r="M41" i="1"/>
  <c r="N41" i="1"/>
  <c r="G39" i="1"/>
  <c r="L39" i="1"/>
  <c r="M39" i="1"/>
  <c r="K82" i="1"/>
  <c r="D82" i="1"/>
  <c r="O35" i="1"/>
  <c r="L35" i="1"/>
  <c r="N26" i="1"/>
  <c r="O26" i="1"/>
  <c r="G26" i="1"/>
  <c r="L24" i="1"/>
  <c r="M24" i="1"/>
  <c r="N24" i="1"/>
  <c r="G15" i="1"/>
  <c r="L15" i="1"/>
  <c r="M15" i="1"/>
  <c r="J56" i="1"/>
  <c r="F43" i="2"/>
  <c r="N6" i="2"/>
  <c r="O40" i="1"/>
  <c r="L66" i="1"/>
  <c r="P12" i="1"/>
  <c r="B58" i="1"/>
  <c r="M6" i="2"/>
  <c r="F84" i="1"/>
  <c r="I88" i="1"/>
  <c r="B88" i="1"/>
  <c r="N40" i="1"/>
  <c r="P36" i="1"/>
  <c r="B82" i="1"/>
  <c r="N27" i="1"/>
  <c r="K66" i="1"/>
  <c r="D66" i="1"/>
  <c r="O19" i="1"/>
  <c r="L19" i="1"/>
  <c r="N10" i="1"/>
  <c r="O10" i="1"/>
  <c r="G10" i="1"/>
  <c r="L8" i="1"/>
  <c r="M8" i="1"/>
  <c r="N8" i="1"/>
  <c r="N43" i="1" s="1"/>
  <c r="J52" i="1"/>
  <c r="O42" i="1"/>
  <c r="O33" i="1"/>
  <c r="O25" i="1"/>
  <c r="O17" i="1"/>
  <c r="O9" i="1"/>
  <c r="O43" i="1" s="1"/>
  <c r="L6" i="1"/>
  <c r="N42" i="1"/>
  <c r="N33" i="1"/>
  <c r="N25" i="1"/>
  <c r="P25" i="1" s="1"/>
  <c r="N17" i="1"/>
  <c r="N9" i="1"/>
  <c r="B104" i="1" l="1"/>
  <c r="B105" i="1"/>
  <c r="E65" i="1"/>
  <c r="L65" i="1"/>
  <c r="L63" i="1"/>
  <c r="E63" i="1"/>
  <c r="F82" i="1"/>
  <c r="F58" i="1"/>
  <c r="B61" i="1"/>
  <c r="P15" i="1"/>
  <c r="I61" i="1"/>
  <c r="P35" i="1"/>
  <c r="B81" i="1"/>
  <c r="F81" i="1" s="1"/>
  <c r="I81" i="1"/>
  <c r="C87" i="1"/>
  <c r="J87" i="1"/>
  <c r="C62" i="1"/>
  <c r="J62" i="1"/>
  <c r="E57" i="1"/>
  <c r="L57" i="1"/>
  <c r="K78" i="1"/>
  <c r="D78" i="1"/>
  <c r="D72" i="2"/>
  <c r="K72" i="2"/>
  <c r="B86" i="2"/>
  <c r="F86" i="2" s="1"/>
  <c r="P40" i="2"/>
  <c r="I86" i="2"/>
  <c r="M86" i="2" s="1"/>
  <c r="K63" i="2"/>
  <c r="D63" i="2"/>
  <c r="L73" i="2"/>
  <c r="E73" i="2"/>
  <c r="K70" i="3"/>
  <c r="D70" i="3"/>
  <c r="K75" i="3"/>
  <c r="D75" i="3"/>
  <c r="K80" i="1"/>
  <c r="D80" i="1"/>
  <c r="L56" i="2"/>
  <c r="E56" i="2"/>
  <c r="O43" i="2"/>
  <c r="J60" i="3"/>
  <c r="C60" i="3"/>
  <c r="B77" i="1"/>
  <c r="P31" i="1"/>
  <c r="I77" i="1"/>
  <c r="C63" i="3"/>
  <c r="J63" i="3"/>
  <c r="E56" i="4"/>
  <c r="L56" i="4"/>
  <c r="J72" i="4"/>
  <c r="C72" i="4"/>
  <c r="J57" i="2"/>
  <c r="C57" i="2"/>
  <c r="P31" i="3"/>
  <c r="B77" i="3"/>
  <c r="I77" i="3"/>
  <c r="L61" i="4"/>
  <c r="E61" i="4"/>
  <c r="I85" i="4"/>
  <c r="B85" i="4"/>
  <c r="P39" i="4"/>
  <c r="J73" i="3"/>
  <c r="C73" i="3"/>
  <c r="C62" i="4"/>
  <c r="J62" i="4"/>
  <c r="K71" i="3"/>
  <c r="D71" i="3"/>
  <c r="P26" i="4"/>
  <c r="D84" i="3"/>
  <c r="K84" i="3"/>
  <c r="M64" i="3"/>
  <c r="K64" i="4"/>
  <c r="D64" i="4"/>
  <c r="K74" i="3"/>
  <c r="D74" i="3"/>
  <c r="E85" i="3"/>
  <c r="L85" i="3"/>
  <c r="C54" i="4"/>
  <c r="J54" i="4"/>
  <c r="P38" i="3"/>
  <c r="D63" i="1"/>
  <c r="K63" i="1"/>
  <c r="L88" i="1"/>
  <c r="E88" i="1"/>
  <c r="P19" i="1"/>
  <c r="I65" i="1"/>
  <c r="M65" i="1" s="1"/>
  <c r="B65" i="1"/>
  <c r="F65" i="1" s="1"/>
  <c r="E86" i="1"/>
  <c r="L86" i="1"/>
  <c r="C70" i="1"/>
  <c r="J70" i="1"/>
  <c r="J53" i="1"/>
  <c r="C53" i="1"/>
  <c r="E64" i="1"/>
  <c r="L64" i="1"/>
  <c r="C64" i="2"/>
  <c r="J64" i="2"/>
  <c r="B67" i="3"/>
  <c r="F67" i="3" s="1"/>
  <c r="I67" i="3"/>
  <c r="M67" i="3" s="1"/>
  <c r="P21" i="3"/>
  <c r="E65" i="2"/>
  <c r="L65" i="2"/>
  <c r="D79" i="1"/>
  <c r="F79" i="1" s="1"/>
  <c r="K79" i="1"/>
  <c r="M79" i="1" s="1"/>
  <c r="P33" i="1"/>
  <c r="D52" i="2"/>
  <c r="K52" i="2"/>
  <c r="N43" i="2"/>
  <c r="K64" i="1"/>
  <c r="D64" i="1"/>
  <c r="J69" i="1"/>
  <c r="C69" i="1"/>
  <c r="D55" i="1"/>
  <c r="F55" i="1" s="1"/>
  <c r="P9" i="1"/>
  <c r="K55" i="1"/>
  <c r="L71" i="1"/>
  <c r="E71" i="1"/>
  <c r="E56" i="1"/>
  <c r="L56" i="1"/>
  <c r="E81" i="1"/>
  <c r="L81" i="1"/>
  <c r="I87" i="1"/>
  <c r="P41" i="1"/>
  <c r="B87" i="1"/>
  <c r="I62" i="1"/>
  <c r="P16" i="1"/>
  <c r="B62" i="1"/>
  <c r="J86" i="1"/>
  <c r="C86" i="1"/>
  <c r="J81" i="2"/>
  <c r="C81" i="2"/>
  <c r="F81" i="2" s="1"/>
  <c r="F64" i="1"/>
  <c r="J78" i="1"/>
  <c r="C78" i="1"/>
  <c r="L64" i="2"/>
  <c r="E64" i="2"/>
  <c r="J72" i="2"/>
  <c r="C72" i="2"/>
  <c r="P26" i="2"/>
  <c r="C63" i="2"/>
  <c r="J63" i="2"/>
  <c r="K73" i="2"/>
  <c r="D73" i="2"/>
  <c r="J70" i="3"/>
  <c r="C70" i="3"/>
  <c r="P24" i="3"/>
  <c r="K83" i="3"/>
  <c r="D83" i="3"/>
  <c r="P37" i="3"/>
  <c r="K56" i="2"/>
  <c r="D56" i="2"/>
  <c r="P35" i="2"/>
  <c r="I60" i="3"/>
  <c r="M60" i="3" s="1"/>
  <c r="P14" i="3"/>
  <c r="B60" i="3"/>
  <c r="F60" i="3" s="1"/>
  <c r="P17" i="3"/>
  <c r="I63" i="3"/>
  <c r="B63" i="3"/>
  <c r="K56" i="4"/>
  <c r="M56" i="4" s="1"/>
  <c r="P10" i="4"/>
  <c r="D56" i="4"/>
  <c r="F56" i="4" s="1"/>
  <c r="K77" i="4"/>
  <c r="D77" i="4"/>
  <c r="P11" i="2"/>
  <c r="I57" i="2"/>
  <c r="B57" i="2"/>
  <c r="E77" i="3"/>
  <c r="L77" i="3"/>
  <c r="P20" i="4"/>
  <c r="B66" i="4"/>
  <c r="I66" i="4"/>
  <c r="C87" i="4"/>
  <c r="F87" i="4" s="1"/>
  <c r="J87" i="4"/>
  <c r="P41" i="4"/>
  <c r="I73" i="3"/>
  <c r="M73" i="3" s="1"/>
  <c r="B73" i="3"/>
  <c r="F73" i="3" s="1"/>
  <c r="P27" i="3"/>
  <c r="I62" i="4"/>
  <c r="M62" i="4" s="1"/>
  <c r="B62" i="4"/>
  <c r="F62" i="4" s="1"/>
  <c r="P16" i="4"/>
  <c r="E53" i="3"/>
  <c r="L53" i="3"/>
  <c r="F72" i="3"/>
  <c r="J75" i="4"/>
  <c r="C75" i="4"/>
  <c r="D69" i="3"/>
  <c r="K69" i="3"/>
  <c r="E80" i="4"/>
  <c r="L80" i="4"/>
  <c r="M83" i="1"/>
  <c r="J69" i="4"/>
  <c r="C69" i="4"/>
  <c r="J74" i="3"/>
  <c r="C74" i="3"/>
  <c r="P8" i="4"/>
  <c r="I54" i="4"/>
  <c r="B54" i="4"/>
  <c r="F55" i="4"/>
  <c r="L79" i="1"/>
  <c r="E79" i="1"/>
  <c r="K56" i="1"/>
  <c r="D56" i="1"/>
  <c r="D86" i="1"/>
  <c r="K86" i="1"/>
  <c r="K70" i="1"/>
  <c r="D70" i="1"/>
  <c r="I86" i="1"/>
  <c r="M86" i="1" s="1"/>
  <c r="P40" i="1"/>
  <c r="B86" i="1"/>
  <c r="F86" i="1" s="1"/>
  <c r="L69" i="1"/>
  <c r="E69" i="1"/>
  <c r="I78" i="1"/>
  <c r="P32" i="1"/>
  <c r="B78" i="1"/>
  <c r="K64" i="2"/>
  <c r="D64" i="2"/>
  <c r="C78" i="2"/>
  <c r="J78" i="2"/>
  <c r="B63" i="2"/>
  <c r="P17" i="2"/>
  <c r="I63" i="2"/>
  <c r="D79" i="2"/>
  <c r="K79" i="2"/>
  <c r="P42" i="1"/>
  <c r="J56" i="2"/>
  <c r="C56" i="2"/>
  <c r="J52" i="3"/>
  <c r="M43" i="3"/>
  <c r="C52" i="3"/>
  <c r="M74" i="1"/>
  <c r="L63" i="3"/>
  <c r="E63" i="3"/>
  <c r="J57" i="4"/>
  <c r="C57" i="4"/>
  <c r="B71" i="4"/>
  <c r="I71" i="4"/>
  <c r="P25" i="4"/>
  <c r="K88" i="4"/>
  <c r="D88" i="4"/>
  <c r="F88" i="4" s="1"/>
  <c r="L71" i="4"/>
  <c r="E71" i="4"/>
  <c r="D53" i="3"/>
  <c r="K53" i="3"/>
  <c r="P31" i="4"/>
  <c r="F77" i="4"/>
  <c r="J69" i="3"/>
  <c r="C69" i="3"/>
  <c r="K86" i="4"/>
  <c r="D86" i="4"/>
  <c r="K82" i="3"/>
  <c r="D82" i="3"/>
  <c r="M65" i="3"/>
  <c r="P27" i="4"/>
  <c r="B73" i="4"/>
  <c r="F73" i="4" s="1"/>
  <c r="I73" i="4"/>
  <c r="M73" i="4" s="1"/>
  <c r="B74" i="3"/>
  <c r="P28" i="3"/>
  <c r="I74" i="3"/>
  <c r="P11" i="4"/>
  <c r="M76" i="4"/>
  <c r="M77" i="4"/>
  <c r="K63" i="3"/>
  <c r="D63" i="3"/>
  <c r="K61" i="4"/>
  <c r="D61" i="4"/>
  <c r="J81" i="4"/>
  <c r="C81" i="4"/>
  <c r="E57" i="2"/>
  <c r="E89" i="2" s="1"/>
  <c r="L57" i="2"/>
  <c r="E72" i="4"/>
  <c r="L72" i="4"/>
  <c r="D75" i="4"/>
  <c r="K75" i="4"/>
  <c r="J53" i="3"/>
  <c r="C53" i="3"/>
  <c r="J80" i="4"/>
  <c r="C80" i="4"/>
  <c r="I69" i="3"/>
  <c r="P23" i="3"/>
  <c r="B69" i="3"/>
  <c r="P17" i="1"/>
  <c r="C82" i="3"/>
  <c r="J82" i="3"/>
  <c r="C78" i="4"/>
  <c r="J78" i="4"/>
  <c r="M78" i="4" s="1"/>
  <c r="I61" i="4"/>
  <c r="P15" i="4"/>
  <c r="B61" i="4"/>
  <c r="F61" i="4" s="1"/>
  <c r="C55" i="3"/>
  <c r="J55" i="3"/>
  <c r="F86" i="4"/>
  <c r="P42" i="4"/>
  <c r="D71" i="1"/>
  <c r="K71" i="1"/>
  <c r="M71" i="1" s="1"/>
  <c r="M64" i="1"/>
  <c r="J79" i="2"/>
  <c r="C79" i="2"/>
  <c r="D88" i="2"/>
  <c r="K88" i="2"/>
  <c r="I52" i="3"/>
  <c r="P6" i="3"/>
  <c r="L43" i="3"/>
  <c r="B52" i="3"/>
  <c r="L62" i="3"/>
  <c r="E62" i="3"/>
  <c r="I70" i="1"/>
  <c r="M70" i="1" s="1"/>
  <c r="B70" i="1"/>
  <c r="P24" i="1"/>
  <c r="B53" i="1"/>
  <c r="F53" i="1" s="1"/>
  <c r="P7" i="1"/>
  <c r="I53" i="1"/>
  <c r="M53" i="1" s="1"/>
  <c r="I87" i="2"/>
  <c r="B87" i="2"/>
  <c r="P41" i="2"/>
  <c r="C70" i="2"/>
  <c r="J70" i="2"/>
  <c r="D65" i="2"/>
  <c r="K65" i="2"/>
  <c r="J68" i="3"/>
  <c r="C68" i="3"/>
  <c r="J80" i="1"/>
  <c r="C80" i="1"/>
  <c r="F53" i="2"/>
  <c r="C88" i="2"/>
  <c r="J88" i="2"/>
  <c r="K62" i="3"/>
  <c r="D62" i="3"/>
  <c r="F83" i="1"/>
  <c r="M54" i="2"/>
  <c r="E74" i="3"/>
  <c r="L74" i="3"/>
  <c r="K63" i="4"/>
  <c r="D63" i="4"/>
  <c r="D57" i="2"/>
  <c r="K57" i="2"/>
  <c r="M84" i="2"/>
  <c r="J81" i="3"/>
  <c r="C81" i="3"/>
  <c r="I75" i="4"/>
  <c r="P29" i="4"/>
  <c r="B75" i="4"/>
  <c r="F75" i="4" s="1"/>
  <c r="K85" i="4"/>
  <c r="D85" i="4"/>
  <c r="P7" i="3"/>
  <c r="B53" i="3"/>
  <c r="I53" i="3"/>
  <c r="J85" i="4"/>
  <c r="C85" i="4"/>
  <c r="E61" i="3"/>
  <c r="L61" i="3"/>
  <c r="K55" i="4"/>
  <c r="D55" i="4"/>
  <c r="F72" i="4"/>
  <c r="F63" i="1"/>
  <c r="B82" i="3"/>
  <c r="F82" i="3" s="1"/>
  <c r="I82" i="3"/>
  <c r="P36" i="3"/>
  <c r="P36" i="4"/>
  <c r="B82" i="4"/>
  <c r="F82" i="4" s="1"/>
  <c r="I82" i="4"/>
  <c r="M82" i="4" s="1"/>
  <c r="M74" i="2"/>
  <c r="L76" i="3"/>
  <c r="E76" i="3"/>
  <c r="F81" i="4"/>
  <c r="P9" i="3"/>
  <c r="I55" i="3"/>
  <c r="B55" i="3"/>
  <c r="B70" i="2"/>
  <c r="F70" i="2" s="1"/>
  <c r="P24" i="2"/>
  <c r="I70" i="2"/>
  <c r="M70" i="2" s="1"/>
  <c r="I80" i="1"/>
  <c r="P34" i="1"/>
  <c r="B80" i="1"/>
  <c r="M53" i="2"/>
  <c r="B88" i="2"/>
  <c r="F88" i="2" s="1"/>
  <c r="I88" i="2"/>
  <c r="M88" i="2" s="1"/>
  <c r="P42" i="2"/>
  <c r="L54" i="3"/>
  <c r="E54" i="3"/>
  <c r="J62" i="3"/>
  <c r="M62" i="3" s="1"/>
  <c r="C62" i="3"/>
  <c r="F62" i="3" s="1"/>
  <c r="L77" i="1"/>
  <c r="E77" i="1"/>
  <c r="M82" i="1"/>
  <c r="P18" i="2"/>
  <c r="J76" i="3"/>
  <c r="M76" i="3" s="1"/>
  <c r="C76" i="3"/>
  <c r="F76" i="3" s="1"/>
  <c r="C63" i="4"/>
  <c r="P17" i="4"/>
  <c r="J63" i="4"/>
  <c r="M63" i="4" s="1"/>
  <c r="I81" i="3"/>
  <c r="M81" i="3" s="1"/>
  <c r="B81" i="3"/>
  <c r="F81" i="3" s="1"/>
  <c r="P35" i="3"/>
  <c r="L77" i="4"/>
  <c r="E77" i="4"/>
  <c r="J53" i="4"/>
  <c r="J89" i="4" s="1"/>
  <c r="C53" i="4"/>
  <c r="C89" i="4" s="1"/>
  <c r="L87" i="4"/>
  <c r="E87" i="4"/>
  <c r="D85" i="3"/>
  <c r="K85" i="3"/>
  <c r="C86" i="4"/>
  <c r="J86" i="4"/>
  <c r="D61" i="3"/>
  <c r="K61" i="3"/>
  <c r="P25" i="3"/>
  <c r="C55" i="4"/>
  <c r="J55" i="4"/>
  <c r="M55" i="4" s="1"/>
  <c r="F56" i="1"/>
  <c r="F59" i="3"/>
  <c r="M68" i="4"/>
  <c r="D76" i="3"/>
  <c r="K76" i="3"/>
  <c r="L55" i="3"/>
  <c r="E55" i="3"/>
  <c r="M80" i="3"/>
  <c r="F69" i="4"/>
  <c r="M86" i="4"/>
  <c r="M60" i="4"/>
  <c r="K69" i="1"/>
  <c r="D69" i="1"/>
  <c r="J87" i="2"/>
  <c r="C87" i="2"/>
  <c r="B78" i="2"/>
  <c r="F78" i="2" s="1"/>
  <c r="P32" i="2"/>
  <c r="I78" i="2"/>
  <c r="M78" i="2" s="1"/>
  <c r="P12" i="2"/>
  <c r="B58" i="2"/>
  <c r="I58" i="2"/>
  <c r="P33" i="2"/>
  <c r="I79" i="2"/>
  <c r="B79" i="2"/>
  <c r="F79" i="2" s="1"/>
  <c r="K54" i="1"/>
  <c r="K89" i="1" s="1"/>
  <c r="K90" i="1" s="1"/>
  <c r="D104" i="1" s="1"/>
  <c r="H104" i="1" s="1"/>
  <c r="D54" i="1"/>
  <c r="D89" i="1" s="1"/>
  <c r="D90" i="1" s="1"/>
  <c r="C104" i="1" s="1"/>
  <c r="I104" i="1" s="1"/>
  <c r="P27" i="1"/>
  <c r="I73" i="1"/>
  <c r="B73" i="1"/>
  <c r="B69" i="1"/>
  <c r="F69" i="1" s="1"/>
  <c r="P23" i="1"/>
  <c r="I69" i="1"/>
  <c r="M69" i="1" s="1"/>
  <c r="J65" i="2"/>
  <c r="M65" i="2" s="1"/>
  <c r="C65" i="2"/>
  <c r="F65" i="2" s="1"/>
  <c r="E80" i="2"/>
  <c r="L80" i="2"/>
  <c r="E58" i="2"/>
  <c r="L58" i="2"/>
  <c r="L89" i="2" s="1"/>
  <c r="D71" i="2"/>
  <c r="K71" i="2"/>
  <c r="L81" i="2"/>
  <c r="E81" i="2"/>
  <c r="I68" i="3"/>
  <c r="M68" i="3" s="1"/>
  <c r="P22" i="3"/>
  <c r="B68" i="3"/>
  <c r="F68" i="3" s="1"/>
  <c r="L43" i="1"/>
  <c r="B52" i="1"/>
  <c r="I52" i="1"/>
  <c r="P6" i="1"/>
  <c r="C54" i="1"/>
  <c r="J54" i="1"/>
  <c r="J89" i="1" s="1"/>
  <c r="C52" i="2"/>
  <c r="M43" i="2"/>
  <c r="J52" i="2"/>
  <c r="E72" i="1"/>
  <c r="L72" i="1"/>
  <c r="E73" i="1"/>
  <c r="L73" i="1"/>
  <c r="J57" i="1"/>
  <c r="C57" i="1"/>
  <c r="L78" i="1"/>
  <c r="E78" i="1"/>
  <c r="C62" i="2"/>
  <c r="J62" i="2"/>
  <c r="D80" i="2"/>
  <c r="K80" i="2"/>
  <c r="J71" i="2"/>
  <c r="C71" i="2"/>
  <c r="K81" i="2"/>
  <c r="D81" i="2"/>
  <c r="K54" i="3"/>
  <c r="D54" i="3"/>
  <c r="D89" i="3" s="1"/>
  <c r="L75" i="3"/>
  <c r="M75" i="3" s="1"/>
  <c r="E75" i="3"/>
  <c r="K77" i="1"/>
  <c r="D77" i="1"/>
  <c r="N43" i="3"/>
  <c r="J64" i="4"/>
  <c r="C64" i="4"/>
  <c r="F64" i="4" s="1"/>
  <c r="E54" i="4"/>
  <c r="E89" i="4" s="1"/>
  <c r="L54" i="4"/>
  <c r="L89" i="4" s="1"/>
  <c r="I80" i="4"/>
  <c r="M80" i="4" s="1"/>
  <c r="B80" i="4"/>
  <c r="P34" i="4"/>
  <c r="I53" i="4"/>
  <c r="L43" i="4"/>
  <c r="B53" i="4"/>
  <c r="P7" i="4"/>
  <c r="P43" i="4" s="1"/>
  <c r="M43" i="4"/>
  <c r="J66" i="4"/>
  <c r="C66" i="4"/>
  <c r="K87" i="4"/>
  <c r="D87" i="4"/>
  <c r="J61" i="3"/>
  <c r="C61" i="3"/>
  <c r="K66" i="4"/>
  <c r="D66" i="4"/>
  <c r="P10" i="1"/>
  <c r="E82" i="3"/>
  <c r="L82" i="3"/>
  <c r="D55" i="3"/>
  <c r="K55" i="3"/>
  <c r="M69" i="4"/>
  <c r="O43" i="4"/>
  <c r="J85" i="1"/>
  <c r="C85" i="1"/>
  <c r="K88" i="1"/>
  <c r="M88" i="1" s="1"/>
  <c r="D88" i="1"/>
  <c r="F88" i="1" s="1"/>
  <c r="B85" i="1"/>
  <c r="P39" i="1"/>
  <c r="I85" i="1"/>
  <c r="L55" i="1"/>
  <c r="L89" i="1" s="1"/>
  <c r="L90" i="1" s="1"/>
  <c r="D105" i="1" s="1"/>
  <c r="H105" i="1" s="1"/>
  <c r="E55" i="1"/>
  <c r="E89" i="1" s="1"/>
  <c r="E90" i="1" s="1"/>
  <c r="C105" i="1" s="1"/>
  <c r="I105" i="1" s="1"/>
  <c r="I54" i="1"/>
  <c r="P8" i="1"/>
  <c r="B54" i="1"/>
  <c r="D73" i="1"/>
  <c r="K73" i="1"/>
  <c r="M43" i="1"/>
  <c r="J61" i="1"/>
  <c r="C61" i="1"/>
  <c r="K72" i="1"/>
  <c r="M72" i="1" s="1"/>
  <c r="D72" i="1"/>
  <c r="D87" i="1"/>
  <c r="K87" i="1"/>
  <c r="D62" i="1"/>
  <c r="K62" i="1"/>
  <c r="M66" i="1"/>
  <c r="F72" i="1"/>
  <c r="J73" i="2"/>
  <c r="M73" i="2" s="1"/>
  <c r="C73" i="2"/>
  <c r="F73" i="2" s="1"/>
  <c r="P11" i="1"/>
  <c r="B57" i="1"/>
  <c r="F57" i="1" s="1"/>
  <c r="I57" i="1"/>
  <c r="I62" i="2"/>
  <c r="M62" i="2" s="1"/>
  <c r="P16" i="2"/>
  <c r="B62" i="2"/>
  <c r="F62" i="2" s="1"/>
  <c r="E72" i="2"/>
  <c r="L72" i="2"/>
  <c r="J80" i="2"/>
  <c r="C80" i="2"/>
  <c r="P34" i="2"/>
  <c r="M60" i="1"/>
  <c r="P25" i="2"/>
  <c r="I71" i="2"/>
  <c r="M71" i="2" s="1"/>
  <c r="B71" i="2"/>
  <c r="F71" i="2" s="1"/>
  <c r="L70" i="3"/>
  <c r="E70" i="3"/>
  <c r="E80" i="1"/>
  <c r="L80" i="1"/>
  <c r="I56" i="2"/>
  <c r="M56" i="2" s="1"/>
  <c r="L43" i="2"/>
  <c r="P10" i="2"/>
  <c r="P43" i="2" s="1"/>
  <c r="B56" i="2"/>
  <c r="F56" i="2" s="1"/>
  <c r="M55" i="2"/>
  <c r="J54" i="3"/>
  <c r="M54" i="3" s="1"/>
  <c r="C54" i="3"/>
  <c r="F54" i="3" s="1"/>
  <c r="L83" i="3"/>
  <c r="E83" i="3"/>
  <c r="J77" i="1"/>
  <c r="C77" i="1"/>
  <c r="M61" i="2"/>
  <c r="M63" i="1"/>
  <c r="F76" i="2"/>
  <c r="O43" i="3"/>
  <c r="C85" i="3"/>
  <c r="J85" i="3"/>
  <c r="D57" i="4"/>
  <c r="F57" i="4" s="1"/>
  <c r="K57" i="4"/>
  <c r="D81" i="4"/>
  <c r="K81" i="4"/>
  <c r="L71" i="3"/>
  <c r="M71" i="3" s="1"/>
  <c r="E71" i="3"/>
  <c r="K71" i="4"/>
  <c r="D71" i="4"/>
  <c r="E88" i="4"/>
  <c r="L88" i="4"/>
  <c r="M88" i="4" s="1"/>
  <c r="P15" i="3"/>
  <c r="B61" i="3"/>
  <c r="I61" i="3"/>
  <c r="L84" i="3"/>
  <c r="E84" i="3"/>
  <c r="M64" i="2"/>
  <c r="M56" i="1"/>
  <c r="P29" i="3"/>
  <c r="E64" i="4"/>
  <c r="L64" i="4"/>
  <c r="M64" i="4" s="1"/>
  <c r="F78" i="4"/>
  <c r="J84" i="3"/>
  <c r="M84" i="3" s="1"/>
  <c r="C84" i="3"/>
  <c r="P16" i="3"/>
  <c r="P39" i="3"/>
  <c r="B85" i="3"/>
  <c r="F85" i="3" s="1"/>
  <c r="I85" i="3"/>
  <c r="K54" i="4"/>
  <c r="D54" i="4"/>
  <c r="N43" i="4"/>
  <c r="F84" i="3"/>
  <c r="M87" i="4"/>
  <c r="P23" i="4"/>
  <c r="P9" i="4"/>
  <c r="I90" i="2" l="1"/>
  <c r="D102" i="2" s="1"/>
  <c r="H102" i="2" s="1"/>
  <c r="B90" i="2"/>
  <c r="C102" i="2" s="1"/>
  <c r="I102" i="2" s="1"/>
  <c r="B102" i="2"/>
  <c r="L90" i="4"/>
  <c r="D105" i="4" s="1"/>
  <c r="H105" i="4" s="1"/>
  <c r="E90" i="4"/>
  <c r="C105" i="4" s="1"/>
  <c r="I105" i="4" s="1"/>
  <c r="B105" i="4"/>
  <c r="C90" i="4"/>
  <c r="C103" i="4" s="1"/>
  <c r="I103" i="4" s="1"/>
  <c r="B103" i="4"/>
  <c r="J90" i="4"/>
  <c r="D103" i="4" s="1"/>
  <c r="H103" i="4" s="1"/>
  <c r="M85" i="1"/>
  <c r="K89" i="4"/>
  <c r="F61" i="3"/>
  <c r="B103" i="2"/>
  <c r="F73" i="1"/>
  <c r="M58" i="2"/>
  <c r="F55" i="3"/>
  <c r="M52" i="3"/>
  <c r="I89" i="3"/>
  <c r="F71" i="1"/>
  <c r="M61" i="4"/>
  <c r="F74" i="3"/>
  <c r="J89" i="3"/>
  <c r="F63" i="2"/>
  <c r="M54" i="4"/>
  <c r="E89" i="3"/>
  <c r="F57" i="2"/>
  <c r="F63" i="3"/>
  <c r="D89" i="2"/>
  <c r="M77" i="3"/>
  <c r="B105" i="2"/>
  <c r="E90" i="2"/>
  <c r="C105" i="2" s="1"/>
  <c r="I105" i="2" s="1"/>
  <c r="L90" i="2"/>
  <c r="D105" i="2" s="1"/>
  <c r="H105" i="2" s="1"/>
  <c r="F61" i="1"/>
  <c r="M85" i="3"/>
  <c r="M54" i="1"/>
  <c r="F80" i="4"/>
  <c r="C89" i="2"/>
  <c r="C90" i="2" s="1"/>
  <c r="C103" i="2" s="1"/>
  <c r="I103" i="2" s="1"/>
  <c r="F52" i="2"/>
  <c r="M73" i="1"/>
  <c r="F58" i="2"/>
  <c r="M80" i="1"/>
  <c r="M55" i="3"/>
  <c r="F87" i="2"/>
  <c r="M69" i="3"/>
  <c r="M57" i="4"/>
  <c r="M57" i="2"/>
  <c r="M63" i="3"/>
  <c r="F77" i="3"/>
  <c r="M87" i="2"/>
  <c r="F83" i="3"/>
  <c r="F62" i="1"/>
  <c r="F64" i="2"/>
  <c r="E105" i="1"/>
  <c r="G105" i="1"/>
  <c r="M82" i="3"/>
  <c r="M66" i="4"/>
  <c r="M83" i="3"/>
  <c r="M77" i="1"/>
  <c r="M81" i="1"/>
  <c r="P43" i="1"/>
  <c r="F66" i="4"/>
  <c r="M55" i="1"/>
  <c r="M62" i="1"/>
  <c r="F85" i="4"/>
  <c r="F53" i="4"/>
  <c r="F89" i="4" s="1"/>
  <c r="F90" i="4" s="1"/>
  <c r="C106" i="4" s="1"/>
  <c r="B89" i="4"/>
  <c r="B90" i="4" s="1"/>
  <c r="C102" i="4" s="1"/>
  <c r="I102" i="4" s="1"/>
  <c r="M52" i="1"/>
  <c r="I89" i="1"/>
  <c r="F63" i="4"/>
  <c r="B89" i="3"/>
  <c r="F52" i="3"/>
  <c r="M81" i="4"/>
  <c r="F78" i="1"/>
  <c r="F87" i="1"/>
  <c r="C89" i="1"/>
  <c r="F71" i="3"/>
  <c r="M85" i="4"/>
  <c r="F77" i="1"/>
  <c r="F75" i="3"/>
  <c r="E104" i="1"/>
  <c r="G104" i="1"/>
  <c r="M57" i="1"/>
  <c r="I89" i="2"/>
  <c r="B104" i="4"/>
  <c r="K90" i="4"/>
  <c r="D104" i="4" s="1"/>
  <c r="H104" i="4" s="1"/>
  <c r="L90" i="3"/>
  <c r="D105" i="3" s="1"/>
  <c r="H105" i="3" s="1"/>
  <c r="E90" i="3"/>
  <c r="C105" i="3" s="1"/>
  <c r="I105" i="3" s="1"/>
  <c r="B105" i="3"/>
  <c r="F80" i="2"/>
  <c r="F85" i="1"/>
  <c r="B102" i="4"/>
  <c r="F52" i="1"/>
  <c r="B89" i="1"/>
  <c r="M79" i="2"/>
  <c r="M53" i="3"/>
  <c r="M75" i="4"/>
  <c r="I90" i="3"/>
  <c r="D102" i="3" s="1"/>
  <c r="H102" i="3" s="1"/>
  <c r="B102" i="3"/>
  <c r="B90" i="3"/>
  <c r="C102" i="3" s="1"/>
  <c r="I102" i="3" s="1"/>
  <c r="M74" i="3"/>
  <c r="M71" i="4"/>
  <c r="C89" i="3"/>
  <c r="C90" i="3" s="1"/>
  <c r="C103" i="3" s="1"/>
  <c r="I103" i="3" s="1"/>
  <c r="M63" i="2"/>
  <c r="F70" i="3"/>
  <c r="F72" i="2"/>
  <c r="M81" i="2"/>
  <c r="K90" i="2"/>
  <c r="D104" i="2" s="1"/>
  <c r="H104" i="2" s="1"/>
  <c r="D90" i="2"/>
  <c r="C104" i="2" s="1"/>
  <c r="I104" i="2" s="1"/>
  <c r="B104" i="2"/>
  <c r="M72" i="4"/>
  <c r="M61" i="1"/>
  <c r="C90" i="1"/>
  <c r="C103" i="1" s="1"/>
  <c r="I103" i="1" s="1"/>
  <c r="B103" i="1"/>
  <c r="J90" i="1"/>
  <c r="D103" i="1" s="1"/>
  <c r="H103" i="1" s="1"/>
  <c r="D89" i="4"/>
  <c r="D90" i="4" s="1"/>
  <c r="C104" i="4" s="1"/>
  <c r="I104" i="4" s="1"/>
  <c r="M61" i="3"/>
  <c r="M80" i="2"/>
  <c r="F54" i="1"/>
  <c r="M53" i="4"/>
  <c r="I89" i="4"/>
  <c r="I90" i="4" s="1"/>
  <c r="D102" i="4" s="1"/>
  <c r="H102" i="4" s="1"/>
  <c r="D90" i="3"/>
  <c r="C104" i="3" s="1"/>
  <c r="I104" i="3" s="1"/>
  <c r="B104" i="3"/>
  <c r="J89" i="2"/>
  <c r="J90" i="2" s="1"/>
  <c r="D103" i="2" s="1"/>
  <c r="H103" i="2" s="1"/>
  <c r="M52" i="2"/>
  <c r="B102" i="1"/>
  <c r="B90" i="1"/>
  <c r="C102" i="1" s="1"/>
  <c r="I102" i="1" s="1"/>
  <c r="I90" i="1"/>
  <c r="D102" i="1" s="1"/>
  <c r="H102" i="1" s="1"/>
  <c r="F80" i="1"/>
  <c r="F53" i="3"/>
  <c r="B89" i="2"/>
  <c r="F70" i="1"/>
  <c r="P43" i="3"/>
  <c r="F69" i="3"/>
  <c r="K89" i="3"/>
  <c r="K90" i="3" s="1"/>
  <c r="D104" i="3" s="1"/>
  <c r="H104" i="3" s="1"/>
  <c r="F71" i="4"/>
  <c r="J90" i="3"/>
  <c r="D103" i="3" s="1"/>
  <c r="H103" i="3" s="1"/>
  <c r="B103" i="3"/>
  <c r="M78" i="1"/>
  <c r="F54" i="4"/>
  <c r="L89" i="3"/>
  <c r="M70" i="3"/>
  <c r="M72" i="2"/>
  <c r="M87" i="1"/>
  <c r="K89" i="2"/>
  <c r="M89" i="4" l="1"/>
  <c r="M90" i="4" s="1"/>
  <c r="D106" i="4" s="1"/>
  <c r="E105" i="3"/>
  <c r="G105" i="3"/>
  <c r="M89" i="3"/>
  <c r="E102" i="2"/>
  <c r="G102" i="2"/>
  <c r="B106" i="2"/>
  <c r="E102" i="1"/>
  <c r="E106" i="1" s="1"/>
  <c r="B108" i="1" s="1"/>
  <c r="B106" i="1"/>
  <c r="G102" i="1"/>
  <c r="M90" i="3"/>
  <c r="D106" i="3" s="1"/>
  <c r="M89" i="2"/>
  <c r="M90" i="2" s="1"/>
  <c r="D106" i="2" s="1"/>
  <c r="G104" i="2"/>
  <c r="E104" i="2"/>
  <c r="F89" i="1"/>
  <c r="F89" i="3"/>
  <c r="F90" i="3" s="1"/>
  <c r="C106" i="3" s="1"/>
  <c r="G103" i="4"/>
  <c r="E103" i="4"/>
  <c r="F89" i="2"/>
  <c r="F90" i="2" s="1"/>
  <c r="C106" i="2" s="1"/>
  <c r="G105" i="2"/>
  <c r="E105" i="2"/>
  <c r="E102" i="3"/>
  <c r="G102" i="3"/>
  <c r="B106" i="3"/>
  <c r="E102" i="4"/>
  <c r="G102" i="4"/>
  <c r="B106" i="4"/>
  <c r="E104" i="4"/>
  <c r="G104" i="4"/>
  <c r="F90" i="1"/>
  <c r="C106" i="1" s="1"/>
  <c r="G103" i="2"/>
  <c r="E103" i="2"/>
  <c r="E105" i="4"/>
  <c r="G105" i="4"/>
  <c r="E103" i="3"/>
  <c r="G103" i="3"/>
  <c r="G104" i="3"/>
  <c r="E104" i="3"/>
  <c r="E103" i="1"/>
  <c r="G103" i="1"/>
  <c r="M89" i="1"/>
  <c r="M90" i="1" s="1"/>
  <c r="D106" i="1" s="1"/>
  <c r="E106" i="3" l="1"/>
  <c r="B108" i="3" s="1"/>
  <c r="E106" i="2"/>
  <c r="B108" i="2" s="1"/>
  <c r="E106" i="4"/>
  <c r="B108" i="4" s="1"/>
</calcChain>
</file>

<file path=xl/sharedStrings.xml><?xml version="1.0" encoding="utf-8"?>
<sst xmlns="http://schemas.openxmlformats.org/spreadsheetml/2006/main" count="184" uniqueCount="37">
  <si>
    <t>PRIMER TRIMESTRE</t>
  </si>
  <si>
    <t>DISTRIBUCION TALLAS</t>
  </si>
  <si>
    <t>CAPTURA</t>
  </si>
  <si>
    <t>TALLA</t>
  </si>
  <si>
    <t>CLAVE TALLA- EDAD (Nº)</t>
  </si>
  <si>
    <t>CAPTURAS POR TALLA Y EDAD</t>
  </si>
  <si>
    <t>(cm)</t>
  </si>
  <si>
    <t>TOTAL</t>
  </si>
  <si>
    <t>Nº</t>
  </si>
  <si>
    <t>CALCULO DE LAS TALLAS MEDIAS</t>
  </si>
  <si>
    <t>CALCULO DE LOS PESOS MEDIOS</t>
  </si>
  <si>
    <t>a=</t>
  </si>
  <si>
    <t>b=</t>
  </si>
  <si>
    <t>MEDIA</t>
  </si>
  <si>
    <t>CAPTURAS POR EDAD</t>
  </si>
  <si>
    <t>EDAD</t>
  </si>
  <si>
    <r>
      <rPr>
        <b/>
        <sz val="8"/>
        <rFont val="MS Sans"/>
        <family val="2"/>
      </rPr>
      <t>C (N) x10</t>
    </r>
    <r>
      <rPr>
        <b/>
        <vertAlign val="superscript"/>
        <sz val="11"/>
        <rFont val="MS Sans"/>
        <family val="2"/>
      </rPr>
      <t>3</t>
    </r>
  </si>
  <si>
    <t>L (cm)</t>
  </si>
  <si>
    <t>W (g)</t>
  </si>
  <si>
    <t>SOP</t>
  </si>
  <si>
    <t>FACTOR
SOP</t>
  </si>
  <si>
    <t>SEGUNDO TRIMESTRE</t>
  </si>
  <si>
    <t>TERCER TRIMESTRE</t>
  </si>
  <si>
    <t>CUARTO TRIMESTRE</t>
  </si>
  <si>
    <t xml:space="preserve"> CAPTURAS POR EDAD</t>
  </si>
  <si>
    <t>RELACIONES TALLA – PESO PARA BOQUERON</t>
  </si>
  <si>
    <t>n</t>
  </si>
  <si>
    <t>Rango
Tallas (mm)</t>
  </si>
  <si>
    <t>a</t>
  </si>
  <si>
    <t>b</t>
  </si>
  <si>
    <t>r2</t>
  </si>
  <si>
    <t>Periodo</t>
  </si>
  <si>
    <t>PROCEDENCIA</t>
  </si>
  <si>
    <t>PRIMER TRIMESTRE DE 2023</t>
  </si>
  <si>
    <t>SEGUNDO TRIMESTRE 2023</t>
  </si>
  <si>
    <t>TERCER TRIMESTRE 2023 (ECOBOCADEVA0723+LONJA)</t>
  </si>
  <si>
    <t>CUARTO TRIMESTRE 2023 (ECOCADIZ-R-2023)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</si>
</sst>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0"/>
    <numFmt numFmtId="165" formatCode="0.000"/>
    <numFmt numFmtId="166" formatCode="0.00000"/>
    <numFmt numFmtId="167" formatCode="0.0000000"/>
  </numFmts>
  <fonts count="12">
    <font>
      <sz val="10"/>
      <name val="Arial"/>
      <family val="2"/>
    </font>
    <font>
      <b/>
      <sz val="10"/>
      <name val="Arial"/>
      <family val="2"/>
    </font>
    <font>
      <sz val="16"/>
      <name val="MS Sans"/>
      <family val="2"/>
    </font>
    <font>
      <sz val="8"/>
      <name val="Arial"/>
      <family val="2"/>
    </font>
    <font>
      <sz val="8"/>
      <name val="MS Sans"/>
      <family val="2"/>
    </font>
    <font>
      <sz val="10"/>
      <name val="MS Sans"/>
      <family val="2"/>
    </font>
    <font>
      <b/>
      <sz val="12"/>
      <name val="MS Sans"/>
      <family val="2"/>
    </font>
    <font>
      <b/>
      <sz val="8"/>
      <name val="MS Sans"/>
      <family val="2"/>
    </font>
    <font>
      <b/>
      <sz val="8"/>
      <name val="Arial"/>
      <family val="2"/>
    </font>
    <font>
      <b/>
      <vertAlign val="superscript"/>
      <sz val="11"/>
      <name val="MS Sans"/>
      <family val="2"/>
    </font>
    <font>
      <b/>
      <sz val="14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51"/>
        <bgColor indexed="52"/>
      </patternFill>
    </fill>
  </fills>
  <borders count="9">
    <border>
      <left/>
      <right/>
      <top/>
      <bottom/>
      <diagonal/>
    </border>
    <border>
      <left style="thin">
        <color indexed="58"/>
      </left>
      <right/>
      <top style="thin">
        <color indexed="58"/>
      </top>
      <bottom style="thin">
        <color indexed="58"/>
      </bottom>
      <diagonal/>
    </border>
    <border>
      <left/>
      <right/>
      <top style="thin">
        <color indexed="58"/>
      </top>
      <bottom style="thin">
        <color indexed="58"/>
      </bottom>
      <diagonal/>
    </border>
    <border>
      <left style="thin">
        <color indexed="58"/>
      </left>
      <right style="thin">
        <color indexed="58"/>
      </right>
      <top style="thin">
        <color indexed="58"/>
      </top>
      <bottom style="thin">
        <color indexed="58"/>
      </bottom>
      <diagonal/>
    </border>
    <border>
      <left style="thin">
        <color indexed="58"/>
      </left>
      <right style="thin">
        <color indexed="58"/>
      </right>
      <top style="thin">
        <color indexed="58"/>
      </top>
      <bottom/>
      <diagonal/>
    </border>
    <border>
      <left style="thin">
        <color indexed="58"/>
      </left>
      <right style="thin">
        <color indexed="58"/>
      </right>
      <top/>
      <bottom/>
      <diagonal/>
    </border>
    <border>
      <left/>
      <right style="thin">
        <color indexed="58"/>
      </right>
      <top/>
      <bottom/>
      <diagonal/>
    </border>
    <border>
      <left style="thin">
        <color indexed="58"/>
      </left>
      <right/>
      <top/>
      <bottom/>
      <diagonal/>
    </border>
    <border>
      <left/>
      <right style="thin">
        <color indexed="58"/>
      </right>
      <top style="thin">
        <color indexed="58"/>
      </top>
      <bottom style="thin">
        <color indexed="58"/>
      </bottom>
      <diagonal/>
    </border>
  </borders>
  <cellStyleXfs count="14">
    <xf numFmtId="0" fontId="0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Protection="0">
      <alignment horizontal="left"/>
    </xf>
    <xf numFmtId="0" fontId="11" fillId="0" borderId="0" applyNumberFormat="0" applyFill="0" applyBorder="0" applyProtection="0">
      <alignment horizontal="left"/>
    </xf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Protection="0">
      <alignment horizontal="left"/>
    </xf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Protection="0">
      <alignment horizontal="left"/>
    </xf>
    <xf numFmtId="0" fontId="11" fillId="0" borderId="0" applyNumberFormat="0" applyFill="0" applyBorder="0" applyAlignment="0" applyProtection="0"/>
    <xf numFmtId="0" fontId="11" fillId="0" borderId="0" applyNumberFormat="0" applyFill="0" applyProtection="0">
      <alignment wrapText="1"/>
    </xf>
  </cellStyleXfs>
  <cellXfs count="54">
    <xf numFmtId="0" fontId="0" fillId="0" borderId="0" xfId="0"/>
    <xf numFmtId="0" fontId="0" fillId="0" borderId="0" xfId="0" applyFill="1"/>
    <xf numFmtId="0" fontId="3" fillId="0" borderId="0" xfId="0" applyFont="1" applyFill="1" applyAlignment="1">
      <alignment vertical="center"/>
    </xf>
    <xf numFmtId="0" fontId="4" fillId="0" borderId="0" xfId="0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4" fillId="0" borderId="0" xfId="0" applyFont="1" applyFill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3" fillId="0" borderId="4" xfId="0" applyNumberFormat="1" applyFont="1" applyFill="1" applyBorder="1" applyAlignment="1">
      <alignment horizontal="center" vertical="center"/>
    </xf>
    <xf numFmtId="0" fontId="0" fillId="2" borderId="0" xfId="0" applyFill="1"/>
    <xf numFmtId="0" fontId="3" fillId="0" borderId="5" xfId="0" applyNumberFormat="1" applyFont="1" applyFill="1" applyBorder="1" applyAlignment="1">
      <alignment vertical="center"/>
    </xf>
    <xf numFmtId="0" fontId="3" fillId="0" borderId="4" xfId="0" applyFont="1" applyFill="1" applyBorder="1" applyAlignment="1">
      <alignment horizontal="center" vertical="center"/>
    </xf>
    <xf numFmtId="1" fontId="3" fillId="0" borderId="0" xfId="0" applyNumberFormat="1" applyFont="1" applyFill="1" applyAlignment="1">
      <alignment vertical="center"/>
    </xf>
    <xf numFmtId="0" fontId="3" fillId="0" borderId="0" xfId="0" applyNumberFormat="1" applyFont="1" applyFill="1" applyAlignment="1">
      <alignment vertical="center"/>
    </xf>
    <xf numFmtId="0" fontId="0" fillId="0" borderId="5" xfId="0" applyNumberFormat="1" applyFill="1" applyBorder="1" applyAlignment="1">
      <alignment vertical="center"/>
    </xf>
    <xf numFmtId="0" fontId="0" fillId="0" borderId="0" xfId="13" applyNumberFormat="1" applyFont="1" applyFill="1" applyProtection="1">
      <alignment wrapText="1"/>
    </xf>
    <xf numFmtId="1" fontId="3" fillId="0" borderId="6" xfId="0" applyNumberFormat="1" applyFont="1" applyFill="1" applyBorder="1" applyAlignment="1" applyProtection="1">
      <alignment horizontal="center" vertical="center"/>
    </xf>
    <xf numFmtId="0" fontId="4" fillId="0" borderId="3" xfId="0" applyFont="1" applyFill="1" applyBorder="1" applyAlignment="1" applyProtection="1">
      <alignment horizontal="center" vertical="center"/>
    </xf>
    <xf numFmtId="0" fontId="3" fillId="0" borderId="2" xfId="0" applyNumberFormat="1" applyFont="1" applyFill="1" applyBorder="1" applyAlignment="1">
      <alignment vertical="center"/>
    </xf>
    <xf numFmtId="0" fontId="3" fillId="0" borderId="7" xfId="0" applyFont="1" applyFill="1" applyBorder="1" applyAlignment="1">
      <alignment vertical="center"/>
    </xf>
    <xf numFmtId="0" fontId="0" fillId="0" borderId="7" xfId="0" applyFill="1" applyBorder="1" applyAlignment="1">
      <alignment vertical="center"/>
    </xf>
    <xf numFmtId="0" fontId="3" fillId="0" borderId="0" xfId="0" applyFont="1" applyFill="1" applyAlignment="1" applyProtection="1">
      <alignment vertical="center"/>
    </xf>
    <xf numFmtId="0" fontId="3" fillId="0" borderId="0" xfId="0" applyFont="1" applyFill="1" applyAlignment="1" applyProtection="1">
      <alignment horizontal="left" vertical="center"/>
    </xf>
    <xf numFmtId="1" fontId="3" fillId="0" borderId="0" xfId="0" applyNumberFormat="1" applyFont="1" applyFill="1" applyAlignment="1" applyProtection="1">
      <alignment vertical="center"/>
    </xf>
    <xf numFmtId="0" fontId="0" fillId="0" borderId="0" xfId="0" applyFont="1" applyFill="1" applyAlignment="1">
      <alignment horizontal="right"/>
    </xf>
    <xf numFmtId="0" fontId="4" fillId="0" borderId="8" xfId="0" applyFont="1" applyFill="1" applyBorder="1" applyAlignment="1">
      <alignment horizontal="center" vertical="center"/>
    </xf>
    <xf numFmtId="0" fontId="3" fillId="0" borderId="6" xfId="0" applyNumberFormat="1" applyFont="1" applyFill="1" applyBorder="1" applyAlignment="1">
      <alignment vertical="center"/>
    </xf>
    <xf numFmtId="0" fontId="3" fillId="0" borderId="1" xfId="0" applyNumberFormat="1" applyFont="1" applyFill="1" applyBorder="1" applyAlignment="1">
      <alignment vertical="center"/>
    </xf>
    <xf numFmtId="0" fontId="7" fillId="0" borderId="0" xfId="0" applyFont="1" applyFill="1" applyAlignment="1">
      <alignment vertical="center"/>
    </xf>
    <xf numFmtId="0" fontId="7" fillId="0" borderId="0" xfId="0" applyFont="1" applyFill="1" applyAlignment="1">
      <alignment horizontal="center" vertical="center"/>
    </xf>
    <xf numFmtId="164" fontId="3" fillId="0" borderId="0" xfId="0" applyNumberFormat="1" applyFont="1" applyFill="1" applyAlignment="1">
      <alignment horizontal="center" vertical="center"/>
    </xf>
    <xf numFmtId="165" fontId="3" fillId="0" borderId="0" xfId="0" applyNumberFormat="1" applyFont="1" applyFill="1" applyAlignment="1">
      <alignment horizontal="center" vertical="center"/>
    </xf>
    <xf numFmtId="0" fontId="7" fillId="0" borderId="0" xfId="0" applyFont="1" applyFill="1" applyAlignment="1">
      <alignment horizontal="center" vertical="center" wrapText="1"/>
    </xf>
    <xf numFmtId="166" fontId="3" fillId="0" borderId="0" xfId="0" applyNumberFormat="1" applyFont="1" applyFill="1" applyAlignment="1">
      <alignment horizontal="center" vertical="center"/>
    </xf>
    <xf numFmtId="2" fontId="0" fillId="0" borderId="0" xfId="0" applyNumberFormat="1" applyFont="1" applyFill="1"/>
    <xf numFmtId="1" fontId="0" fillId="0" borderId="0" xfId="0" applyNumberFormat="1"/>
    <xf numFmtId="1" fontId="0" fillId="0" borderId="0" xfId="13" applyNumberFormat="1" applyFont="1" applyFill="1" applyProtection="1">
      <alignment wrapText="1"/>
    </xf>
    <xf numFmtId="167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67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ont="1" applyFill="1"/>
    <xf numFmtId="0" fontId="2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</cellXfs>
  <cellStyles count="14">
    <cellStyle name="Campo de la tabla dinámica" xfId="1"/>
    <cellStyle name="Categoría de la tabla dinámica" xfId="2"/>
    <cellStyle name="Categoría del Piloto de Datos" xfId="3"/>
    <cellStyle name="Esquina de la tabla dinámica" xfId="4"/>
    <cellStyle name="Normal" xfId="0" builtinId="0"/>
    <cellStyle name="Piloto de Datos Ángulo" xfId="9"/>
    <cellStyle name="Piloto de Datos Campo" xfId="5"/>
    <cellStyle name="Piloto de Datos Resultado" xfId="6"/>
    <cellStyle name="Piloto de Datos Título" xfId="7"/>
    <cellStyle name="Piloto de Datos Valor" xfId="8"/>
    <cellStyle name="Resultado de la tabla dinámica" xfId="10"/>
    <cellStyle name="Título de la tabla dinámica" xfId="11"/>
    <cellStyle name="Valor de la tabla dinámica" xfId="12"/>
    <cellStyle name="XLConnect.Numeric" xfId="1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BF00"/>
      <rgbColor rgb="00FF9900"/>
      <rgbColor rgb="00FF6600"/>
      <rgbColor rgb="00666699"/>
      <rgbColor rgb="00969696"/>
      <rgbColor rgb="00003366"/>
      <rgbColor rgb="00339966"/>
      <rgbColor rgb="00141312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8"/>
  <sheetViews>
    <sheetView topLeftCell="A24" workbookViewId="0">
      <selection activeCell="I40" sqref="I40"/>
    </sheetView>
  </sheetViews>
  <sheetFormatPr baseColWidth="10" defaultColWidth="11.5" defaultRowHeight="13"/>
  <cols>
    <col min="1" max="1" width="9" style="1" customWidth="1"/>
    <col min="2" max="2" width="12.1640625" style="1" customWidth="1"/>
    <col min="3" max="3" width="11.33203125" style="1" customWidth="1"/>
    <col min="4" max="4" width="9.6640625" style="1" customWidth="1"/>
    <col min="5" max="5" width="12.1640625" style="1" customWidth="1"/>
    <col min="6" max="6" width="11.33203125" style="1" customWidth="1"/>
    <col min="7" max="7" width="11.5" style="1"/>
    <col min="8" max="8" width="8.5" style="1" customWidth="1"/>
    <col min="9" max="9" width="10.5" style="1" customWidth="1"/>
    <col min="10" max="10" width="11.33203125" style="1" customWidth="1"/>
    <col min="11" max="12" width="9.6640625" style="1" customWidth="1"/>
    <col min="13" max="13" width="10.5" style="1" customWidth="1"/>
    <col min="14" max="14" width="8.83203125" style="1" customWidth="1"/>
    <col min="15" max="15" width="11.33203125" style="1" customWidth="1"/>
    <col min="16" max="16" width="11" style="1" customWidth="1"/>
    <col min="17" max="16384" width="11.5" style="1"/>
  </cols>
  <sheetData>
    <row r="1" spans="1:18" ht="20">
      <c r="A1" s="47" t="s">
        <v>0</v>
      </c>
      <c r="B1" s="47"/>
      <c r="C1" s="47"/>
      <c r="D1" s="47"/>
      <c r="E1" s="47"/>
      <c r="F1" s="47"/>
      <c r="G1" s="2"/>
      <c r="H1" s="48" t="s">
        <v>1</v>
      </c>
      <c r="I1" s="48"/>
      <c r="J1" s="2"/>
      <c r="K1" s="2"/>
      <c r="M1" s="3"/>
      <c r="N1" s="3"/>
      <c r="O1" s="2"/>
      <c r="P1" s="4"/>
      <c r="Q1" s="4"/>
      <c r="R1" s="4"/>
    </row>
    <row r="2" spans="1:18">
      <c r="A2" s="2"/>
      <c r="B2" s="2"/>
      <c r="C2" s="2"/>
      <c r="D2" s="2"/>
      <c r="E2" s="2"/>
      <c r="F2" s="2"/>
      <c r="G2" s="2"/>
      <c r="H2" s="2" t="s">
        <v>2</v>
      </c>
      <c r="I2">
        <v>933000</v>
      </c>
      <c r="J2"/>
      <c r="K2" s="2"/>
      <c r="L2" s="2"/>
      <c r="M2" s="2"/>
      <c r="N2" s="2"/>
      <c r="O2" s="2"/>
      <c r="P2" s="4"/>
      <c r="Q2" s="4"/>
      <c r="R2" s="4"/>
    </row>
    <row r="3" spans="1:18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4"/>
      <c r="Q3" s="4"/>
      <c r="R3" s="4"/>
    </row>
    <row r="4" spans="1:18">
      <c r="A4" s="5" t="s">
        <v>3</v>
      </c>
      <c r="B4" s="49" t="s">
        <v>4</v>
      </c>
      <c r="C4" s="49"/>
      <c r="D4" s="49"/>
      <c r="E4" s="49"/>
      <c r="F4" s="49"/>
      <c r="G4" s="2"/>
      <c r="H4" s="5" t="s">
        <v>3</v>
      </c>
      <c r="I4" s="2"/>
      <c r="J4" s="2"/>
      <c r="K4" s="5" t="s">
        <v>3</v>
      </c>
      <c r="L4" s="48" t="s">
        <v>5</v>
      </c>
      <c r="M4" s="48"/>
      <c r="N4" s="48"/>
      <c r="O4" s="48"/>
      <c r="P4" s="48"/>
      <c r="Q4" s="4"/>
      <c r="R4" s="4"/>
    </row>
    <row r="5" spans="1:18">
      <c r="A5" s="5" t="s">
        <v>6</v>
      </c>
      <c r="B5" s="6">
        <v>0</v>
      </c>
      <c r="C5" s="7">
        <v>1</v>
      </c>
      <c r="D5" s="7">
        <v>2</v>
      </c>
      <c r="E5" s="7">
        <v>3</v>
      </c>
      <c r="F5" s="8" t="s">
        <v>7</v>
      </c>
      <c r="G5" s="2"/>
      <c r="H5" s="5" t="s">
        <v>6</v>
      </c>
      <c r="I5" s="5" t="s">
        <v>8</v>
      </c>
      <c r="J5" s="2"/>
      <c r="K5" s="5" t="s">
        <v>6</v>
      </c>
      <c r="L5" s="6">
        <v>0</v>
      </c>
      <c r="M5" s="7">
        <v>1</v>
      </c>
      <c r="N5" s="7">
        <v>2</v>
      </c>
      <c r="O5" s="7">
        <v>3</v>
      </c>
      <c r="P5" s="9" t="s">
        <v>7</v>
      </c>
      <c r="Q5" s="4"/>
      <c r="R5" s="4"/>
    </row>
    <row r="6" spans="1:18">
      <c r="A6" s="10">
        <v>3.75</v>
      </c>
      <c r="C6" s="11">
        <v>1</v>
      </c>
      <c r="F6" s="12">
        <f t="shared" ref="F6:F42" si="0">SUM(B6:E6)</f>
        <v>1</v>
      </c>
      <c r="G6" s="2" t="str">
        <f t="shared" ref="G6:G42" si="1">IF(AND(F6=0,I6&gt;0),"COMPLETAR","")</f>
        <v/>
      </c>
      <c r="H6" s="13">
        <v>3.75</v>
      </c>
      <c r="I6" s="14"/>
      <c r="J6" s="2"/>
      <c r="K6" s="13">
        <v>3.75</v>
      </c>
      <c r="L6" s="15">
        <f t="shared" ref="L6:L42" si="2">IF($F6&gt;0,($I6/1000)*(B6/$F6),0)</f>
        <v>0</v>
      </c>
      <c r="M6" s="15">
        <f t="shared" ref="M6:M42" si="3">IF($F6&gt;0,($I6/1000)*(C6/$F6),0)</f>
        <v>0</v>
      </c>
      <c r="N6" s="15">
        <f t="shared" ref="N6:N42" si="4">IF($F6&gt;0,($I6/1000)*(D6/$F6),0)</f>
        <v>0</v>
      </c>
      <c r="O6" s="15">
        <f t="shared" ref="O6:O42" si="5">IF($F6&gt;0,($I6/1000)*(E6/$F6),0)</f>
        <v>0</v>
      </c>
      <c r="P6" s="16">
        <f t="shared" ref="P6:P42" si="6">SUM(L6:O6)</f>
        <v>0</v>
      </c>
      <c r="Q6" s="4"/>
      <c r="R6" s="4"/>
    </row>
    <row r="7" spans="1:18">
      <c r="A7" s="13">
        <v>4.25</v>
      </c>
      <c r="C7" s="11">
        <v>1</v>
      </c>
      <c r="F7" s="12">
        <f t="shared" si="0"/>
        <v>1</v>
      </c>
      <c r="G7" s="2" t="str">
        <f t="shared" si="1"/>
        <v/>
      </c>
      <c r="H7" s="13">
        <v>4.25</v>
      </c>
      <c r="I7" s="14"/>
      <c r="J7" s="2"/>
      <c r="K7" s="13">
        <v>4.25</v>
      </c>
      <c r="L7" s="15">
        <f t="shared" si="2"/>
        <v>0</v>
      </c>
      <c r="M7" s="15">
        <f t="shared" si="3"/>
        <v>0</v>
      </c>
      <c r="N7" s="15">
        <f t="shared" si="4"/>
        <v>0</v>
      </c>
      <c r="O7" s="15">
        <f t="shared" si="5"/>
        <v>0</v>
      </c>
      <c r="P7" s="16">
        <f t="shared" si="6"/>
        <v>0</v>
      </c>
      <c r="Q7" s="4"/>
      <c r="R7" s="4"/>
    </row>
    <row r="8" spans="1:18">
      <c r="A8" s="10">
        <v>4.75</v>
      </c>
      <c r="C8" s="11">
        <v>1</v>
      </c>
      <c r="F8" s="12">
        <f t="shared" si="0"/>
        <v>1</v>
      </c>
      <c r="G8" s="2" t="str">
        <f t="shared" si="1"/>
        <v/>
      </c>
      <c r="H8" s="13">
        <v>4.75</v>
      </c>
      <c r="I8" s="14"/>
      <c r="J8" s="2"/>
      <c r="K8" s="13">
        <v>4.75</v>
      </c>
      <c r="L8" s="15">
        <f t="shared" si="2"/>
        <v>0</v>
      </c>
      <c r="M8" s="15">
        <f t="shared" si="3"/>
        <v>0</v>
      </c>
      <c r="N8" s="15">
        <f t="shared" si="4"/>
        <v>0</v>
      </c>
      <c r="O8" s="15">
        <f t="shared" si="5"/>
        <v>0</v>
      </c>
      <c r="P8" s="16">
        <f t="shared" si="6"/>
        <v>0</v>
      </c>
      <c r="Q8" s="4"/>
      <c r="R8" s="4"/>
    </row>
    <row r="9" spans="1:18">
      <c r="A9" s="13">
        <v>5.25</v>
      </c>
      <c r="C9" s="11">
        <v>1</v>
      </c>
      <c r="F9" s="12">
        <f t="shared" si="0"/>
        <v>1</v>
      </c>
      <c r="G9" s="2" t="str">
        <f t="shared" si="1"/>
        <v/>
      </c>
      <c r="H9" s="13">
        <v>5.25</v>
      </c>
      <c r="I9" s="14">
        <v>3799</v>
      </c>
      <c r="J9" s="2"/>
      <c r="K9" s="13">
        <v>5.25</v>
      </c>
      <c r="L9" s="15">
        <f t="shared" si="2"/>
        <v>0</v>
      </c>
      <c r="M9" s="15">
        <f t="shared" si="3"/>
        <v>3.7989999999999999</v>
      </c>
      <c r="N9" s="15">
        <f t="shared" si="4"/>
        <v>0</v>
      </c>
      <c r="O9" s="15">
        <f t="shared" si="5"/>
        <v>0</v>
      </c>
      <c r="P9" s="16">
        <f t="shared" si="6"/>
        <v>3.7989999999999999</v>
      </c>
      <c r="Q9" s="4"/>
      <c r="R9" s="4"/>
    </row>
    <row r="10" spans="1:18">
      <c r="A10" s="10">
        <v>5.75</v>
      </c>
      <c r="C10" s="11">
        <v>1</v>
      </c>
      <c r="F10" s="12">
        <f t="shared" si="0"/>
        <v>1</v>
      </c>
      <c r="G10" s="2" t="str">
        <f t="shared" si="1"/>
        <v/>
      </c>
      <c r="H10" s="13">
        <v>5.75</v>
      </c>
      <c r="I10">
        <v>11371</v>
      </c>
      <c r="J10" s="2"/>
      <c r="K10" s="13">
        <v>5.75</v>
      </c>
      <c r="L10" s="15">
        <f t="shared" si="2"/>
        <v>0</v>
      </c>
      <c r="M10" s="15">
        <f t="shared" si="3"/>
        <v>11.371</v>
      </c>
      <c r="N10" s="15">
        <f t="shared" si="4"/>
        <v>0</v>
      </c>
      <c r="O10" s="15">
        <f t="shared" si="5"/>
        <v>0</v>
      </c>
      <c r="P10" s="16">
        <f t="shared" si="6"/>
        <v>11.371</v>
      </c>
      <c r="Q10" s="4"/>
      <c r="R10" s="4"/>
    </row>
    <row r="11" spans="1:18">
      <c r="A11" s="13">
        <v>6.25</v>
      </c>
      <c r="C11" s="11">
        <v>1</v>
      </c>
      <c r="F11" s="12">
        <f t="shared" si="0"/>
        <v>1</v>
      </c>
      <c r="G11" s="2" t="str">
        <f t="shared" si="1"/>
        <v/>
      </c>
      <c r="H11" s="13">
        <v>6.25</v>
      </c>
      <c r="I11">
        <v>28957</v>
      </c>
      <c r="J11" s="2"/>
      <c r="K11" s="13">
        <v>6.25</v>
      </c>
      <c r="L11" s="15">
        <f t="shared" si="2"/>
        <v>0</v>
      </c>
      <c r="M11" s="15">
        <f t="shared" si="3"/>
        <v>28.957000000000001</v>
      </c>
      <c r="N11" s="15">
        <f t="shared" si="4"/>
        <v>0</v>
      </c>
      <c r="O11" s="15">
        <f t="shared" si="5"/>
        <v>0</v>
      </c>
      <c r="P11" s="16">
        <f t="shared" si="6"/>
        <v>28.957000000000001</v>
      </c>
      <c r="Q11" s="4"/>
      <c r="R11" s="4"/>
    </row>
    <row r="12" spans="1:18">
      <c r="A12" s="10">
        <v>6.75</v>
      </c>
      <c r="C12" s="11">
        <v>1</v>
      </c>
      <c r="F12" s="12">
        <f t="shared" si="0"/>
        <v>1</v>
      </c>
      <c r="G12" s="2" t="str">
        <f t="shared" si="1"/>
        <v/>
      </c>
      <c r="H12" s="13">
        <v>6.75</v>
      </c>
      <c r="I12">
        <v>51695</v>
      </c>
      <c r="J12" s="2"/>
      <c r="K12" s="13">
        <v>6.75</v>
      </c>
      <c r="L12" s="15">
        <f t="shared" si="2"/>
        <v>0</v>
      </c>
      <c r="M12" s="15">
        <f t="shared" si="3"/>
        <v>51.695</v>
      </c>
      <c r="N12" s="15">
        <f t="shared" si="4"/>
        <v>0</v>
      </c>
      <c r="O12" s="15">
        <f t="shared" si="5"/>
        <v>0</v>
      </c>
      <c r="P12" s="16">
        <f t="shared" si="6"/>
        <v>51.695</v>
      </c>
      <c r="Q12" s="4"/>
      <c r="R12" s="4"/>
    </row>
    <row r="13" spans="1:18">
      <c r="A13" s="13">
        <v>7.25</v>
      </c>
      <c r="C13" s="11">
        <v>1</v>
      </c>
      <c r="F13" s="12">
        <f t="shared" si="0"/>
        <v>1</v>
      </c>
      <c r="G13" s="2" t="str">
        <f t="shared" si="1"/>
        <v/>
      </c>
      <c r="H13" s="13">
        <v>7.25</v>
      </c>
      <c r="I13">
        <v>174503</v>
      </c>
      <c r="J13" s="2"/>
      <c r="K13" s="13">
        <v>7.25</v>
      </c>
      <c r="L13" s="15">
        <f t="shared" si="2"/>
        <v>0</v>
      </c>
      <c r="M13" s="15">
        <f t="shared" si="3"/>
        <v>174.50299999999999</v>
      </c>
      <c r="N13" s="15">
        <f t="shared" si="4"/>
        <v>0</v>
      </c>
      <c r="O13" s="15">
        <f t="shared" si="5"/>
        <v>0</v>
      </c>
      <c r="P13" s="16">
        <f t="shared" si="6"/>
        <v>174.50299999999999</v>
      </c>
      <c r="Q13" s="4"/>
      <c r="R13" s="4"/>
    </row>
    <row r="14" spans="1:18">
      <c r="A14" s="10">
        <v>7.75</v>
      </c>
      <c r="C14" s="11">
        <v>1</v>
      </c>
      <c r="F14" s="12">
        <f t="shared" si="0"/>
        <v>1</v>
      </c>
      <c r="G14" s="2" t="str">
        <f t="shared" si="1"/>
        <v/>
      </c>
      <c r="H14" s="13">
        <v>7.75</v>
      </c>
      <c r="I14">
        <v>305806</v>
      </c>
      <c r="J14" s="14"/>
      <c r="K14" s="13">
        <v>7.75</v>
      </c>
      <c r="L14" s="15">
        <f t="shared" si="2"/>
        <v>0</v>
      </c>
      <c r="M14" s="15">
        <f t="shared" si="3"/>
        <v>305.80599999999998</v>
      </c>
      <c r="N14" s="15">
        <f t="shared" si="4"/>
        <v>0</v>
      </c>
      <c r="O14" s="15">
        <f t="shared" si="5"/>
        <v>0</v>
      </c>
      <c r="P14" s="16">
        <f t="shared" si="6"/>
        <v>305.80599999999998</v>
      </c>
      <c r="Q14" s="4"/>
      <c r="R14" s="4"/>
    </row>
    <row r="15" spans="1:18">
      <c r="A15" s="13">
        <v>8.25</v>
      </c>
      <c r="C15" s="11">
        <v>1</v>
      </c>
      <c r="F15" s="12">
        <f t="shared" si="0"/>
        <v>1</v>
      </c>
      <c r="G15" s="2" t="str">
        <f t="shared" si="1"/>
        <v/>
      </c>
      <c r="H15" s="13">
        <v>8.25</v>
      </c>
      <c r="I15">
        <v>1798398</v>
      </c>
      <c r="J15" s="14"/>
      <c r="K15" s="13">
        <v>8.25</v>
      </c>
      <c r="L15" s="15">
        <f t="shared" si="2"/>
        <v>0</v>
      </c>
      <c r="M15" s="15">
        <f t="shared" si="3"/>
        <v>1798.3979999999999</v>
      </c>
      <c r="N15" s="15">
        <f t="shared" si="4"/>
        <v>0</v>
      </c>
      <c r="O15" s="15">
        <f t="shared" si="5"/>
        <v>0</v>
      </c>
      <c r="P15" s="16">
        <f t="shared" si="6"/>
        <v>1798.3979999999999</v>
      </c>
      <c r="Q15" s="4"/>
      <c r="R15" s="4"/>
    </row>
    <row r="16" spans="1:18">
      <c r="A16" s="10">
        <v>8.75</v>
      </c>
      <c r="C16" s="11">
        <v>1</v>
      </c>
      <c r="F16" s="12">
        <f t="shared" si="0"/>
        <v>1</v>
      </c>
      <c r="G16" s="2" t="str">
        <f t="shared" si="1"/>
        <v/>
      </c>
      <c r="H16" s="13">
        <v>8.75</v>
      </c>
      <c r="I16">
        <v>3266687</v>
      </c>
      <c r="J16" s="14"/>
      <c r="K16" s="13">
        <v>8.75</v>
      </c>
      <c r="L16" s="15">
        <f t="shared" si="2"/>
        <v>0</v>
      </c>
      <c r="M16" s="15">
        <f t="shared" si="3"/>
        <v>3266.6869999999999</v>
      </c>
      <c r="N16" s="15">
        <f t="shared" si="4"/>
        <v>0</v>
      </c>
      <c r="O16" s="15">
        <f t="shared" si="5"/>
        <v>0</v>
      </c>
      <c r="P16" s="16">
        <f t="shared" si="6"/>
        <v>3266.6869999999999</v>
      </c>
      <c r="Q16" s="4"/>
      <c r="R16" s="4"/>
    </row>
    <row r="17" spans="1:18">
      <c r="A17" s="13">
        <v>9.25</v>
      </c>
      <c r="C17" s="11">
        <v>1</v>
      </c>
      <c r="F17" s="12">
        <f t="shared" si="0"/>
        <v>1</v>
      </c>
      <c r="G17" s="2" t="str">
        <f t="shared" si="1"/>
        <v/>
      </c>
      <c r="H17" s="13">
        <v>9.25</v>
      </c>
      <c r="I17">
        <v>4742944</v>
      </c>
      <c r="J17" s="14"/>
      <c r="K17" s="13">
        <v>9.25</v>
      </c>
      <c r="L17" s="15">
        <f t="shared" si="2"/>
        <v>0</v>
      </c>
      <c r="M17" s="15">
        <f t="shared" si="3"/>
        <v>4742.9440000000004</v>
      </c>
      <c r="N17" s="15">
        <f t="shared" si="4"/>
        <v>0</v>
      </c>
      <c r="O17" s="15">
        <f t="shared" si="5"/>
        <v>0</v>
      </c>
      <c r="P17" s="16">
        <f t="shared" si="6"/>
        <v>4742.9440000000004</v>
      </c>
      <c r="Q17" s="4"/>
      <c r="R17" s="4"/>
    </row>
    <row r="18" spans="1:18">
      <c r="A18" s="10">
        <v>9.75</v>
      </c>
      <c r="C18" s="11">
        <v>1</v>
      </c>
      <c r="F18" s="12">
        <f t="shared" si="0"/>
        <v>1</v>
      </c>
      <c r="G18" s="2" t="str">
        <f t="shared" si="1"/>
        <v/>
      </c>
      <c r="H18" s="13">
        <v>9.75</v>
      </c>
      <c r="I18" s="17">
        <v>13214202</v>
      </c>
      <c r="J18" s="14"/>
      <c r="K18" s="13">
        <v>9.75</v>
      </c>
      <c r="L18" s="15">
        <f t="shared" si="2"/>
        <v>0</v>
      </c>
      <c r="M18" s="15">
        <f t="shared" si="3"/>
        <v>13214.201999999999</v>
      </c>
      <c r="N18" s="15">
        <f t="shared" si="4"/>
        <v>0</v>
      </c>
      <c r="O18" s="15">
        <f t="shared" si="5"/>
        <v>0</v>
      </c>
      <c r="P18" s="16">
        <f t="shared" si="6"/>
        <v>13214.201999999999</v>
      </c>
      <c r="Q18" s="4"/>
      <c r="R18" s="4"/>
    </row>
    <row r="19" spans="1:18">
      <c r="A19" s="13">
        <v>10.25</v>
      </c>
      <c r="C19" s="11">
        <v>1</v>
      </c>
      <c r="F19" s="12">
        <f t="shared" si="0"/>
        <v>1</v>
      </c>
      <c r="G19" s="2" t="str">
        <f t="shared" si="1"/>
        <v/>
      </c>
      <c r="H19" s="13">
        <v>10.25</v>
      </c>
      <c r="I19" s="17">
        <v>15498106</v>
      </c>
      <c r="J19" s="14"/>
      <c r="K19" s="13">
        <v>10.25</v>
      </c>
      <c r="L19" s="15">
        <f t="shared" si="2"/>
        <v>0</v>
      </c>
      <c r="M19" s="15">
        <f t="shared" si="3"/>
        <v>15498.106</v>
      </c>
      <c r="N19" s="15">
        <f t="shared" si="4"/>
        <v>0</v>
      </c>
      <c r="O19" s="15">
        <f t="shared" si="5"/>
        <v>0</v>
      </c>
      <c r="P19" s="16">
        <f t="shared" si="6"/>
        <v>15498.106</v>
      </c>
      <c r="Q19" s="4"/>
      <c r="R19" s="4"/>
    </row>
    <row r="20" spans="1:18">
      <c r="A20" s="10">
        <v>10.75</v>
      </c>
      <c r="C20" s="11">
        <v>1</v>
      </c>
      <c r="F20" s="12">
        <f t="shared" si="0"/>
        <v>1</v>
      </c>
      <c r="G20" s="2" t="str">
        <f t="shared" si="1"/>
        <v/>
      </c>
      <c r="H20" s="13">
        <v>10.75</v>
      </c>
      <c r="I20" s="17">
        <v>25709172</v>
      </c>
      <c r="J20" s="14"/>
      <c r="K20" s="13">
        <v>10.75</v>
      </c>
      <c r="L20" s="15">
        <f t="shared" si="2"/>
        <v>0</v>
      </c>
      <c r="M20" s="15">
        <f t="shared" si="3"/>
        <v>25709.171999999999</v>
      </c>
      <c r="N20" s="15">
        <f t="shared" si="4"/>
        <v>0</v>
      </c>
      <c r="O20" s="15">
        <f t="shared" si="5"/>
        <v>0</v>
      </c>
      <c r="P20" s="16">
        <f t="shared" si="6"/>
        <v>25709.171999999999</v>
      </c>
      <c r="Q20" s="4"/>
      <c r="R20" s="4"/>
    </row>
    <row r="21" spans="1:18">
      <c r="A21" s="13">
        <v>11.25</v>
      </c>
      <c r="C21" s="1">
        <v>10</v>
      </c>
      <c r="F21" s="12">
        <f t="shared" si="0"/>
        <v>10</v>
      </c>
      <c r="G21" s="2" t="str">
        <f t="shared" si="1"/>
        <v/>
      </c>
      <c r="H21" s="13">
        <v>11.25</v>
      </c>
      <c r="I21" s="17">
        <v>18807875</v>
      </c>
      <c r="J21" s="14"/>
      <c r="K21" s="13">
        <v>11.25</v>
      </c>
      <c r="L21" s="15">
        <f t="shared" si="2"/>
        <v>0</v>
      </c>
      <c r="M21" s="15">
        <f t="shared" si="3"/>
        <v>18807.875</v>
      </c>
      <c r="N21" s="15">
        <f t="shared" si="4"/>
        <v>0</v>
      </c>
      <c r="O21" s="15">
        <f t="shared" si="5"/>
        <v>0</v>
      </c>
      <c r="P21" s="16">
        <f t="shared" si="6"/>
        <v>18807.875</v>
      </c>
      <c r="Q21" s="4"/>
      <c r="R21" s="4"/>
    </row>
    <row r="22" spans="1:18">
      <c r="A22" s="10">
        <v>11.75</v>
      </c>
      <c r="C22" s="1">
        <v>13</v>
      </c>
      <c r="F22" s="12">
        <f t="shared" si="0"/>
        <v>13</v>
      </c>
      <c r="G22" s="2" t="str">
        <f t="shared" si="1"/>
        <v/>
      </c>
      <c r="H22" s="13">
        <v>11.75</v>
      </c>
      <c r="I22" s="17">
        <v>14190011</v>
      </c>
      <c r="J22" s="14"/>
      <c r="K22" s="13">
        <v>11.75</v>
      </c>
      <c r="L22" s="15">
        <f t="shared" si="2"/>
        <v>0</v>
      </c>
      <c r="M22" s="15">
        <f t="shared" si="3"/>
        <v>14190.011</v>
      </c>
      <c r="N22" s="15">
        <f t="shared" si="4"/>
        <v>0</v>
      </c>
      <c r="O22" s="15">
        <f t="shared" si="5"/>
        <v>0</v>
      </c>
      <c r="P22" s="16">
        <f t="shared" si="6"/>
        <v>14190.011</v>
      </c>
      <c r="Q22" s="4"/>
      <c r="R22" s="4"/>
    </row>
    <row r="23" spans="1:18">
      <c r="A23" s="13">
        <v>12.25</v>
      </c>
      <c r="C23" s="1">
        <v>15</v>
      </c>
      <c r="F23" s="12">
        <f t="shared" si="0"/>
        <v>15</v>
      </c>
      <c r="G23" s="2" t="str">
        <f t="shared" si="1"/>
        <v/>
      </c>
      <c r="H23" s="13">
        <v>12.25</v>
      </c>
      <c r="I23" s="17">
        <v>9149508</v>
      </c>
      <c r="J23" s="14"/>
      <c r="K23" s="13">
        <v>12.25</v>
      </c>
      <c r="L23" s="15">
        <f t="shared" si="2"/>
        <v>0</v>
      </c>
      <c r="M23" s="15">
        <f t="shared" si="3"/>
        <v>9149.5079999999998</v>
      </c>
      <c r="N23" s="15">
        <f t="shared" si="4"/>
        <v>0</v>
      </c>
      <c r="O23" s="15">
        <f t="shared" si="5"/>
        <v>0</v>
      </c>
      <c r="P23" s="16">
        <f t="shared" si="6"/>
        <v>9149.5079999999998</v>
      </c>
      <c r="Q23" s="4"/>
      <c r="R23" s="4"/>
    </row>
    <row r="24" spans="1:18">
      <c r="A24" s="10">
        <v>12.75</v>
      </c>
      <c r="C24" s="1">
        <v>11</v>
      </c>
      <c r="F24" s="12">
        <f t="shared" si="0"/>
        <v>11</v>
      </c>
      <c r="G24" s="2" t="str">
        <f t="shared" si="1"/>
        <v/>
      </c>
      <c r="H24" s="13">
        <v>12.75</v>
      </c>
      <c r="I24" s="17">
        <v>4956833</v>
      </c>
      <c r="J24" s="14"/>
      <c r="K24" s="13">
        <v>12.75</v>
      </c>
      <c r="L24" s="15">
        <f t="shared" si="2"/>
        <v>0</v>
      </c>
      <c r="M24" s="15">
        <f t="shared" si="3"/>
        <v>4956.8329999999996</v>
      </c>
      <c r="N24" s="15">
        <f t="shared" si="4"/>
        <v>0</v>
      </c>
      <c r="O24" s="15">
        <f t="shared" si="5"/>
        <v>0</v>
      </c>
      <c r="P24" s="16">
        <f t="shared" si="6"/>
        <v>4956.8329999999996</v>
      </c>
      <c r="Q24" s="4"/>
      <c r="R24" s="4"/>
    </row>
    <row r="25" spans="1:18">
      <c r="A25" s="13">
        <v>13.25</v>
      </c>
      <c r="C25" s="1">
        <v>17</v>
      </c>
      <c r="D25" s="1">
        <v>3</v>
      </c>
      <c r="F25" s="12">
        <f t="shared" si="0"/>
        <v>20</v>
      </c>
      <c r="G25" s="2" t="str">
        <f t="shared" si="1"/>
        <v/>
      </c>
      <c r="H25" s="13">
        <v>13.25</v>
      </c>
      <c r="I25" s="17">
        <v>1511708</v>
      </c>
      <c r="J25" s="14"/>
      <c r="K25" s="13">
        <v>13.25</v>
      </c>
      <c r="L25" s="15">
        <f t="shared" si="2"/>
        <v>0</v>
      </c>
      <c r="M25" s="15">
        <f t="shared" si="3"/>
        <v>1284.9518</v>
      </c>
      <c r="N25" s="15">
        <f t="shared" si="4"/>
        <v>226.75620000000001</v>
      </c>
      <c r="O25" s="15">
        <f t="shared" si="5"/>
        <v>0</v>
      </c>
      <c r="P25" s="16">
        <f t="shared" si="6"/>
        <v>1511.7080000000001</v>
      </c>
      <c r="Q25" s="4"/>
      <c r="R25" s="4"/>
    </row>
    <row r="26" spans="1:18">
      <c r="A26" s="10">
        <v>13.75</v>
      </c>
      <c r="C26" s="1">
        <v>17</v>
      </c>
      <c r="D26" s="1">
        <v>5</v>
      </c>
      <c r="F26" s="12">
        <f t="shared" si="0"/>
        <v>22</v>
      </c>
      <c r="G26" s="2" t="str">
        <f t="shared" si="1"/>
        <v/>
      </c>
      <c r="H26" s="13">
        <v>13.75</v>
      </c>
      <c r="I26" s="17">
        <v>1112581</v>
      </c>
      <c r="J26" s="14"/>
      <c r="K26" s="13">
        <v>13.75</v>
      </c>
      <c r="L26" s="15">
        <f t="shared" si="2"/>
        <v>0</v>
      </c>
      <c r="M26" s="15">
        <f t="shared" si="3"/>
        <v>859.72168181818199</v>
      </c>
      <c r="N26" s="15">
        <f t="shared" si="4"/>
        <v>252.859318181818</v>
      </c>
      <c r="O26" s="15">
        <f t="shared" si="5"/>
        <v>0</v>
      </c>
      <c r="P26" s="16">
        <f t="shared" si="6"/>
        <v>1112.5809999999999</v>
      </c>
      <c r="Q26" s="4"/>
      <c r="R26" s="4"/>
    </row>
    <row r="27" spans="1:18">
      <c r="A27" s="13">
        <v>14.25</v>
      </c>
      <c r="C27" s="1">
        <v>5</v>
      </c>
      <c r="D27" s="1">
        <v>1</v>
      </c>
      <c r="F27" s="12">
        <f t="shared" si="0"/>
        <v>6</v>
      </c>
      <c r="G27" s="2" t="str">
        <f t="shared" si="1"/>
        <v/>
      </c>
      <c r="H27" s="13">
        <v>14.25</v>
      </c>
      <c r="I27" s="17">
        <v>90952</v>
      </c>
      <c r="J27" s="14"/>
      <c r="K27" s="13">
        <v>14.25</v>
      </c>
      <c r="L27" s="15">
        <f t="shared" si="2"/>
        <v>0</v>
      </c>
      <c r="M27" s="15">
        <f t="shared" si="3"/>
        <v>75.793333333333294</v>
      </c>
      <c r="N27" s="15">
        <f t="shared" si="4"/>
        <v>15.158666666666701</v>
      </c>
      <c r="O27" s="15">
        <f t="shared" si="5"/>
        <v>0</v>
      </c>
      <c r="P27" s="16">
        <f t="shared" si="6"/>
        <v>90.951999999999998</v>
      </c>
      <c r="Q27" s="4"/>
      <c r="R27" s="4"/>
    </row>
    <row r="28" spans="1:18">
      <c r="A28" s="10">
        <v>14.75</v>
      </c>
      <c r="C28" s="1">
        <v>1</v>
      </c>
      <c r="D28" s="1">
        <v>1</v>
      </c>
      <c r="E28" s="1">
        <v>1</v>
      </c>
      <c r="F28" s="12">
        <f t="shared" si="0"/>
        <v>3</v>
      </c>
      <c r="G28" s="2" t="str">
        <f t="shared" si="1"/>
        <v/>
      </c>
      <c r="H28" s="13">
        <v>14.75</v>
      </c>
      <c r="I28">
        <v>67159</v>
      </c>
      <c r="J28" s="14"/>
      <c r="K28" s="13">
        <v>14.75</v>
      </c>
      <c r="L28" s="15">
        <f t="shared" si="2"/>
        <v>0</v>
      </c>
      <c r="M28" s="15">
        <f t="shared" si="3"/>
        <v>22.386333333333301</v>
      </c>
      <c r="N28" s="15">
        <f t="shared" si="4"/>
        <v>22.386333333333301</v>
      </c>
      <c r="O28" s="15">
        <f t="shared" si="5"/>
        <v>22.386333333333301</v>
      </c>
      <c r="P28" s="16">
        <f t="shared" si="6"/>
        <v>67.158999999999907</v>
      </c>
      <c r="Q28" s="4"/>
      <c r="R28" s="4"/>
    </row>
    <row r="29" spans="1:18">
      <c r="A29" s="13">
        <v>15.25</v>
      </c>
      <c r="D29" s="11">
        <v>1</v>
      </c>
      <c r="F29" s="12">
        <f t="shared" si="0"/>
        <v>1</v>
      </c>
      <c r="G29" s="2" t="str">
        <f t="shared" si="1"/>
        <v/>
      </c>
      <c r="H29" s="13">
        <v>15.25</v>
      </c>
      <c r="I29">
        <v>25514</v>
      </c>
      <c r="J29" s="14"/>
      <c r="K29" s="13">
        <v>15.25</v>
      </c>
      <c r="L29" s="15">
        <f t="shared" si="2"/>
        <v>0</v>
      </c>
      <c r="M29" s="15">
        <f t="shared" si="3"/>
        <v>0</v>
      </c>
      <c r="N29" s="15">
        <f t="shared" si="4"/>
        <v>25.513999999999999</v>
      </c>
      <c r="O29" s="15">
        <f t="shared" si="5"/>
        <v>0</v>
      </c>
      <c r="P29" s="16">
        <f t="shared" si="6"/>
        <v>25.513999999999999</v>
      </c>
      <c r="Q29" s="4"/>
      <c r="R29" s="4"/>
    </row>
    <row r="30" spans="1:18">
      <c r="A30" s="10">
        <v>15.75</v>
      </c>
      <c r="D30" s="11">
        <v>1</v>
      </c>
      <c r="F30" s="12">
        <f t="shared" si="0"/>
        <v>1</v>
      </c>
      <c r="G30" s="2" t="str">
        <f t="shared" si="1"/>
        <v/>
      </c>
      <c r="H30" s="13">
        <v>15.75</v>
      </c>
      <c r="I30">
        <v>5317</v>
      </c>
      <c r="J30" s="14"/>
      <c r="K30" s="13">
        <v>15.75</v>
      </c>
      <c r="L30" s="15">
        <f t="shared" si="2"/>
        <v>0</v>
      </c>
      <c r="M30" s="15">
        <f t="shared" si="3"/>
        <v>0</v>
      </c>
      <c r="N30" s="15">
        <f t="shared" si="4"/>
        <v>5.3170000000000002</v>
      </c>
      <c r="O30" s="15">
        <f t="shared" si="5"/>
        <v>0</v>
      </c>
      <c r="P30" s="16">
        <f t="shared" si="6"/>
        <v>5.3170000000000002</v>
      </c>
      <c r="Q30" s="4"/>
      <c r="R30" s="4"/>
    </row>
    <row r="31" spans="1:18">
      <c r="A31" s="13">
        <v>16.25</v>
      </c>
      <c r="D31" s="11">
        <v>1</v>
      </c>
      <c r="F31" s="12">
        <f t="shared" si="0"/>
        <v>1</v>
      </c>
      <c r="G31" s="2" t="str">
        <f t="shared" si="1"/>
        <v/>
      </c>
      <c r="H31" s="13">
        <v>16.25</v>
      </c>
      <c r="I31">
        <v>14313</v>
      </c>
      <c r="J31" s="14"/>
      <c r="K31" s="13">
        <v>16.25</v>
      </c>
      <c r="L31" s="15">
        <f t="shared" si="2"/>
        <v>0</v>
      </c>
      <c r="M31" s="15">
        <f t="shared" si="3"/>
        <v>0</v>
      </c>
      <c r="N31" s="15">
        <f t="shared" si="4"/>
        <v>14.313000000000001</v>
      </c>
      <c r="O31" s="15">
        <f t="shared" si="5"/>
        <v>0</v>
      </c>
      <c r="P31" s="16">
        <f t="shared" si="6"/>
        <v>14.313000000000001</v>
      </c>
      <c r="Q31" s="4"/>
      <c r="R31" s="4"/>
    </row>
    <row r="32" spans="1:18">
      <c r="A32" s="10">
        <v>16.75</v>
      </c>
      <c r="D32" s="11">
        <v>1</v>
      </c>
      <c r="F32" s="12">
        <f t="shared" si="0"/>
        <v>1</v>
      </c>
      <c r="G32" s="2" t="str">
        <f t="shared" si="1"/>
        <v/>
      </c>
      <c r="H32" s="13">
        <v>16.75</v>
      </c>
      <c r="I32">
        <v>3666</v>
      </c>
      <c r="J32" s="18"/>
      <c r="K32" s="13">
        <v>16.75</v>
      </c>
      <c r="L32" s="15">
        <f t="shared" si="2"/>
        <v>0</v>
      </c>
      <c r="M32" s="15">
        <f t="shared" si="3"/>
        <v>0</v>
      </c>
      <c r="N32" s="15">
        <f t="shared" si="4"/>
        <v>3.6659999999999999</v>
      </c>
      <c r="O32" s="15">
        <f t="shared" si="5"/>
        <v>0</v>
      </c>
      <c r="P32" s="16">
        <f t="shared" si="6"/>
        <v>3.6659999999999999</v>
      </c>
      <c r="Q32" s="4"/>
      <c r="R32" s="4"/>
    </row>
    <row r="33" spans="1:18">
      <c r="A33" s="13">
        <v>17.25</v>
      </c>
      <c r="D33" s="11">
        <v>1</v>
      </c>
      <c r="F33" s="12">
        <f t="shared" si="0"/>
        <v>1</v>
      </c>
      <c r="G33" s="2" t="str">
        <f t="shared" si="1"/>
        <v/>
      </c>
      <c r="H33" s="13">
        <v>17.25</v>
      </c>
      <c r="I33">
        <v>3666</v>
      </c>
      <c r="J33" s="18"/>
      <c r="K33" s="13">
        <v>17.25</v>
      </c>
      <c r="L33" s="15">
        <f t="shared" si="2"/>
        <v>0</v>
      </c>
      <c r="M33" s="15">
        <f t="shared" si="3"/>
        <v>0</v>
      </c>
      <c r="N33" s="15">
        <f t="shared" si="4"/>
        <v>3.6659999999999999</v>
      </c>
      <c r="O33" s="15">
        <f t="shared" si="5"/>
        <v>0</v>
      </c>
      <c r="P33" s="16">
        <f t="shared" si="6"/>
        <v>3.6659999999999999</v>
      </c>
      <c r="Q33" s="4"/>
      <c r="R33" s="4"/>
    </row>
    <row r="34" spans="1:18">
      <c r="A34" s="10">
        <v>17.75</v>
      </c>
      <c r="D34" s="11">
        <v>1</v>
      </c>
      <c r="F34" s="12">
        <f t="shared" si="0"/>
        <v>1</v>
      </c>
      <c r="G34" s="2" t="str">
        <f t="shared" si="1"/>
        <v/>
      </c>
      <c r="H34" s="13">
        <v>17.75</v>
      </c>
      <c r="I34"/>
      <c r="J34" s="18"/>
      <c r="K34" s="13">
        <v>17.75</v>
      </c>
      <c r="L34" s="15">
        <f t="shared" si="2"/>
        <v>0</v>
      </c>
      <c r="M34" s="15">
        <f t="shared" si="3"/>
        <v>0</v>
      </c>
      <c r="N34" s="15">
        <f t="shared" si="4"/>
        <v>0</v>
      </c>
      <c r="O34" s="15">
        <f t="shared" si="5"/>
        <v>0</v>
      </c>
      <c r="P34" s="16">
        <f t="shared" si="6"/>
        <v>0</v>
      </c>
      <c r="Q34" s="4"/>
      <c r="R34" s="4"/>
    </row>
    <row r="35" spans="1:18">
      <c r="A35" s="13">
        <v>18.25</v>
      </c>
      <c r="F35" s="12">
        <f t="shared" si="0"/>
        <v>0</v>
      </c>
      <c r="G35" s="2" t="str">
        <f t="shared" si="1"/>
        <v/>
      </c>
      <c r="H35" s="13">
        <v>18.25</v>
      </c>
      <c r="I35"/>
      <c r="J35" s="2"/>
      <c r="K35" s="13">
        <v>18.25</v>
      </c>
      <c r="L35" s="15">
        <f t="shared" si="2"/>
        <v>0</v>
      </c>
      <c r="M35" s="15">
        <f t="shared" si="3"/>
        <v>0</v>
      </c>
      <c r="N35" s="15">
        <f t="shared" si="4"/>
        <v>0</v>
      </c>
      <c r="O35" s="15">
        <f t="shared" si="5"/>
        <v>0</v>
      </c>
      <c r="P35" s="16">
        <f t="shared" si="6"/>
        <v>0</v>
      </c>
      <c r="Q35" s="4"/>
      <c r="R35" s="4"/>
    </row>
    <row r="36" spans="1:18">
      <c r="A36" s="10">
        <v>18.75</v>
      </c>
      <c r="F36" s="12">
        <f t="shared" si="0"/>
        <v>0</v>
      </c>
      <c r="G36" s="2" t="str">
        <f t="shared" si="1"/>
        <v/>
      </c>
      <c r="H36" s="13">
        <v>18.75</v>
      </c>
      <c r="I36"/>
      <c r="J36" s="2"/>
      <c r="K36" s="13">
        <v>18.75</v>
      </c>
      <c r="L36" s="15">
        <f t="shared" si="2"/>
        <v>0</v>
      </c>
      <c r="M36" s="15">
        <f t="shared" si="3"/>
        <v>0</v>
      </c>
      <c r="N36" s="15">
        <f t="shared" si="4"/>
        <v>0</v>
      </c>
      <c r="O36" s="15">
        <f t="shared" si="5"/>
        <v>0</v>
      </c>
      <c r="P36" s="16">
        <f t="shared" si="6"/>
        <v>0</v>
      </c>
      <c r="Q36" s="4"/>
      <c r="R36" s="4"/>
    </row>
    <row r="37" spans="1:18">
      <c r="A37" s="13">
        <v>19.25</v>
      </c>
      <c r="F37" s="12">
        <f t="shared" si="0"/>
        <v>0</v>
      </c>
      <c r="G37" s="2" t="str">
        <f t="shared" si="1"/>
        <v/>
      </c>
      <c r="H37" s="13">
        <v>19.25</v>
      </c>
      <c r="I37"/>
      <c r="J37" s="2"/>
      <c r="K37" s="13">
        <v>19.25</v>
      </c>
      <c r="L37" s="15">
        <f t="shared" si="2"/>
        <v>0</v>
      </c>
      <c r="M37" s="15">
        <f t="shared" si="3"/>
        <v>0</v>
      </c>
      <c r="N37" s="15">
        <f t="shared" si="4"/>
        <v>0</v>
      </c>
      <c r="O37" s="15">
        <f t="shared" si="5"/>
        <v>0</v>
      </c>
      <c r="P37" s="16">
        <f t="shared" si="6"/>
        <v>0</v>
      </c>
      <c r="Q37" s="4"/>
      <c r="R37" s="4"/>
    </row>
    <row r="38" spans="1:18">
      <c r="A38" s="10">
        <v>19.75</v>
      </c>
      <c r="F38" s="12">
        <f t="shared" si="0"/>
        <v>0</v>
      </c>
      <c r="G38" s="2" t="str">
        <f t="shared" si="1"/>
        <v/>
      </c>
      <c r="H38" s="13">
        <v>19.75</v>
      </c>
      <c r="I38"/>
      <c r="J38" s="2"/>
      <c r="K38" s="13">
        <v>19.75</v>
      </c>
      <c r="L38" s="15">
        <f t="shared" si="2"/>
        <v>0</v>
      </c>
      <c r="M38" s="15">
        <f t="shared" si="3"/>
        <v>0</v>
      </c>
      <c r="N38" s="15">
        <f t="shared" si="4"/>
        <v>0</v>
      </c>
      <c r="O38" s="15">
        <f t="shared" si="5"/>
        <v>0</v>
      </c>
      <c r="P38" s="16">
        <f t="shared" si="6"/>
        <v>0</v>
      </c>
      <c r="Q38" s="4"/>
      <c r="R38" s="4"/>
    </row>
    <row r="39" spans="1:18">
      <c r="A39" s="13">
        <v>20.25</v>
      </c>
      <c r="F39" s="12">
        <f t="shared" si="0"/>
        <v>0</v>
      </c>
      <c r="G39" s="2" t="str">
        <f t="shared" si="1"/>
        <v/>
      </c>
      <c r="H39" s="13">
        <v>20.25</v>
      </c>
      <c r="I39"/>
      <c r="J39" s="2"/>
      <c r="K39" s="13">
        <v>20.25</v>
      </c>
      <c r="L39" s="15">
        <f t="shared" si="2"/>
        <v>0</v>
      </c>
      <c r="M39" s="15">
        <f t="shared" si="3"/>
        <v>0</v>
      </c>
      <c r="N39" s="15">
        <f t="shared" si="4"/>
        <v>0</v>
      </c>
      <c r="O39" s="15">
        <f t="shared" si="5"/>
        <v>0</v>
      </c>
      <c r="P39" s="16">
        <f t="shared" si="6"/>
        <v>0</v>
      </c>
      <c r="Q39" s="4"/>
      <c r="R39" s="4"/>
    </row>
    <row r="40" spans="1:18">
      <c r="A40" s="10">
        <v>20.75</v>
      </c>
      <c r="F40" s="12">
        <f t="shared" si="0"/>
        <v>0</v>
      </c>
      <c r="G40" s="2" t="str">
        <f t="shared" si="1"/>
        <v>COMPLETAR</v>
      </c>
      <c r="H40" s="13">
        <v>20.75</v>
      </c>
      <c r="I40" s="14">
        <f>SUM(I6:I39)</f>
        <v>114744743</v>
      </c>
      <c r="J40" s="2"/>
      <c r="K40" s="13">
        <v>20.75</v>
      </c>
      <c r="L40" s="15">
        <f t="shared" si="2"/>
        <v>0</v>
      </c>
      <c r="M40" s="15">
        <f t="shared" si="3"/>
        <v>0</v>
      </c>
      <c r="N40" s="15">
        <f t="shared" si="4"/>
        <v>0</v>
      </c>
      <c r="O40" s="15">
        <f t="shared" si="5"/>
        <v>0</v>
      </c>
      <c r="P40" s="16">
        <f t="shared" si="6"/>
        <v>0</v>
      </c>
      <c r="Q40" s="4"/>
      <c r="R40" s="4"/>
    </row>
    <row r="41" spans="1:18">
      <c r="A41" s="13">
        <v>21.25</v>
      </c>
      <c r="F41" s="12">
        <f t="shared" si="0"/>
        <v>0</v>
      </c>
      <c r="G41" s="2" t="str">
        <f t="shared" si="1"/>
        <v/>
      </c>
      <c r="H41" s="13">
        <v>21.25</v>
      </c>
      <c r="I41" s="14">
        <v>0</v>
      </c>
      <c r="J41" s="2"/>
      <c r="K41" s="13">
        <v>21.25</v>
      </c>
      <c r="L41" s="15">
        <f t="shared" si="2"/>
        <v>0</v>
      </c>
      <c r="M41" s="15">
        <f t="shared" si="3"/>
        <v>0</v>
      </c>
      <c r="N41" s="15">
        <f t="shared" si="4"/>
        <v>0</v>
      </c>
      <c r="O41" s="15">
        <f t="shared" si="5"/>
        <v>0</v>
      </c>
      <c r="P41" s="16">
        <f t="shared" si="6"/>
        <v>0</v>
      </c>
      <c r="Q41" s="4"/>
      <c r="R41" s="4"/>
    </row>
    <row r="42" spans="1:18">
      <c r="A42" s="10">
        <v>21.75</v>
      </c>
      <c r="F42" s="12">
        <f t="shared" si="0"/>
        <v>0</v>
      </c>
      <c r="G42" s="2" t="str">
        <f t="shared" si="1"/>
        <v/>
      </c>
      <c r="H42" s="13">
        <v>21.75</v>
      </c>
      <c r="I42" s="14">
        <v>0</v>
      </c>
      <c r="J42" s="2"/>
      <c r="K42" s="13">
        <v>21.75</v>
      </c>
      <c r="L42" s="15">
        <f t="shared" si="2"/>
        <v>0</v>
      </c>
      <c r="M42" s="15">
        <f t="shared" si="3"/>
        <v>0</v>
      </c>
      <c r="N42" s="15">
        <f t="shared" si="4"/>
        <v>0</v>
      </c>
      <c r="O42" s="15">
        <f t="shared" si="5"/>
        <v>0</v>
      </c>
      <c r="P42" s="16">
        <f t="shared" si="6"/>
        <v>0</v>
      </c>
      <c r="Q42" s="4"/>
      <c r="R42" s="4"/>
    </row>
    <row r="43" spans="1:18">
      <c r="A43" s="19" t="s">
        <v>7</v>
      </c>
      <c r="B43" s="20">
        <f>SUM(B6:B42)</f>
        <v>0</v>
      </c>
      <c r="C43" s="20">
        <f>SUM(C6:C42)</f>
        <v>104</v>
      </c>
      <c r="D43" s="20">
        <f>SUM(D6:D42)</f>
        <v>16</v>
      </c>
      <c r="E43" s="20">
        <f>SUM(E6:E42)</f>
        <v>1</v>
      </c>
      <c r="F43" s="20">
        <f>SUM(F6:F42)</f>
        <v>121</v>
      </c>
      <c r="G43" s="21"/>
      <c r="H43" s="19" t="s">
        <v>7</v>
      </c>
      <c r="I43" s="14">
        <v>0</v>
      </c>
      <c r="J43" s="2"/>
      <c r="K43" s="19" t="s">
        <v>7</v>
      </c>
      <c r="L43" s="20">
        <f>SUM(L6:L42)</f>
        <v>0</v>
      </c>
      <c r="M43" s="20">
        <f>SUM(M6:M42)</f>
        <v>114152.72014848499</v>
      </c>
      <c r="N43" s="20">
        <f>SUM(N6:N42)</f>
        <v>569.63651818181802</v>
      </c>
      <c r="O43" s="20">
        <f>SUM(O6:O42)</f>
        <v>22.386333333333301</v>
      </c>
      <c r="P43" s="20">
        <f>SUM(P6:P42)</f>
        <v>114744.743</v>
      </c>
      <c r="Q43" s="22"/>
      <c r="R43" s="4"/>
    </row>
    <row r="44" spans="1:18">
      <c r="A44" s="23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4"/>
      <c r="Q44" s="4"/>
      <c r="R44" s="4"/>
    </row>
    <row r="45" spans="1:18">
      <c r="A45" s="23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4"/>
      <c r="Q45" s="4"/>
      <c r="R45" s="4"/>
    </row>
    <row r="46" spans="1:18">
      <c r="A46" s="24"/>
      <c r="B46" s="2"/>
      <c r="C46" s="2"/>
      <c r="D46" s="2"/>
      <c r="E46" s="2"/>
      <c r="F46" s="24"/>
      <c r="G46" s="2"/>
      <c r="H46" s="2"/>
      <c r="I46" s="2"/>
      <c r="J46" s="24"/>
      <c r="K46" s="2"/>
      <c r="L46" s="2"/>
      <c r="M46" s="2"/>
      <c r="N46" s="24"/>
      <c r="O46" s="2"/>
      <c r="P46" s="4"/>
      <c r="Q46" s="4"/>
      <c r="R46" s="4"/>
    </row>
    <row r="47" spans="1:18">
      <c r="A47" s="2"/>
      <c r="B47" s="48" t="s">
        <v>9</v>
      </c>
      <c r="C47" s="48"/>
      <c r="D47" s="48"/>
      <c r="E47" s="2"/>
      <c r="F47" s="2"/>
      <c r="G47" s="25"/>
      <c r="H47" s="2"/>
      <c r="I47" s="48" t="s">
        <v>10</v>
      </c>
      <c r="J47" s="48"/>
      <c r="K47" s="48"/>
      <c r="L47" s="2"/>
      <c r="M47" s="2"/>
      <c r="N47" s="2"/>
      <c r="O47" s="2"/>
      <c r="P47" s="4"/>
      <c r="Q47" s="4"/>
      <c r="R47" s="4"/>
    </row>
    <row r="48" spans="1:1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4"/>
      <c r="Q48" s="4"/>
      <c r="R48" s="4"/>
    </row>
    <row r="49" spans="1:18">
      <c r="A49" s="2"/>
      <c r="B49" s="2"/>
      <c r="C49" s="2"/>
      <c r="D49" s="2"/>
      <c r="E49" s="2"/>
      <c r="F49" s="2"/>
      <c r="G49" s="2"/>
      <c r="H49" s="26" t="s">
        <v>11</v>
      </c>
      <c r="I49">
        <v>1.1350000000000001E-2</v>
      </c>
      <c r="J49" s="26" t="s">
        <v>12</v>
      </c>
      <c r="K49">
        <v>2.74499</v>
      </c>
      <c r="L49" s="2"/>
      <c r="M49" s="2"/>
      <c r="N49" s="15"/>
      <c r="O49" s="2"/>
      <c r="P49" s="4"/>
      <c r="Q49" s="4"/>
      <c r="R49" s="4"/>
    </row>
    <row r="50" spans="1:18">
      <c r="A50" s="5" t="s">
        <v>3</v>
      </c>
      <c r="B50" s="2"/>
      <c r="C50" s="2"/>
      <c r="D50" s="2"/>
      <c r="E50" s="2"/>
      <c r="F50" s="2"/>
      <c r="G50" s="2"/>
      <c r="H50" s="5" t="s">
        <v>3</v>
      </c>
      <c r="I50" s="2"/>
      <c r="J50" s="2"/>
      <c r="K50" s="2"/>
      <c r="L50" s="2"/>
      <c r="M50" s="2"/>
      <c r="N50" s="4"/>
      <c r="O50" s="4"/>
      <c r="P50" s="4"/>
    </row>
    <row r="51" spans="1:18">
      <c r="A51" s="5" t="s">
        <v>6</v>
      </c>
      <c r="B51" s="6">
        <v>0</v>
      </c>
      <c r="C51" s="7">
        <v>1</v>
      </c>
      <c r="D51" s="7">
        <v>2</v>
      </c>
      <c r="E51" s="7">
        <v>3</v>
      </c>
      <c r="F51" s="8" t="s">
        <v>7</v>
      </c>
      <c r="G51" s="2"/>
      <c r="H51" s="5" t="s">
        <v>6</v>
      </c>
      <c r="I51" s="6">
        <v>0</v>
      </c>
      <c r="J51" s="7">
        <v>1</v>
      </c>
      <c r="K51" s="7">
        <v>2</v>
      </c>
      <c r="L51" s="7">
        <v>3</v>
      </c>
      <c r="M51" s="27" t="s">
        <v>7</v>
      </c>
      <c r="N51" s="4"/>
      <c r="O51" s="4"/>
      <c r="P51" s="4"/>
    </row>
    <row r="52" spans="1:18">
      <c r="A52" s="13">
        <v>3.75</v>
      </c>
      <c r="B52" s="15">
        <f t="shared" ref="B52:B88" si="7">L6*($A52)</f>
        <v>0</v>
      </c>
      <c r="C52" s="15">
        <f t="shared" ref="C52:C88" si="8">M6*($A52)</f>
        <v>0</v>
      </c>
      <c r="D52" s="15">
        <f t="shared" ref="D52:D88" si="9">N6*($A52)</f>
        <v>0</v>
      </c>
      <c r="E52" s="15">
        <f t="shared" ref="E52:E88" si="10">O6*($A52)</f>
        <v>0</v>
      </c>
      <c r="F52" s="12">
        <f t="shared" ref="F52:F88" si="11">SUM(B52:E52)</f>
        <v>0</v>
      </c>
      <c r="G52" s="2"/>
      <c r="H52" s="13">
        <f t="shared" ref="H52:H88" si="12">$I$49*((A52)^$K$49)</f>
        <v>0.42727349304043999</v>
      </c>
      <c r="I52" s="15">
        <f t="shared" ref="I52:I88" si="13">L6*$H52</f>
        <v>0</v>
      </c>
      <c r="J52" s="15">
        <f t="shared" ref="J52:J88" si="14">M6*$H52</f>
        <v>0</v>
      </c>
      <c r="K52" s="15">
        <f t="shared" ref="K52:K88" si="15">N6*$H52</f>
        <v>0</v>
      </c>
      <c r="L52" s="15">
        <f t="shared" ref="L52:L88" si="16">O6*$H52</f>
        <v>0</v>
      </c>
      <c r="M52" s="28">
        <f t="shared" ref="M52:M88" si="17">SUM(I52:L52)</f>
        <v>0</v>
      </c>
      <c r="N52" s="4"/>
      <c r="O52" s="4"/>
      <c r="P52" s="4"/>
    </row>
    <row r="53" spans="1:18">
      <c r="A53" s="13">
        <v>4.25</v>
      </c>
      <c r="B53" s="15">
        <f t="shared" si="7"/>
        <v>0</v>
      </c>
      <c r="C53" s="15">
        <f t="shared" si="8"/>
        <v>0</v>
      </c>
      <c r="D53" s="15">
        <f t="shared" si="9"/>
        <v>0</v>
      </c>
      <c r="E53" s="15">
        <f t="shared" si="10"/>
        <v>0</v>
      </c>
      <c r="F53" s="12">
        <f t="shared" si="11"/>
        <v>0</v>
      </c>
      <c r="G53" s="2"/>
      <c r="H53" s="13">
        <f t="shared" si="12"/>
        <v>0.60244470360128199</v>
      </c>
      <c r="I53" s="15">
        <f t="shared" si="13"/>
        <v>0</v>
      </c>
      <c r="J53" s="15">
        <f t="shared" si="14"/>
        <v>0</v>
      </c>
      <c r="K53" s="15">
        <f t="shared" si="15"/>
        <v>0</v>
      </c>
      <c r="L53" s="15">
        <f t="shared" si="16"/>
        <v>0</v>
      </c>
      <c r="M53" s="28">
        <f t="shared" si="17"/>
        <v>0</v>
      </c>
      <c r="N53" s="4"/>
      <c r="O53" s="4"/>
      <c r="P53" s="4"/>
    </row>
    <row r="54" spans="1:18">
      <c r="A54" s="13">
        <v>4.75</v>
      </c>
      <c r="B54" s="15">
        <f t="shared" si="7"/>
        <v>0</v>
      </c>
      <c r="C54" s="15">
        <f t="shared" si="8"/>
        <v>0</v>
      </c>
      <c r="D54" s="15">
        <f t="shared" si="9"/>
        <v>0</v>
      </c>
      <c r="E54" s="15">
        <f t="shared" si="10"/>
        <v>0</v>
      </c>
      <c r="F54" s="12">
        <f t="shared" si="11"/>
        <v>0</v>
      </c>
      <c r="G54" s="2"/>
      <c r="H54" s="13">
        <f t="shared" si="12"/>
        <v>0.81754760951870098</v>
      </c>
      <c r="I54" s="15">
        <f t="shared" si="13"/>
        <v>0</v>
      </c>
      <c r="J54" s="15">
        <f t="shared" si="14"/>
        <v>0</v>
      </c>
      <c r="K54" s="15">
        <f t="shared" si="15"/>
        <v>0</v>
      </c>
      <c r="L54" s="15">
        <f t="shared" si="16"/>
        <v>0</v>
      </c>
      <c r="M54" s="28">
        <f t="shared" si="17"/>
        <v>0</v>
      </c>
      <c r="N54" s="4"/>
      <c r="O54" s="4"/>
      <c r="P54" s="4"/>
    </row>
    <row r="55" spans="1:18">
      <c r="A55" s="13">
        <v>5.25</v>
      </c>
      <c r="B55" s="15">
        <f t="shared" si="7"/>
        <v>0</v>
      </c>
      <c r="C55" s="15">
        <f t="shared" si="8"/>
        <v>19.944749999999999</v>
      </c>
      <c r="D55" s="15">
        <f t="shared" si="9"/>
        <v>0</v>
      </c>
      <c r="E55" s="15">
        <f t="shared" si="10"/>
        <v>0</v>
      </c>
      <c r="F55" s="12">
        <f t="shared" si="11"/>
        <v>19.944749999999999</v>
      </c>
      <c r="G55" s="2"/>
      <c r="H55" s="13">
        <f t="shared" si="12"/>
        <v>1.0760338850664699</v>
      </c>
      <c r="I55" s="15">
        <f t="shared" si="13"/>
        <v>0</v>
      </c>
      <c r="J55" s="15">
        <f t="shared" si="14"/>
        <v>4.08785272936752</v>
      </c>
      <c r="K55" s="15">
        <f t="shared" si="15"/>
        <v>0</v>
      </c>
      <c r="L55" s="15">
        <f t="shared" si="16"/>
        <v>0</v>
      </c>
      <c r="M55" s="28">
        <f t="shared" si="17"/>
        <v>4.08785272936752</v>
      </c>
      <c r="N55" s="4"/>
      <c r="O55" s="4"/>
      <c r="P55" s="4"/>
    </row>
    <row r="56" spans="1:18">
      <c r="A56" s="13">
        <v>5.75</v>
      </c>
      <c r="B56" s="15">
        <f t="shared" si="7"/>
        <v>0</v>
      </c>
      <c r="C56" s="15">
        <f t="shared" si="8"/>
        <v>65.383250000000004</v>
      </c>
      <c r="D56" s="15">
        <f t="shared" si="9"/>
        <v>0</v>
      </c>
      <c r="E56" s="15">
        <f t="shared" si="10"/>
        <v>0</v>
      </c>
      <c r="F56" s="12">
        <f t="shared" si="11"/>
        <v>65.383250000000004</v>
      </c>
      <c r="G56" s="2"/>
      <c r="H56" s="13">
        <f t="shared" si="12"/>
        <v>1.3812633817725799</v>
      </c>
      <c r="I56" s="15">
        <f t="shared" si="13"/>
        <v>0</v>
      </c>
      <c r="J56" s="15">
        <f t="shared" si="14"/>
        <v>15.706345914136</v>
      </c>
      <c r="K56" s="15">
        <f t="shared" si="15"/>
        <v>0</v>
      </c>
      <c r="L56" s="15">
        <f t="shared" si="16"/>
        <v>0</v>
      </c>
      <c r="M56" s="28">
        <f t="shared" si="17"/>
        <v>15.706345914136</v>
      </c>
      <c r="N56" s="4"/>
      <c r="O56" s="4"/>
      <c r="P56" s="4"/>
    </row>
    <row r="57" spans="1:18">
      <c r="A57" s="13">
        <v>6.25</v>
      </c>
      <c r="B57" s="15">
        <f t="shared" si="7"/>
        <v>0</v>
      </c>
      <c r="C57" s="15">
        <f t="shared" si="8"/>
        <v>180.98124999999999</v>
      </c>
      <c r="D57" s="15">
        <f t="shared" si="9"/>
        <v>0</v>
      </c>
      <c r="E57" s="15">
        <f t="shared" si="10"/>
        <v>0</v>
      </c>
      <c r="F57" s="12">
        <f t="shared" si="11"/>
        <v>180.98124999999999</v>
      </c>
      <c r="G57" s="2"/>
      <c r="H57" s="13">
        <f t="shared" si="12"/>
        <v>1.73651504495836</v>
      </c>
      <c r="I57" s="15">
        <f t="shared" si="13"/>
        <v>0</v>
      </c>
      <c r="J57" s="15">
        <f t="shared" si="14"/>
        <v>50.284266156859204</v>
      </c>
      <c r="K57" s="15">
        <f t="shared" si="15"/>
        <v>0</v>
      </c>
      <c r="L57" s="15">
        <f t="shared" si="16"/>
        <v>0</v>
      </c>
      <c r="M57" s="28">
        <f t="shared" si="17"/>
        <v>50.284266156859204</v>
      </c>
      <c r="N57" s="4"/>
      <c r="O57" s="4"/>
      <c r="P57" s="4"/>
    </row>
    <row r="58" spans="1:18">
      <c r="A58" s="13">
        <v>6.75</v>
      </c>
      <c r="B58" s="15">
        <f t="shared" si="7"/>
        <v>0</v>
      </c>
      <c r="C58" s="15">
        <f t="shared" si="8"/>
        <v>348.94125000000003</v>
      </c>
      <c r="D58" s="15">
        <f t="shared" si="9"/>
        <v>0</v>
      </c>
      <c r="E58" s="15">
        <f t="shared" si="10"/>
        <v>0</v>
      </c>
      <c r="F58" s="12">
        <f t="shared" si="11"/>
        <v>348.94125000000003</v>
      </c>
      <c r="G58" s="2"/>
      <c r="H58" s="13">
        <f t="shared" si="12"/>
        <v>2.1449956950923399</v>
      </c>
      <c r="I58" s="15">
        <f t="shared" si="13"/>
        <v>0</v>
      </c>
      <c r="J58" s="15">
        <f t="shared" si="14"/>
        <v>110.88555245779899</v>
      </c>
      <c r="K58" s="15">
        <f t="shared" si="15"/>
        <v>0</v>
      </c>
      <c r="L58" s="15">
        <f t="shared" si="16"/>
        <v>0</v>
      </c>
      <c r="M58" s="28">
        <f t="shared" si="17"/>
        <v>110.88555245779899</v>
      </c>
      <c r="N58" s="4"/>
      <c r="O58" s="4"/>
      <c r="P58" s="4"/>
    </row>
    <row r="59" spans="1:18">
      <c r="A59" s="13">
        <v>7.25</v>
      </c>
      <c r="B59" s="15">
        <f t="shared" si="7"/>
        <v>0</v>
      </c>
      <c r="C59" s="15">
        <f t="shared" si="8"/>
        <v>1265.1467500000001</v>
      </c>
      <c r="D59" s="15">
        <f t="shared" si="9"/>
        <v>0</v>
      </c>
      <c r="E59" s="15">
        <f t="shared" si="10"/>
        <v>0</v>
      </c>
      <c r="F59" s="12">
        <f t="shared" si="11"/>
        <v>1265.1467500000001</v>
      </c>
      <c r="G59" s="2"/>
      <c r="H59" s="13">
        <f t="shared" si="12"/>
        <v>2.6098472297779098</v>
      </c>
      <c r="I59" s="15">
        <f t="shared" si="13"/>
        <v>0</v>
      </c>
      <c r="J59" s="15">
        <f t="shared" si="14"/>
        <v>455.426171137935</v>
      </c>
      <c r="K59" s="15">
        <f t="shared" si="15"/>
        <v>0</v>
      </c>
      <c r="L59" s="15">
        <f t="shared" si="16"/>
        <v>0</v>
      </c>
      <c r="M59" s="28">
        <f t="shared" si="17"/>
        <v>455.426171137935</v>
      </c>
      <c r="N59" s="4"/>
      <c r="O59" s="4"/>
      <c r="P59" s="4"/>
    </row>
    <row r="60" spans="1:18">
      <c r="A60" s="13">
        <v>7.75</v>
      </c>
      <c r="B60" s="15">
        <f t="shared" si="7"/>
        <v>0</v>
      </c>
      <c r="C60" s="15">
        <f t="shared" si="8"/>
        <v>2369.9965000000002</v>
      </c>
      <c r="D60" s="15">
        <f t="shared" si="9"/>
        <v>0</v>
      </c>
      <c r="E60" s="15">
        <f t="shared" si="10"/>
        <v>0</v>
      </c>
      <c r="F60" s="12">
        <f t="shared" si="11"/>
        <v>2369.9965000000002</v>
      </c>
      <c r="G60" s="2"/>
      <c r="H60" s="13">
        <f t="shared" si="12"/>
        <v>3.13415262676045</v>
      </c>
      <c r="I60" s="15">
        <f t="shared" si="13"/>
        <v>0</v>
      </c>
      <c r="J60" s="15">
        <f t="shared" si="14"/>
        <v>958.442678179106</v>
      </c>
      <c r="K60" s="15">
        <f t="shared" si="15"/>
        <v>0</v>
      </c>
      <c r="L60" s="15">
        <f t="shared" si="16"/>
        <v>0</v>
      </c>
      <c r="M60" s="28">
        <f t="shared" si="17"/>
        <v>958.442678179106</v>
      </c>
      <c r="N60" s="4"/>
      <c r="O60" s="4"/>
      <c r="P60" s="4"/>
    </row>
    <row r="61" spans="1:18">
      <c r="A61" s="13">
        <v>8.25</v>
      </c>
      <c r="B61" s="15">
        <f t="shared" si="7"/>
        <v>0</v>
      </c>
      <c r="C61" s="15">
        <f t="shared" si="8"/>
        <v>14836.7835</v>
      </c>
      <c r="D61" s="15">
        <f t="shared" si="9"/>
        <v>0</v>
      </c>
      <c r="E61" s="15">
        <f t="shared" si="10"/>
        <v>0</v>
      </c>
      <c r="F61" s="12">
        <f t="shared" si="11"/>
        <v>14836.7835</v>
      </c>
      <c r="G61" s="2"/>
      <c r="H61" s="13">
        <f t="shared" si="12"/>
        <v>3.7209410166645398</v>
      </c>
      <c r="I61" s="15">
        <f t="shared" si="13"/>
        <v>0</v>
      </c>
      <c r="J61" s="15">
        <f t="shared" si="14"/>
        <v>6691.7328824874703</v>
      </c>
      <c r="K61" s="15">
        <f t="shared" si="15"/>
        <v>0</v>
      </c>
      <c r="L61" s="15">
        <f t="shared" si="16"/>
        <v>0</v>
      </c>
      <c r="M61" s="28">
        <f t="shared" si="17"/>
        <v>6691.7328824874703</v>
      </c>
      <c r="N61" s="4"/>
      <c r="O61" s="4"/>
      <c r="P61" s="4"/>
    </row>
    <row r="62" spans="1:18">
      <c r="A62" s="13">
        <v>8.75</v>
      </c>
      <c r="B62" s="15">
        <f t="shared" si="7"/>
        <v>0</v>
      </c>
      <c r="C62" s="15">
        <f t="shared" si="8"/>
        <v>28583.51125</v>
      </c>
      <c r="D62" s="15">
        <f t="shared" si="9"/>
        <v>0</v>
      </c>
      <c r="E62" s="15">
        <f t="shared" si="10"/>
        <v>0</v>
      </c>
      <c r="F62" s="12">
        <f t="shared" si="11"/>
        <v>28583.51125</v>
      </c>
      <c r="G62" s="2"/>
      <c r="H62" s="13">
        <f t="shared" si="12"/>
        <v>4.3731920204234997</v>
      </c>
      <c r="I62" s="15">
        <f t="shared" si="13"/>
        <v>0</v>
      </c>
      <c r="J62" s="15">
        <f t="shared" si="14"/>
        <v>14285.8495216212</v>
      </c>
      <c r="K62" s="15">
        <f t="shared" si="15"/>
        <v>0</v>
      </c>
      <c r="L62" s="15">
        <f t="shared" si="16"/>
        <v>0</v>
      </c>
      <c r="M62" s="28">
        <f t="shared" si="17"/>
        <v>14285.8495216212</v>
      </c>
      <c r="N62" s="4"/>
      <c r="O62" s="4"/>
      <c r="P62" s="4"/>
    </row>
    <row r="63" spans="1:18">
      <c r="A63" s="13">
        <v>9.25</v>
      </c>
      <c r="B63" s="15">
        <f t="shared" si="7"/>
        <v>0</v>
      </c>
      <c r="C63" s="15">
        <f t="shared" si="8"/>
        <v>43872.232000000004</v>
      </c>
      <c r="D63" s="15">
        <f t="shared" si="9"/>
        <v>0</v>
      </c>
      <c r="E63" s="15">
        <f t="shared" si="10"/>
        <v>0</v>
      </c>
      <c r="F63" s="12">
        <f t="shared" si="11"/>
        <v>43872.232000000004</v>
      </c>
      <c r="G63" s="2"/>
      <c r="H63" s="13">
        <f t="shared" si="12"/>
        <v>5.0938394961247804</v>
      </c>
      <c r="I63" s="15">
        <f t="shared" si="13"/>
        <v>0</v>
      </c>
      <c r="J63" s="15">
        <f t="shared" si="14"/>
        <v>24159.795475108102</v>
      </c>
      <c r="K63" s="15">
        <f t="shared" si="15"/>
        <v>0</v>
      </c>
      <c r="L63" s="15">
        <f t="shared" si="16"/>
        <v>0</v>
      </c>
      <c r="M63" s="28">
        <f t="shared" si="17"/>
        <v>24159.795475108102</v>
      </c>
      <c r="N63" s="4"/>
      <c r="O63" s="4"/>
      <c r="P63" s="4"/>
    </row>
    <row r="64" spans="1:18">
      <c r="A64" s="13">
        <v>9.75</v>
      </c>
      <c r="B64" s="15">
        <f t="shared" si="7"/>
        <v>0</v>
      </c>
      <c r="C64" s="15">
        <f t="shared" si="8"/>
        <v>128838.46950000001</v>
      </c>
      <c r="D64" s="15">
        <f t="shared" si="9"/>
        <v>0</v>
      </c>
      <c r="E64" s="15">
        <f t="shared" si="10"/>
        <v>0</v>
      </c>
      <c r="F64" s="12">
        <f t="shared" si="11"/>
        <v>128838.46950000001</v>
      </c>
      <c r="G64" s="2"/>
      <c r="H64" s="13">
        <f t="shared" si="12"/>
        <v>5.8857748048468999</v>
      </c>
      <c r="I64" s="15">
        <f t="shared" si="13"/>
        <v>0</v>
      </c>
      <c r="J64" s="15">
        <f t="shared" si="14"/>
        <v>77775.817197757497</v>
      </c>
      <c r="K64" s="15">
        <f t="shared" si="15"/>
        <v>0</v>
      </c>
      <c r="L64" s="15">
        <f t="shared" si="16"/>
        <v>0</v>
      </c>
      <c r="M64" s="28">
        <f t="shared" si="17"/>
        <v>77775.817197757497</v>
      </c>
      <c r="N64" s="4"/>
      <c r="O64" s="4"/>
      <c r="P64" s="4"/>
    </row>
    <row r="65" spans="1:16">
      <c r="A65" s="13">
        <v>10.25</v>
      </c>
      <c r="B65" s="15">
        <f t="shared" si="7"/>
        <v>0</v>
      </c>
      <c r="C65" s="15">
        <f t="shared" si="8"/>
        <v>158855.5865</v>
      </c>
      <c r="D65" s="15">
        <f t="shared" si="9"/>
        <v>0</v>
      </c>
      <c r="E65" s="15">
        <f t="shared" si="10"/>
        <v>0</v>
      </c>
      <c r="F65" s="12">
        <f t="shared" si="11"/>
        <v>158855.5865</v>
      </c>
      <c r="G65" s="2"/>
      <c r="H65" s="13">
        <f t="shared" si="12"/>
        <v>6.7518496798972896</v>
      </c>
      <c r="I65" s="15">
        <f t="shared" si="13"/>
        <v>0</v>
      </c>
      <c r="J65" s="15">
        <f t="shared" si="14"/>
        <v>104640.882035114</v>
      </c>
      <c r="K65" s="15">
        <f t="shared" si="15"/>
        <v>0</v>
      </c>
      <c r="L65" s="15">
        <f t="shared" si="16"/>
        <v>0</v>
      </c>
      <c r="M65" s="28">
        <f t="shared" si="17"/>
        <v>104640.882035114</v>
      </c>
      <c r="N65" s="4"/>
      <c r="O65" s="4"/>
      <c r="P65" s="4"/>
    </row>
    <row r="66" spans="1:16">
      <c r="A66" s="13">
        <v>10.75</v>
      </c>
      <c r="B66" s="15">
        <f t="shared" si="7"/>
        <v>0</v>
      </c>
      <c r="C66" s="15">
        <f t="shared" si="8"/>
        <v>276373.59899999999</v>
      </c>
      <c r="D66" s="15">
        <f t="shared" si="9"/>
        <v>0</v>
      </c>
      <c r="E66" s="15">
        <f t="shared" si="10"/>
        <v>0</v>
      </c>
      <c r="F66" s="12">
        <f t="shared" si="11"/>
        <v>276373.59899999999</v>
      </c>
      <c r="G66" s="2"/>
      <c r="H66" s="13">
        <f t="shared" si="12"/>
        <v>7.6948787654729598</v>
      </c>
      <c r="I66" s="15">
        <f t="shared" si="13"/>
        <v>0</v>
      </c>
      <c r="J66" s="15">
        <f t="shared" si="14"/>
        <v>197828.96170069199</v>
      </c>
      <c r="K66" s="15">
        <f t="shared" si="15"/>
        <v>0</v>
      </c>
      <c r="L66" s="15">
        <f t="shared" si="16"/>
        <v>0</v>
      </c>
      <c r="M66" s="28">
        <f t="shared" si="17"/>
        <v>197828.96170069199</v>
      </c>
      <c r="N66" s="4"/>
      <c r="O66" s="4"/>
      <c r="P66" s="4"/>
    </row>
    <row r="67" spans="1:16">
      <c r="A67" s="13">
        <v>11.25</v>
      </c>
      <c r="B67" s="15">
        <f t="shared" si="7"/>
        <v>0</v>
      </c>
      <c r="C67" s="15">
        <f t="shared" si="8"/>
        <v>211588.59375</v>
      </c>
      <c r="D67" s="15">
        <f t="shared" si="9"/>
        <v>0</v>
      </c>
      <c r="E67" s="15">
        <f t="shared" si="10"/>
        <v>0</v>
      </c>
      <c r="F67" s="12">
        <f t="shared" si="11"/>
        <v>211588.59375</v>
      </c>
      <c r="G67" s="2"/>
      <c r="H67" s="13">
        <f t="shared" si="12"/>
        <v>8.7176418770874395</v>
      </c>
      <c r="I67" s="15">
        <f t="shared" si="13"/>
        <v>0</v>
      </c>
      <c r="J67" s="15">
        <f t="shared" si="14"/>
        <v>163960.31871902599</v>
      </c>
      <c r="K67" s="15">
        <f t="shared" si="15"/>
        <v>0</v>
      </c>
      <c r="L67" s="15">
        <f t="shared" si="16"/>
        <v>0</v>
      </c>
      <c r="M67" s="28">
        <f t="shared" si="17"/>
        <v>163960.31871902599</v>
      </c>
      <c r="N67" s="4"/>
      <c r="O67" s="4"/>
      <c r="P67" s="4"/>
    </row>
    <row r="68" spans="1:16">
      <c r="A68" s="13">
        <v>11.75</v>
      </c>
      <c r="B68" s="15">
        <f t="shared" si="7"/>
        <v>0</v>
      </c>
      <c r="C68" s="15">
        <f t="shared" si="8"/>
        <v>166732.62925</v>
      </c>
      <c r="D68" s="15">
        <f t="shared" si="9"/>
        <v>0</v>
      </c>
      <c r="E68" s="15">
        <f t="shared" si="10"/>
        <v>0</v>
      </c>
      <c r="F68" s="12">
        <f t="shared" si="11"/>
        <v>166732.62925</v>
      </c>
      <c r="G68" s="2"/>
      <c r="H68" s="13">
        <f t="shared" si="12"/>
        <v>9.8228860257688808</v>
      </c>
      <c r="I68" s="15">
        <f t="shared" si="13"/>
        <v>0</v>
      </c>
      <c r="J68" s="15">
        <f t="shared" si="14"/>
        <v>139386.860757407</v>
      </c>
      <c r="K68" s="15">
        <f t="shared" si="15"/>
        <v>0</v>
      </c>
      <c r="L68" s="15">
        <f t="shared" si="16"/>
        <v>0</v>
      </c>
      <c r="M68" s="28">
        <f t="shared" si="17"/>
        <v>139386.860757407</v>
      </c>
      <c r="N68" s="4"/>
      <c r="O68" s="4"/>
      <c r="P68" s="4"/>
    </row>
    <row r="69" spans="1:16">
      <c r="A69" s="13">
        <v>12.25</v>
      </c>
      <c r="B69" s="15">
        <f t="shared" si="7"/>
        <v>0</v>
      </c>
      <c r="C69" s="15">
        <f t="shared" si="8"/>
        <v>112081.473</v>
      </c>
      <c r="D69" s="15">
        <f t="shared" si="9"/>
        <v>0</v>
      </c>
      <c r="E69" s="15">
        <f t="shared" si="10"/>
        <v>0</v>
      </c>
      <c r="F69" s="12">
        <f t="shared" si="11"/>
        <v>112081.473</v>
      </c>
      <c r="G69" s="2"/>
      <c r="H69" s="13">
        <f t="shared" si="12"/>
        <v>11.013327240107101</v>
      </c>
      <c r="I69" s="15">
        <f t="shared" si="13"/>
        <v>0</v>
      </c>
      <c r="J69" s="15">
        <f t="shared" si="14"/>
        <v>100766.52568997801</v>
      </c>
      <c r="K69" s="15">
        <f t="shared" si="15"/>
        <v>0</v>
      </c>
      <c r="L69" s="15">
        <f t="shared" si="16"/>
        <v>0</v>
      </c>
      <c r="M69" s="28">
        <f t="shared" si="17"/>
        <v>100766.52568997801</v>
      </c>
      <c r="N69" s="4"/>
      <c r="O69" s="4"/>
      <c r="P69" s="4"/>
    </row>
    <row r="70" spans="1:16">
      <c r="A70" s="13">
        <v>12.75</v>
      </c>
      <c r="B70" s="15">
        <f t="shared" si="7"/>
        <v>0</v>
      </c>
      <c r="C70" s="15">
        <f t="shared" si="8"/>
        <v>63199.620750000002</v>
      </c>
      <c r="D70" s="15">
        <f t="shared" si="9"/>
        <v>0</v>
      </c>
      <c r="E70" s="15">
        <f t="shared" si="10"/>
        <v>0</v>
      </c>
      <c r="F70" s="12">
        <f t="shared" si="11"/>
        <v>63199.620750000002</v>
      </c>
      <c r="G70" s="2"/>
      <c r="H70" s="13">
        <f t="shared" si="12"/>
        <v>12.2916522140703</v>
      </c>
      <c r="I70" s="15">
        <f t="shared" si="13"/>
        <v>0</v>
      </c>
      <c r="J70" s="15">
        <f t="shared" si="14"/>
        <v>60927.667319226697</v>
      </c>
      <c r="K70" s="15">
        <f t="shared" si="15"/>
        <v>0</v>
      </c>
      <c r="L70" s="15">
        <f t="shared" si="16"/>
        <v>0</v>
      </c>
      <c r="M70" s="28">
        <f t="shared" si="17"/>
        <v>60927.667319226697</v>
      </c>
      <c r="N70" s="4"/>
      <c r="O70" s="4"/>
      <c r="P70" s="4"/>
    </row>
    <row r="71" spans="1:16">
      <c r="A71" s="13">
        <v>13.25</v>
      </c>
      <c r="B71" s="15">
        <f t="shared" si="7"/>
        <v>0</v>
      </c>
      <c r="C71" s="15">
        <f t="shared" si="8"/>
        <v>17025.611349999999</v>
      </c>
      <c r="D71" s="15">
        <f t="shared" si="9"/>
        <v>3004.5196500000002</v>
      </c>
      <c r="E71" s="15">
        <f t="shared" si="10"/>
        <v>0</v>
      </c>
      <c r="F71" s="12">
        <f t="shared" si="11"/>
        <v>20030.131000000001</v>
      </c>
      <c r="G71" s="2"/>
      <c r="H71" s="13">
        <f t="shared" si="12"/>
        <v>13.660519803673701</v>
      </c>
      <c r="I71" s="15">
        <f t="shared" si="13"/>
        <v>0</v>
      </c>
      <c r="J71" s="15">
        <f t="shared" si="14"/>
        <v>17553.1095106662</v>
      </c>
      <c r="K71" s="15">
        <f t="shared" si="15"/>
        <v>3097.6075607057901</v>
      </c>
      <c r="L71" s="15">
        <f t="shared" si="16"/>
        <v>0</v>
      </c>
      <c r="M71" s="28">
        <f t="shared" si="17"/>
        <v>20650.717071372001</v>
      </c>
      <c r="N71" s="4"/>
      <c r="O71" s="4"/>
      <c r="P71" s="4"/>
    </row>
    <row r="72" spans="1:16">
      <c r="A72" s="13">
        <v>13.75</v>
      </c>
      <c r="B72" s="15">
        <f t="shared" si="7"/>
        <v>0</v>
      </c>
      <c r="C72" s="15">
        <f t="shared" si="8"/>
        <v>11821.173124999999</v>
      </c>
      <c r="D72" s="15">
        <f t="shared" si="9"/>
        <v>3476.8156250000002</v>
      </c>
      <c r="E72" s="15">
        <f t="shared" si="10"/>
        <v>0</v>
      </c>
      <c r="F72" s="12">
        <f t="shared" si="11"/>
        <v>15297.98875</v>
      </c>
      <c r="G72" s="2"/>
      <c r="H72" s="13">
        <f t="shared" si="12"/>
        <v>15.122562391739701</v>
      </c>
      <c r="I72" s="15">
        <f t="shared" si="13"/>
        <v>0</v>
      </c>
      <c r="J72" s="15">
        <f t="shared" si="14"/>
        <v>13001.194772826801</v>
      </c>
      <c r="K72" s="15">
        <f t="shared" si="15"/>
        <v>3823.8808155372999</v>
      </c>
      <c r="L72" s="15">
        <f t="shared" si="16"/>
        <v>0</v>
      </c>
      <c r="M72" s="28">
        <f t="shared" si="17"/>
        <v>16825.0755883641</v>
      </c>
      <c r="N72" s="4"/>
      <c r="O72" s="4"/>
      <c r="P72" s="4"/>
    </row>
    <row r="73" spans="1:16">
      <c r="A73" s="13">
        <v>14.25</v>
      </c>
      <c r="B73" s="15">
        <f t="shared" si="7"/>
        <v>0</v>
      </c>
      <c r="C73" s="15">
        <f t="shared" si="8"/>
        <v>1080.0550000000001</v>
      </c>
      <c r="D73" s="15">
        <f t="shared" si="9"/>
        <v>216.011</v>
      </c>
      <c r="E73" s="15">
        <f t="shared" si="10"/>
        <v>0</v>
      </c>
      <c r="F73" s="12">
        <f t="shared" si="11"/>
        <v>1296.066</v>
      </c>
      <c r="G73" s="2"/>
      <c r="H73" s="13">
        <f t="shared" si="12"/>
        <v>16.680387136906699</v>
      </c>
      <c r="I73" s="15">
        <f t="shared" si="13"/>
        <v>0</v>
      </c>
      <c r="J73" s="15">
        <f t="shared" si="14"/>
        <v>1264.26214239661</v>
      </c>
      <c r="K73" s="15">
        <f t="shared" si="15"/>
        <v>252.852428479324</v>
      </c>
      <c r="L73" s="15">
        <f t="shared" si="16"/>
        <v>0</v>
      </c>
      <c r="M73" s="28">
        <f t="shared" si="17"/>
        <v>1517.11457087593</v>
      </c>
      <c r="N73" s="4"/>
      <c r="O73" s="4"/>
      <c r="P73" s="4"/>
    </row>
    <row r="74" spans="1:16">
      <c r="A74" s="13">
        <v>14.75</v>
      </c>
      <c r="B74" s="15">
        <f t="shared" si="7"/>
        <v>0</v>
      </c>
      <c r="C74" s="15">
        <f t="shared" si="8"/>
        <v>330.19841666666599</v>
      </c>
      <c r="D74" s="15">
        <f t="shared" si="9"/>
        <v>330.19841666666599</v>
      </c>
      <c r="E74" s="15">
        <f t="shared" si="10"/>
        <v>330.19841666666599</v>
      </c>
      <c r="F74" s="12">
        <f t="shared" si="11"/>
        <v>990.59524999999803</v>
      </c>
      <c r="G74" s="2"/>
      <c r="H74" s="13">
        <f t="shared" si="12"/>
        <v>18.336577120549101</v>
      </c>
      <c r="I74" s="15">
        <f t="shared" si="13"/>
        <v>0</v>
      </c>
      <c r="J74" s="15">
        <f t="shared" si="14"/>
        <v>410.48872761298497</v>
      </c>
      <c r="K74" s="15">
        <f t="shared" si="15"/>
        <v>410.48872761298497</v>
      </c>
      <c r="L74" s="15">
        <f t="shared" si="16"/>
        <v>410.48872761298497</v>
      </c>
      <c r="M74" s="28">
        <f t="shared" si="17"/>
        <v>1231.4661828389501</v>
      </c>
      <c r="N74" s="4"/>
      <c r="O74" s="4"/>
      <c r="P74" s="4"/>
    </row>
    <row r="75" spans="1:16">
      <c r="A75" s="13">
        <v>15.25</v>
      </c>
      <c r="B75" s="15">
        <f t="shared" si="7"/>
        <v>0</v>
      </c>
      <c r="C75" s="15">
        <f t="shared" si="8"/>
        <v>0</v>
      </c>
      <c r="D75" s="15">
        <f t="shared" si="9"/>
        <v>389.08850000000001</v>
      </c>
      <c r="E75" s="15">
        <f t="shared" si="10"/>
        <v>0</v>
      </c>
      <c r="F75" s="12">
        <f t="shared" si="11"/>
        <v>389.08850000000001</v>
      </c>
      <c r="G75" s="2"/>
      <c r="H75" s="13">
        <f t="shared" si="12"/>
        <v>20.093692403236801</v>
      </c>
      <c r="I75" s="15">
        <f t="shared" si="13"/>
        <v>0</v>
      </c>
      <c r="J75" s="15">
        <f t="shared" si="14"/>
        <v>0</v>
      </c>
      <c r="K75" s="15">
        <f t="shared" si="15"/>
        <v>512.670467976184</v>
      </c>
      <c r="L75" s="15">
        <f t="shared" si="16"/>
        <v>0</v>
      </c>
      <c r="M75" s="28">
        <f t="shared" si="17"/>
        <v>512.670467976184</v>
      </c>
      <c r="N75" s="4"/>
      <c r="O75" s="4"/>
      <c r="P75" s="4"/>
    </row>
    <row r="76" spans="1:16">
      <c r="A76" s="13">
        <v>15.75</v>
      </c>
      <c r="B76" s="15">
        <f t="shared" si="7"/>
        <v>0</v>
      </c>
      <c r="C76" s="15">
        <f t="shared" si="8"/>
        <v>0</v>
      </c>
      <c r="D76" s="15">
        <f t="shared" si="9"/>
        <v>83.742750000000001</v>
      </c>
      <c r="E76" s="15">
        <f t="shared" si="10"/>
        <v>0</v>
      </c>
      <c r="F76" s="12">
        <f t="shared" si="11"/>
        <v>83.742750000000001</v>
      </c>
      <c r="G76" s="2"/>
      <c r="H76" s="13">
        <f t="shared" si="12"/>
        <v>21.9542710006885</v>
      </c>
      <c r="I76" s="15">
        <f t="shared" si="13"/>
        <v>0</v>
      </c>
      <c r="J76" s="15">
        <f t="shared" si="14"/>
        <v>0</v>
      </c>
      <c r="K76" s="15">
        <f t="shared" si="15"/>
        <v>116.730858910661</v>
      </c>
      <c r="L76" s="15">
        <f t="shared" si="16"/>
        <v>0</v>
      </c>
      <c r="M76" s="28">
        <f t="shared" si="17"/>
        <v>116.730858910661</v>
      </c>
      <c r="N76" s="4"/>
      <c r="O76" s="4"/>
      <c r="P76" s="4"/>
    </row>
    <row r="77" spans="1:16">
      <c r="A77" s="13">
        <v>16.25</v>
      </c>
      <c r="B77" s="15">
        <f t="shared" si="7"/>
        <v>0</v>
      </c>
      <c r="C77" s="15">
        <f t="shared" si="8"/>
        <v>0</v>
      </c>
      <c r="D77" s="15">
        <f t="shared" si="9"/>
        <v>232.58625000000001</v>
      </c>
      <c r="E77" s="15">
        <f t="shared" si="10"/>
        <v>0</v>
      </c>
      <c r="F77" s="12">
        <f t="shared" si="11"/>
        <v>232.58625000000001</v>
      </c>
      <c r="G77" s="2"/>
      <c r="H77" s="13">
        <f t="shared" si="12"/>
        <v>23.9208297877869</v>
      </c>
      <c r="I77" s="15">
        <f t="shared" si="13"/>
        <v>0</v>
      </c>
      <c r="J77" s="15">
        <f t="shared" si="14"/>
        <v>0</v>
      </c>
      <c r="K77" s="15">
        <f t="shared" si="15"/>
        <v>342.378836752594</v>
      </c>
      <c r="L77" s="15">
        <f t="shared" si="16"/>
        <v>0</v>
      </c>
      <c r="M77" s="28">
        <f t="shared" si="17"/>
        <v>342.378836752594</v>
      </c>
      <c r="N77" s="4"/>
      <c r="O77" s="4"/>
      <c r="P77" s="4"/>
    </row>
    <row r="78" spans="1:16">
      <c r="A78" s="13">
        <v>16.75</v>
      </c>
      <c r="B78" s="15">
        <f t="shared" si="7"/>
        <v>0</v>
      </c>
      <c r="C78" s="15">
        <f t="shared" si="8"/>
        <v>0</v>
      </c>
      <c r="D78" s="15">
        <f t="shared" si="9"/>
        <v>61.405500000000004</v>
      </c>
      <c r="E78" s="15">
        <f t="shared" si="10"/>
        <v>0</v>
      </c>
      <c r="F78" s="12">
        <f t="shared" si="11"/>
        <v>61.405500000000004</v>
      </c>
      <c r="G78" s="2"/>
      <c r="H78" s="13">
        <f t="shared" si="12"/>
        <v>25.995865338071201</v>
      </c>
      <c r="I78" s="15">
        <f t="shared" si="13"/>
        <v>0</v>
      </c>
      <c r="J78" s="15">
        <f t="shared" si="14"/>
        <v>0</v>
      </c>
      <c r="K78" s="15">
        <f t="shared" si="15"/>
        <v>95.300842329369004</v>
      </c>
      <c r="L78" s="15">
        <f t="shared" si="16"/>
        <v>0</v>
      </c>
      <c r="M78" s="28">
        <f t="shared" si="17"/>
        <v>95.300842329369004</v>
      </c>
      <c r="N78" s="4"/>
      <c r="O78" s="4"/>
      <c r="P78" s="4"/>
    </row>
    <row r="79" spans="1:16">
      <c r="A79" s="13">
        <v>17.25</v>
      </c>
      <c r="B79" s="15">
        <f t="shared" si="7"/>
        <v>0</v>
      </c>
      <c r="C79" s="15">
        <f t="shared" si="8"/>
        <v>0</v>
      </c>
      <c r="D79" s="15">
        <f t="shared" si="9"/>
        <v>63.238500000000002</v>
      </c>
      <c r="E79" s="15">
        <f t="shared" si="10"/>
        <v>0</v>
      </c>
      <c r="F79" s="12">
        <f t="shared" si="11"/>
        <v>63.238500000000002</v>
      </c>
      <c r="G79" s="2"/>
      <c r="H79" s="13">
        <f t="shared" si="12"/>
        <v>28.181854705151199</v>
      </c>
      <c r="I79" s="15">
        <f t="shared" si="13"/>
        <v>0</v>
      </c>
      <c r="J79" s="15">
        <f t="shared" si="14"/>
        <v>0</v>
      </c>
      <c r="K79" s="15">
        <f t="shared" si="15"/>
        <v>103.314679349084</v>
      </c>
      <c r="L79" s="15">
        <f t="shared" si="16"/>
        <v>0</v>
      </c>
      <c r="M79" s="28">
        <f t="shared" si="17"/>
        <v>103.314679349084</v>
      </c>
      <c r="N79" s="4"/>
      <c r="O79" s="4"/>
      <c r="P79" s="4"/>
    </row>
    <row r="80" spans="1:16">
      <c r="A80" s="13">
        <v>17.75</v>
      </c>
      <c r="B80" s="15">
        <f t="shared" si="7"/>
        <v>0</v>
      </c>
      <c r="C80" s="15">
        <f t="shared" si="8"/>
        <v>0</v>
      </c>
      <c r="D80" s="15">
        <f t="shared" si="9"/>
        <v>0</v>
      </c>
      <c r="E80" s="15">
        <f t="shared" si="10"/>
        <v>0</v>
      </c>
      <c r="F80" s="12">
        <f t="shared" si="11"/>
        <v>0</v>
      </c>
      <c r="G80" s="2"/>
      <c r="H80" s="13">
        <f t="shared" si="12"/>
        <v>30.481256151671701</v>
      </c>
      <c r="I80" s="15">
        <f t="shared" si="13"/>
        <v>0</v>
      </c>
      <c r="J80" s="15">
        <f t="shared" si="14"/>
        <v>0</v>
      </c>
      <c r="K80" s="15">
        <f t="shared" si="15"/>
        <v>0</v>
      </c>
      <c r="L80" s="15">
        <f t="shared" si="16"/>
        <v>0</v>
      </c>
      <c r="M80" s="28">
        <f t="shared" si="17"/>
        <v>0</v>
      </c>
      <c r="N80" s="4"/>
      <c r="O80" s="4"/>
      <c r="P80" s="4"/>
    </row>
    <row r="81" spans="1:16">
      <c r="A81" s="13">
        <v>18.25</v>
      </c>
      <c r="B81" s="15">
        <f t="shared" si="7"/>
        <v>0</v>
      </c>
      <c r="C81" s="15">
        <f t="shared" si="8"/>
        <v>0</v>
      </c>
      <c r="D81" s="15">
        <f t="shared" si="9"/>
        <v>0</v>
      </c>
      <c r="E81" s="15">
        <f t="shared" si="10"/>
        <v>0</v>
      </c>
      <c r="F81" s="12">
        <f t="shared" si="11"/>
        <v>0</v>
      </c>
      <c r="G81" s="2"/>
      <c r="H81" s="13">
        <f t="shared" si="12"/>
        <v>32.896509830764401</v>
      </c>
      <c r="I81" s="15">
        <f t="shared" si="13"/>
        <v>0</v>
      </c>
      <c r="J81" s="15">
        <f t="shared" si="14"/>
        <v>0</v>
      </c>
      <c r="K81" s="15">
        <f t="shared" si="15"/>
        <v>0</v>
      </c>
      <c r="L81" s="15">
        <f t="shared" si="16"/>
        <v>0</v>
      </c>
      <c r="M81" s="28">
        <f t="shared" si="17"/>
        <v>0</v>
      </c>
      <c r="N81" s="4"/>
      <c r="O81" s="4"/>
      <c r="P81" s="4"/>
    </row>
    <row r="82" spans="1:16">
      <c r="A82" s="13">
        <v>18.75</v>
      </c>
      <c r="B82" s="15">
        <f t="shared" si="7"/>
        <v>0</v>
      </c>
      <c r="C82" s="15">
        <f t="shared" si="8"/>
        <v>0</v>
      </c>
      <c r="D82" s="15">
        <f t="shared" si="9"/>
        <v>0</v>
      </c>
      <c r="E82" s="15">
        <f t="shared" si="10"/>
        <v>0</v>
      </c>
      <c r="F82" s="12">
        <f t="shared" si="11"/>
        <v>0</v>
      </c>
      <c r="G82" s="2"/>
      <c r="H82" s="13">
        <f t="shared" si="12"/>
        <v>35.430038424332103</v>
      </c>
      <c r="I82" s="15">
        <f t="shared" si="13"/>
        <v>0</v>
      </c>
      <c r="J82" s="15">
        <f t="shared" si="14"/>
        <v>0</v>
      </c>
      <c r="K82" s="15">
        <f t="shared" si="15"/>
        <v>0</v>
      </c>
      <c r="L82" s="15">
        <f t="shared" si="16"/>
        <v>0</v>
      </c>
      <c r="M82" s="28">
        <f t="shared" si="17"/>
        <v>0</v>
      </c>
      <c r="N82" s="4"/>
      <c r="O82" s="4"/>
      <c r="P82" s="4"/>
    </row>
    <row r="83" spans="1:16">
      <c r="A83" s="13">
        <v>19.25</v>
      </c>
      <c r="B83" s="15">
        <f t="shared" si="7"/>
        <v>0</v>
      </c>
      <c r="C83" s="15">
        <f t="shared" si="8"/>
        <v>0</v>
      </c>
      <c r="D83" s="15">
        <f t="shared" si="9"/>
        <v>0</v>
      </c>
      <c r="E83" s="15">
        <f t="shared" si="10"/>
        <v>0</v>
      </c>
      <c r="F83" s="12">
        <f t="shared" si="11"/>
        <v>0</v>
      </c>
      <c r="G83" s="2"/>
      <c r="H83" s="13">
        <f t="shared" si="12"/>
        <v>38.084247742004798</v>
      </c>
      <c r="I83" s="15">
        <f t="shared" si="13"/>
        <v>0</v>
      </c>
      <c r="J83" s="15">
        <f t="shared" si="14"/>
        <v>0</v>
      </c>
      <c r="K83" s="15">
        <f t="shared" si="15"/>
        <v>0</v>
      </c>
      <c r="L83" s="15">
        <f t="shared" si="16"/>
        <v>0</v>
      </c>
      <c r="M83" s="28">
        <f t="shared" si="17"/>
        <v>0</v>
      </c>
      <c r="N83" s="4"/>
      <c r="O83" s="4"/>
      <c r="P83" s="4"/>
    </row>
    <row r="84" spans="1:16">
      <c r="A84" s="13">
        <v>19.75</v>
      </c>
      <c r="B84" s="15">
        <f t="shared" si="7"/>
        <v>0</v>
      </c>
      <c r="C84" s="15">
        <f t="shared" si="8"/>
        <v>0</v>
      </c>
      <c r="D84" s="15">
        <f t="shared" si="9"/>
        <v>0</v>
      </c>
      <c r="E84" s="15">
        <f t="shared" si="10"/>
        <v>0</v>
      </c>
      <c r="F84" s="12">
        <f t="shared" si="11"/>
        <v>0</v>
      </c>
      <c r="G84" s="2"/>
      <c r="H84" s="13">
        <f t="shared" si="12"/>
        <v>40.8615272841745</v>
      </c>
      <c r="I84" s="15">
        <f t="shared" si="13"/>
        <v>0</v>
      </c>
      <c r="J84" s="15">
        <f t="shared" si="14"/>
        <v>0</v>
      </c>
      <c r="K84" s="15">
        <f t="shared" si="15"/>
        <v>0</v>
      </c>
      <c r="L84" s="15">
        <f t="shared" si="16"/>
        <v>0</v>
      </c>
      <c r="M84" s="28">
        <f t="shared" si="17"/>
        <v>0</v>
      </c>
      <c r="N84" s="4"/>
      <c r="O84" s="4"/>
      <c r="P84" s="4"/>
    </row>
    <row r="85" spans="1:16">
      <c r="A85" s="13">
        <v>20.25</v>
      </c>
      <c r="B85" s="15">
        <f t="shared" si="7"/>
        <v>0</v>
      </c>
      <c r="C85" s="15">
        <f t="shared" si="8"/>
        <v>0</v>
      </c>
      <c r="D85" s="15">
        <f t="shared" si="9"/>
        <v>0</v>
      </c>
      <c r="E85" s="15">
        <f t="shared" si="10"/>
        <v>0</v>
      </c>
      <c r="F85" s="12">
        <f t="shared" si="11"/>
        <v>0</v>
      </c>
      <c r="G85" s="2"/>
      <c r="H85" s="13">
        <f t="shared" si="12"/>
        <v>43.764250772138297</v>
      </c>
      <c r="I85" s="15">
        <f t="shared" si="13"/>
        <v>0</v>
      </c>
      <c r="J85" s="15">
        <f t="shared" si="14"/>
        <v>0</v>
      </c>
      <c r="K85" s="15">
        <f t="shared" si="15"/>
        <v>0</v>
      </c>
      <c r="L85" s="15">
        <f t="shared" si="16"/>
        <v>0</v>
      </c>
      <c r="M85" s="28">
        <f t="shared" si="17"/>
        <v>0</v>
      </c>
      <c r="N85" s="4"/>
      <c r="O85" s="4"/>
      <c r="P85" s="4"/>
    </row>
    <row r="86" spans="1:16">
      <c r="A86" s="13">
        <v>20.75</v>
      </c>
      <c r="B86" s="15">
        <f t="shared" si="7"/>
        <v>0</v>
      </c>
      <c r="C86" s="15">
        <f t="shared" si="8"/>
        <v>0</v>
      </c>
      <c r="D86" s="15">
        <f t="shared" si="9"/>
        <v>0</v>
      </c>
      <c r="E86" s="15">
        <f t="shared" si="10"/>
        <v>0</v>
      </c>
      <c r="F86" s="12">
        <f t="shared" si="11"/>
        <v>0</v>
      </c>
      <c r="G86" s="2"/>
      <c r="H86" s="13">
        <f t="shared" si="12"/>
        <v>46.794776648051901</v>
      </c>
      <c r="I86" s="15">
        <f t="shared" si="13"/>
        <v>0</v>
      </c>
      <c r="J86" s="15">
        <f t="shared" si="14"/>
        <v>0</v>
      </c>
      <c r="K86" s="15">
        <f t="shared" si="15"/>
        <v>0</v>
      </c>
      <c r="L86" s="15">
        <f t="shared" si="16"/>
        <v>0</v>
      </c>
      <c r="M86" s="28">
        <f t="shared" si="17"/>
        <v>0</v>
      </c>
      <c r="N86" s="4"/>
      <c r="O86" s="4"/>
      <c r="P86" s="4"/>
    </row>
    <row r="87" spans="1:16">
      <c r="A87" s="13">
        <v>21.25</v>
      </c>
      <c r="B87" s="15">
        <f t="shared" si="7"/>
        <v>0</v>
      </c>
      <c r="C87" s="15">
        <f t="shared" si="8"/>
        <v>0</v>
      </c>
      <c r="D87" s="15">
        <f t="shared" si="9"/>
        <v>0</v>
      </c>
      <c r="E87" s="15">
        <f t="shared" si="10"/>
        <v>0</v>
      </c>
      <c r="F87" s="12">
        <f t="shared" si="11"/>
        <v>0</v>
      </c>
      <c r="G87" s="2"/>
      <c r="H87" s="13">
        <f t="shared" si="12"/>
        <v>49.955448547117399</v>
      </c>
      <c r="I87" s="15">
        <f t="shared" si="13"/>
        <v>0</v>
      </c>
      <c r="J87" s="15">
        <f t="shared" si="14"/>
        <v>0</v>
      </c>
      <c r="K87" s="15">
        <f t="shared" si="15"/>
        <v>0</v>
      </c>
      <c r="L87" s="15">
        <f t="shared" si="16"/>
        <v>0</v>
      </c>
      <c r="M87" s="28">
        <f t="shared" si="17"/>
        <v>0</v>
      </c>
      <c r="N87" s="4"/>
      <c r="O87" s="4"/>
      <c r="P87" s="4"/>
    </row>
    <row r="88" spans="1:16">
      <c r="A88" s="13">
        <v>21.75</v>
      </c>
      <c r="B88" s="15">
        <f t="shared" si="7"/>
        <v>0</v>
      </c>
      <c r="C88" s="15">
        <f t="shared" si="8"/>
        <v>0</v>
      </c>
      <c r="D88" s="15">
        <f t="shared" si="9"/>
        <v>0</v>
      </c>
      <c r="E88" s="15">
        <f t="shared" si="10"/>
        <v>0</v>
      </c>
      <c r="F88" s="12">
        <f t="shared" si="11"/>
        <v>0</v>
      </c>
      <c r="G88" s="2"/>
      <c r="H88" s="13">
        <f t="shared" si="12"/>
        <v>53.248595744176399</v>
      </c>
      <c r="I88" s="15">
        <f t="shared" si="13"/>
        <v>0</v>
      </c>
      <c r="J88" s="15">
        <f t="shared" si="14"/>
        <v>0</v>
      </c>
      <c r="K88" s="15">
        <f t="shared" si="15"/>
        <v>0</v>
      </c>
      <c r="L88" s="15">
        <f t="shared" si="16"/>
        <v>0</v>
      </c>
      <c r="M88" s="28">
        <f t="shared" si="17"/>
        <v>0</v>
      </c>
      <c r="N88" s="4"/>
      <c r="O88" s="4"/>
      <c r="P88" s="4"/>
    </row>
    <row r="89" spans="1:16">
      <c r="A89" s="19" t="s">
        <v>7</v>
      </c>
      <c r="B89" s="20">
        <f>SUM(B52:B83)</f>
        <v>0</v>
      </c>
      <c r="C89" s="20">
        <f>SUM(C52:C83)</f>
        <v>1239469.9301416699</v>
      </c>
      <c r="D89" s="20">
        <f>SUM(D52:D83)</f>
        <v>7857.6061916666704</v>
      </c>
      <c r="E89" s="20">
        <f>SUM(E52:E83)</f>
        <v>330.19841666666599</v>
      </c>
      <c r="F89" s="20">
        <f>SUM(F52:F83)</f>
        <v>1247657.7347500001</v>
      </c>
      <c r="G89" s="12"/>
      <c r="H89" s="19" t="s">
        <v>7</v>
      </c>
      <c r="I89" s="20">
        <f>SUM(I52:I88)</f>
        <v>0</v>
      </c>
      <c r="J89" s="20">
        <f>SUM(J52:J88)</f>
        <v>924248.29931849602</v>
      </c>
      <c r="K89" s="20">
        <f>SUM(K52:K88)</f>
        <v>8755.2252176532893</v>
      </c>
      <c r="L89" s="20">
        <f>SUM(L52:L88)</f>
        <v>410.48872761298497</v>
      </c>
      <c r="M89" s="20">
        <f>SUM(M52:M88)</f>
        <v>933414.013263762</v>
      </c>
      <c r="N89" s="4"/>
      <c r="O89" s="4"/>
      <c r="P89" s="4"/>
    </row>
    <row r="90" spans="1:16">
      <c r="A90" s="6" t="s">
        <v>13</v>
      </c>
      <c r="B90" s="29">
        <f>IF(L43&gt;0,B89/L43,0)</f>
        <v>0</v>
      </c>
      <c r="C90" s="29">
        <f>IF(M43&gt;0,C89/M43,0)</f>
        <v>10.857997326120801</v>
      </c>
      <c r="D90" s="29">
        <f>IF(N43&gt;0,D89/N43,0)</f>
        <v>13.794070325313401</v>
      </c>
      <c r="E90" s="29">
        <f>IF(O43&gt;0,E89/O43,0)</f>
        <v>14.75</v>
      </c>
      <c r="F90" s="29">
        <f>IF(P43&gt;0,F89/P43,0)</f>
        <v>10.873332425782699</v>
      </c>
      <c r="G90" s="12"/>
      <c r="H90" s="6" t="s">
        <v>13</v>
      </c>
      <c r="I90" s="29">
        <f>IF(L43&gt;0,I89/L43,0)</f>
        <v>0</v>
      </c>
      <c r="J90" s="29">
        <f>IF(M43&gt;0,J89/M43,0)</f>
        <v>8.0965946156716502</v>
      </c>
      <c r="K90" s="29">
        <f>IF(N43&gt;0,K89/N43,0)</f>
        <v>15.3698453982523</v>
      </c>
      <c r="L90" s="29">
        <f>IF(O43&gt;0,L89/O43,0)</f>
        <v>18.336577120549101</v>
      </c>
      <c r="M90" s="29">
        <f>IF(P43&gt;0,M89/P43,0)</f>
        <v>8.1346995850063593</v>
      </c>
      <c r="N90" s="4"/>
      <c r="O90" s="4"/>
      <c r="P90" s="4"/>
    </row>
    <row r="91" spans="1:16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4"/>
      <c r="O91" s="4"/>
      <c r="P91" s="4"/>
    </row>
    <row r="92" spans="1:16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4"/>
      <c r="O92" s="4"/>
      <c r="P92" s="4"/>
    </row>
    <row r="93" spans="1:16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4"/>
      <c r="O93" s="4"/>
      <c r="P93" s="4"/>
    </row>
    <row r="94" spans="1:16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4"/>
      <c r="O94" s="4"/>
      <c r="P94" s="4"/>
    </row>
    <row r="95" spans="1:16" ht="14" customHeight="1">
      <c r="A95" s="50" t="s">
        <v>14</v>
      </c>
      <c r="B95" s="50"/>
      <c r="C95" s="50"/>
      <c r="D95" s="50"/>
      <c r="E95" s="50"/>
      <c r="F95" s="2"/>
      <c r="G95" s="2"/>
      <c r="H95" s="2"/>
      <c r="I95" s="2"/>
      <c r="J95" s="2"/>
      <c r="K95" s="2"/>
      <c r="L95" s="2"/>
      <c r="M95" s="2"/>
      <c r="N95" s="4"/>
      <c r="O95" s="4"/>
      <c r="P95" s="4"/>
    </row>
    <row r="96" spans="1:16">
      <c r="A96" s="50"/>
      <c r="B96" s="50"/>
      <c r="C96" s="50"/>
      <c r="D96" s="50"/>
      <c r="E96" s="50"/>
      <c r="F96" s="2"/>
      <c r="G96" s="2"/>
      <c r="H96" s="2"/>
      <c r="I96" s="2"/>
      <c r="J96" s="2"/>
      <c r="K96" s="2"/>
      <c r="L96" s="2"/>
      <c r="M96" s="2"/>
      <c r="N96" s="4"/>
      <c r="O96" s="4"/>
      <c r="P96" s="4"/>
    </row>
    <row r="97" spans="1:18">
      <c r="A97" s="30"/>
      <c r="B97" s="30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4"/>
      <c r="O97" s="4"/>
      <c r="P97" s="4"/>
    </row>
    <row r="98" spans="1:1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4"/>
      <c r="O98" s="4"/>
      <c r="P98" s="4"/>
    </row>
    <row r="99" spans="1:18">
      <c r="A99" s="51" t="s">
        <v>15</v>
      </c>
      <c r="B99" s="52" t="s">
        <v>16</v>
      </c>
      <c r="C99" s="52" t="s">
        <v>17</v>
      </c>
      <c r="D99" s="52" t="s">
        <v>18</v>
      </c>
      <c r="E99" s="52" t="s">
        <v>19</v>
      </c>
      <c r="F99" s="2"/>
      <c r="G99" s="52" t="s">
        <v>16</v>
      </c>
      <c r="H99" s="52" t="s">
        <v>18</v>
      </c>
      <c r="I99" s="52" t="s">
        <v>17</v>
      </c>
      <c r="J99" s="2"/>
      <c r="K99" s="2"/>
      <c r="L99" s="2"/>
      <c r="M99" s="2"/>
      <c r="N99" s="4"/>
      <c r="O99" s="4"/>
      <c r="P99" s="4"/>
    </row>
    <row r="100" spans="1:18">
      <c r="A100" s="51"/>
      <c r="B100" s="51"/>
      <c r="C100" s="51"/>
      <c r="D100" s="51"/>
      <c r="E100" s="52"/>
      <c r="F100" s="2"/>
      <c r="G100" s="52"/>
      <c r="H100" s="52"/>
      <c r="I100" s="52"/>
      <c r="J100" s="2"/>
      <c r="K100" s="2"/>
      <c r="L100" s="2"/>
      <c r="M100" s="2"/>
      <c r="N100" s="4"/>
      <c r="O100" s="4"/>
      <c r="P100" s="4"/>
    </row>
    <row r="101" spans="1:18">
      <c r="A101" s="2"/>
      <c r="B101" s="5"/>
      <c r="C101" s="5"/>
      <c r="D101" s="5"/>
      <c r="E101" s="2"/>
      <c r="F101" s="2"/>
      <c r="G101" s="2"/>
      <c r="H101" s="2"/>
      <c r="I101" s="2"/>
      <c r="J101" s="2"/>
      <c r="K101" s="2"/>
      <c r="L101" s="2"/>
      <c r="M101" s="2"/>
      <c r="N101" s="4"/>
      <c r="O101" s="4"/>
      <c r="P101" s="4"/>
    </row>
    <row r="102" spans="1:18">
      <c r="A102" s="31">
        <v>0</v>
      </c>
      <c r="B102" s="32">
        <f>L$43</f>
        <v>0</v>
      </c>
      <c r="C102" s="32">
        <f>$B$90</f>
        <v>0</v>
      </c>
      <c r="D102" s="32">
        <f>$I$90</f>
        <v>0</v>
      </c>
      <c r="E102" s="32">
        <f t="shared" ref="E102:E105" si="18">B102*D102</f>
        <v>0</v>
      </c>
      <c r="F102" s="2"/>
      <c r="G102" s="2">
        <f t="shared" ref="G102:G105" si="19">B102</f>
        <v>0</v>
      </c>
      <c r="H102" s="2">
        <f t="shared" ref="H102:H105" si="20">D102/1000</f>
        <v>0</v>
      </c>
      <c r="I102" s="2">
        <f t="shared" ref="I102:I105" si="21">C102</f>
        <v>0</v>
      </c>
      <c r="J102" s="2"/>
      <c r="K102" s="2"/>
      <c r="L102" s="2"/>
      <c r="M102" s="2"/>
      <c r="N102" s="4"/>
      <c r="O102" s="4"/>
      <c r="P102" s="4"/>
    </row>
    <row r="103" spans="1:18">
      <c r="A103" s="31">
        <v>1</v>
      </c>
      <c r="B103" s="32">
        <f>M$43</f>
        <v>114152.72010000001</v>
      </c>
      <c r="C103" s="32">
        <f>$C$90</f>
        <v>10.858000000000001</v>
      </c>
      <c r="D103" s="32">
        <f>$J$90</f>
        <v>8.0966000000000005</v>
      </c>
      <c r="E103" s="32">
        <f t="shared" si="18"/>
        <v>924248.91359999997</v>
      </c>
      <c r="F103" s="2"/>
      <c r="G103" s="2">
        <f t="shared" si="19"/>
        <v>114152.72010000001</v>
      </c>
      <c r="H103" s="2">
        <f t="shared" si="20"/>
        <v>8.0966000000000007E-3</v>
      </c>
      <c r="I103" s="2">
        <f t="shared" si="21"/>
        <v>10.858000000000001</v>
      </c>
      <c r="J103" s="2"/>
      <c r="K103" s="2"/>
      <c r="L103" s="2"/>
      <c r="M103" s="2"/>
      <c r="N103" s="2"/>
      <c r="O103" s="2"/>
      <c r="P103" s="4"/>
      <c r="Q103" s="4"/>
      <c r="R103" s="4"/>
    </row>
    <row r="104" spans="1:18">
      <c r="A104" s="31">
        <v>2</v>
      </c>
      <c r="B104" s="32">
        <f>N$43</f>
        <v>569.63649999999996</v>
      </c>
      <c r="C104" s="32">
        <f>$D$90</f>
        <v>13.7941</v>
      </c>
      <c r="D104" s="32">
        <f>$K$90</f>
        <v>15.3698</v>
      </c>
      <c r="E104" s="32">
        <f t="shared" si="18"/>
        <v>8755.1990999999998</v>
      </c>
      <c r="F104" s="2"/>
      <c r="G104" s="2">
        <f t="shared" si="19"/>
        <v>569.63649999999996</v>
      </c>
      <c r="H104" s="2">
        <f t="shared" si="20"/>
        <v>1.5369799999999999E-2</v>
      </c>
      <c r="I104" s="2">
        <f t="shared" si="21"/>
        <v>13.7941</v>
      </c>
      <c r="J104" s="2"/>
      <c r="K104" s="2"/>
      <c r="L104" s="2"/>
      <c r="M104" s="2"/>
      <c r="N104" s="2"/>
      <c r="O104" s="2"/>
      <c r="P104" s="4"/>
      <c r="Q104" s="4"/>
      <c r="R104" s="4"/>
    </row>
    <row r="105" spans="1:18">
      <c r="A105" s="31">
        <v>3</v>
      </c>
      <c r="B105" s="32">
        <f>O$43</f>
        <v>22.386299999999999</v>
      </c>
      <c r="C105" s="32">
        <f>$E$90</f>
        <v>14.75</v>
      </c>
      <c r="D105" s="32">
        <f>$L$90</f>
        <v>18.336600000000001</v>
      </c>
      <c r="E105" s="32">
        <f t="shared" si="18"/>
        <v>410.48860000000002</v>
      </c>
      <c r="F105" s="2"/>
      <c r="G105" s="2">
        <f t="shared" si="19"/>
        <v>22.386299999999999</v>
      </c>
      <c r="H105" s="2">
        <f t="shared" si="20"/>
        <v>1.8336600000000002E-2</v>
      </c>
      <c r="I105" s="2">
        <f t="shared" si="21"/>
        <v>14.75</v>
      </c>
      <c r="J105" s="2"/>
      <c r="K105" s="2"/>
      <c r="L105" s="2"/>
      <c r="M105" s="2"/>
      <c r="N105" s="2"/>
      <c r="O105" s="2"/>
      <c r="P105" s="4"/>
      <c r="Q105" s="4"/>
      <c r="R105" s="4"/>
    </row>
    <row r="106" spans="1:18">
      <c r="A106" s="31" t="s">
        <v>7</v>
      </c>
      <c r="B106" s="32">
        <f>SUM(B102:B105)</f>
        <v>114744.7429</v>
      </c>
      <c r="C106" s="32">
        <f>$F$90</f>
        <v>10.8733</v>
      </c>
      <c r="D106" s="32">
        <f>$M$90</f>
        <v>8.1347000000000005</v>
      </c>
      <c r="E106" s="32">
        <f>SUM(E102:E105)</f>
        <v>933414.60129999998</v>
      </c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4"/>
      <c r="Q106" s="4"/>
      <c r="R106" s="4"/>
    </row>
    <row r="107" spans="1:18">
      <c r="A107" s="31" t="s">
        <v>2</v>
      </c>
      <c r="B107" s="33">
        <f>$I$2</f>
        <v>933000</v>
      </c>
      <c r="C107" s="5"/>
      <c r="D107" s="5"/>
      <c r="E107" s="5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4"/>
      <c r="Q107" s="4"/>
      <c r="R107" s="4"/>
    </row>
    <row r="108" spans="1:18" ht="24">
      <c r="A108" s="34" t="s">
        <v>20</v>
      </c>
      <c r="B108" s="35">
        <f>IF(E106&gt;0,$I$2/E106,"")</f>
        <v>0.99956</v>
      </c>
      <c r="C108" s="5"/>
      <c r="D108" s="5"/>
      <c r="E108" s="5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4"/>
      <c r="Q108" s="4"/>
      <c r="R108" s="4"/>
    </row>
  </sheetData>
  <sheetProtection selectLockedCells="1" selectUnlockedCells="1"/>
  <mergeCells count="15">
    <mergeCell ref="G99:G100"/>
    <mergeCell ref="H99:H100"/>
    <mergeCell ref="I99:I100"/>
    <mergeCell ref="A95:E96"/>
    <mergeCell ref="A99:A100"/>
    <mergeCell ref="B99:B100"/>
    <mergeCell ref="C99:C100"/>
    <mergeCell ref="D99:D100"/>
    <mergeCell ref="E99:E100"/>
    <mergeCell ref="A1:F1"/>
    <mergeCell ref="H1:I1"/>
    <mergeCell ref="B4:F4"/>
    <mergeCell ref="L4:P4"/>
    <mergeCell ref="B47:D47"/>
    <mergeCell ref="I47:K47"/>
  </mergeCells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 alignWithMargins="0">
    <oddHeader>&amp;C&amp;A</oddHeader>
    <oddFooter>&amp;CPágina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8"/>
  <sheetViews>
    <sheetView topLeftCell="A15" workbookViewId="0">
      <selection activeCell="I43" sqref="I43"/>
    </sheetView>
  </sheetViews>
  <sheetFormatPr baseColWidth="10" defaultColWidth="11.5" defaultRowHeight="13"/>
  <cols>
    <col min="1" max="1" width="9" style="1" customWidth="1"/>
    <col min="2" max="2" width="12.1640625" style="1" customWidth="1"/>
    <col min="3" max="3" width="11.33203125" style="1" customWidth="1"/>
    <col min="4" max="4" width="9.6640625" style="1" customWidth="1"/>
    <col min="5" max="5" width="12.1640625" style="1" customWidth="1"/>
    <col min="6" max="6" width="11.33203125" style="1" customWidth="1"/>
    <col min="7" max="7" width="11.5" style="1"/>
    <col min="8" max="8" width="8.5" style="1" customWidth="1"/>
    <col min="9" max="9" width="10.5" style="1" customWidth="1"/>
    <col min="10" max="10" width="11.33203125" style="1" customWidth="1"/>
    <col min="11" max="12" width="9.6640625" style="1" customWidth="1"/>
    <col min="13" max="13" width="10.5" style="1" customWidth="1"/>
    <col min="14" max="14" width="8.83203125" style="1" customWidth="1"/>
    <col min="15" max="15" width="11.33203125" style="1" customWidth="1"/>
    <col min="16" max="16" width="11" style="1" customWidth="1"/>
    <col min="17" max="16384" width="11.5" style="1"/>
  </cols>
  <sheetData>
    <row r="1" spans="1:18" ht="20">
      <c r="A1" s="47" t="s">
        <v>21</v>
      </c>
      <c r="B1" s="47"/>
      <c r="C1" s="47"/>
      <c r="D1" s="47"/>
      <c r="E1" s="47"/>
      <c r="F1" s="47"/>
      <c r="G1" s="2"/>
      <c r="H1" s="48" t="s">
        <v>1</v>
      </c>
      <c r="I1" s="48"/>
      <c r="J1" s="2"/>
      <c r="K1" s="2"/>
      <c r="M1" s="3"/>
      <c r="N1" s="3"/>
      <c r="O1" s="2"/>
      <c r="P1" s="4"/>
      <c r="Q1" s="4"/>
      <c r="R1" s="4"/>
    </row>
    <row r="2" spans="1:18">
      <c r="A2" s="2"/>
      <c r="B2" s="2"/>
      <c r="C2" s="2"/>
      <c r="D2" s="2"/>
      <c r="E2" s="2"/>
      <c r="F2" s="2"/>
      <c r="G2" s="2"/>
      <c r="H2" s="2" t="s">
        <v>2</v>
      </c>
      <c r="I2" s="36">
        <v>3609000</v>
      </c>
      <c r="J2" s="2"/>
      <c r="K2" s="2"/>
      <c r="L2" s="2"/>
      <c r="M2" s="2"/>
      <c r="N2" s="2"/>
      <c r="O2" s="2"/>
      <c r="P2" s="4"/>
      <c r="Q2" s="4"/>
      <c r="R2" s="4"/>
    </row>
    <row r="3" spans="1:18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4"/>
      <c r="Q3" s="4"/>
      <c r="R3" s="4"/>
    </row>
    <row r="4" spans="1:18">
      <c r="A4" s="5" t="s">
        <v>3</v>
      </c>
      <c r="B4" s="49" t="s">
        <v>4</v>
      </c>
      <c r="C4" s="49"/>
      <c r="D4" s="49"/>
      <c r="E4" s="49"/>
      <c r="F4" s="49"/>
      <c r="G4" s="2"/>
      <c r="H4" s="5" t="s">
        <v>3</v>
      </c>
      <c r="I4" s="2"/>
      <c r="J4" s="2"/>
      <c r="K4" s="5" t="s">
        <v>3</v>
      </c>
      <c r="L4" s="48" t="s">
        <v>5</v>
      </c>
      <c r="M4" s="48"/>
      <c r="N4" s="48"/>
      <c r="O4" s="48"/>
      <c r="P4" s="48"/>
      <c r="Q4" s="4"/>
      <c r="R4" s="4"/>
    </row>
    <row r="5" spans="1:18">
      <c r="A5" s="5" t="s">
        <v>6</v>
      </c>
      <c r="B5" s="6">
        <v>0</v>
      </c>
      <c r="C5" s="7">
        <v>1</v>
      </c>
      <c r="D5" s="7">
        <v>2</v>
      </c>
      <c r="E5" s="7">
        <v>3</v>
      </c>
      <c r="F5" s="8" t="s">
        <v>7</v>
      </c>
      <c r="G5" s="2"/>
      <c r="H5" s="5" t="s">
        <v>6</v>
      </c>
      <c r="I5" s="5" t="s">
        <v>8</v>
      </c>
      <c r="J5" s="2"/>
      <c r="K5" s="5" t="s">
        <v>6</v>
      </c>
      <c r="L5" s="6">
        <v>0</v>
      </c>
      <c r="M5" s="7">
        <v>1</v>
      </c>
      <c r="N5" s="7">
        <v>2</v>
      </c>
      <c r="O5" s="7">
        <v>3</v>
      </c>
      <c r="P5" s="9" t="s">
        <v>7</v>
      </c>
      <c r="Q5" s="4"/>
      <c r="R5" s="4"/>
    </row>
    <row r="6" spans="1:18">
      <c r="A6" s="10">
        <v>3.75</v>
      </c>
      <c r="C6" s="11">
        <v>1</v>
      </c>
      <c r="F6" s="12">
        <f t="shared" ref="F6:F42" si="0">SUM(B6:E6)</f>
        <v>1</v>
      </c>
      <c r="G6" s="2" t="str">
        <f t="shared" ref="G6:G42" si="1">IF(AND(F6=0,I6&gt;0),"COMPLETAR","")</f>
        <v/>
      </c>
      <c r="H6" s="13">
        <v>3.75</v>
      </c>
      <c r="I6" s="14"/>
      <c r="J6" s="2"/>
      <c r="K6" s="13">
        <v>3.75</v>
      </c>
      <c r="L6" s="15">
        <f t="shared" ref="L6:L42" si="2">IF($F6&gt;0,($I6/1000)*(B6/$F6),0)</f>
        <v>0</v>
      </c>
      <c r="M6" s="15">
        <f t="shared" ref="M6:M42" si="3">IF($F6&gt;0,($I6/1000)*(C6/$F6),0)</f>
        <v>0</v>
      </c>
      <c r="N6" s="15">
        <f t="shared" ref="N6:N42" si="4">IF($F6&gt;0,($I6/1000)*(D6/$F6),0)</f>
        <v>0</v>
      </c>
      <c r="O6" s="15">
        <f t="shared" ref="O6:O42" si="5">IF($F6&gt;0,($I6/1000)*(E6/$F6),0)</f>
        <v>0</v>
      </c>
      <c r="P6" s="16">
        <f t="shared" ref="P6:P42" si="6">SUM(L6:O6)</f>
        <v>0</v>
      </c>
      <c r="Q6" s="4"/>
      <c r="R6" s="4"/>
    </row>
    <row r="7" spans="1:18">
      <c r="A7" s="13">
        <v>4.25</v>
      </c>
      <c r="C7" s="11">
        <v>1</v>
      </c>
      <c r="F7" s="12">
        <f t="shared" si="0"/>
        <v>1</v>
      </c>
      <c r="G7" s="2" t="str">
        <f t="shared" si="1"/>
        <v/>
      </c>
      <c r="H7" s="13">
        <v>4.25</v>
      </c>
      <c r="I7" s="14"/>
      <c r="J7" s="2"/>
      <c r="K7" s="13">
        <v>4.25</v>
      </c>
      <c r="L7" s="15">
        <f t="shared" si="2"/>
        <v>0</v>
      </c>
      <c r="M7" s="15">
        <f t="shared" si="3"/>
        <v>0</v>
      </c>
      <c r="N7" s="15">
        <f t="shared" si="4"/>
        <v>0</v>
      </c>
      <c r="O7" s="15">
        <f t="shared" si="5"/>
        <v>0</v>
      </c>
      <c r="P7" s="16">
        <f t="shared" si="6"/>
        <v>0</v>
      </c>
      <c r="Q7" s="4"/>
      <c r="R7" s="4"/>
    </row>
    <row r="8" spans="1:18">
      <c r="A8" s="10">
        <v>4.75</v>
      </c>
      <c r="C8" s="11">
        <v>1</v>
      </c>
      <c r="F8" s="12">
        <f t="shared" si="0"/>
        <v>1</v>
      </c>
      <c r="G8" s="2" t="str">
        <f t="shared" si="1"/>
        <v/>
      </c>
      <c r="H8" s="13">
        <v>4.75</v>
      </c>
      <c r="I8" s="14"/>
      <c r="J8" s="2"/>
      <c r="K8" s="13">
        <v>4.75</v>
      </c>
      <c r="L8" s="15">
        <f t="shared" si="2"/>
        <v>0</v>
      </c>
      <c r="M8" s="15">
        <f t="shared" si="3"/>
        <v>0</v>
      </c>
      <c r="N8" s="15">
        <f t="shared" si="4"/>
        <v>0</v>
      </c>
      <c r="O8" s="15">
        <f t="shared" si="5"/>
        <v>0</v>
      </c>
      <c r="P8" s="16">
        <f t="shared" si="6"/>
        <v>0</v>
      </c>
      <c r="Q8" s="4"/>
      <c r="R8" s="4"/>
    </row>
    <row r="9" spans="1:18">
      <c r="A9" s="13">
        <v>5.25</v>
      </c>
      <c r="C9" s="11">
        <v>1</v>
      </c>
      <c r="F9" s="12">
        <f t="shared" si="0"/>
        <v>1</v>
      </c>
      <c r="G9" s="2" t="str">
        <f t="shared" si="1"/>
        <v/>
      </c>
      <c r="H9" s="13">
        <v>5.25</v>
      </c>
      <c r="I9" s="14"/>
      <c r="J9" s="2"/>
      <c r="K9" s="13">
        <v>5.25</v>
      </c>
      <c r="L9" s="15">
        <f t="shared" si="2"/>
        <v>0</v>
      </c>
      <c r="M9" s="15">
        <f t="shared" si="3"/>
        <v>0</v>
      </c>
      <c r="N9" s="15">
        <f t="shared" si="4"/>
        <v>0</v>
      </c>
      <c r="O9" s="15">
        <f t="shared" si="5"/>
        <v>0</v>
      </c>
      <c r="P9" s="16">
        <f t="shared" si="6"/>
        <v>0</v>
      </c>
      <c r="Q9" s="4"/>
      <c r="R9" s="4"/>
    </row>
    <row r="10" spans="1:18">
      <c r="A10" s="10">
        <v>5.75</v>
      </c>
      <c r="C10" s="11">
        <v>1</v>
      </c>
      <c r="F10" s="12">
        <f t="shared" si="0"/>
        <v>1</v>
      </c>
      <c r="G10" s="2" t="str">
        <f t="shared" si="1"/>
        <v/>
      </c>
      <c r="H10" s="13">
        <v>5.75</v>
      </c>
      <c r="I10"/>
      <c r="J10" s="2"/>
      <c r="K10" s="13">
        <v>5.75</v>
      </c>
      <c r="L10" s="15">
        <f t="shared" si="2"/>
        <v>0</v>
      </c>
      <c r="M10" s="15">
        <f t="shared" si="3"/>
        <v>0</v>
      </c>
      <c r="N10" s="15">
        <f t="shared" si="4"/>
        <v>0</v>
      </c>
      <c r="O10" s="15">
        <f t="shared" si="5"/>
        <v>0</v>
      </c>
      <c r="P10" s="16">
        <f t="shared" si="6"/>
        <v>0</v>
      </c>
      <c r="Q10" s="4"/>
      <c r="R10" s="4"/>
    </row>
    <row r="11" spans="1:18">
      <c r="A11" s="13">
        <v>6.25</v>
      </c>
      <c r="C11" s="11">
        <v>1</v>
      </c>
      <c r="F11" s="12">
        <f t="shared" si="0"/>
        <v>1</v>
      </c>
      <c r="G11" s="2" t="str">
        <f t="shared" si="1"/>
        <v/>
      </c>
      <c r="H11" s="13">
        <v>6.25</v>
      </c>
      <c r="I11" s="37">
        <v>111025.7433</v>
      </c>
      <c r="J11" s="2"/>
      <c r="K11" s="13">
        <v>6.25</v>
      </c>
      <c r="L11" s="15">
        <f t="shared" si="2"/>
        <v>0</v>
      </c>
      <c r="M11" s="15">
        <f t="shared" si="3"/>
        <v>111.0257433</v>
      </c>
      <c r="N11" s="15">
        <f t="shared" si="4"/>
        <v>0</v>
      </c>
      <c r="O11" s="15">
        <f t="shared" si="5"/>
        <v>0</v>
      </c>
      <c r="P11" s="16">
        <f t="shared" si="6"/>
        <v>111.0257433</v>
      </c>
      <c r="Q11" s="4"/>
      <c r="R11" s="4"/>
    </row>
    <row r="12" spans="1:18">
      <c r="A12" s="10">
        <v>6.75</v>
      </c>
      <c r="C12" s="11">
        <v>1</v>
      </c>
      <c r="F12" s="12">
        <f t="shared" si="0"/>
        <v>1</v>
      </c>
      <c r="G12" s="2" t="str">
        <f t="shared" si="1"/>
        <v/>
      </c>
      <c r="H12" s="13">
        <v>6.75</v>
      </c>
      <c r="I12" s="37">
        <v>87706.295199999993</v>
      </c>
      <c r="J12" s="2"/>
      <c r="K12" s="13">
        <v>6.75</v>
      </c>
      <c r="L12" s="15">
        <f t="shared" si="2"/>
        <v>0</v>
      </c>
      <c r="M12" s="15">
        <f t="shared" si="3"/>
        <v>87.7062952</v>
      </c>
      <c r="N12" s="15">
        <f t="shared" si="4"/>
        <v>0</v>
      </c>
      <c r="O12" s="15">
        <f t="shared" si="5"/>
        <v>0</v>
      </c>
      <c r="P12" s="16">
        <f t="shared" si="6"/>
        <v>87.7062952</v>
      </c>
      <c r="Q12" s="4"/>
      <c r="R12" s="4"/>
    </row>
    <row r="13" spans="1:18">
      <c r="A13" s="13">
        <v>7.25</v>
      </c>
      <c r="C13" s="11">
        <v>1</v>
      </c>
      <c r="F13" s="12">
        <f t="shared" si="0"/>
        <v>1</v>
      </c>
      <c r="G13" s="2" t="str">
        <f t="shared" si="1"/>
        <v/>
      </c>
      <c r="H13" s="13">
        <v>7.25</v>
      </c>
      <c r="I13" s="37">
        <v>224139.13249999998</v>
      </c>
      <c r="J13" s="2"/>
      <c r="K13" s="13">
        <v>7.25</v>
      </c>
      <c r="L13" s="15">
        <f t="shared" si="2"/>
        <v>0</v>
      </c>
      <c r="M13" s="15">
        <f t="shared" si="3"/>
        <v>224.13913249999999</v>
      </c>
      <c r="N13" s="15">
        <f t="shared" si="4"/>
        <v>0</v>
      </c>
      <c r="O13" s="15">
        <f t="shared" si="5"/>
        <v>0</v>
      </c>
      <c r="P13" s="16">
        <f t="shared" si="6"/>
        <v>224.13913249999999</v>
      </c>
      <c r="Q13" s="4"/>
      <c r="R13" s="4"/>
    </row>
    <row r="14" spans="1:18">
      <c r="A14" s="10">
        <v>7.75</v>
      </c>
      <c r="C14" s="11">
        <v>1</v>
      </c>
      <c r="F14" s="12">
        <f t="shared" si="0"/>
        <v>1</v>
      </c>
      <c r="G14" s="2" t="str">
        <f t="shared" si="1"/>
        <v/>
      </c>
      <c r="H14" s="13">
        <v>7.75</v>
      </c>
      <c r="I14" s="37">
        <v>458229.37680000003</v>
      </c>
      <c r="J14" s="14"/>
      <c r="K14" s="13">
        <v>7.75</v>
      </c>
      <c r="L14" s="15">
        <f t="shared" si="2"/>
        <v>0</v>
      </c>
      <c r="M14" s="15">
        <f t="shared" si="3"/>
        <v>458.22937680000001</v>
      </c>
      <c r="N14" s="15">
        <f t="shared" si="4"/>
        <v>0</v>
      </c>
      <c r="O14" s="15">
        <f t="shared" si="5"/>
        <v>0</v>
      </c>
      <c r="P14" s="16">
        <f t="shared" si="6"/>
        <v>458.22937680000001</v>
      </c>
      <c r="Q14" s="4"/>
      <c r="R14" s="4"/>
    </row>
    <row r="15" spans="1:18">
      <c r="A15" s="13">
        <v>8.25</v>
      </c>
      <c r="C15" s="11">
        <v>1</v>
      </c>
      <c r="F15" s="12">
        <f t="shared" si="0"/>
        <v>1</v>
      </c>
      <c r="G15" s="2" t="str">
        <f t="shared" si="1"/>
        <v/>
      </c>
      <c r="H15" s="13">
        <v>8.25</v>
      </c>
      <c r="I15" s="37">
        <v>664432.52240000002</v>
      </c>
      <c r="J15" s="14"/>
      <c r="K15" s="13">
        <v>8.25</v>
      </c>
      <c r="L15" s="15">
        <f t="shared" si="2"/>
        <v>0</v>
      </c>
      <c r="M15" s="15">
        <f t="shared" si="3"/>
        <v>664.43252240000004</v>
      </c>
      <c r="N15" s="15">
        <f t="shared" si="4"/>
        <v>0</v>
      </c>
      <c r="O15" s="15">
        <f t="shared" si="5"/>
        <v>0</v>
      </c>
      <c r="P15" s="16">
        <f t="shared" si="6"/>
        <v>664.43252240000004</v>
      </c>
      <c r="Q15" s="4"/>
      <c r="R15" s="4"/>
    </row>
    <row r="16" spans="1:18">
      <c r="A16" s="10">
        <v>8.75</v>
      </c>
      <c r="C16" s="1">
        <v>1</v>
      </c>
      <c r="F16" s="12">
        <f t="shared" si="0"/>
        <v>1</v>
      </c>
      <c r="G16" s="2" t="str">
        <f t="shared" si="1"/>
        <v/>
      </c>
      <c r="H16" s="13">
        <v>8.75</v>
      </c>
      <c r="I16" s="37">
        <v>1192067.4048000001</v>
      </c>
      <c r="J16" s="14"/>
      <c r="K16" s="13">
        <v>8.75</v>
      </c>
      <c r="L16" s="15">
        <f t="shared" si="2"/>
        <v>0</v>
      </c>
      <c r="M16" s="15">
        <f t="shared" si="3"/>
        <v>1192.0674048000001</v>
      </c>
      <c r="N16" s="15">
        <f t="shared" si="4"/>
        <v>0</v>
      </c>
      <c r="O16" s="15">
        <f t="shared" si="5"/>
        <v>0</v>
      </c>
      <c r="P16" s="16">
        <f t="shared" si="6"/>
        <v>1192.0674048000001</v>
      </c>
      <c r="Q16" s="4"/>
      <c r="R16" s="4"/>
    </row>
    <row r="17" spans="1:18">
      <c r="A17" s="13">
        <v>9.25</v>
      </c>
      <c r="C17" s="11">
        <v>1</v>
      </c>
      <c r="F17" s="12">
        <f t="shared" si="0"/>
        <v>1</v>
      </c>
      <c r="G17" s="2" t="str">
        <f t="shared" si="1"/>
        <v/>
      </c>
      <c r="H17" s="13">
        <v>9.25</v>
      </c>
      <c r="I17" s="38">
        <v>8919775.9130000006</v>
      </c>
      <c r="J17" s="14"/>
      <c r="K17" s="13">
        <v>9.25</v>
      </c>
      <c r="L17" s="15">
        <f t="shared" si="2"/>
        <v>0</v>
      </c>
      <c r="M17" s="15">
        <f t="shared" si="3"/>
        <v>8919.7759129999995</v>
      </c>
      <c r="N17" s="15">
        <f t="shared" si="4"/>
        <v>0</v>
      </c>
      <c r="O17" s="15">
        <f t="shared" si="5"/>
        <v>0</v>
      </c>
      <c r="P17" s="16">
        <f t="shared" si="6"/>
        <v>8919.7759129999995</v>
      </c>
      <c r="Q17" s="4"/>
      <c r="R17" s="4"/>
    </row>
    <row r="18" spans="1:18">
      <c r="A18" s="10">
        <v>9.75</v>
      </c>
      <c r="C18" s="1">
        <v>8</v>
      </c>
      <c r="F18" s="12">
        <f t="shared" si="0"/>
        <v>8</v>
      </c>
      <c r="G18" s="2" t="str">
        <f t="shared" si="1"/>
        <v/>
      </c>
      <c r="H18" s="13">
        <v>9.75</v>
      </c>
      <c r="I18" s="38">
        <v>42631536.283</v>
      </c>
      <c r="J18" s="14"/>
      <c r="K18" s="13">
        <v>9.75</v>
      </c>
      <c r="L18" s="15">
        <f t="shared" si="2"/>
        <v>0</v>
      </c>
      <c r="M18" s="15">
        <f t="shared" si="3"/>
        <v>42631.536283000001</v>
      </c>
      <c r="N18" s="15">
        <f t="shared" si="4"/>
        <v>0</v>
      </c>
      <c r="O18" s="15">
        <f t="shared" si="5"/>
        <v>0</v>
      </c>
      <c r="P18" s="16">
        <f t="shared" si="6"/>
        <v>42631.536283000001</v>
      </c>
      <c r="Q18" s="4"/>
      <c r="R18" s="4"/>
    </row>
    <row r="19" spans="1:18">
      <c r="A19" s="13">
        <v>10.25</v>
      </c>
      <c r="C19" s="1">
        <v>20</v>
      </c>
      <c r="F19" s="12">
        <f t="shared" si="0"/>
        <v>20</v>
      </c>
      <c r="G19" s="2" t="str">
        <f t="shared" si="1"/>
        <v/>
      </c>
      <c r="H19" s="13">
        <v>10.25</v>
      </c>
      <c r="I19" s="38">
        <v>56113911.053999998</v>
      </c>
      <c r="J19" s="14"/>
      <c r="K19" s="13">
        <v>10.25</v>
      </c>
      <c r="L19" s="15">
        <f t="shared" si="2"/>
        <v>0</v>
      </c>
      <c r="M19" s="15">
        <f t="shared" si="3"/>
        <v>56113.911053999997</v>
      </c>
      <c r="N19" s="15">
        <f t="shared" si="4"/>
        <v>0</v>
      </c>
      <c r="O19" s="15">
        <f t="shared" si="5"/>
        <v>0</v>
      </c>
      <c r="P19" s="16">
        <f t="shared" si="6"/>
        <v>56113.911053999997</v>
      </c>
      <c r="Q19" s="4"/>
      <c r="R19" s="4"/>
    </row>
    <row r="20" spans="1:18">
      <c r="A20" s="10">
        <v>10.75</v>
      </c>
      <c r="C20" s="1">
        <v>50</v>
      </c>
      <c r="F20" s="12">
        <f t="shared" si="0"/>
        <v>50</v>
      </c>
      <c r="G20" s="2" t="str">
        <f t="shared" si="1"/>
        <v/>
      </c>
      <c r="H20" s="13">
        <v>10.75</v>
      </c>
      <c r="I20" s="38">
        <v>91528407.532000005</v>
      </c>
      <c r="J20" s="14"/>
      <c r="K20" s="13">
        <v>10.75</v>
      </c>
      <c r="L20" s="15">
        <f t="shared" si="2"/>
        <v>0</v>
      </c>
      <c r="M20" s="15">
        <f t="shared" si="3"/>
        <v>91528.407531999997</v>
      </c>
      <c r="N20" s="15">
        <f t="shared" si="4"/>
        <v>0</v>
      </c>
      <c r="O20" s="15">
        <f t="shared" si="5"/>
        <v>0</v>
      </c>
      <c r="P20" s="16">
        <f t="shared" si="6"/>
        <v>91528.407531999997</v>
      </c>
      <c r="Q20" s="4"/>
      <c r="R20" s="4"/>
    </row>
    <row r="21" spans="1:18">
      <c r="A21" s="13">
        <v>11.25</v>
      </c>
      <c r="C21" s="1">
        <v>80</v>
      </c>
      <c r="F21" s="12">
        <f t="shared" si="0"/>
        <v>80</v>
      </c>
      <c r="G21" s="2" t="str">
        <f t="shared" si="1"/>
        <v/>
      </c>
      <c r="H21" s="13">
        <v>11.25</v>
      </c>
      <c r="I21" s="38">
        <v>64852507.755000003</v>
      </c>
      <c r="J21" s="14"/>
      <c r="K21" s="13">
        <v>11.25</v>
      </c>
      <c r="L21" s="15">
        <f t="shared" si="2"/>
        <v>0</v>
      </c>
      <c r="M21" s="15">
        <f t="shared" si="3"/>
        <v>64852.507754999999</v>
      </c>
      <c r="N21" s="15">
        <f t="shared" si="4"/>
        <v>0</v>
      </c>
      <c r="O21" s="15">
        <f t="shared" si="5"/>
        <v>0</v>
      </c>
      <c r="P21" s="16">
        <f t="shared" si="6"/>
        <v>64852.507754999999</v>
      </c>
      <c r="Q21" s="4"/>
      <c r="R21" s="4"/>
    </row>
    <row r="22" spans="1:18">
      <c r="A22" s="10">
        <v>11.75</v>
      </c>
      <c r="C22" s="1">
        <v>62</v>
      </c>
      <c r="F22" s="12">
        <f t="shared" si="0"/>
        <v>62</v>
      </c>
      <c r="G22" s="2" t="str">
        <f t="shared" si="1"/>
        <v/>
      </c>
      <c r="H22" s="13">
        <v>11.75</v>
      </c>
      <c r="I22" s="38">
        <v>58154375.482900001</v>
      </c>
      <c r="J22" s="14"/>
      <c r="K22" s="13">
        <v>11.75</v>
      </c>
      <c r="L22" s="15">
        <f t="shared" si="2"/>
        <v>0</v>
      </c>
      <c r="M22" s="15">
        <f t="shared" si="3"/>
        <v>58154.375482900003</v>
      </c>
      <c r="N22" s="15">
        <f t="shared" si="4"/>
        <v>0</v>
      </c>
      <c r="O22" s="15">
        <f t="shared" si="5"/>
        <v>0</v>
      </c>
      <c r="P22" s="16">
        <f t="shared" si="6"/>
        <v>58154.375482900003</v>
      </c>
      <c r="Q22" s="4"/>
      <c r="R22" s="4"/>
    </row>
    <row r="23" spans="1:18">
      <c r="A23" s="13">
        <v>12.25</v>
      </c>
      <c r="C23" s="1">
        <v>45</v>
      </c>
      <c r="F23" s="12">
        <f t="shared" si="0"/>
        <v>45</v>
      </c>
      <c r="G23" s="2" t="str">
        <f t="shared" si="1"/>
        <v/>
      </c>
      <c r="H23" s="13">
        <v>12.25</v>
      </c>
      <c r="I23" s="38">
        <v>31334039.230799999</v>
      </c>
      <c r="J23" s="14"/>
      <c r="K23" s="13">
        <v>12.25</v>
      </c>
      <c r="L23" s="15">
        <f t="shared" si="2"/>
        <v>0</v>
      </c>
      <c r="M23" s="15">
        <f t="shared" si="3"/>
        <v>31334.039230800001</v>
      </c>
      <c r="N23" s="15">
        <f t="shared" si="4"/>
        <v>0</v>
      </c>
      <c r="O23" s="15">
        <f t="shared" si="5"/>
        <v>0</v>
      </c>
      <c r="P23" s="16">
        <f t="shared" si="6"/>
        <v>31334.039230800001</v>
      </c>
      <c r="Q23" s="4"/>
      <c r="R23" s="4"/>
    </row>
    <row r="24" spans="1:18">
      <c r="A24" s="10">
        <v>12.75</v>
      </c>
      <c r="C24" s="1">
        <v>18</v>
      </c>
      <c r="D24" s="1">
        <v>1</v>
      </c>
      <c r="F24" s="12">
        <f t="shared" si="0"/>
        <v>19</v>
      </c>
      <c r="G24" s="2" t="str">
        <f t="shared" si="1"/>
        <v/>
      </c>
      <c r="H24" s="13">
        <v>12.75</v>
      </c>
      <c r="I24" s="38">
        <v>21269772.8259</v>
      </c>
      <c r="J24" s="14"/>
      <c r="K24" s="13">
        <v>12.75</v>
      </c>
      <c r="L24" s="15">
        <f t="shared" si="2"/>
        <v>0</v>
      </c>
      <c r="M24" s="15">
        <f t="shared" si="3"/>
        <v>20150.3110982211</v>
      </c>
      <c r="N24" s="15">
        <f t="shared" si="4"/>
        <v>1119.46172767895</v>
      </c>
      <c r="O24" s="15">
        <f t="shared" si="5"/>
        <v>0</v>
      </c>
      <c r="P24" s="16">
        <f t="shared" si="6"/>
        <v>21269.772825900101</v>
      </c>
      <c r="Q24" s="4"/>
      <c r="R24" s="4"/>
    </row>
    <row r="25" spans="1:18">
      <c r="A25" s="13">
        <v>13.25</v>
      </c>
      <c r="C25" s="1">
        <v>9</v>
      </c>
      <c r="D25" s="1">
        <v>3</v>
      </c>
      <c r="F25" s="12">
        <f t="shared" si="0"/>
        <v>12</v>
      </c>
      <c r="G25" s="2" t="str">
        <f t="shared" si="1"/>
        <v/>
      </c>
      <c r="H25" s="13">
        <v>13.25</v>
      </c>
      <c r="I25" s="38">
        <v>7424128.3042000001</v>
      </c>
      <c r="J25" s="14"/>
      <c r="K25" s="13">
        <v>13.25</v>
      </c>
      <c r="L25" s="15">
        <f t="shared" si="2"/>
        <v>0</v>
      </c>
      <c r="M25" s="15">
        <f t="shared" si="3"/>
        <v>5568.0962281499997</v>
      </c>
      <c r="N25" s="15">
        <f t="shared" si="4"/>
        <v>1856.0320760499999</v>
      </c>
      <c r="O25" s="15">
        <f t="shared" si="5"/>
        <v>0</v>
      </c>
      <c r="P25" s="16">
        <f t="shared" si="6"/>
        <v>7424.1283041999995</v>
      </c>
      <c r="Q25" s="4"/>
      <c r="R25" s="4"/>
    </row>
    <row r="26" spans="1:18">
      <c r="A26" s="10">
        <v>13.75</v>
      </c>
      <c r="C26" s="1">
        <v>1</v>
      </c>
      <c r="D26" s="1">
        <v>1</v>
      </c>
      <c r="F26" s="12">
        <f t="shared" si="0"/>
        <v>2</v>
      </c>
      <c r="G26" s="2" t="str">
        <f t="shared" si="1"/>
        <v/>
      </c>
      <c r="H26" s="13">
        <v>13.75</v>
      </c>
      <c r="I26" s="38">
        <v>3145996.7767099999</v>
      </c>
      <c r="J26" s="14"/>
      <c r="K26" s="13">
        <v>13.75</v>
      </c>
      <c r="L26" s="15">
        <f t="shared" si="2"/>
        <v>0</v>
      </c>
      <c r="M26" s="15">
        <f t="shared" si="3"/>
        <v>1572.9983883550001</v>
      </c>
      <c r="N26" s="15">
        <f t="shared" si="4"/>
        <v>1572.9983883550001</v>
      </c>
      <c r="O26" s="15">
        <f t="shared" si="5"/>
        <v>0</v>
      </c>
      <c r="P26" s="16">
        <f t="shared" si="6"/>
        <v>3145.9967767100002</v>
      </c>
      <c r="Q26" s="4"/>
      <c r="R26" s="4"/>
    </row>
    <row r="27" spans="1:18">
      <c r="A27" s="13">
        <v>14.25</v>
      </c>
      <c r="D27" s="11">
        <v>1</v>
      </c>
      <c r="F27" s="12">
        <f t="shared" si="0"/>
        <v>1</v>
      </c>
      <c r="G27" s="2" t="str">
        <f t="shared" si="1"/>
        <v/>
      </c>
      <c r="H27" s="13">
        <v>14.25</v>
      </c>
      <c r="I27" s="38">
        <v>509253</v>
      </c>
      <c r="J27" s="14"/>
      <c r="K27" s="13">
        <v>14.25</v>
      </c>
      <c r="L27" s="15">
        <f t="shared" si="2"/>
        <v>0</v>
      </c>
      <c r="M27" s="15">
        <f t="shared" si="3"/>
        <v>0</v>
      </c>
      <c r="N27" s="15">
        <f t="shared" si="4"/>
        <v>509.25299999999999</v>
      </c>
      <c r="O27" s="15">
        <f t="shared" si="5"/>
        <v>0</v>
      </c>
      <c r="P27" s="16">
        <f t="shared" si="6"/>
        <v>509.25299999999999</v>
      </c>
      <c r="Q27" s="4"/>
      <c r="R27" s="4"/>
    </row>
    <row r="28" spans="1:18">
      <c r="A28" s="10">
        <v>14.75</v>
      </c>
      <c r="D28" s="1">
        <v>1</v>
      </c>
      <c r="F28" s="12">
        <f t="shared" si="0"/>
        <v>1</v>
      </c>
      <c r="G28" s="2" t="str">
        <f t="shared" si="1"/>
        <v/>
      </c>
      <c r="H28" s="13">
        <v>14.75</v>
      </c>
      <c r="I28" s="38">
        <v>470687</v>
      </c>
      <c r="J28" s="14"/>
      <c r="K28" s="13">
        <v>14.75</v>
      </c>
      <c r="L28" s="15">
        <f t="shared" si="2"/>
        <v>0</v>
      </c>
      <c r="M28" s="15">
        <f t="shared" si="3"/>
        <v>0</v>
      </c>
      <c r="N28" s="15">
        <f t="shared" si="4"/>
        <v>470.68700000000001</v>
      </c>
      <c r="O28" s="15">
        <f t="shared" si="5"/>
        <v>0</v>
      </c>
      <c r="P28" s="16">
        <f t="shared" si="6"/>
        <v>470.68700000000001</v>
      </c>
      <c r="Q28" s="4"/>
      <c r="R28" s="4"/>
    </row>
    <row r="29" spans="1:18">
      <c r="A29" s="13">
        <v>15.25</v>
      </c>
      <c r="D29" s="11">
        <v>1</v>
      </c>
      <c r="F29" s="12">
        <f t="shared" si="0"/>
        <v>1</v>
      </c>
      <c r="G29" s="2" t="str">
        <f t="shared" si="1"/>
        <v/>
      </c>
      <c r="H29" s="13">
        <v>15.25</v>
      </c>
      <c r="I29" s="17"/>
      <c r="J29" s="14"/>
      <c r="K29" s="13">
        <v>15.25</v>
      </c>
      <c r="L29" s="15">
        <f t="shared" si="2"/>
        <v>0</v>
      </c>
      <c r="M29" s="15">
        <f t="shared" si="3"/>
        <v>0</v>
      </c>
      <c r="N29" s="15">
        <f t="shared" si="4"/>
        <v>0</v>
      </c>
      <c r="O29" s="15">
        <f t="shared" si="5"/>
        <v>0</v>
      </c>
      <c r="P29" s="16">
        <f t="shared" si="6"/>
        <v>0</v>
      </c>
      <c r="Q29" s="4"/>
      <c r="R29" s="4"/>
    </row>
    <row r="30" spans="1:18">
      <c r="A30" s="10">
        <v>15.75</v>
      </c>
      <c r="D30" s="11">
        <v>1</v>
      </c>
      <c r="F30" s="12">
        <f t="shared" si="0"/>
        <v>1</v>
      </c>
      <c r="G30" s="2" t="str">
        <f t="shared" si="1"/>
        <v/>
      </c>
      <c r="H30" s="13">
        <v>15.75</v>
      </c>
      <c r="I30"/>
      <c r="J30" s="14"/>
      <c r="K30" s="13">
        <v>15.75</v>
      </c>
      <c r="L30" s="15">
        <f t="shared" si="2"/>
        <v>0</v>
      </c>
      <c r="M30" s="15">
        <f t="shared" si="3"/>
        <v>0</v>
      </c>
      <c r="N30" s="15">
        <f t="shared" si="4"/>
        <v>0</v>
      </c>
      <c r="O30" s="15">
        <f t="shared" si="5"/>
        <v>0</v>
      </c>
      <c r="P30" s="16">
        <f t="shared" si="6"/>
        <v>0</v>
      </c>
      <c r="Q30" s="4"/>
      <c r="R30" s="4"/>
    </row>
    <row r="31" spans="1:18">
      <c r="A31" s="13">
        <v>16.25</v>
      </c>
      <c r="D31" s="11">
        <v>1</v>
      </c>
      <c r="F31" s="12">
        <f t="shared" si="0"/>
        <v>1</v>
      </c>
      <c r="G31" s="2" t="str">
        <f t="shared" si="1"/>
        <v/>
      </c>
      <c r="H31" s="13">
        <v>16.25</v>
      </c>
      <c r="I31" s="17"/>
      <c r="J31" s="14"/>
      <c r="K31" s="13">
        <v>16.25</v>
      </c>
      <c r="L31" s="15">
        <f t="shared" si="2"/>
        <v>0</v>
      </c>
      <c r="M31" s="15">
        <f t="shared" si="3"/>
        <v>0</v>
      </c>
      <c r="N31" s="15">
        <f t="shared" si="4"/>
        <v>0</v>
      </c>
      <c r="O31" s="15">
        <f t="shared" si="5"/>
        <v>0</v>
      </c>
      <c r="P31" s="16">
        <f t="shared" si="6"/>
        <v>0</v>
      </c>
      <c r="Q31" s="4"/>
      <c r="R31" s="4"/>
    </row>
    <row r="32" spans="1:18">
      <c r="A32" s="10">
        <v>16.75</v>
      </c>
      <c r="D32" s="11">
        <v>1</v>
      </c>
      <c r="F32" s="12">
        <f t="shared" si="0"/>
        <v>1</v>
      </c>
      <c r="G32" s="2" t="str">
        <f t="shared" si="1"/>
        <v/>
      </c>
      <c r="H32" s="13">
        <v>16.75</v>
      </c>
      <c r="I32"/>
      <c r="J32" s="18"/>
      <c r="K32" s="13">
        <v>16.75</v>
      </c>
      <c r="L32" s="15">
        <f t="shared" si="2"/>
        <v>0</v>
      </c>
      <c r="M32" s="15">
        <f t="shared" si="3"/>
        <v>0</v>
      </c>
      <c r="N32" s="15">
        <f t="shared" si="4"/>
        <v>0</v>
      </c>
      <c r="O32" s="15">
        <f t="shared" si="5"/>
        <v>0</v>
      </c>
      <c r="P32" s="16">
        <f t="shared" si="6"/>
        <v>0</v>
      </c>
      <c r="Q32" s="4"/>
      <c r="R32" s="4"/>
    </row>
    <row r="33" spans="1:18">
      <c r="A33" s="13">
        <v>17.25</v>
      </c>
      <c r="D33" s="11">
        <v>1</v>
      </c>
      <c r="F33" s="12">
        <f t="shared" si="0"/>
        <v>1</v>
      </c>
      <c r="G33" s="2" t="str">
        <f t="shared" si="1"/>
        <v/>
      </c>
      <c r="H33" s="13">
        <v>17.25</v>
      </c>
      <c r="I33"/>
      <c r="J33" s="18"/>
      <c r="K33" s="13">
        <v>17.25</v>
      </c>
      <c r="L33" s="15">
        <f t="shared" si="2"/>
        <v>0</v>
      </c>
      <c r="M33" s="15">
        <f t="shared" si="3"/>
        <v>0</v>
      </c>
      <c r="N33" s="15">
        <f t="shared" si="4"/>
        <v>0</v>
      </c>
      <c r="O33" s="15">
        <f t="shared" si="5"/>
        <v>0</v>
      </c>
      <c r="P33" s="16">
        <f t="shared" si="6"/>
        <v>0</v>
      </c>
      <c r="Q33" s="4"/>
      <c r="R33" s="4"/>
    </row>
    <row r="34" spans="1:18">
      <c r="A34" s="10">
        <v>17.75</v>
      </c>
      <c r="D34" s="11">
        <v>1</v>
      </c>
      <c r="F34" s="12">
        <f t="shared" si="0"/>
        <v>1</v>
      </c>
      <c r="G34" s="2" t="str">
        <f t="shared" si="1"/>
        <v/>
      </c>
      <c r="H34" s="13">
        <v>17.75</v>
      </c>
      <c r="I34"/>
      <c r="J34" s="18"/>
      <c r="K34" s="13">
        <v>17.75</v>
      </c>
      <c r="L34" s="15">
        <f t="shared" si="2"/>
        <v>0</v>
      </c>
      <c r="M34" s="15">
        <f t="shared" si="3"/>
        <v>0</v>
      </c>
      <c r="N34" s="15">
        <f t="shared" si="4"/>
        <v>0</v>
      </c>
      <c r="O34" s="15">
        <f t="shared" si="5"/>
        <v>0</v>
      </c>
      <c r="P34" s="16">
        <f t="shared" si="6"/>
        <v>0</v>
      </c>
      <c r="Q34" s="4"/>
      <c r="R34" s="4"/>
    </row>
    <row r="35" spans="1:18">
      <c r="A35" s="13">
        <v>18.25</v>
      </c>
      <c r="F35" s="12">
        <f t="shared" si="0"/>
        <v>0</v>
      </c>
      <c r="G35" s="2" t="str">
        <f t="shared" si="1"/>
        <v/>
      </c>
      <c r="H35" s="13">
        <v>18.25</v>
      </c>
      <c r="I35"/>
      <c r="J35" s="2"/>
      <c r="K35" s="13">
        <v>18.25</v>
      </c>
      <c r="L35" s="15">
        <f t="shared" si="2"/>
        <v>0</v>
      </c>
      <c r="M35" s="15">
        <f t="shared" si="3"/>
        <v>0</v>
      </c>
      <c r="N35" s="15">
        <f t="shared" si="4"/>
        <v>0</v>
      </c>
      <c r="O35" s="15">
        <f t="shared" si="5"/>
        <v>0</v>
      </c>
      <c r="P35" s="16">
        <f t="shared" si="6"/>
        <v>0</v>
      </c>
      <c r="Q35" s="4"/>
      <c r="R35" s="4"/>
    </row>
    <row r="36" spans="1:18">
      <c r="A36" s="10">
        <v>18.75</v>
      </c>
      <c r="F36" s="12">
        <f t="shared" si="0"/>
        <v>0</v>
      </c>
      <c r="G36" s="2" t="str">
        <f t="shared" si="1"/>
        <v/>
      </c>
      <c r="H36" s="13">
        <v>18.75</v>
      </c>
      <c r="I36"/>
      <c r="J36" s="2"/>
      <c r="K36" s="13">
        <v>18.75</v>
      </c>
      <c r="L36" s="15">
        <f t="shared" si="2"/>
        <v>0</v>
      </c>
      <c r="M36" s="15">
        <f t="shared" si="3"/>
        <v>0</v>
      </c>
      <c r="N36" s="15">
        <f t="shared" si="4"/>
        <v>0</v>
      </c>
      <c r="O36" s="15">
        <f t="shared" si="5"/>
        <v>0</v>
      </c>
      <c r="P36" s="16">
        <f t="shared" si="6"/>
        <v>0</v>
      </c>
      <c r="Q36" s="4"/>
      <c r="R36" s="4"/>
    </row>
    <row r="37" spans="1:18">
      <c r="A37" s="13">
        <v>19.25</v>
      </c>
      <c r="F37" s="12">
        <f t="shared" si="0"/>
        <v>0</v>
      </c>
      <c r="G37" s="2" t="str">
        <f t="shared" si="1"/>
        <v/>
      </c>
      <c r="H37" s="13">
        <v>19.25</v>
      </c>
      <c r="I37"/>
      <c r="J37" s="2"/>
      <c r="K37" s="13">
        <v>19.25</v>
      </c>
      <c r="L37" s="15">
        <f t="shared" si="2"/>
        <v>0</v>
      </c>
      <c r="M37" s="15">
        <f t="shared" si="3"/>
        <v>0</v>
      </c>
      <c r="N37" s="15">
        <f t="shared" si="4"/>
        <v>0</v>
      </c>
      <c r="O37" s="15">
        <f t="shared" si="5"/>
        <v>0</v>
      </c>
      <c r="P37" s="16">
        <f t="shared" si="6"/>
        <v>0</v>
      </c>
      <c r="Q37" s="4"/>
      <c r="R37" s="4"/>
    </row>
    <row r="38" spans="1:18">
      <c r="A38" s="10">
        <v>19.75</v>
      </c>
      <c r="F38" s="12">
        <f t="shared" si="0"/>
        <v>0</v>
      </c>
      <c r="G38" s="2" t="str">
        <f t="shared" si="1"/>
        <v/>
      </c>
      <c r="H38" s="13">
        <v>19.75</v>
      </c>
      <c r="I38"/>
      <c r="J38" s="2"/>
      <c r="K38" s="13">
        <v>19.75</v>
      </c>
      <c r="L38" s="15">
        <f t="shared" si="2"/>
        <v>0</v>
      </c>
      <c r="M38" s="15">
        <f t="shared" si="3"/>
        <v>0</v>
      </c>
      <c r="N38" s="15">
        <f t="shared" si="4"/>
        <v>0</v>
      </c>
      <c r="O38" s="15">
        <f t="shared" si="5"/>
        <v>0</v>
      </c>
      <c r="P38" s="16">
        <f t="shared" si="6"/>
        <v>0</v>
      </c>
      <c r="Q38" s="4"/>
      <c r="R38" s="4"/>
    </row>
    <row r="39" spans="1:18">
      <c r="A39" s="13">
        <v>20.25</v>
      </c>
      <c r="F39" s="12">
        <f t="shared" si="0"/>
        <v>0</v>
      </c>
      <c r="G39" s="2" t="str">
        <f t="shared" si="1"/>
        <v/>
      </c>
      <c r="H39" s="13">
        <v>20.25</v>
      </c>
      <c r="I39"/>
      <c r="J39" s="2"/>
      <c r="K39" s="13">
        <v>20.25</v>
      </c>
      <c r="L39" s="15">
        <f t="shared" si="2"/>
        <v>0</v>
      </c>
      <c r="M39" s="15">
        <f t="shared" si="3"/>
        <v>0</v>
      </c>
      <c r="N39" s="15">
        <f t="shared" si="4"/>
        <v>0</v>
      </c>
      <c r="O39" s="15">
        <f t="shared" si="5"/>
        <v>0</v>
      </c>
      <c r="P39" s="16">
        <f t="shared" si="6"/>
        <v>0</v>
      </c>
      <c r="Q39" s="4"/>
      <c r="R39" s="4"/>
    </row>
    <row r="40" spans="1:18">
      <c r="A40" s="10">
        <v>20.75</v>
      </c>
      <c r="F40" s="12">
        <f t="shared" si="0"/>
        <v>0</v>
      </c>
      <c r="G40" s="2" t="str">
        <f t="shared" si="1"/>
        <v>COMPLETAR</v>
      </c>
      <c r="H40" s="13">
        <v>20.75</v>
      </c>
      <c r="I40" s="14">
        <f>SUM(I6:I39)</f>
        <v>389091992</v>
      </c>
      <c r="J40" s="2"/>
      <c r="K40" s="13">
        <v>20.75</v>
      </c>
      <c r="L40" s="15">
        <f t="shared" si="2"/>
        <v>0</v>
      </c>
      <c r="M40" s="15">
        <f t="shared" si="3"/>
        <v>0</v>
      </c>
      <c r="N40" s="15">
        <f t="shared" si="4"/>
        <v>0</v>
      </c>
      <c r="O40" s="15">
        <f t="shared" si="5"/>
        <v>0</v>
      </c>
      <c r="P40" s="16">
        <f t="shared" si="6"/>
        <v>0</v>
      </c>
      <c r="Q40" s="4"/>
      <c r="R40" s="4"/>
    </row>
    <row r="41" spans="1:18">
      <c r="A41" s="13">
        <v>21.25</v>
      </c>
      <c r="F41" s="12">
        <f t="shared" si="0"/>
        <v>0</v>
      </c>
      <c r="G41" s="2" t="str">
        <f t="shared" si="1"/>
        <v/>
      </c>
      <c r="H41" s="13">
        <v>21.25</v>
      </c>
      <c r="I41" s="14"/>
      <c r="J41" s="2"/>
      <c r="K41" s="13">
        <v>21.25</v>
      </c>
      <c r="L41" s="15">
        <f t="shared" si="2"/>
        <v>0</v>
      </c>
      <c r="M41" s="15">
        <f t="shared" si="3"/>
        <v>0</v>
      </c>
      <c r="N41" s="15">
        <f t="shared" si="4"/>
        <v>0</v>
      </c>
      <c r="O41" s="15">
        <f t="shared" si="5"/>
        <v>0</v>
      </c>
      <c r="P41" s="16">
        <f t="shared" si="6"/>
        <v>0</v>
      </c>
      <c r="Q41" s="4"/>
      <c r="R41" s="4"/>
    </row>
    <row r="42" spans="1:18">
      <c r="A42" s="10">
        <v>21.75</v>
      </c>
      <c r="F42" s="12">
        <f t="shared" si="0"/>
        <v>0</v>
      </c>
      <c r="G42" s="2" t="str">
        <f t="shared" si="1"/>
        <v/>
      </c>
      <c r="H42" s="13">
        <v>21.75</v>
      </c>
      <c r="I42" s="14"/>
      <c r="J42" s="2"/>
      <c r="K42" s="13">
        <v>21.75</v>
      </c>
      <c r="L42" s="15">
        <f t="shared" si="2"/>
        <v>0</v>
      </c>
      <c r="M42" s="15">
        <f t="shared" si="3"/>
        <v>0</v>
      </c>
      <c r="N42" s="15">
        <f t="shared" si="4"/>
        <v>0</v>
      </c>
      <c r="O42" s="15">
        <f t="shared" si="5"/>
        <v>0</v>
      </c>
      <c r="P42" s="16">
        <f t="shared" si="6"/>
        <v>0</v>
      </c>
      <c r="Q42" s="4"/>
      <c r="R42" s="4"/>
    </row>
    <row r="43" spans="1:18">
      <c r="A43" s="19" t="s">
        <v>7</v>
      </c>
      <c r="B43" s="20">
        <f>SUM(B6:B42)</f>
        <v>0</v>
      </c>
      <c r="C43" s="20">
        <f>SUM(C6:C42)</f>
        <v>305</v>
      </c>
      <c r="D43" s="20">
        <f>SUM(D6:D42)</f>
        <v>13</v>
      </c>
      <c r="E43" s="20">
        <f>SUM(E6:E42)</f>
        <v>0</v>
      </c>
      <c r="F43" s="20">
        <f>SUM(F6:F42)</f>
        <v>318</v>
      </c>
      <c r="G43" s="21"/>
      <c r="H43" s="19" t="s">
        <v>7</v>
      </c>
      <c r="I43" s="14"/>
      <c r="J43" s="2"/>
      <c r="K43" s="19" t="s">
        <v>7</v>
      </c>
      <c r="L43" s="20">
        <f>SUM(L6:L42)</f>
        <v>0</v>
      </c>
      <c r="M43" s="20">
        <f>SUM(M6:M42)</f>
        <v>383563.559440426</v>
      </c>
      <c r="N43" s="20">
        <f>SUM(N6:N42)</f>
        <v>5528.4321920839502</v>
      </c>
      <c r="O43" s="20">
        <f>SUM(O6:O42)</f>
        <v>0</v>
      </c>
      <c r="P43" s="20">
        <f>SUM(P6:P42)</f>
        <v>389091.99163250998</v>
      </c>
      <c r="Q43" s="22"/>
      <c r="R43" s="4"/>
    </row>
    <row r="44" spans="1:18">
      <c r="A44" s="23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4"/>
      <c r="Q44" s="4"/>
      <c r="R44" s="4"/>
    </row>
    <row r="45" spans="1:18">
      <c r="A45" s="23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4"/>
      <c r="Q45" s="4"/>
      <c r="R45" s="4"/>
    </row>
    <row r="46" spans="1:18">
      <c r="A46" s="24"/>
      <c r="B46" s="2"/>
      <c r="C46" s="2"/>
      <c r="D46" s="2"/>
      <c r="E46" s="2"/>
      <c r="F46" s="24"/>
      <c r="G46" s="2"/>
      <c r="H46" s="2"/>
      <c r="I46" s="2"/>
      <c r="J46" s="24"/>
      <c r="K46" s="2"/>
      <c r="L46" s="2"/>
      <c r="M46" s="2"/>
      <c r="N46" s="24"/>
      <c r="O46" s="2"/>
      <c r="P46" s="4"/>
      <c r="Q46" s="4"/>
      <c r="R46" s="4"/>
    </row>
    <row r="47" spans="1:18">
      <c r="A47" s="2"/>
      <c r="B47" s="48" t="s">
        <v>9</v>
      </c>
      <c r="C47" s="48"/>
      <c r="D47" s="48"/>
      <c r="E47" s="2"/>
      <c r="F47" s="2"/>
      <c r="G47" s="25"/>
      <c r="H47" s="2"/>
      <c r="I47" s="48" t="s">
        <v>10</v>
      </c>
      <c r="J47" s="48"/>
      <c r="K47" s="48"/>
      <c r="L47" s="2"/>
      <c r="M47" s="2"/>
      <c r="N47" s="2"/>
      <c r="O47" s="2"/>
      <c r="P47" s="4"/>
      <c r="Q47" s="4"/>
      <c r="R47" s="4"/>
    </row>
    <row r="48" spans="1:1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4"/>
      <c r="Q48" s="4"/>
      <c r="R48" s="4"/>
    </row>
    <row r="49" spans="1:18">
      <c r="A49" s="2"/>
      <c r="B49" s="2"/>
      <c r="C49" s="2"/>
      <c r="D49" s="2"/>
      <c r="E49" s="2"/>
      <c r="F49" s="2"/>
      <c r="G49" s="2"/>
      <c r="H49" s="26" t="s">
        <v>11</v>
      </c>
      <c r="I49">
        <v>3.6319999999999998E-3</v>
      </c>
      <c r="J49" s="26" t="s">
        <v>12</v>
      </c>
      <c r="K49">
        <v>3.2523520000000001</v>
      </c>
      <c r="L49" s="2"/>
      <c r="M49" s="2"/>
      <c r="N49" s="15"/>
      <c r="O49" s="2"/>
      <c r="P49" s="4"/>
      <c r="Q49" s="4"/>
      <c r="R49" s="4"/>
    </row>
    <row r="50" spans="1:18">
      <c r="A50" s="5" t="s">
        <v>3</v>
      </c>
      <c r="B50" s="2"/>
      <c r="C50" s="2"/>
      <c r="D50" s="2"/>
      <c r="E50" s="2"/>
      <c r="F50" s="2"/>
      <c r="G50" s="2"/>
      <c r="H50" s="5" t="s">
        <v>3</v>
      </c>
      <c r="I50" s="2"/>
      <c r="J50" s="2"/>
      <c r="K50" s="2"/>
      <c r="L50" s="2"/>
      <c r="M50" s="2"/>
      <c r="N50" s="4"/>
      <c r="O50" s="4"/>
      <c r="P50" s="4"/>
    </row>
    <row r="51" spans="1:18">
      <c r="A51" s="5" t="s">
        <v>6</v>
      </c>
      <c r="B51" s="6">
        <v>0</v>
      </c>
      <c r="C51" s="7">
        <v>1</v>
      </c>
      <c r="D51" s="7">
        <v>2</v>
      </c>
      <c r="E51" s="7">
        <v>3</v>
      </c>
      <c r="F51" s="8" t="s">
        <v>7</v>
      </c>
      <c r="G51" s="2"/>
      <c r="H51" s="5" t="s">
        <v>6</v>
      </c>
      <c r="I51" s="6">
        <v>0</v>
      </c>
      <c r="J51" s="7">
        <v>1</v>
      </c>
      <c r="K51" s="7">
        <v>2</v>
      </c>
      <c r="L51" s="7">
        <v>3</v>
      </c>
      <c r="M51" s="27" t="s">
        <v>7</v>
      </c>
      <c r="N51" s="4"/>
      <c r="O51" s="4"/>
      <c r="P51" s="4"/>
    </row>
    <row r="52" spans="1:18">
      <c r="A52" s="13">
        <v>3.75</v>
      </c>
      <c r="B52" s="15">
        <f t="shared" ref="B52:B88" si="7">L6*($A52)</f>
        <v>0</v>
      </c>
      <c r="C52" s="15">
        <f t="shared" ref="C52:C88" si="8">M6*($A52)</f>
        <v>0</v>
      </c>
      <c r="D52" s="15">
        <f t="shared" ref="D52:D88" si="9">N6*($A52)</f>
        <v>0</v>
      </c>
      <c r="E52" s="15">
        <f t="shared" ref="E52:E88" si="10">O6*($A52)</f>
        <v>0</v>
      </c>
      <c r="F52" s="12">
        <f t="shared" ref="F52:F88" si="11">SUM(B52:E52)</f>
        <v>0</v>
      </c>
      <c r="G52" s="2"/>
      <c r="H52" s="13">
        <f t="shared" ref="H52:H88" si="12">$I$49*((A52)^$K$49)</f>
        <v>0.26736070732056799</v>
      </c>
      <c r="I52" s="15">
        <f t="shared" ref="I52:I88" si="13">L6*$H52</f>
        <v>0</v>
      </c>
      <c r="J52" s="15">
        <f t="shared" ref="J52:J88" si="14">M6*$H52</f>
        <v>0</v>
      </c>
      <c r="K52" s="15">
        <f t="shared" ref="K52:K88" si="15">N6*$H52</f>
        <v>0</v>
      </c>
      <c r="L52" s="15">
        <f t="shared" ref="L52:L88" si="16">O6*$H52</f>
        <v>0</v>
      </c>
      <c r="M52" s="28">
        <f t="shared" ref="M52:M88" si="17">SUM(I52:L52)</f>
        <v>0</v>
      </c>
      <c r="N52" s="4"/>
      <c r="O52" s="4"/>
      <c r="P52" s="4"/>
    </row>
    <row r="53" spans="1:18">
      <c r="A53" s="13">
        <v>4.25</v>
      </c>
      <c r="B53" s="15">
        <f t="shared" si="7"/>
        <v>0</v>
      </c>
      <c r="C53" s="15">
        <f t="shared" si="8"/>
        <v>0</v>
      </c>
      <c r="D53" s="15">
        <f t="shared" si="9"/>
        <v>0</v>
      </c>
      <c r="E53" s="15">
        <f t="shared" si="10"/>
        <v>0</v>
      </c>
      <c r="F53" s="12">
        <f t="shared" si="11"/>
        <v>0</v>
      </c>
      <c r="G53" s="2"/>
      <c r="H53" s="13">
        <f t="shared" si="12"/>
        <v>0.40168705235908297</v>
      </c>
      <c r="I53" s="15">
        <f t="shared" si="13"/>
        <v>0</v>
      </c>
      <c r="J53" s="15">
        <f t="shared" si="14"/>
        <v>0</v>
      </c>
      <c r="K53" s="15">
        <f t="shared" si="15"/>
        <v>0</v>
      </c>
      <c r="L53" s="15">
        <f t="shared" si="16"/>
        <v>0</v>
      </c>
      <c r="M53" s="28">
        <f t="shared" si="17"/>
        <v>0</v>
      </c>
      <c r="N53" s="4"/>
      <c r="O53" s="4"/>
      <c r="P53" s="4"/>
    </row>
    <row r="54" spans="1:18">
      <c r="A54" s="13">
        <v>4.75</v>
      </c>
      <c r="B54" s="15">
        <f t="shared" si="7"/>
        <v>0</v>
      </c>
      <c r="C54" s="15">
        <f t="shared" si="8"/>
        <v>0</v>
      </c>
      <c r="D54" s="15">
        <f t="shared" si="9"/>
        <v>0</v>
      </c>
      <c r="E54" s="15">
        <f t="shared" si="10"/>
        <v>0</v>
      </c>
      <c r="F54" s="12">
        <f t="shared" si="11"/>
        <v>0</v>
      </c>
      <c r="G54" s="2"/>
      <c r="H54" s="13">
        <f t="shared" si="12"/>
        <v>0.57675538022484896</v>
      </c>
      <c r="I54" s="15">
        <f t="shared" si="13"/>
        <v>0</v>
      </c>
      <c r="J54" s="15">
        <f t="shared" si="14"/>
        <v>0</v>
      </c>
      <c r="K54" s="15">
        <f t="shared" si="15"/>
        <v>0</v>
      </c>
      <c r="L54" s="15">
        <f t="shared" si="16"/>
        <v>0</v>
      </c>
      <c r="M54" s="28">
        <f t="shared" si="17"/>
        <v>0</v>
      </c>
      <c r="N54" s="4"/>
      <c r="O54" s="4"/>
      <c r="P54" s="4"/>
    </row>
    <row r="55" spans="1:18">
      <c r="A55" s="13">
        <v>5.25</v>
      </c>
      <c r="B55" s="15">
        <f t="shared" si="7"/>
        <v>0</v>
      </c>
      <c r="C55" s="15">
        <f t="shared" si="8"/>
        <v>0</v>
      </c>
      <c r="D55" s="15">
        <f t="shared" si="9"/>
        <v>0</v>
      </c>
      <c r="E55" s="15">
        <f t="shared" si="10"/>
        <v>0</v>
      </c>
      <c r="F55" s="12">
        <f t="shared" si="11"/>
        <v>0</v>
      </c>
      <c r="G55" s="2"/>
      <c r="H55" s="13">
        <f t="shared" si="12"/>
        <v>0.79865164514141496</v>
      </c>
      <c r="I55" s="15">
        <f t="shared" si="13"/>
        <v>0</v>
      </c>
      <c r="J55" s="15">
        <f t="shared" si="14"/>
        <v>0</v>
      </c>
      <c r="K55" s="15">
        <f t="shared" si="15"/>
        <v>0</v>
      </c>
      <c r="L55" s="15">
        <f t="shared" si="16"/>
        <v>0</v>
      </c>
      <c r="M55" s="28">
        <f t="shared" si="17"/>
        <v>0</v>
      </c>
      <c r="N55" s="4"/>
      <c r="O55" s="4"/>
      <c r="P55" s="4"/>
    </row>
    <row r="56" spans="1:18">
      <c r="A56" s="13">
        <v>5.75</v>
      </c>
      <c r="B56" s="15">
        <f t="shared" si="7"/>
        <v>0</v>
      </c>
      <c r="C56" s="15">
        <f t="shared" si="8"/>
        <v>0</v>
      </c>
      <c r="D56" s="15">
        <f t="shared" si="9"/>
        <v>0</v>
      </c>
      <c r="E56" s="15">
        <f t="shared" si="10"/>
        <v>0</v>
      </c>
      <c r="F56" s="12">
        <f t="shared" si="11"/>
        <v>0</v>
      </c>
      <c r="G56" s="2"/>
      <c r="H56" s="13">
        <f t="shared" si="12"/>
        <v>1.07362613250455</v>
      </c>
      <c r="I56" s="15">
        <f t="shared" si="13"/>
        <v>0</v>
      </c>
      <c r="J56" s="15">
        <f t="shared" si="14"/>
        <v>0</v>
      </c>
      <c r="K56" s="15">
        <f t="shared" si="15"/>
        <v>0</v>
      </c>
      <c r="L56" s="15">
        <f t="shared" si="16"/>
        <v>0</v>
      </c>
      <c r="M56" s="28">
        <f t="shared" si="17"/>
        <v>0</v>
      </c>
      <c r="N56" s="4"/>
      <c r="O56" s="4"/>
      <c r="P56" s="4"/>
    </row>
    <row r="57" spans="1:18">
      <c r="A57" s="13">
        <v>6.25</v>
      </c>
      <c r="B57" s="15">
        <f t="shared" si="7"/>
        <v>0</v>
      </c>
      <c r="C57" s="15">
        <f t="shared" si="8"/>
        <v>693.91089562499997</v>
      </c>
      <c r="D57" s="15">
        <f t="shared" si="9"/>
        <v>0</v>
      </c>
      <c r="E57" s="15">
        <f t="shared" si="10"/>
        <v>0</v>
      </c>
      <c r="F57" s="12">
        <f t="shared" si="11"/>
        <v>693.91089562499997</v>
      </c>
      <c r="G57" s="2"/>
      <c r="H57" s="13">
        <f t="shared" si="12"/>
        <v>1.40808154359176</v>
      </c>
      <c r="I57" s="15">
        <f t="shared" si="13"/>
        <v>0</v>
      </c>
      <c r="J57" s="15">
        <f t="shared" si="14"/>
        <v>156.333300004287</v>
      </c>
      <c r="K57" s="15">
        <f t="shared" si="15"/>
        <v>0</v>
      </c>
      <c r="L57" s="15">
        <f t="shared" si="16"/>
        <v>0</v>
      </c>
      <c r="M57" s="28">
        <f t="shared" si="17"/>
        <v>156.333300004287</v>
      </c>
      <c r="N57" s="4"/>
      <c r="O57" s="4"/>
      <c r="P57" s="4"/>
    </row>
    <row r="58" spans="1:18">
      <c r="A58" s="13">
        <v>6.75</v>
      </c>
      <c r="B58" s="15">
        <f t="shared" si="7"/>
        <v>0</v>
      </c>
      <c r="C58" s="15">
        <f t="shared" si="8"/>
        <v>592.01749259999997</v>
      </c>
      <c r="D58" s="15">
        <f t="shared" si="9"/>
        <v>0</v>
      </c>
      <c r="E58" s="15">
        <f t="shared" si="10"/>
        <v>0</v>
      </c>
      <c r="F58" s="12">
        <f t="shared" si="11"/>
        <v>592.01749259999997</v>
      </c>
      <c r="G58" s="2"/>
      <c r="H58" s="13">
        <f t="shared" si="12"/>
        <v>1.8085629263924199</v>
      </c>
      <c r="I58" s="15">
        <f t="shared" si="13"/>
        <v>0</v>
      </c>
      <c r="J58" s="15">
        <f t="shared" si="14"/>
        <v>158.622353909949</v>
      </c>
      <c r="K58" s="15">
        <f t="shared" si="15"/>
        <v>0</v>
      </c>
      <c r="L58" s="15">
        <f t="shared" si="16"/>
        <v>0</v>
      </c>
      <c r="M58" s="28">
        <f t="shared" si="17"/>
        <v>158.622353909949</v>
      </c>
      <c r="N58" s="4"/>
      <c r="O58" s="4"/>
      <c r="P58" s="4"/>
    </row>
    <row r="59" spans="1:18">
      <c r="A59" s="13">
        <v>7.25</v>
      </c>
      <c r="B59" s="15">
        <f t="shared" si="7"/>
        <v>0</v>
      </c>
      <c r="C59" s="15">
        <f t="shared" si="8"/>
        <v>1625.008710625</v>
      </c>
      <c r="D59" s="15">
        <f t="shared" si="9"/>
        <v>0</v>
      </c>
      <c r="E59" s="15">
        <f t="shared" si="10"/>
        <v>0</v>
      </c>
      <c r="F59" s="12">
        <f t="shared" si="11"/>
        <v>1625.008710625</v>
      </c>
      <c r="G59" s="2"/>
      <c r="H59" s="13">
        <f t="shared" si="12"/>
        <v>2.2817490385009398</v>
      </c>
      <c r="I59" s="15">
        <f t="shared" si="13"/>
        <v>0</v>
      </c>
      <c r="J59" s="15">
        <f t="shared" si="14"/>
        <v>511.42925007231003</v>
      </c>
      <c r="K59" s="15">
        <f t="shared" si="15"/>
        <v>0</v>
      </c>
      <c r="L59" s="15">
        <f t="shared" si="16"/>
        <v>0</v>
      </c>
      <c r="M59" s="28">
        <f t="shared" si="17"/>
        <v>511.42925007231003</v>
      </c>
      <c r="N59" s="4"/>
      <c r="O59" s="4"/>
      <c r="P59" s="4"/>
    </row>
    <row r="60" spans="1:18">
      <c r="A60" s="13">
        <v>7.75</v>
      </c>
      <c r="B60" s="15">
        <f t="shared" si="7"/>
        <v>0</v>
      </c>
      <c r="C60" s="15">
        <f t="shared" si="8"/>
        <v>3551.2776702000001</v>
      </c>
      <c r="D60" s="15">
        <f t="shared" si="9"/>
        <v>0</v>
      </c>
      <c r="E60" s="15">
        <f t="shared" si="10"/>
        <v>0</v>
      </c>
      <c r="F60" s="12">
        <f t="shared" si="11"/>
        <v>3551.2776702000001</v>
      </c>
      <c r="G60" s="2"/>
      <c r="H60" s="13">
        <f t="shared" si="12"/>
        <v>2.8344448453598701</v>
      </c>
      <c r="I60" s="15">
        <f t="shared" si="13"/>
        <v>0</v>
      </c>
      <c r="J60" s="15">
        <f t="shared" si="14"/>
        <v>1298.8258950632301</v>
      </c>
      <c r="K60" s="15">
        <f t="shared" si="15"/>
        <v>0</v>
      </c>
      <c r="L60" s="15">
        <f t="shared" si="16"/>
        <v>0</v>
      </c>
      <c r="M60" s="28">
        <f t="shared" si="17"/>
        <v>1298.8258950632301</v>
      </c>
      <c r="N60" s="4"/>
      <c r="O60" s="4"/>
      <c r="P60" s="4"/>
    </row>
    <row r="61" spans="1:18">
      <c r="A61" s="13">
        <v>8.25</v>
      </c>
      <c r="B61" s="15">
        <f t="shared" si="7"/>
        <v>0</v>
      </c>
      <c r="C61" s="15">
        <f t="shared" si="8"/>
        <v>5481.5683098</v>
      </c>
      <c r="D61" s="15">
        <f t="shared" si="9"/>
        <v>0</v>
      </c>
      <c r="E61" s="15">
        <f t="shared" si="10"/>
        <v>0</v>
      </c>
      <c r="F61" s="12">
        <f t="shared" si="11"/>
        <v>5481.5683098</v>
      </c>
      <c r="G61" s="2"/>
      <c r="H61" s="13">
        <f t="shared" si="12"/>
        <v>3.4735749352481302</v>
      </c>
      <c r="I61" s="15">
        <f t="shared" si="13"/>
        <v>0</v>
      </c>
      <c r="J61" s="15">
        <f t="shared" si="14"/>
        <v>2307.9561559723302</v>
      </c>
      <c r="K61" s="15">
        <f t="shared" si="15"/>
        <v>0</v>
      </c>
      <c r="L61" s="15">
        <f t="shared" si="16"/>
        <v>0</v>
      </c>
      <c r="M61" s="28">
        <f t="shared" si="17"/>
        <v>2307.9561559723302</v>
      </c>
      <c r="N61" s="4"/>
      <c r="O61" s="4"/>
      <c r="P61" s="4"/>
    </row>
    <row r="62" spans="1:18">
      <c r="A62" s="13">
        <v>8.75</v>
      </c>
      <c r="B62" s="15">
        <f t="shared" si="7"/>
        <v>0</v>
      </c>
      <c r="C62" s="15">
        <f t="shared" si="8"/>
        <v>10430.589792000001</v>
      </c>
      <c r="D62" s="15">
        <f t="shared" si="9"/>
        <v>0</v>
      </c>
      <c r="E62" s="15">
        <f t="shared" si="10"/>
        <v>0</v>
      </c>
      <c r="F62" s="12">
        <f t="shared" si="11"/>
        <v>10430.589792000001</v>
      </c>
      <c r="G62" s="2"/>
      <c r="H62" s="13">
        <f t="shared" si="12"/>
        <v>4.2061776861416398</v>
      </c>
      <c r="I62" s="15">
        <f t="shared" si="13"/>
        <v>0</v>
      </c>
      <c r="J62" s="15">
        <f t="shared" si="14"/>
        <v>5014.04731844653</v>
      </c>
      <c r="K62" s="15">
        <f t="shared" si="15"/>
        <v>0</v>
      </c>
      <c r="L62" s="15">
        <f t="shared" si="16"/>
        <v>0</v>
      </c>
      <c r="M62" s="28">
        <f t="shared" si="17"/>
        <v>5014.04731844653</v>
      </c>
      <c r="N62" s="4"/>
      <c r="O62" s="4"/>
      <c r="P62" s="4"/>
    </row>
    <row r="63" spans="1:18">
      <c r="A63" s="13">
        <v>9.25</v>
      </c>
      <c r="B63" s="15">
        <f t="shared" si="7"/>
        <v>0</v>
      </c>
      <c r="C63" s="15">
        <f t="shared" si="8"/>
        <v>82507.927195249998</v>
      </c>
      <c r="D63" s="15">
        <f t="shared" si="9"/>
        <v>0</v>
      </c>
      <c r="E63" s="15">
        <f t="shared" si="10"/>
        <v>0</v>
      </c>
      <c r="F63" s="12">
        <f t="shared" si="11"/>
        <v>82507.927195249998</v>
      </c>
      <c r="G63" s="2"/>
      <c r="H63" s="13">
        <f t="shared" si="12"/>
        <v>5.0394000575836202</v>
      </c>
      <c r="I63" s="15">
        <f t="shared" si="13"/>
        <v>0</v>
      </c>
      <c r="J63" s="15">
        <f t="shared" si="14"/>
        <v>44950.3192496052</v>
      </c>
      <c r="K63" s="15">
        <f t="shared" si="15"/>
        <v>0</v>
      </c>
      <c r="L63" s="15">
        <f t="shared" si="16"/>
        <v>0</v>
      </c>
      <c r="M63" s="28">
        <f t="shared" si="17"/>
        <v>44950.3192496052</v>
      </c>
      <c r="N63" s="4"/>
      <c r="O63" s="4"/>
      <c r="P63" s="4"/>
    </row>
    <row r="64" spans="1:18">
      <c r="A64" s="13">
        <v>9.75</v>
      </c>
      <c r="B64" s="15">
        <f t="shared" si="7"/>
        <v>0</v>
      </c>
      <c r="C64" s="15">
        <f t="shared" si="8"/>
        <v>415657.47875925002</v>
      </c>
      <c r="D64" s="15">
        <f t="shared" si="9"/>
        <v>0</v>
      </c>
      <c r="E64" s="15">
        <f t="shared" si="10"/>
        <v>0</v>
      </c>
      <c r="F64" s="12">
        <f t="shared" si="11"/>
        <v>415657.47875925002</v>
      </c>
      <c r="G64" s="2"/>
      <c r="H64" s="13">
        <f t="shared" si="12"/>
        <v>5.9804929082410503</v>
      </c>
      <c r="I64" s="15">
        <f t="shared" si="13"/>
        <v>0</v>
      </c>
      <c r="J64" s="15">
        <f t="shared" si="14"/>
        <v>254957.600407903</v>
      </c>
      <c r="K64" s="15">
        <f t="shared" si="15"/>
        <v>0</v>
      </c>
      <c r="L64" s="15">
        <f t="shared" si="16"/>
        <v>0</v>
      </c>
      <c r="M64" s="28">
        <f t="shared" si="17"/>
        <v>254957.600407903</v>
      </c>
      <c r="N64" s="4"/>
      <c r="O64" s="4"/>
      <c r="P64" s="4"/>
    </row>
    <row r="65" spans="1:16">
      <c r="A65" s="13">
        <v>10.25</v>
      </c>
      <c r="B65" s="15">
        <f t="shared" si="7"/>
        <v>0</v>
      </c>
      <c r="C65" s="15">
        <f t="shared" si="8"/>
        <v>575167.58830349997</v>
      </c>
      <c r="D65" s="15">
        <f t="shared" si="9"/>
        <v>0</v>
      </c>
      <c r="E65" s="15">
        <f t="shared" si="10"/>
        <v>0</v>
      </c>
      <c r="F65" s="12">
        <f t="shared" si="11"/>
        <v>575167.58830349997</v>
      </c>
      <c r="G65" s="2"/>
      <c r="H65" s="13">
        <f t="shared" si="12"/>
        <v>7.0368067601971598</v>
      </c>
      <c r="I65" s="15">
        <f t="shared" si="13"/>
        <v>0</v>
      </c>
      <c r="J65" s="15">
        <f t="shared" si="14"/>
        <v>394862.74864588899</v>
      </c>
      <c r="K65" s="15">
        <f t="shared" si="15"/>
        <v>0</v>
      </c>
      <c r="L65" s="15">
        <f t="shared" si="16"/>
        <v>0</v>
      </c>
      <c r="M65" s="28">
        <f t="shared" si="17"/>
        <v>394862.74864588899</v>
      </c>
      <c r="N65" s="4"/>
      <c r="O65" s="4"/>
      <c r="P65" s="4"/>
    </row>
    <row r="66" spans="1:16">
      <c r="A66" s="13">
        <v>10.75</v>
      </c>
      <c r="B66" s="15">
        <f t="shared" si="7"/>
        <v>0</v>
      </c>
      <c r="C66" s="15">
        <f t="shared" si="8"/>
        <v>983930.38096900005</v>
      </c>
      <c r="D66" s="15">
        <f t="shared" si="9"/>
        <v>0</v>
      </c>
      <c r="E66" s="15">
        <f t="shared" si="10"/>
        <v>0</v>
      </c>
      <c r="F66" s="12">
        <f t="shared" si="11"/>
        <v>983930.38096900005</v>
      </c>
      <c r="G66" s="2"/>
      <c r="H66" s="13">
        <f t="shared" si="12"/>
        <v>8.2157879463785708</v>
      </c>
      <c r="I66" s="15">
        <f t="shared" si="13"/>
        <v>0</v>
      </c>
      <c r="J66" s="15">
        <f t="shared" si="14"/>
        <v>751977.98735263105</v>
      </c>
      <c r="K66" s="15">
        <f t="shared" si="15"/>
        <v>0</v>
      </c>
      <c r="L66" s="15">
        <f t="shared" si="16"/>
        <v>0</v>
      </c>
      <c r="M66" s="28">
        <f t="shared" si="17"/>
        <v>751977.98735263105</v>
      </c>
      <c r="N66" s="4"/>
      <c r="O66" s="4"/>
      <c r="P66" s="4"/>
    </row>
    <row r="67" spans="1:16">
      <c r="A67" s="13">
        <v>11.25</v>
      </c>
      <c r="B67" s="15">
        <f t="shared" si="7"/>
        <v>0</v>
      </c>
      <c r="C67" s="15">
        <f t="shared" si="8"/>
        <v>729590.71224374999</v>
      </c>
      <c r="D67" s="15">
        <f t="shared" si="9"/>
        <v>0</v>
      </c>
      <c r="E67" s="15">
        <f t="shared" si="10"/>
        <v>0</v>
      </c>
      <c r="F67" s="12">
        <f t="shared" si="11"/>
        <v>729590.71224374999</v>
      </c>
      <c r="G67" s="2"/>
      <c r="H67" s="13">
        <f t="shared" si="12"/>
        <v>9.5249750892679401</v>
      </c>
      <c r="I67" s="15">
        <f t="shared" si="13"/>
        <v>0</v>
      </c>
      <c r="J67" s="15">
        <f t="shared" si="14"/>
        <v>617718.520842931</v>
      </c>
      <c r="K67" s="15">
        <f t="shared" si="15"/>
        <v>0</v>
      </c>
      <c r="L67" s="15">
        <f t="shared" si="16"/>
        <v>0</v>
      </c>
      <c r="M67" s="28">
        <f t="shared" si="17"/>
        <v>617718.520842931</v>
      </c>
      <c r="N67" s="4"/>
      <c r="O67" s="4"/>
      <c r="P67" s="4"/>
    </row>
    <row r="68" spans="1:16">
      <c r="A68" s="13">
        <v>11.75</v>
      </c>
      <c r="B68" s="15">
        <f t="shared" si="7"/>
        <v>0</v>
      </c>
      <c r="C68" s="15">
        <f t="shared" si="8"/>
        <v>683313.91192407499</v>
      </c>
      <c r="D68" s="15">
        <f t="shared" si="9"/>
        <v>0</v>
      </c>
      <c r="E68" s="15">
        <f t="shared" si="10"/>
        <v>0</v>
      </c>
      <c r="F68" s="12">
        <f t="shared" si="11"/>
        <v>683313.91192407499</v>
      </c>
      <c r="G68" s="2"/>
      <c r="H68" s="13">
        <f t="shared" si="12"/>
        <v>10.9719958681811</v>
      </c>
      <c r="I68" s="15">
        <f t="shared" si="13"/>
        <v>0</v>
      </c>
      <c r="J68" s="15">
        <f t="shared" si="14"/>
        <v>638069.56751503097</v>
      </c>
      <c r="K68" s="15">
        <f t="shared" si="15"/>
        <v>0</v>
      </c>
      <c r="L68" s="15">
        <f t="shared" si="16"/>
        <v>0</v>
      </c>
      <c r="M68" s="28">
        <f t="shared" si="17"/>
        <v>638069.56751503097</v>
      </c>
      <c r="N68" s="4"/>
      <c r="O68" s="4"/>
      <c r="P68" s="4"/>
    </row>
    <row r="69" spans="1:16">
      <c r="A69" s="13">
        <v>12.25</v>
      </c>
      <c r="B69" s="15">
        <f t="shared" si="7"/>
        <v>0</v>
      </c>
      <c r="C69" s="15">
        <f t="shared" si="8"/>
        <v>383841.98057730001</v>
      </c>
      <c r="D69" s="15">
        <f t="shared" si="9"/>
        <v>0</v>
      </c>
      <c r="E69" s="15">
        <f t="shared" si="10"/>
        <v>0</v>
      </c>
      <c r="F69" s="12">
        <f t="shared" si="11"/>
        <v>383841.98057730001</v>
      </c>
      <c r="G69" s="2"/>
      <c r="H69" s="13">
        <f t="shared" si="12"/>
        <v>12.5645640395705</v>
      </c>
      <c r="I69" s="15">
        <f t="shared" si="13"/>
        <v>0</v>
      </c>
      <c r="J69" s="15">
        <f t="shared" si="14"/>
        <v>393698.542533801</v>
      </c>
      <c r="K69" s="15">
        <f t="shared" si="15"/>
        <v>0</v>
      </c>
      <c r="L69" s="15">
        <f t="shared" si="16"/>
        <v>0</v>
      </c>
      <c r="M69" s="28">
        <f t="shared" si="17"/>
        <v>393698.542533801</v>
      </c>
      <c r="N69" s="4"/>
      <c r="O69" s="4"/>
      <c r="P69" s="4"/>
    </row>
    <row r="70" spans="1:16">
      <c r="A70" s="13">
        <v>12.75</v>
      </c>
      <c r="B70" s="15">
        <f t="shared" si="7"/>
        <v>0</v>
      </c>
      <c r="C70" s="15">
        <f t="shared" si="8"/>
        <v>256916.466502319</v>
      </c>
      <c r="D70" s="15">
        <f t="shared" si="9"/>
        <v>14273.1370279066</v>
      </c>
      <c r="E70" s="15">
        <f t="shared" si="10"/>
        <v>0</v>
      </c>
      <c r="F70" s="12">
        <f t="shared" si="11"/>
        <v>271189.60353022598</v>
      </c>
      <c r="G70" s="2"/>
      <c r="H70" s="13">
        <f t="shared" si="12"/>
        <v>14.3104766805327</v>
      </c>
      <c r="I70" s="15">
        <f t="shared" si="13"/>
        <v>0</v>
      </c>
      <c r="J70" s="15">
        <f t="shared" si="14"/>
        <v>288360.55707657197</v>
      </c>
      <c r="K70" s="15">
        <f t="shared" si="15"/>
        <v>16020.030948698501</v>
      </c>
      <c r="L70" s="15">
        <f t="shared" si="16"/>
        <v>0</v>
      </c>
      <c r="M70" s="28">
        <f t="shared" si="17"/>
        <v>304380.58802526997</v>
      </c>
      <c r="N70" s="4"/>
      <c r="O70" s="4"/>
      <c r="P70" s="4"/>
    </row>
    <row r="71" spans="1:16">
      <c r="A71" s="13">
        <v>13.25</v>
      </c>
      <c r="B71" s="15">
        <f t="shared" si="7"/>
        <v>0</v>
      </c>
      <c r="C71" s="15">
        <f t="shared" si="8"/>
        <v>73777.275022987495</v>
      </c>
      <c r="D71" s="15">
        <f t="shared" si="9"/>
        <v>24592.425007662499</v>
      </c>
      <c r="E71" s="15">
        <f t="shared" si="10"/>
        <v>0</v>
      </c>
      <c r="F71" s="12">
        <f t="shared" si="11"/>
        <v>98369.700030649998</v>
      </c>
      <c r="G71" s="2"/>
      <c r="H71" s="13">
        <f t="shared" si="12"/>
        <v>16.2176116303005</v>
      </c>
      <c r="I71" s="15">
        <f t="shared" si="13"/>
        <v>0</v>
      </c>
      <c r="J71" s="15">
        <f t="shared" si="14"/>
        <v>90301.222148277797</v>
      </c>
      <c r="K71" s="15">
        <f t="shared" si="15"/>
        <v>30100.407382759298</v>
      </c>
      <c r="L71" s="15">
        <f t="shared" si="16"/>
        <v>0</v>
      </c>
      <c r="M71" s="28">
        <f t="shared" si="17"/>
        <v>120401.629531037</v>
      </c>
      <c r="N71" s="4"/>
      <c r="O71" s="4"/>
      <c r="P71" s="4"/>
    </row>
    <row r="72" spans="1:16">
      <c r="A72" s="13">
        <v>13.75</v>
      </c>
      <c r="B72" s="15">
        <f t="shared" si="7"/>
        <v>0</v>
      </c>
      <c r="C72" s="15">
        <f t="shared" si="8"/>
        <v>21628.7278398813</v>
      </c>
      <c r="D72" s="15">
        <f t="shared" si="9"/>
        <v>21628.7278398813</v>
      </c>
      <c r="E72" s="15">
        <f t="shared" si="10"/>
        <v>0</v>
      </c>
      <c r="F72" s="12">
        <f t="shared" si="11"/>
        <v>43257.455679762599</v>
      </c>
      <c r="G72" s="2"/>
      <c r="H72" s="13">
        <f t="shared" si="12"/>
        <v>18.2939251082298</v>
      </c>
      <c r="I72" s="15">
        <f t="shared" si="13"/>
        <v>0</v>
      </c>
      <c r="J72" s="15">
        <f t="shared" si="14"/>
        <v>28776.3147119325</v>
      </c>
      <c r="K72" s="15">
        <f t="shared" si="15"/>
        <v>28776.3147119325</v>
      </c>
      <c r="L72" s="15">
        <f t="shared" si="16"/>
        <v>0</v>
      </c>
      <c r="M72" s="28">
        <f t="shared" si="17"/>
        <v>57552.629423865001</v>
      </c>
      <c r="N72" s="4"/>
      <c r="O72" s="4"/>
      <c r="P72" s="4"/>
    </row>
    <row r="73" spans="1:16">
      <c r="A73" s="13">
        <v>14.25</v>
      </c>
      <c r="B73" s="15">
        <f t="shared" si="7"/>
        <v>0</v>
      </c>
      <c r="C73" s="15">
        <f t="shared" si="8"/>
        <v>0</v>
      </c>
      <c r="D73" s="15">
        <f t="shared" si="9"/>
        <v>7256.8552499999996</v>
      </c>
      <c r="E73" s="15">
        <f t="shared" si="10"/>
        <v>0</v>
      </c>
      <c r="F73" s="12">
        <f t="shared" si="11"/>
        <v>7256.8552499999996</v>
      </c>
      <c r="G73" s="2"/>
      <c r="H73" s="13">
        <f t="shared" si="12"/>
        <v>20.547449489861201</v>
      </c>
      <c r="I73" s="15">
        <f t="shared" si="13"/>
        <v>0</v>
      </c>
      <c r="J73" s="15">
        <f t="shared" si="14"/>
        <v>0</v>
      </c>
      <c r="K73" s="15">
        <f t="shared" si="15"/>
        <v>10463.8502950603</v>
      </c>
      <c r="L73" s="15">
        <f t="shared" si="16"/>
        <v>0</v>
      </c>
      <c r="M73" s="28">
        <f t="shared" si="17"/>
        <v>10463.8502950603</v>
      </c>
      <c r="N73" s="4"/>
      <c r="O73" s="4"/>
      <c r="P73" s="4"/>
    </row>
    <row r="74" spans="1:16">
      <c r="A74" s="13">
        <v>14.75</v>
      </c>
      <c r="B74" s="15">
        <f t="shared" si="7"/>
        <v>0</v>
      </c>
      <c r="C74" s="15">
        <f t="shared" si="8"/>
        <v>0</v>
      </c>
      <c r="D74" s="15">
        <f t="shared" si="9"/>
        <v>6942.6332499999999</v>
      </c>
      <c r="E74" s="15">
        <f t="shared" si="10"/>
        <v>0</v>
      </c>
      <c r="F74" s="12">
        <f t="shared" si="11"/>
        <v>6942.6332499999999</v>
      </c>
      <c r="G74" s="2"/>
      <c r="H74" s="13">
        <f t="shared" si="12"/>
        <v>22.986291225155501</v>
      </c>
      <c r="I74" s="15">
        <f t="shared" si="13"/>
        <v>0</v>
      </c>
      <c r="J74" s="15">
        <f t="shared" si="14"/>
        <v>0</v>
      </c>
      <c r="K74" s="15">
        <f t="shared" si="15"/>
        <v>10819.348457894799</v>
      </c>
      <c r="L74" s="15">
        <f t="shared" si="16"/>
        <v>0</v>
      </c>
      <c r="M74" s="28">
        <f t="shared" si="17"/>
        <v>10819.348457894799</v>
      </c>
      <c r="N74" s="4"/>
      <c r="O74" s="4"/>
      <c r="P74" s="4"/>
    </row>
    <row r="75" spans="1:16">
      <c r="A75" s="13">
        <v>15.25</v>
      </c>
      <c r="B75" s="15">
        <f t="shared" si="7"/>
        <v>0</v>
      </c>
      <c r="C75" s="15">
        <f t="shared" si="8"/>
        <v>0</v>
      </c>
      <c r="D75" s="15">
        <f t="shared" si="9"/>
        <v>0</v>
      </c>
      <c r="E75" s="15">
        <f t="shared" si="10"/>
        <v>0</v>
      </c>
      <c r="F75" s="12">
        <f t="shared" si="11"/>
        <v>0</v>
      </c>
      <c r="G75" s="2"/>
      <c r="H75" s="13">
        <f t="shared" si="12"/>
        <v>25.6186288851145</v>
      </c>
      <c r="I75" s="15">
        <f t="shared" si="13"/>
        <v>0</v>
      </c>
      <c r="J75" s="15">
        <f t="shared" si="14"/>
        <v>0</v>
      </c>
      <c r="K75" s="15">
        <f t="shared" si="15"/>
        <v>0</v>
      </c>
      <c r="L75" s="15">
        <f t="shared" si="16"/>
        <v>0</v>
      </c>
      <c r="M75" s="28">
        <f t="shared" si="17"/>
        <v>0</v>
      </c>
      <c r="N75" s="4"/>
      <c r="O75" s="4"/>
      <c r="P75" s="4"/>
    </row>
    <row r="76" spans="1:16">
      <c r="A76" s="13">
        <v>15.75</v>
      </c>
      <c r="B76" s="15">
        <f t="shared" si="7"/>
        <v>0</v>
      </c>
      <c r="C76" s="15">
        <f t="shared" si="8"/>
        <v>0</v>
      </c>
      <c r="D76" s="15">
        <f t="shared" si="9"/>
        <v>0</v>
      </c>
      <c r="E76" s="15">
        <f t="shared" si="10"/>
        <v>0</v>
      </c>
      <c r="F76" s="12">
        <f t="shared" si="11"/>
        <v>0</v>
      </c>
      <c r="G76" s="2"/>
      <c r="H76" s="13">
        <f t="shared" si="12"/>
        <v>28.4527113247565</v>
      </c>
      <c r="I76" s="15">
        <f t="shared" si="13"/>
        <v>0</v>
      </c>
      <c r="J76" s="15">
        <f t="shared" si="14"/>
        <v>0</v>
      </c>
      <c r="K76" s="15">
        <f t="shared" si="15"/>
        <v>0</v>
      </c>
      <c r="L76" s="15">
        <f t="shared" si="16"/>
        <v>0</v>
      </c>
      <c r="M76" s="28">
        <f t="shared" si="17"/>
        <v>0</v>
      </c>
      <c r="N76" s="4"/>
      <c r="O76" s="4"/>
      <c r="P76" s="4"/>
    </row>
    <row r="77" spans="1:16">
      <c r="A77" s="13">
        <v>16.25</v>
      </c>
      <c r="B77" s="15">
        <f t="shared" si="7"/>
        <v>0</v>
      </c>
      <c r="C77" s="15">
        <f t="shared" si="8"/>
        <v>0</v>
      </c>
      <c r="D77" s="15">
        <f t="shared" si="9"/>
        <v>0</v>
      </c>
      <c r="E77" s="15">
        <f t="shared" si="10"/>
        <v>0</v>
      </c>
      <c r="F77" s="12">
        <f t="shared" si="11"/>
        <v>0</v>
      </c>
      <c r="G77" s="2"/>
      <c r="H77" s="13">
        <f t="shared" si="12"/>
        <v>31.4968559519059</v>
      </c>
      <c r="I77" s="15">
        <f t="shared" si="13"/>
        <v>0</v>
      </c>
      <c r="J77" s="15">
        <f t="shared" si="14"/>
        <v>0</v>
      </c>
      <c r="K77" s="15">
        <f t="shared" si="15"/>
        <v>0</v>
      </c>
      <c r="L77" s="15">
        <f t="shared" si="16"/>
        <v>0</v>
      </c>
      <c r="M77" s="28">
        <f t="shared" si="17"/>
        <v>0</v>
      </c>
      <c r="N77" s="4"/>
      <c r="O77" s="4"/>
      <c r="P77" s="4"/>
    </row>
    <row r="78" spans="1:16">
      <c r="A78" s="13">
        <v>16.75</v>
      </c>
      <c r="B78" s="15">
        <f t="shared" si="7"/>
        <v>0</v>
      </c>
      <c r="C78" s="15">
        <f t="shared" si="8"/>
        <v>0</v>
      </c>
      <c r="D78" s="15">
        <f t="shared" si="9"/>
        <v>0</v>
      </c>
      <c r="E78" s="15">
        <f t="shared" si="10"/>
        <v>0</v>
      </c>
      <c r="F78" s="12">
        <f t="shared" si="11"/>
        <v>0</v>
      </c>
      <c r="G78" s="2"/>
      <c r="H78" s="13">
        <f t="shared" si="12"/>
        <v>34.759447092516702</v>
      </c>
      <c r="I78" s="15">
        <f t="shared" si="13"/>
        <v>0</v>
      </c>
      <c r="J78" s="15">
        <f t="shared" si="14"/>
        <v>0</v>
      </c>
      <c r="K78" s="15">
        <f t="shared" si="15"/>
        <v>0</v>
      </c>
      <c r="L78" s="15">
        <f t="shared" si="16"/>
        <v>0</v>
      </c>
      <c r="M78" s="28">
        <f t="shared" si="17"/>
        <v>0</v>
      </c>
      <c r="N78" s="4"/>
      <c r="O78" s="4"/>
      <c r="P78" s="4"/>
    </row>
    <row r="79" spans="1:16">
      <c r="A79" s="13">
        <v>17.25</v>
      </c>
      <c r="B79" s="15">
        <f t="shared" si="7"/>
        <v>0</v>
      </c>
      <c r="C79" s="15">
        <f t="shared" si="8"/>
        <v>0</v>
      </c>
      <c r="D79" s="15">
        <f t="shared" si="9"/>
        <v>0</v>
      </c>
      <c r="E79" s="15">
        <f t="shared" si="10"/>
        <v>0</v>
      </c>
      <c r="F79" s="12">
        <f t="shared" si="11"/>
        <v>0</v>
      </c>
      <c r="G79" s="2"/>
      <c r="H79" s="13">
        <f t="shared" si="12"/>
        <v>38.2489344443254</v>
      </c>
      <c r="I79" s="15">
        <f t="shared" si="13"/>
        <v>0</v>
      </c>
      <c r="J79" s="15">
        <f t="shared" si="14"/>
        <v>0</v>
      </c>
      <c r="K79" s="15">
        <f t="shared" si="15"/>
        <v>0</v>
      </c>
      <c r="L79" s="15">
        <f t="shared" si="16"/>
        <v>0</v>
      </c>
      <c r="M79" s="28">
        <f t="shared" si="17"/>
        <v>0</v>
      </c>
      <c r="N79" s="4"/>
      <c r="O79" s="4"/>
      <c r="P79" s="4"/>
    </row>
    <row r="80" spans="1:16">
      <c r="A80" s="13">
        <v>17.75</v>
      </c>
      <c r="B80" s="15">
        <f t="shared" si="7"/>
        <v>0</v>
      </c>
      <c r="C80" s="15">
        <f t="shared" si="8"/>
        <v>0</v>
      </c>
      <c r="D80" s="15">
        <f t="shared" si="9"/>
        <v>0</v>
      </c>
      <c r="E80" s="15">
        <f t="shared" si="10"/>
        <v>0</v>
      </c>
      <c r="F80" s="12">
        <f t="shared" si="11"/>
        <v>0</v>
      </c>
      <c r="G80" s="2"/>
      <c r="H80" s="13">
        <f t="shared" si="12"/>
        <v>41.973831611552903</v>
      </c>
      <c r="I80" s="15">
        <f t="shared" si="13"/>
        <v>0</v>
      </c>
      <c r="J80" s="15">
        <f t="shared" si="14"/>
        <v>0</v>
      </c>
      <c r="K80" s="15">
        <f t="shared" si="15"/>
        <v>0</v>
      </c>
      <c r="L80" s="15">
        <f t="shared" si="16"/>
        <v>0</v>
      </c>
      <c r="M80" s="28">
        <f t="shared" si="17"/>
        <v>0</v>
      </c>
      <c r="N80" s="4"/>
      <c r="O80" s="4"/>
      <c r="P80" s="4"/>
    </row>
    <row r="81" spans="1:16">
      <c r="A81" s="13">
        <v>18.25</v>
      </c>
      <c r="B81" s="15">
        <f t="shared" si="7"/>
        <v>0</v>
      </c>
      <c r="C81" s="15">
        <f t="shared" si="8"/>
        <v>0</v>
      </c>
      <c r="D81" s="15">
        <f t="shared" si="9"/>
        <v>0</v>
      </c>
      <c r="E81" s="15">
        <f t="shared" si="10"/>
        <v>0</v>
      </c>
      <c r="F81" s="12">
        <f t="shared" si="11"/>
        <v>0</v>
      </c>
      <c r="G81" s="2"/>
      <c r="H81" s="13">
        <f t="shared" si="12"/>
        <v>45.942714714168503</v>
      </c>
      <c r="I81" s="15">
        <f t="shared" si="13"/>
        <v>0</v>
      </c>
      <c r="J81" s="15">
        <f t="shared" si="14"/>
        <v>0</v>
      </c>
      <c r="K81" s="15">
        <f t="shared" si="15"/>
        <v>0</v>
      </c>
      <c r="L81" s="15">
        <f t="shared" si="16"/>
        <v>0</v>
      </c>
      <c r="M81" s="28">
        <f t="shared" si="17"/>
        <v>0</v>
      </c>
      <c r="N81" s="4"/>
      <c r="O81" s="4"/>
      <c r="P81" s="4"/>
    </row>
    <row r="82" spans="1:16">
      <c r="A82" s="13">
        <v>18.75</v>
      </c>
      <c r="B82" s="15">
        <f t="shared" si="7"/>
        <v>0</v>
      </c>
      <c r="C82" s="15">
        <f t="shared" si="8"/>
        <v>0</v>
      </c>
      <c r="D82" s="15">
        <f t="shared" si="9"/>
        <v>0</v>
      </c>
      <c r="E82" s="15">
        <f t="shared" si="10"/>
        <v>0</v>
      </c>
      <c r="F82" s="12">
        <f t="shared" si="11"/>
        <v>0</v>
      </c>
      <c r="G82" s="2"/>
      <c r="H82" s="13">
        <f t="shared" si="12"/>
        <v>50.164221065918902</v>
      </c>
      <c r="I82" s="15">
        <f t="shared" si="13"/>
        <v>0</v>
      </c>
      <c r="J82" s="15">
        <f t="shared" si="14"/>
        <v>0</v>
      </c>
      <c r="K82" s="15">
        <f t="shared" si="15"/>
        <v>0</v>
      </c>
      <c r="L82" s="15">
        <f t="shared" si="16"/>
        <v>0</v>
      </c>
      <c r="M82" s="28">
        <f t="shared" si="17"/>
        <v>0</v>
      </c>
      <c r="N82" s="4"/>
      <c r="O82" s="4"/>
      <c r="P82" s="4"/>
    </row>
    <row r="83" spans="1:16">
      <c r="A83" s="13">
        <v>19.25</v>
      </c>
      <c r="B83" s="15">
        <f t="shared" si="7"/>
        <v>0</v>
      </c>
      <c r="C83" s="15">
        <f t="shared" si="8"/>
        <v>0</v>
      </c>
      <c r="D83" s="15">
        <f t="shared" si="9"/>
        <v>0</v>
      </c>
      <c r="E83" s="15">
        <f t="shared" si="10"/>
        <v>0</v>
      </c>
      <c r="F83" s="12">
        <f t="shared" si="11"/>
        <v>0</v>
      </c>
      <c r="G83" s="2"/>
      <c r="H83" s="13">
        <f t="shared" si="12"/>
        <v>54.647047915920801</v>
      </c>
      <c r="I83" s="15">
        <f t="shared" si="13"/>
        <v>0</v>
      </c>
      <c r="J83" s="15">
        <f t="shared" si="14"/>
        <v>0</v>
      </c>
      <c r="K83" s="15">
        <f t="shared" si="15"/>
        <v>0</v>
      </c>
      <c r="L83" s="15">
        <f t="shared" si="16"/>
        <v>0</v>
      </c>
      <c r="M83" s="28">
        <f t="shared" si="17"/>
        <v>0</v>
      </c>
      <c r="N83" s="4"/>
      <c r="O83" s="4"/>
      <c r="P83" s="4"/>
    </row>
    <row r="84" spans="1:16">
      <c r="A84" s="13">
        <v>19.75</v>
      </c>
      <c r="B84" s="15">
        <f t="shared" si="7"/>
        <v>0</v>
      </c>
      <c r="C84" s="15">
        <f t="shared" si="8"/>
        <v>0</v>
      </c>
      <c r="D84" s="15">
        <f t="shared" si="9"/>
        <v>0</v>
      </c>
      <c r="E84" s="15">
        <f t="shared" si="10"/>
        <v>0</v>
      </c>
      <c r="F84" s="12">
        <f t="shared" si="11"/>
        <v>0</v>
      </c>
      <c r="G84" s="2"/>
      <c r="H84" s="13">
        <f t="shared" si="12"/>
        <v>59.399951249141097</v>
      </c>
      <c r="I84" s="15">
        <f t="shared" si="13"/>
        <v>0</v>
      </c>
      <c r="J84" s="15">
        <f t="shared" si="14"/>
        <v>0</v>
      </c>
      <c r="K84" s="15">
        <f t="shared" si="15"/>
        <v>0</v>
      </c>
      <c r="L84" s="15">
        <f t="shared" si="16"/>
        <v>0</v>
      </c>
      <c r="M84" s="28">
        <f t="shared" si="17"/>
        <v>0</v>
      </c>
      <c r="N84" s="4"/>
      <c r="O84" s="4"/>
      <c r="P84" s="4"/>
    </row>
    <row r="85" spans="1:16">
      <c r="A85" s="13">
        <v>20.25</v>
      </c>
      <c r="B85" s="15">
        <f t="shared" si="7"/>
        <v>0</v>
      </c>
      <c r="C85" s="15">
        <f t="shared" si="8"/>
        <v>0</v>
      </c>
      <c r="D85" s="15">
        <f t="shared" si="9"/>
        <v>0</v>
      </c>
      <c r="E85" s="15">
        <f t="shared" si="10"/>
        <v>0</v>
      </c>
      <c r="F85" s="12">
        <f t="shared" si="11"/>
        <v>0</v>
      </c>
      <c r="G85" s="2"/>
      <c r="H85" s="13">
        <f t="shared" si="12"/>
        <v>64.431744641543801</v>
      </c>
      <c r="I85" s="15">
        <f t="shared" si="13"/>
        <v>0</v>
      </c>
      <c r="J85" s="15">
        <f t="shared" si="14"/>
        <v>0</v>
      </c>
      <c r="K85" s="15">
        <f t="shared" si="15"/>
        <v>0</v>
      </c>
      <c r="L85" s="15">
        <f t="shared" si="16"/>
        <v>0</v>
      </c>
      <c r="M85" s="28">
        <f t="shared" si="17"/>
        <v>0</v>
      </c>
      <c r="N85" s="4"/>
      <c r="O85" s="4"/>
      <c r="P85" s="4"/>
    </row>
    <row r="86" spans="1:16">
      <c r="A86" s="13">
        <v>20.75</v>
      </c>
      <c r="B86" s="15">
        <f t="shared" si="7"/>
        <v>0</v>
      </c>
      <c r="C86" s="15">
        <f t="shared" si="8"/>
        <v>0</v>
      </c>
      <c r="D86" s="15">
        <f t="shared" si="9"/>
        <v>0</v>
      </c>
      <c r="E86" s="15">
        <f t="shared" si="10"/>
        <v>0</v>
      </c>
      <c r="F86" s="12">
        <f t="shared" si="11"/>
        <v>0</v>
      </c>
      <c r="G86" s="2"/>
      <c r="H86" s="13">
        <f t="shared" si="12"/>
        <v>69.751298166082904</v>
      </c>
      <c r="I86" s="15">
        <f t="shared" si="13"/>
        <v>0</v>
      </c>
      <c r="J86" s="15">
        <f t="shared" si="14"/>
        <v>0</v>
      </c>
      <c r="K86" s="15">
        <f t="shared" si="15"/>
        <v>0</v>
      </c>
      <c r="L86" s="15">
        <f t="shared" si="16"/>
        <v>0</v>
      </c>
      <c r="M86" s="28">
        <f t="shared" si="17"/>
        <v>0</v>
      </c>
      <c r="N86" s="4"/>
      <c r="O86" s="4"/>
      <c r="P86" s="4"/>
    </row>
    <row r="87" spans="1:16">
      <c r="A87" s="13">
        <v>21.25</v>
      </c>
      <c r="B87" s="15">
        <f t="shared" si="7"/>
        <v>0</v>
      </c>
      <c r="C87" s="15">
        <f t="shared" si="8"/>
        <v>0</v>
      </c>
      <c r="D87" s="15">
        <f t="shared" si="9"/>
        <v>0</v>
      </c>
      <c r="E87" s="15">
        <f t="shared" si="10"/>
        <v>0</v>
      </c>
      <c r="F87" s="12">
        <f t="shared" si="11"/>
        <v>0</v>
      </c>
      <c r="G87" s="2"/>
      <c r="H87" s="13">
        <f t="shared" si="12"/>
        <v>75.367537346084205</v>
      </c>
      <c r="I87" s="15">
        <f t="shared" si="13"/>
        <v>0</v>
      </c>
      <c r="J87" s="15">
        <f t="shared" si="14"/>
        <v>0</v>
      </c>
      <c r="K87" s="15">
        <f t="shared" si="15"/>
        <v>0</v>
      </c>
      <c r="L87" s="15">
        <f t="shared" si="16"/>
        <v>0</v>
      </c>
      <c r="M87" s="28">
        <f t="shared" si="17"/>
        <v>0</v>
      </c>
      <c r="N87" s="4"/>
      <c r="O87" s="4"/>
      <c r="P87" s="4"/>
    </row>
    <row r="88" spans="1:16">
      <c r="A88" s="13">
        <v>21.75</v>
      </c>
      <c r="B88" s="15">
        <f t="shared" si="7"/>
        <v>0</v>
      </c>
      <c r="C88" s="15">
        <f t="shared" si="8"/>
        <v>0</v>
      </c>
      <c r="D88" s="15">
        <f t="shared" si="9"/>
        <v>0</v>
      </c>
      <c r="E88" s="15">
        <f t="shared" si="10"/>
        <v>0</v>
      </c>
      <c r="F88" s="12">
        <f t="shared" si="11"/>
        <v>0</v>
      </c>
      <c r="G88" s="2"/>
      <c r="H88" s="13">
        <f t="shared" si="12"/>
        <v>81.289442152857902</v>
      </c>
      <c r="I88" s="15">
        <f t="shared" si="13"/>
        <v>0</v>
      </c>
      <c r="J88" s="15">
        <f t="shared" si="14"/>
        <v>0</v>
      </c>
      <c r="K88" s="15">
        <f t="shared" si="15"/>
        <v>0</v>
      </c>
      <c r="L88" s="15">
        <f t="shared" si="16"/>
        <v>0</v>
      </c>
      <c r="M88" s="28">
        <f t="shared" si="17"/>
        <v>0</v>
      </c>
      <c r="N88" s="4"/>
      <c r="O88" s="4"/>
      <c r="P88" s="4"/>
    </row>
    <row r="89" spans="1:16">
      <c r="A89" s="19" t="s">
        <v>7</v>
      </c>
      <c r="B89" s="20">
        <f>SUM(B52:B83)</f>
        <v>0</v>
      </c>
      <c r="C89" s="20">
        <f>SUM(C52:C83)</f>
        <v>4228706.8222081596</v>
      </c>
      <c r="D89" s="20">
        <f>SUM(D52:D83)</f>
        <v>74693.778375450405</v>
      </c>
      <c r="E89" s="20">
        <f>SUM(E52:E83)</f>
        <v>0</v>
      </c>
      <c r="F89" s="20">
        <f>SUM(F52:F83)</f>
        <v>4303400.6005836101</v>
      </c>
      <c r="G89" s="12"/>
      <c r="H89" s="19" t="s">
        <v>7</v>
      </c>
      <c r="I89" s="20">
        <f>SUM(I52:I88)</f>
        <v>0</v>
      </c>
      <c r="J89" s="20">
        <f>SUM(J52:J88)</f>
        <v>3513120.5947580398</v>
      </c>
      <c r="K89" s="20">
        <f>SUM(K52:K88)</f>
        <v>96179.951796345398</v>
      </c>
      <c r="L89" s="20">
        <f>SUM(L52:L88)</f>
        <v>0</v>
      </c>
      <c r="M89" s="20">
        <f>SUM(M52:M88)</f>
        <v>3609300.5465543899</v>
      </c>
      <c r="N89" s="4"/>
      <c r="O89" s="4"/>
      <c r="P89" s="4"/>
    </row>
    <row r="90" spans="1:16">
      <c r="A90" s="6" t="s">
        <v>13</v>
      </c>
      <c r="B90" s="29">
        <f>IF(L43&gt;0,B89/L43,0)</f>
        <v>0</v>
      </c>
      <c r="C90" s="29">
        <f>IF(M43&gt;0,C89/M43,0)</f>
        <v>11.0247877258657</v>
      </c>
      <c r="D90" s="29">
        <f>IF(N43&gt;0,D89/N43,0)</f>
        <v>13.5108428176804</v>
      </c>
      <c r="E90" s="29">
        <f>IF(O43&gt;0,E89/O43,0)</f>
        <v>0</v>
      </c>
      <c r="F90" s="29">
        <f>IF(P43&gt;0,F89/P43,0)</f>
        <v>11.0601109586652</v>
      </c>
      <c r="G90" s="12"/>
      <c r="H90" s="6" t="s">
        <v>13</v>
      </c>
      <c r="I90" s="29">
        <f>IF(L43&gt;0,I89/L43,0)</f>
        <v>0</v>
      </c>
      <c r="J90" s="29">
        <f>IF(M43&gt;0,J89/M43,0)</f>
        <v>9.1591615217130293</v>
      </c>
      <c r="K90" s="29">
        <f>IF(N43&gt;0,K89/N43,0)</f>
        <v>17.397328655683499</v>
      </c>
      <c r="L90" s="29">
        <f>IF(O43&gt;0,L89/O43,0)</f>
        <v>0</v>
      </c>
      <c r="M90" s="29">
        <f>IF(P43&gt;0,M89/P43,0)</f>
        <v>9.2762139138636002</v>
      </c>
      <c r="N90" s="4"/>
      <c r="O90" s="4"/>
      <c r="P90" s="4"/>
    </row>
    <row r="91" spans="1:16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4"/>
      <c r="O91" s="4"/>
      <c r="P91" s="4"/>
    </row>
    <row r="92" spans="1:16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4"/>
      <c r="O92" s="4"/>
      <c r="P92" s="4"/>
    </row>
    <row r="93" spans="1:16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4"/>
      <c r="O93" s="4"/>
      <c r="P93" s="4"/>
    </row>
    <row r="94" spans="1:16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4"/>
      <c r="O94" s="4"/>
      <c r="P94" s="4"/>
    </row>
    <row r="95" spans="1:16" ht="14" customHeight="1">
      <c r="A95" s="50" t="s">
        <v>14</v>
      </c>
      <c r="B95" s="50"/>
      <c r="C95" s="50"/>
      <c r="D95" s="50"/>
      <c r="E95" s="50"/>
      <c r="F95" s="2"/>
      <c r="G95" s="2"/>
      <c r="H95" s="2"/>
      <c r="I95" s="2"/>
      <c r="J95" s="2"/>
      <c r="K95" s="2"/>
      <c r="L95" s="2"/>
      <c r="M95" s="2"/>
      <c r="N95" s="4"/>
      <c r="O95" s="4"/>
      <c r="P95" s="4"/>
    </row>
    <row r="96" spans="1:16">
      <c r="A96" s="50"/>
      <c r="B96" s="50"/>
      <c r="C96" s="50"/>
      <c r="D96" s="50"/>
      <c r="E96" s="50"/>
      <c r="F96" s="2"/>
      <c r="G96" s="2"/>
      <c r="H96" s="2"/>
      <c r="I96" s="2"/>
      <c r="J96" s="2"/>
      <c r="K96" s="2"/>
      <c r="L96" s="2"/>
      <c r="M96" s="2"/>
      <c r="N96" s="4"/>
      <c r="O96" s="4"/>
      <c r="P96" s="4"/>
    </row>
    <row r="97" spans="1:18">
      <c r="A97" s="30"/>
      <c r="B97" s="30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4"/>
      <c r="O97" s="4"/>
      <c r="P97" s="4"/>
    </row>
    <row r="98" spans="1:1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4"/>
      <c r="O98" s="4"/>
      <c r="P98" s="4"/>
    </row>
    <row r="99" spans="1:18">
      <c r="A99" s="51" t="s">
        <v>15</v>
      </c>
      <c r="B99" s="52" t="s">
        <v>16</v>
      </c>
      <c r="C99" s="52" t="s">
        <v>17</v>
      </c>
      <c r="D99" s="52" t="s">
        <v>18</v>
      </c>
      <c r="E99" s="52" t="s">
        <v>19</v>
      </c>
      <c r="F99" s="2"/>
      <c r="G99" s="52" t="s">
        <v>16</v>
      </c>
      <c r="H99" s="52" t="s">
        <v>18</v>
      </c>
      <c r="I99" s="52" t="s">
        <v>17</v>
      </c>
      <c r="J99" s="2"/>
      <c r="K99" s="2"/>
      <c r="L99" s="2"/>
      <c r="M99" s="2"/>
      <c r="N99" s="4"/>
      <c r="O99" s="4"/>
      <c r="P99" s="4"/>
    </row>
    <row r="100" spans="1:18">
      <c r="A100" s="51"/>
      <c r="B100" s="51"/>
      <c r="C100" s="51"/>
      <c r="D100" s="51"/>
      <c r="E100" s="52"/>
      <c r="F100" s="2"/>
      <c r="G100" s="52"/>
      <c r="H100" s="52"/>
      <c r="I100" s="52"/>
      <c r="J100" s="2"/>
      <c r="K100" s="2"/>
      <c r="L100" s="2"/>
      <c r="M100" s="2"/>
      <c r="N100" s="4"/>
      <c r="O100" s="4"/>
      <c r="P100" s="4"/>
    </row>
    <row r="101" spans="1:18">
      <c r="A101" s="2"/>
      <c r="B101" s="5"/>
      <c r="C101" s="5"/>
      <c r="D101" s="5"/>
      <c r="E101" s="2"/>
      <c r="F101" s="2"/>
      <c r="G101" s="2"/>
      <c r="H101" s="2"/>
      <c r="I101" s="2"/>
      <c r="J101" s="2"/>
      <c r="K101" s="2"/>
      <c r="L101" s="2"/>
      <c r="M101" s="2"/>
      <c r="N101" s="4"/>
      <c r="O101" s="4"/>
      <c r="P101" s="4"/>
    </row>
    <row r="102" spans="1:18">
      <c r="A102" s="31">
        <v>0</v>
      </c>
      <c r="B102" s="32">
        <f>L$43</f>
        <v>0</v>
      </c>
      <c r="C102" s="32">
        <f>$B$90</f>
        <v>0</v>
      </c>
      <c r="D102" s="32">
        <f>$I$90</f>
        <v>0</v>
      </c>
      <c r="E102" s="32">
        <f t="shared" ref="E102:E105" si="18">B102*D102</f>
        <v>0</v>
      </c>
      <c r="F102" s="2"/>
      <c r="G102" s="2">
        <f t="shared" ref="G102:G105" si="19">B102</f>
        <v>0</v>
      </c>
      <c r="H102" s="2">
        <f t="shared" ref="H102:H105" si="20">D102/1000</f>
        <v>0</v>
      </c>
      <c r="I102" s="2">
        <f t="shared" ref="I102:I105" si="21">C102</f>
        <v>0</v>
      </c>
      <c r="J102" s="2"/>
      <c r="K102" s="2"/>
      <c r="L102" s="2"/>
      <c r="M102" s="2"/>
      <c r="N102" s="4"/>
      <c r="O102" s="4"/>
      <c r="P102" s="4"/>
    </row>
    <row r="103" spans="1:18">
      <c r="A103" s="31">
        <v>1</v>
      </c>
      <c r="B103" s="32">
        <f>M$43</f>
        <v>383563.55940000003</v>
      </c>
      <c r="C103" s="32">
        <f>$C$90</f>
        <v>11.024800000000001</v>
      </c>
      <c r="D103" s="32">
        <f>$J$90</f>
        <v>9.1592000000000002</v>
      </c>
      <c r="E103" s="32">
        <f t="shared" si="18"/>
        <v>3513135.3533000001</v>
      </c>
      <c r="F103" s="2"/>
      <c r="G103" s="2">
        <f t="shared" si="19"/>
        <v>383563.55940000003</v>
      </c>
      <c r="H103" s="2">
        <f t="shared" si="20"/>
        <v>9.1591999999999993E-3</v>
      </c>
      <c r="I103" s="2">
        <f t="shared" si="21"/>
        <v>11.024800000000001</v>
      </c>
      <c r="J103" s="2"/>
      <c r="K103" s="2"/>
      <c r="L103" s="2"/>
      <c r="M103" s="2"/>
      <c r="N103" s="2"/>
      <c r="O103" s="2"/>
      <c r="P103" s="4"/>
      <c r="Q103" s="4"/>
      <c r="R103" s="4"/>
    </row>
    <row r="104" spans="1:18">
      <c r="A104" s="31">
        <v>2</v>
      </c>
      <c r="B104" s="32">
        <f>N$43</f>
        <v>5528.4322000000002</v>
      </c>
      <c r="C104" s="32">
        <f>$D$90</f>
        <v>13.5108</v>
      </c>
      <c r="D104" s="32">
        <f>$K$90</f>
        <v>17.397300000000001</v>
      </c>
      <c r="E104" s="32">
        <f t="shared" si="18"/>
        <v>96179.7935</v>
      </c>
      <c r="F104" s="2"/>
      <c r="G104" s="2">
        <f t="shared" si="19"/>
        <v>5528.4322000000002</v>
      </c>
      <c r="H104" s="2">
        <f t="shared" si="20"/>
        <v>1.7397300000000001E-2</v>
      </c>
      <c r="I104" s="2">
        <f t="shared" si="21"/>
        <v>13.5108</v>
      </c>
      <c r="J104" s="2"/>
      <c r="K104" s="2"/>
      <c r="L104" s="2"/>
      <c r="M104" s="2"/>
      <c r="N104" s="2"/>
      <c r="O104" s="2"/>
      <c r="P104" s="4"/>
      <c r="Q104" s="4"/>
      <c r="R104" s="4"/>
    </row>
    <row r="105" spans="1:18">
      <c r="A105" s="31">
        <v>3</v>
      </c>
      <c r="B105" s="32">
        <f>O$43</f>
        <v>0</v>
      </c>
      <c r="C105" s="32">
        <f>$E$90</f>
        <v>0</v>
      </c>
      <c r="D105" s="32">
        <f>$L$90</f>
        <v>0</v>
      </c>
      <c r="E105" s="32">
        <f t="shared" si="18"/>
        <v>0</v>
      </c>
      <c r="F105" s="2"/>
      <c r="G105" s="2">
        <f t="shared" si="19"/>
        <v>0</v>
      </c>
      <c r="H105" s="2">
        <f t="shared" si="20"/>
        <v>0</v>
      </c>
      <c r="I105" s="2">
        <f t="shared" si="21"/>
        <v>0</v>
      </c>
      <c r="J105" s="2"/>
      <c r="K105" s="2"/>
      <c r="L105" s="2"/>
      <c r="M105" s="2"/>
      <c r="N105" s="2"/>
      <c r="O105" s="2"/>
      <c r="P105" s="4"/>
      <c r="Q105" s="4"/>
      <c r="R105" s="4"/>
    </row>
    <row r="106" spans="1:18">
      <c r="A106" s="31" t="s">
        <v>7</v>
      </c>
      <c r="B106" s="32">
        <f>SUM(B102:B105)</f>
        <v>389091.99160000001</v>
      </c>
      <c r="C106" s="32">
        <f>$F$90</f>
        <v>11.0601</v>
      </c>
      <c r="D106" s="32">
        <f>$M$90</f>
        <v>9.2761999999999993</v>
      </c>
      <c r="E106" s="32">
        <f>SUM(E102:E105)</f>
        <v>3609315.1468000002</v>
      </c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4"/>
      <c r="Q106" s="4"/>
      <c r="R106" s="4"/>
    </row>
    <row r="107" spans="1:18">
      <c r="A107" s="31" t="s">
        <v>2</v>
      </c>
      <c r="B107" s="33">
        <f>$I$2</f>
        <v>3609000</v>
      </c>
      <c r="C107" s="5"/>
      <c r="D107" s="5"/>
      <c r="E107" s="5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4"/>
      <c r="Q107" s="4"/>
      <c r="R107" s="4"/>
    </row>
    <row r="108" spans="1:18" ht="24">
      <c r="A108" s="34" t="s">
        <v>20</v>
      </c>
      <c r="B108" s="35">
        <f>IF(E106&gt;0,$I$2/E106,"")</f>
        <v>0.99990999999999997</v>
      </c>
      <c r="C108" s="5"/>
      <c r="D108" s="5"/>
      <c r="E108" s="5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4"/>
      <c r="Q108" s="4"/>
      <c r="R108" s="4"/>
    </row>
  </sheetData>
  <sheetProtection selectLockedCells="1" selectUnlockedCells="1"/>
  <mergeCells count="15">
    <mergeCell ref="G99:G100"/>
    <mergeCell ref="H99:H100"/>
    <mergeCell ref="I99:I100"/>
    <mergeCell ref="A95:E96"/>
    <mergeCell ref="A99:A100"/>
    <mergeCell ref="B99:B100"/>
    <mergeCell ref="C99:C100"/>
    <mergeCell ref="D99:D100"/>
    <mergeCell ref="E99:E100"/>
    <mergeCell ref="A1:F1"/>
    <mergeCell ref="H1:I1"/>
    <mergeCell ref="B4:F4"/>
    <mergeCell ref="L4:P4"/>
    <mergeCell ref="B47:D47"/>
    <mergeCell ref="I47:K47"/>
  </mergeCells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 alignWithMargins="0">
    <oddHeader>&amp;C&amp;A</oddHeader>
    <oddFooter>&amp;CPágina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8"/>
  <sheetViews>
    <sheetView topLeftCell="A15" workbookViewId="0">
      <selection activeCell="I40" sqref="I40"/>
    </sheetView>
  </sheetViews>
  <sheetFormatPr baseColWidth="10" defaultColWidth="11.5" defaultRowHeight="13"/>
  <cols>
    <col min="1" max="1" width="9" style="1" customWidth="1"/>
    <col min="2" max="2" width="12.1640625" style="1" customWidth="1"/>
    <col min="3" max="3" width="11.33203125" style="1" customWidth="1"/>
    <col min="4" max="4" width="9.6640625" style="1" customWidth="1"/>
    <col min="5" max="5" width="12.1640625" style="1" customWidth="1"/>
    <col min="6" max="6" width="11.33203125" style="1" customWidth="1"/>
    <col min="7" max="7" width="11.5" style="1"/>
    <col min="8" max="8" width="8.5" style="1" customWidth="1"/>
    <col min="9" max="9" width="10.5" style="1" customWidth="1"/>
    <col min="10" max="10" width="11.33203125" style="1" customWidth="1"/>
    <col min="11" max="12" width="9.6640625" style="1" customWidth="1"/>
    <col min="13" max="13" width="10.5" style="1" customWidth="1"/>
    <col min="14" max="14" width="8.83203125" style="1" customWidth="1"/>
    <col min="15" max="15" width="11.33203125" style="1" customWidth="1"/>
    <col min="16" max="16" width="11" style="1" customWidth="1"/>
    <col min="17" max="16384" width="11.5" style="1"/>
  </cols>
  <sheetData>
    <row r="1" spans="1:18" ht="20">
      <c r="A1" s="47" t="s">
        <v>22</v>
      </c>
      <c r="B1" s="47"/>
      <c r="C1" s="47"/>
      <c r="D1" s="47"/>
      <c r="E1" s="47"/>
      <c r="F1" s="47"/>
      <c r="G1" s="2"/>
      <c r="H1" s="48" t="s">
        <v>1</v>
      </c>
      <c r="I1" s="48"/>
      <c r="J1" s="2"/>
      <c r="K1" s="2"/>
      <c r="M1" s="3"/>
      <c r="N1" s="3"/>
      <c r="O1" s="2"/>
      <c r="P1" s="4"/>
      <c r="Q1" s="4"/>
      <c r="R1" s="4"/>
    </row>
    <row r="2" spans="1:18">
      <c r="A2" s="2"/>
      <c r="B2" s="2"/>
      <c r="C2" s="2"/>
      <c r="D2" s="2"/>
      <c r="E2" s="2"/>
      <c r="F2" s="2"/>
      <c r="G2" s="2"/>
      <c r="H2" s="2" t="s">
        <v>2</v>
      </c>
      <c r="I2">
        <v>2151000</v>
      </c>
      <c r="J2" s="2"/>
      <c r="K2" s="2"/>
      <c r="L2" s="2"/>
      <c r="M2" s="2"/>
      <c r="N2" s="2"/>
      <c r="O2" s="2"/>
      <c r="P2" s="4"/>
      <c r="Q2" s="4"/>
      <c r="R2" s="4"/>
    </row>
    <row r="3" spans="1:18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4"/>
      <c r="Q3" s="4"/>
      <c r="R3" s="4"/>
    </row>
    <row r="4" spans="1:18">
      <c r="A4" s="5" t="s">
        <v>3</v>
      </c>
      <c r="B4" s="49" t="s">
        <v>4</v>
      </c>
      <c r="C4" s="49"/>
      <c r="D4" s="49"/>
      <c r="E4" s="49"/>
      <c r="F4" s="49"/>
      <c r="G4" s="2"/>
      <c r="H4" s="5" t="s">
        <v>3</v>
      </c>
      <c r="I4" s="2"/>
      <c r="J4" s="2"/>
      <c r="K4" s="5" t="s">
        <v>3</v>
      </c>
      <c r="L4" s="48" t="s">
        <v>5</v>
      </c>
      <c r="M4" s="48"/>
      <c r="N4" s="48"/>
      <c r="O4" s="48"/>
      <c r="P4" s="48"/>
      <c r="Q4" s="4"/>
      <c r="R4" s="4"/>
    </row>
    <row r="5" spans="1:18">
      <c r="A5" s="5" t="s">
        <v>6</v>
      </c>
      <c r="B5" s="6">
        <v>0</v>
      </c>
      <c r="C5" s="7">
        <v>1</v>
      </c>
      <c r="D5" s="7">
        <v>2</v>
      </c>
      <c r="E5" s="7">
        <v>3</v>
      </c>
      <c r="F5" s="8" t="s">
        <v>7</v>
      </c>
      <c r="G5" s="2"/>
      <c r="H5" s="5" t="s">
        <v>6</v>
      </c>
      <c r="I5" s="5" t="s">
        <v>8</v>
      </c>
      <c r="J5" s="2"/>
      <c r="K5" s="5" t="s">
        <v>6</v>
      </c>
      <c r="L5" s="6">
        <v>0</v>
      </c>
      <c r="M5" s="7">
        <v>1</v>
      </c>
      <c r="N5" s="7">
        <v>2</v>
      </c>
      <c r="O5" s="7">
        <v>3</v>
      </c>
      <c r="P5" s="9" t="s">
        <v>7</v>
      </c>
      <c r="Q5" s="4"/>
      <c r="R5" s="4"/>
    </row>
    <row r="6" spans="1:18">
      <c r="A6" s="10">
        <v>3.75</v>
      </c>
      <c r="B6" s="11">
        <v>1</v>
      </c>
      <c r="F6" s="12">
        <f t="shared" ref="F6:F42" si="0">SUM(B6:E6)</f>
        <v>1</v>
      </c>
      <c r="G6" s="2" t="str">
        <f t="shared" ref="G6:G42" si="1">IF(AND(F6=0,I6&gt;0),"COMPLETAR","")</f>
        <v/>
      </c>
      <c r="H6" s="13">
        <v>3.75</v>
      </c>
      <c r="I6" s="14">
        <v>309</v>
      </c>
      <c r="J6" s="2"/>
      <c r="K6" s="13">
        <v>3.75</v>
      </c>
      <c r="L6" s="15">
        <f t="shared" ref="L6:L42" si="2">IF($F6&gt;0,($I6/1000)*(B6/$F6),0)</f>
        <v>0.309</v>
      </c>
      <c r="M6" s="15">
        <f t="shared" ref="M6:M42" si="3">IF($F6&gt;0,($I6/1000)*(C6/$F6),0)</f>
        <v>0</v>
      </c>
      <c r="N6" s="15">
        <f t="shared" ref="N6:N42" si="4">IF($F6&gt;0,($I6/1000)*(D6/$F6),0)</f>
        <v>0</v>
      </c>
      <c r="O6" s="15">
        <f t="shared" ref="O6:O42" si="5">IF($F6&gt;0,($I6/1000)*(E6/$F6),0)</f>
        <v>0</v>
      </c>
      <c r="P6" s="16">
        <f t="shared" ref="P6:P42" si="6">SUM(L6:O6)</f>
        <v>0.309</v>
      </c>
      <c r="Q6" s="4"/>
      <c r="R6" s="4"/>
    </row>
    <row r="7" spans="1:18">
      <c r="A7" s="13">
        <v>4.25</v>
      </c>
      <c r="B7" s="11">
        <v>1</v>
      </c>
      <c r="F7" s="12">
        <f t="shared" si="0"/>
        <v>1</v>
      </c>
      <c r="G7" s="2" t="str">
        <f t="shared" si="1"/>
        <v/>
      </c>
      <c r="H7" s="13">
        <v>4.25</v>
      </c>
      <c r="I7" s="14">
        <v>2611</v>
      </c>
      <c r="J7" s="2"/>
      <c r="K7" s="13">
        <v>4.25</v>
      </c>
      <c r="L7" s="15">
        <f t="shared" si="2"/>
        <v>2.6110000000000002</v>
      </c>
      <c r="M7" s="15">
        <f t="shared" si="3"/>
        <v>0</v>
      </c>
      <c r="N7" s="15">
        <f t="shared" si="4"/>
        <v>0</v>
      </c>
      <c r="O7" s="15">
        <f t="shared" si="5"/>
        <v>0</v>
      </c>
      <c r="P7" s="16">
        <f t="shared" si="6"/>
        <v>2.6110000000000002</v>
      </c>
      <c r="Q7" s="4"/>
      <c r="R7" s="4"/>
    </row>
    <row r="8" spans="1:18">
      <c r="A8" s="10">
        <v>4.75</v>
      </c>
      <c r="B8" s="11">
        <v>1</v>
      </c>
      <c r="F8" s="12">
        <f t="shared" si="0"/>
        <v>1</v>
      </c>
      <c r="G8" s="2" t="str">
        <f t="shared" si="1"/>
        <v/>
      </c>
      <c r="H8" s="13">
        <v>4.75</v>
      </c>
      <c r="I8" s="14">
        <v>1471</v>
      </c>
      <c r="J8" s="2"/>
      <c r="K8" s="13">
        <v>4.75</v>
      </c>
      <c r="L8" s="15">
        <f t="shared" si="2"/>
        <v>1.4710000000000001</v>
      </c>
      <c r="M8" s="15">
        <f t="shared" si="3"/>
        <v>0</v>
      </c>
      <c r="N8" s="15">
        <f t="shared" si="4"/>
        <v>0</v>
      </c>
      <c r="O8" s="15">
        <f t="shared" si="5"/>
        <v>0</v>
      </c>
      <c r="P8" s="16">
        <f t="shared" si="6"/>
        <v>1.4710000000000001</v>
      </c>
      <c r="Q8" s="4"/>
      <c r="R8" s="4"/>
    </row>
    <row r="9" spans="1:18">
      <c r="A9" s="13">
        <v>5.25</v>
      </c>
      <c r="B9" s="11">
        <v>1</v>
      </c>
      <c r="F9" s="12">
        <f t="shared" si="0"/>
        <v>1</v>
      </c>
      <c r="G9" s="2" t="str">
        <f t="shared" si="1"/>
        <v/>
      </c>
      <c r="H9" s="13">
        <v>5.25</v>
      </c>
      <c r="I9" s="14">
        <v>2623</v>
      </c>
      <c r="J9" s="2"/>
      <c r="K9" s="13">
        <v>5.25</v>
      </c>
      <c r="L9" s="15">
        <f t="shared" si="2"/>
        <v>2.6230000000000002</v>
      </c>
      <c r="M9" s="15">
        <f t="shared" si="3"/>
        <v>0</v>
      </c>
      <c r="N9" s="15">
        <f t="shared" si="4"/>
        <v>0</v>
      </c>
      <c r="O9" s="15">
        <f t="shared" si="5"/>
        <v>0</v>
      </c>
      <c r="P9" s="16">
        <f t="shared" si="6"/>
        <v>2.6230000000000002</v>
      </c>
      <c r="Q9" s="4"/>
      <c r="R9" s="4"/>
    </row>
    <row r="10" spans="1:18">
      <c r="A10" s="10">
        <v>5.75</v>
      </c>
      <c r="B10" s="11">
        <v>1</v>
      </c>
      <c r="F10" s="12">
        <f t="shared" si="0"/>
        <v>1</v>
      </c>
      <c r="G10" s="2" t="str">
        <f t="shared" si="1"/>
        <v/>
      </c>
      <c r="H10" s="13">
        <v>5.75</v>
      </c>
      <c r="I10">
        <v>0</v>
      </c>
      <c r="J10" s="2"/>
      <c r="K10" s="13">
        <v>5.75</v>
      </c>
      <c r="L10" s="15">
        <f t="shared" si="2"/>
        <v>0</v>
      </c>
      <c r="M10" s="15">
        <f t="shared" si="3"/>
        <v>0</v>
      </c>
      <c r="N10" s="15">
        <f t="shared" si="4"/>
        <v>0</v>
      </c>
      <c r="O10" s="15">
        <f t="shared" si="5"/>
        <v>0</v>
      </c>
      <c r="P10" s="16">
        <f t="shared" si="6"/>
        <v>0</v>
      </c>
      <c r="Q10" s="4"/>
      <c r="R10" s="4"/>
    </row>
    <row r="11" spans="1:18">
      <c r="A11" s="13">
        <v>6.25</v>
      </c>
      <c r="B11" s="11">
        <v>1</v>
      </c>
      <c r="F11" s="12">
        <f t="shared" si="0"/>
        <v>1</v>
      </c>
      <c r="G11" s="2" t="str">
        <f t="shared" si="1"/>
        <v/>
      </c>
      <c r="H11" s="13">
        <v>6.25</v>
      </c>
      <c r="I11">
        <v>7377</v>
      </c>
      <c r="J11" s="2"/>
      <c r="K11" s="13">
        <v>6.25</v>
      </c>
      <c r="L11" s="15">
        <f t="shared" si="2"/>
        <v>7.3769999999999998</v>
      </c>
      <c r="M11" s="15">
        <f t="shared" si="3"/>
        <v>0</v>
      </c>
      <c r="N11" s="15">
        <f t="shared" si="4"/>
        <v>0</v>
      </c>
      <c r="O11" s="15">
        <f t="shared" si="5"/>
        <v>0</v>
      </c>
      <c r="P11" s="16">
        <f t="shared" si="6"/>
        <v>7.3769999999999998</v>
      </c>
      <c r="Q11" s="4"/>
      <c r="R11" s="4"/>
    </row>
    <row r="12" spans="1:18">
      <c r="A12" s="10">
        <v>6.75</v>
      </c>
      <c r="B12" s="11">
        <v>1</v>
      </c>
      <c r="F12" s="12">
        <f t="shared" si="0"/>
        <v>1</v>
      </c>
      <c r="G12" s="2" t="str">
        <f t="shared" si="1"/>
        <v/>
      </c>
      <c r="H12" s="13">
        <v>6.75</v>
      </c>
      <c r="I12">
        <v>21406</v>
      </c>
      <c r="J12" s="2"/>
      <c r="K12" s="13">
        <v>6.75</v>
      </c>
      <c r="L12" s="15">
        <f t="shared" si="2"/>
        <v>21.405999999999999</v>
      </c>
      <c r="M12" s="15">
        <f t="shared" si="3"/>
        <v>0</v>
      </c>
      <c r="N12" s="15">
        <f t="shared" si="4"/>
        <v>0</v>
      </c>
      <c r="O12" s="15">
        <f t="shared" si="5"/>
        <v>0</v>
      </c>
      <c r="P12" s="16">
        <f t="shared" si="6"/>
        <v>21.405999999999999</v>
      </c>
      <c r="Q12" s="4"/>
      <c r="R12" s="4"/>
    </row>
    <row r="13" spans="1:18">
      <c r="A13" s="13">
        <v>7.25</v>
      </c>
      <c r="B13" s="11">
        <v>1</v>
      </c>
      <c r="F13" s="12">
        <f t="shared" si="0"/>
        <v>1</v>
      </c>
      <c r="G13" s="2" t="str">
        <f t="shared" si="1"/>
        <v/>
      </c>
      <c r="H13" s="13">
        <v>7.25</v>
      </c>
      <c r="I13">
        <v>47126</v>
      </c>
      <c r="J13" s="2"/>
      <c r="K13" s="13">
        <v>7.25</v>
      </c>
      <c r="L13" s="15">
        <f t="shared" si="2"/>
        <v>47.125999999999998</v>
      </c>
      <c r="M13" s="15">
        <f t="shared" si="3"/>
        <v>0</v>
      </c>
      <c r="N13" s="15">
        <f t="shared" si="4"/>
        <v>0</v>
      </c>
      <c r="O13" s="15">
        <f t="shared" si="5"/>
        <v>0</v>
      </c>
      <c r="P13" s="16">
        <f t="shared" si="6"/>
        <v>47.125999999999998</v>
      </c>
      <c r="Q13" s="4"/>
      <c r="R13" s="4"/>
    </row>
    <row r="14" spans="1:18">
      <c r="A14" s="10">
        <v>7.75</v>
      </c>
      <c r="B14" s="1">
        <v>1</v>
      </c>
      <c r="F14" s="12">
        <f t="shared" si="0"/>
        <v>1</v>
      </c>
      <c r="G14" s="2" t="str">
        <f t="shared" si="1"/>
        <v/>
      </c>
      <c r="H14" s="13">
        <v>7.75</v>
      </c>
      <c r="I14">
        <v>62142</v>
      </c>
      <c r="J14" s="14"/>
      <c r="K14" s="13">
        <v>7.75</v>
      </c>
      <c r="L14" s="15">
        <f t="shared" si="2"/>
        <v>62.142000000000003</v>
      </c>
      <c r="M14" s="15">
        <f t="shared" si="3"/>
        <v>0</v>
      </c>
      <c r="N14" s="15">
        <f t="shared" si="4"/>
        <v>0</v>
      </c>
      <c r="O14" s="15">
        <f t="shared" si="5"/>
        <v>0</v>
      </c>
      <c r="P14" s="16">
        <f t="shared" si="6"/>
        <v>62.142000000000003</v>
      </c>
      <c r="Q14" s="4"/>
      <c r="R14" s="4"/>
    </row>
    <row r="15" spans="1:18">
      <c r="A15" s="13">
        <v>8.25</v>
      </c>
      <c r="B15" s="1">
        <v>2</v>
      </c>
      <c r="C15" s="1">
        <v>1</v>
      </c>
      <c r="F15" s="12">
        <f t="shared" si="0"/>
        <v>3</v>
      </c>
      <c r="G15" s="2" t="str">
        <f t="shared" si="1"/>
        <v/>
      </c>
      <c r="H15" s="13">
        <v>8.25</v>
      </c>
      <c r="I15">
        <v>90136</v>
      </c>
      <c r="J15" s="14"/>
      <c r="K15" s="13">
        <v>8.25</v>
      </c>
      <c r="L15" s="15">
        <f t="shared" si="2"/>
        <v>60.090666666666699</v>
      </c>
      <c r="M15" s="15">
        <f t="shared" si="3"/>
        <v>30.0453333333333</v>
      </c>
      <c r="N15" s="15">
        <f t="shared" si="4"/>
        <v>0</v>
      </c>
      <c r="O15" s="15">
        <f t="shared" si="5"/>
        <v>0</v>
      </c>
      <c r="P15" s="16">
        <f t="shared" si="6"/>
        <v>90.135999999999996</v>
      </c>
      <c r="Q15" s="4"/>
      <c r="R15" s="4"/>
    </row>
    <row r="16" spans="1:18">
      <c r="A16" s="10">
        <v>8.75</v>
      </c>
      <c r="B16" s="1">
        <v>7</v>
      </c>
      <c r="C16" s="1">
        <v>1</v>
      </c>
      <c r="F16" s="12">
        <f t="shared" si="0"/>
        <v>8</v>
      </c>
      <c r="G16" s="2" t="str">
        <f t="shared" si="1"/>
        <v/>
      </c>
      <c r="H16" s="13">
        <v>8.75</v>
      </c>
      <c r="I16">
        <v>289166</v>
      </c>
      <c r="J16" s="14"/>
      <c r="K16" s="13">
        <v>8.75</v>
      </c>
      <c r="L16" s="15">
        <f t="shared" si="2"/>
        <v>253.02025</v>
      </c>
      <c r="M16" s="15">
        <f t="shared" si="3"/>
        <v>36.14575</v>
      </c>
      <c r="N16" s="15">
        <f t="shared" si="4"/>
        <v>0</v>
      </c>
      <c r="O16" s="15">
        <f t="shared" si="5"/>
        <v>0</v>
      </c>
      <c r="P16" s="16">
        <f t="shared" si="6"/>
        <v>289.166</v>
      </c>
      <c r="Q16" s="4"/>
      <c r="R16" s="4"/>
    </row>
    <row r="17" spans="1:18">
      <c r="A17" s="13">
        <v>9.25</v>
      </c>
      <c r="B17" s="1">
        <v>16</v>
      </c>
      <c r="F17" s="12">
        <f t="shared" si="0"/>
        <v>16</v>
      </c>
      <c r="G17" s="2" t="str">
        <f t="shared" si="1"/>
        <v/>
      </c>
      <c r="H17" s="13">
        <v>9.25</v>
      </c>
      <c r="I17">
        <v>820922</v>
      </c>
      <c r="J17" s="14"/>
      <c r="K17" s="13">
        <v>9.25</v>
      </c>
      <c r="L17" s="15">
        <f t="shared" si="2"/>
        <v>820.92200000000003</v>
      </c>
      <c r="M17" s="15">
        <f t="shared" si="3"/>
        <v>0</v>
      </c>
      <c r="N17" s="15">
        <f t="shared" si="4"/>
        <v>0</v>
      </c>
      <c r="O17" s="15">
        <f t="shared" si="5"/>
        <v>0</v>
      </c>
      <c r="P17" s="16">
        <f t="shared" si="6"/>
        <v>820.92200000000003</v>
      </c>
      <c r="Q17" s="4"/>
      <c r="R17" s="4"/>
    </row>
    <row r="18" spans="1:18">
      <c r="A18" s="10">
        <v>9.75</v>
      </c>
      <c r="B18" s="1">
        <v>62</v>
      </c>
      <c r="C18" s="1">
        <v>4</v>
      </c>
      <c r="D18" s="1">
        <v>2</v>
      </c>
      <c r="F18" s="12">
        <f t="shared" si="0"/>
        <v>68</v>
      </c>
      <c r="G18" s="2" t="str">
        <f t="shared" si="1"/>
        <v/>
      </c>
      <c r="H18" s="13">
        <v>9.75</v>
      </c>
      <c r="I18">
        <v>4694994</v>
      </c>
      <c r="J18" s="14"/>
      <c r="K18" s="13">
        <v>9.75</v>
      </c>
      <c r="L18" s="15">
        <f t="shared" si="2"/>
        <v>4280.7298235294102</v>
      </c>
      <c r="M18" s="15">
        <f t="shared" si="3"/>
        <v>276.17611764705902</v>
      </c>
      <c r="N18" s="15">
        <f t="shared" si="4"/>
        <v>138.088058823529</v>
      </c>
      <c r="O18" s="15">
        <f t="shared" si="5"/>
        <v>0</v>
      </c>
      <c r="P18" s="16">
        <f t="shared" si="6"/>
        <v>4694.9939999999997</v>
      </c>
      <c r="Q18" s="4"/>
      <c r="R18" s="4"/>
    </row>
    <row r="19" spans="1:18">
      <c r="A19" s="13">
        <v>10.25</v>
      </c>
      <c r="B19" s="1">
        <v>73</v>
      </c>
      <c r="C19" s="1">
        <v>4</v>
      </c>
      <c r="F19" s="12">
        <f t="shared" si="0"/>
        <v>77</v>
      </c>
      <c r="G19" s="2" t="str">
        <f t="shared" si="1"/>
        <v/>
      </c>
      <c r="H19" s="13">
        <v>10.25</v>
      </c>
      <c r="I19">
        <v>10603048</v>
      </c>
      <c r="J19" s="14"/>
      <c r="K19" s="13">
        <v>10.25</v>
      </c>
      <c r="L19" s="15">
        <f t="shared" si="2"/>
        <v>10052.2403116883</v>
      </c>
      <c r="M19" s="15">
        <f t="shared" si="3"/>
        <v>550.80768831168803</v>
      </c>
      <c r="N19" s="15">
        <f t="shared" si="4"/>
        <v>0</v>
      </c>
      <c r="O19" s="15">
        <f t="shared" si="5"/>
        <v>0</v>
      </c>
      <c r="P19" s="16">
        <f t="shared" si="6"/>
        <v>10603.048000000001</v>
      </c>
      <c r="Q19" s="4"/>
      <c r="R19" s="4"/>
    </row>
    <row r="20" spans="1:18">
      <c r="A20" s="10">
        <v>10.75</v>
      </c>
      <c r="B20" s="1">
        <v>53</v>
      </c>
      <c r="C20" s="1">
        <v>17</v>
      </c>
      <c r="D20" s="1">
        <v>5</v>
      </c>
      <c r="F20" s="12">
        <f t="shared" si="0"/>
        <v>75</v>
      </c>
      <c r="G20" s="2" t="str">
        <f t="shared" si="1"/>
        <v/>
      </c>
      <c r="H20" s="13">
        <v>10.75</v>
      </c>
      <c r="I20" s="17">
        <v>18666988</v>
      </c>
      <c r="J20" s="14"/>
      <c r="K20" s="13">
        <v>10.75</v>
      </c>
      <c r="L20" s="15">
        <f t="shared" si="2"/>
        <v>13191.3381866667</v>
      </c>
      <c r="M20" s="15">
        <f t="shared" si="3"/>
        <v>4231.1839466666697</v>
      </c>
      <c r="N20" s="15">
        <f t="shared" si="4"/>
        <v>1244.4658666666701</v>
      </c>
      <c r="O20" s="15">
        <f t="shared" si="5"/>
        <v>0</v>
      </c>
      <c r="P20" s="16">
        <f t="shared" si="6"/>
        <v>18666.988000000001</v>
      </c>
      <c r="Q20" s="4"/>
      <c r="R20" s="4"/>
    </row>
    <row r="21" spans="1:18">
      <c r="A21" s="13">
        <v>11.25</v>
      </c>
      <c r="B21" s="1">
        <v>37</v>
      </c>
      <c r="C21" s="1">
        <v>21</v>
      </c>
      <c r="F21" s="12">
        <f t="shared" si="0"/>
        <v>58</v>
      </c>
      <c r="G21" s="2" t="str">
        <f t="shared" si="1"/>
        <v/>
      </c>
      <c r="H21" s="13">
        <v>11.25</v>
      </c>
      <c r="I21" s="17">
        <v>20479972</v>
      </c>
      <c r="J21" s="14"/>
      <c r="K21" s="13">
        <v>11.25</v>
      </c>
      <c r="L21" s="15">
        <f t="shared" si="2"/>
        <v>13064.8097241379</v>
      </c>
      <c r="M21" s="15">
        <f t="shared" si="3"/>
        <v>7415.1622758620697</v>
      </c>
      <c r="N21" s="15">
        <f t="shared" si="4"/>
        <v>0</v>
      </c>
      <c r="O21" s="15">
        <f t="shared" si="5"/>
        <v>0</v>
      </c>
      <c r="P21" s="16">
        <f t="shared" si="6"/>
        <v>20479.972000000002</v>
      </c>
      <c r="Q21" s="4"/>
      <c r="R21" s="4"/>
    </row>
    <row r="22" spans="1:18">
      <c r="A22" s="10">
        <v>11.75</v>
      </c>
      <c r="B22" s="1">
        <v>28</v>
      </c>
      <c r="C22" s="1">
        <v>23</v>
      </c>
      <c r="F22" s="12">
        <f t="shared" si="0"/>
        <v>51</v>
      </c>
      <c r="G22" s="2" t="str">
        <f t="shared" si="1"/>
        <v/>
      </c>
      <c r="H22" s="13">
        <v>11.75</v>
      </c>
      <c r="I22" s="17">
        <v>39594137</v>
      </c>
      <c r="J22" s="14"/>
      <c r="K22" s="13">
        <v>11.75</v>
      </c>
      <c r="L22" s="15">
        <f t="shared" si="2"/>
        <v>21737.957568627498</v>
      </c>
      <c r="M22" s="15">
        <f t="shared" si="3"/>
        <v>17856.179431372599</v>
      </c>
      <c r="N22" s="15">
        <f t="shared" si="4"/>
        <v>0</v>
      </c>
      <c r="O22" s="15">
        <f t="shared" si="5"/>
        <v>0</v>
      </c>
      <c r="P22" s="16">
        <f t="shared" si="6"/>
        <v>39594.137000000097</v>
      </c>
      <c r="Q22" s="4"/>
      <c r="R22" s="4"/>
    </row>
    <row r="23" spans="1:18">
      <c r="A23" s="13">
        <v>12.25</v>
      </c>
      <c r="B23" s="1">
        <v>35</v>
      </c>
      <c r="C23" s="1">
        <v>33</v>
      </c>
      <c r="D23" s="1">
        <v>1</v>
      </c>
      <c r="F23" s="12">
        <f t="shared" si="0"/>
        <v>69</v>
      </c>
      <c r="G23" s="2" t="str">
        <f t="shared" si="1"/>
        <v/>
      </c>
      <c r="H23" s="13">
        <v>12.25</v>
      </c>
      <c r="I23" s="17">
        <v>40305143</v>
      </c>
      <c r="J23" s="14"/>
      <c r="K23" s="13">
        <v>12.25</v>
      </c>
      <c r="L23" s="15">
        <f t="shared" si="2"/>
        <v>20444.637753623199</v>
      </c>
      <c r="M23" s="15">
        <f t="shared" si="3"/>
        <v>19276.372739130398</v>
      </c>
      <c r="N23" s="15">
        <f t="shared" si="4"/>
        <v>584.13250724637703</v>
      </c>
      <c r="O23" s="15">
        <f t="shared" si="5"/>
        <v>0</v>
      </c>
      <c r="P23" s="16">
        <f t="shared" si="6"/>
        <v>40305.142999999996</v>
      </c>
      <c r="Q23" s="4"/>
      <c r="R23" s="4"/>
    </row>
    <row r="24" spans="1:18">
      <c r="A24" s="10">
        <v>12.75</v>
      </c>
      <c r="B24" s="1">
        <v>38</v>
      </c>
      <c r="C24" s="1">
        <v>49</v>
      </c>
      <c r="F24" s="12">
        <f t="shared" si="0"/>
        <v>87</v>
      </c>
      <c r="G24" s="2" t="str">
        <f t="shared" si="1"/>
        <v/>
      </c>
      <c r="H24" s="13">
        <v>12.75</v>
      </c>
      <c r="I24" s="17">
        <v>31802855</v>
      </c>
      <c r="J24" s="14"/>
      <c r="K24" s="13">
        <v>12.75</v>
      </c>
      <c r="L24" s="15">
        <f t="shared" si="2"/>
        <v>13890.902183908</v>
      </c>
      <c r="M24" s="15">
        <f t="shared" si="3"/>
        <v>17911.952816092002</v>
      </c>
      <c r="N24" s="15">
        <f t="shared" si="4"/>
        <v>0</v>
      </c>
      <c r="O24" s="15">
        <f t="shared" si="5"/>
        <v>0</v>
      </c>
      <c r="P24" s="16">
        <f t="shared" si="6"/>
        <v>31802.855</v>
      </c>
      <c r="Q24" s="4"/>
      <c r="R24" s="4"/>
    </row>
    <row r="25" spans="1:18">
      <c r="A25" s="13">
        <v>13.25</v>
      </c>
      <c r="B25" s="1">
        <v>41</v>
      </c>
      <c r="C25" s="1">
        <v>59</v>
      </c>
      <c r="D25" s="1">
        <v>2</v>
      </c>
      <c r="F25" s="12">
        <f t="shared" si="0"/>
        <v>102</v>
      </c>
      <c r="G25" s="2" t="str">
        <f t="shared" si="1"/>
        <v/>
      </c>
      <c r="H25" s="13">
        <v>13.25</v>
      </c>
      <c r="I25" s="17">
        <v>13113914</v>
      </c>
      <c r="J25" s="14"/>
      <c r="K25" s="13">
        <v>13.25</v>
      </c>
      <c r="L25" s="15">
        <f t="shared" si="2"/>
        <v>5271.2791568627499</v>
      </c>
      <c r="M25" s="15">
        <f t="shared" si="3"/>
        <v>7585.4992745098098</v>
      </c>
      <c r="N25" s="15">
        <f t="shared" si="4"/>
        <v>257.13556862745099</v>
      </c>
      <c r="O25" s="15">
        <f t="shared" si="5"/>
        <v>0</v>
      </c>
      <c r="P25" s="16">
        <f t="shared" si="6"/>
        <v>13113.914000000001</v>
      </c>
      <c r="Q25" s="4"/>
      <c r="R25" s="4"/>
    </row>
    <row r="26" spans="1:18">
      <c r="A26" s="10">
        <v>13.75</v>
      </c>
      <c r="B26" s="1">
        <v>22</v>
      </c>
      <c r="C26" s="1">
        <v>73</v>
      </c>
      <c r="D26" s="1">
        <v>3</v>
      </c>
      <c r="F26" s="12">
        <f t="shared" si="0"/>
        <v>98</v>
      </c>
      <c r="G26" s="2" t="str">
        <f t="shared" si="1"/>
        <v/>
      </c>
      <c r="H26" s="13">
        <v>13.75</v>
      </c>
      <c r="I26" s="17">
        <v>10565364</v>
      </c>
      <c r="J26" s="14"/>
      <c r="K26" s="13">
        <v>13.75</v>
      </c>
      <c r="L26" s="15">
        <f t="shared" si="2"/>
        <v>2371.8164081632699</v>
      </c>
      <c r="M26" s="15">
        <f t="shared" si="3"/>
        <v>7870.1180816326496</v>
      </c>
      <c r="N26" s="15">
        <f t="shared" si="4"/>
        <v>323.42951020408202</v>
      </c>
      <c r="O26" s="15">
        <f t="shared" si="5"/>
        <v>0</v>
      </c>
      <c r="P26" s="16">
        <f t="shared" si="6"/>
        <v>10565.364</v>
      </c>
      <c r="Q26" s="4"/>
      <c r="R26" s="4"/>
    </row>
    <row r="27" spans="1:18">
      <c r="A27" s="13">
        <v>14.25</v>
      </c>
      <c r="B27" s="1">
        <v>13</v>
      </c>
      <c r="C27" s="1">
        <v>54</v>
      </c>
      <c r="D27" s="1">
        <v>3</v>
      </c>
      <c r="F27" s="12">
        <f t="shared" si="0"/>
        <v>70</v>
      </c>
      <c r="G27" s="2" t="str">
        <f t="shared" si="1"/>
        <v/>
      </c>
      <c r="H27" s="13">
        <v>14.25</v>
      </c>
      <c r="I27" s="17">
        <v>2530241</v>
      </c>
      <c r="J27" s="14"/>
      <c r="K27" s="13">
        <v>14.25</v>
      </c>
      <c r="L27" s="15">
        <f t="shared" si="2"/>
        <v>469.90190000000001</v>
      </c>
      <c r="M27" s="15">
        <f t="shared" si="3"/>
        <v>1951.9002</v>
      </c>
      <c r="N27" s="15">
        <f t="shared" si="4"/>
        <v>108.4389</v>
      </c>
      <c r="O27" s="15">
        <f t="shared" si="5"/>
        <v>0</v>
      </c>
      <c r="P27" s="16">
        <f t="shared" si="6"/>
        <v>2530.241</v>
      </c>
      <c r="Q27" s="4"/>
      <c r="R27" s="4"/>
    </row>
    <row r="28" spans="1:18">
      <c r="A28" s="10">
        <v>14.75</v>
      </c>
      <c r="C28" s="1">
        <v>13</v>
      </c>
      <c r="D28" s="1">
        <v>4</v>
      </c>
      <c r="F28" s="12">
        <f t="shared" si="0"/>
        <v>17</v>
      </c>
      <c r="G28" s="2" t="str">
        <f t="shared" si="1"/>
        <v/>
      </c>
      <c r="H28" s="13">
        <v>14.75</v>
      </c>
      <c r="I28" s="17">
        <v>347621</v>
      </c>
      <c r="J28" s="14"/>
      <c r="K28" s="13">
        <v>14.75</v>
      </c>
      <c r="L28" s="15">
        <f t="shared" si="2"/>
        <v>0</v>
      </c>
      <c r="M28" s="15">
        <f t="shared" si="3"/>
        <v>265.827823529412</v>
      </c>
      <c r="N28" s="15">
        <f t="shared" si="4"/>
        <v>81.793176470588193</v>
      </c>
      <c r="O28" s="15">
        <f t="shared" si="5"/>
        <v>0</v>
      </c>
      <c r="P28" s="16">
        <f t="shared" si="6"/>
        <v>347.62099999999998</v>
      </c>
      <c r="Q28" s="4"/>
      <c r="R28" s="4"/>
    </row>
    <row r="29" spans="1:18">
      <c r="A29" s="13">
        <v>15.25</v>
      </c>
      <c r="C29" s="1">
        <v>2</v>
      </c>
      <c r="F29" s="12">
        <f t="shared" si="0"/>
        <v>2</v>
      </c>
      <c r="G29" s="2" t="str">
        <f t="shared" si="1"/>
        <v/>
      </c>
      <c r="H29" s="13">
        <v>15.25</v>
      </c>
      <c r="I29">
        <v>86959</v>
      </c>
      <c r="J29" s="14"/>
      <c r="K29" s="13">
        <v>15.25</v>
      </c>
      <c r="L29" s="15">
        <f t="shared" si="2"/>
        <v>0</v>
      </c>
      <c r="M29" s="15">
        <f t="shared" si="3"/>
        <v>86.959000000000003</v>
      </c>
      <c r="N29" s="15">
        <f t="shared" si="4"/>
        <v>0</v>
      </c>
      <c r="O29" s="15">
        <f t="shared" si="5"/>
        <v>0</v>
      </c>
      <c r="P29" s="16">
        <f t="shared" si="6"/>
        <v>86.959000000000003</v>
      </c>
      <c r="Q29" s="4"/>
      <c r="R29" s="4"/>
    </row>
    <row r="30" spans="1:18">
      <c r="A30" s="10">
        <v>15.75</v>
      </c>
      <c r="C30" s="1">
        <v>9</v>
      </c>
      <c r="D30" s="1">
        <v>1</v>
      </c>
      <c r="F30" s="12">
        <f t="shared" si="0"/>
        <v>10</v>
      </c>
      <c r="G30" s="2" t="str">
        <f t="shared" si="1"/>
        <v/>
      </c>
      <c r="H30" s="13">
        <v>15.75</v>
      </c>
      <c r="I30">
        <v>83083</v>
      </c>
      <c r="J30" s="14"/>
      <c r="K30" s="13">
        <v>15.75</v>
      </c>
      <c r="L30" s="15">
        <f t="shared" si="2"/>
        <v>0</v>
      </c>
      <c r="M30" s="15">
        <f t="shared" si="3"/>
        <v>74.774699999999996</v>
      </c>
      <c r="N30" s="15">
        <f t="shared" si="4"/>
        <v>8.3082999999999991</v>
      </c>
      <c r="O30" s="15">
        <f t="shared" si="5"/>
        <v>0</v>
      </c>
      <c r="P30" s="16">
        <f t="shared" si="6"/>
        <v>83.082999999999998</v>
      </c>
      <c r="Q30" s="4"/>
      <c r="R30" s="4"/>
    </row>
    <row r="31" spans="1:18">
      <c r="A31" s="13">
        <v>16.25</v>
      </c>
      <c r="C31" s="1">
        <v>13</v>
      </c>
      <c r="D31" s="1">
        <v>4</v>
      </c>
      <c r="F31" s="12">
        <f t="shared" si="0"/>
        <v>17</v>
      </c>
      <c r="G31" s="2" t="str">
        <f t="shared" si="1"/>
        <v/>
      </c>
      <c r="H31" s="13">
        <v>16.25</v>
      </c>
      <c r="I31">
        <v>467151</v>
      </c>
      <c r="J31" s="14"/>
      <c r="K31" s="13">
        <v>16.25</v>
      </c>
      <c r="L31" s="15">
        <f t="shared" si="2"/>
        <v>0</v>
      </c>
      <c r="M31" s="15">
        <f t="shared" si="3"/>
        <v>357.23311764705898</v>
      </c>
      <c r="N31" s="15">
        <f t="shared" si="4"/>
        <v>109.91788235294101</v>
      </c>
      <c r="O31" s="15">
        <f t="shared" si="5"/>
        <v>0</v>
      </c>
      <c r="P31" s="16">
        <f t="shared" si="6"/>
        <v>467.15100000000001</v>
      </c>
      <c r="Q31" s="4"/>
      <c r="R31" s="4"/>
    </row>
    <row r="32" spans="1:18">
      <c r="A32" s="10">
        <v>16.75</v>
      </c>
      <c r="C32" s="1">
        <v>3</v>
      </c>
      <c r="D32" s="1">
        <v>6</v>
      </c>
      <c r="F32" s="12">
        <f t="shared" si="0"/>
        <v>9</v>
      </c>
      <c r="G32" s="2" t="str">
        <f t="shared" si="1"/>
        <v/>
      </c>
      <c r="H32" s="13">
        <v>16.75</v>
      </c>
      <c r="I32"/>
      <c r="J32" s="18"/>
      <c r="K32" s="13">
        <v>16.75</v>
      </c>
      <c r="L32" s="15">
        <f t="shared" si="2"/>
        <v>0</v>
      </c>
      <c r="M32" s="15">
        <f t="shared" si="3"/>
        <v>0</v>
      </c>
      <c r="N32" s="15">
        <f t="shared" si="4"/>
        <v>0</v>
      </c>
      <c r="O32" s="15">
        <f t="shared" si="5"/>
        <v>0</v>
      </c>
      <c r="P32" s="16">
        <f t="shared" si="6"/>
        <v>0</v>
      </c>
      <c r="Q32" s="4"/>
      <c r="R32" s="4"/>
    </row>
    <row r="33" spans="1:18">
      <c r="A33" s="13">
        <v>17.25</v>
      </c>
      <c r="C33" s="1">
        <v>1</v>
      </c>
      <c r="D33" s="1">
        <v>7</v>
      </c>
      <c r="F33" s="12">
        <f t="shared" si="0"/>
        <v>8</v>
      </c>
      <c r="G33" s="2" t="str">
        <f t="shared" si="1"/>
        <v/>
      </c>
      <c r="H33" s="13">
        <v>17.25</v>
      </c>
      <c r="I33"/>
      <c r="J33" s="18"/>
      <c r="K33" s="13">
        <v>17.25</v>
      </c>
      <c r="L33" s="15">
        <f t="shared" si="2"/>
        <v>0</v>
      </c>
      <c r="M33" s="15">
        <f t="shared" si="3"/>
        <v>0</v>
      </c>
      <c r="N33" s="15">
        <f t="shared" si="4"/>
        <v>0</v>
      </c>
      <c r="O33" s="15">
        <f t="shared" si="5"/>
        <v>0</v>
      </c>
      <c r="P33" s="16">
        <f t="shared" si="6"/>
        <v>0</v>
      </c>
      <c r="Q33" s="4"/>
      <c r="R33" s="4"/>
    </row>
    <row r="34" spans="1:18">
      <c r="A34" s="10">
        <v>17.75</v>
      </c>
      <c r="C34" s="1">
        <v>3</v>
      </c>
      <c r="D34" s="1">
        <v>7</v>
      </c>
      <c r="F34" s="12">
        <f t="shared" si="0"/>
        <v>10</v>
      </c>
      <c r="G34" s="2" t="str">
        <f t="shared" si="1"/>
        <v/>
      </c>
      <c r="H34" s="13">
        <v>17.75</v>
      </c>
      <c r="I34"/>
      <c r="J34" s="18"/>
      <c r="K34" s="13">
        <v>17.75</v>
      </c>
      <c r="L34" s="15">
        <f t="shared" si="2"/>
        <v>0</v>
      </c>
      <c r="M34" s="15">
        <f t="shared" si="3"/>
        <v>0</v>
      </c>
      <c r="N34" s="15">
        <f t="shared" si="4"/>
        <v>0</v>
      </c>
      <c r="O34" s="15">
        <f t="shared" si="5"/>
        <v>0</v>
      </c>
      <c r="P34" s="16">
        <f t="shared" si="6"/>
        <v>0</v>
      </c>
      <c r="Q34" s="4"/>
      <c r="R34" s="4"/>
    </row>
    <row r="35" spans="1:18">
      <c r="A35" s="13">
        <v>18.25</v>
      </c>
      <c r="C35" s="1">
        <v>1</v>
      </c>
      <c r="D35" s="1">
        <v>2</v>
      </c>
      <c r="F35" s="12">
        <f t="shared" si="0"/>
        <v>3</v>
      </c>
      <c r="G35" s="2" t="str">
        <f t="shared" si="1"/>
        <v/>
      </c>
      <c r="H35" s="13">
        <v>18.25</v>
      </c>
      <c r="I35"/>
      <c r="J35" s="2"/>
      <c r="K35" s="13">
        <v>18.25</v>
      </c>
      <c r="L35" s="15">
        <f t="shared" si="2"/>
        <v>0</v>
      </c>
      <c r="M35" s="15">
        <f t="shared" si="3"/>
        <v>0</v>
      </c>
      <c r="N35" s="15">
        <f t="shared" si="4"/>
        <v>0</v>
      </c>
      <c r="O35" s="15">
        <f t="shared" si="5"/>
        <v>0</v>
      </c>
      <c r="P35" s="16">
        <f t="shared" si="6"/>
        <v>0</v>
      </c>
      <c r="Q35" s="4"/>
      <c r="R35" s="4"/>
    </row>
    <row r="36" spans="1:18">
      <c r="A36" s="10">
        <v>18.75</v>
      </c>
      <c r="D36" s="1">
        <v>3</v>
      </c>
      <c r="F36" s="12">
        <f t="shared" si="0"/>
        <v>3</v>
      </c>
      <c r="G36" s="2" t="str">
        <f t="shared" si="1"/>
        <v/>
      </c>
      <c r="H36" s="13">
        <v>18.75</v>
      </c>
      <c r="I36"/>
      <c r="J36" s="2"/>
      <c r="K36" s="13">
        <v>18.75</v>
      </c>
      <c r="L36" s="15">
        <f t="shared" si="2"/>
        <v>0</v>
      </c>
      <c r="M36" s="15">
        <f t="shared" si="3"/>
        <v>0</v>
      </c>
      <c r="N36" s="15">
        <f t="shared" si="4"/>
        <v>0</v>
      </c>
      <c r="O36" s="15">
        <f t="shared" si="5"/>
        <v>0</v>
      </c>
      <c r="P36" s="16">
        <f t="shared" si="6"/>
        <v>0</v>
      </c>
      <c r="Q36" s="4"/>
      <c r="R36" s="4"/>
    </row>
    <row r="37" spans="1:18">
      <c r="A37" s="13">
        <v>19.25</v>
      </c>
      <c r="F37" s="12">
        <f t="shared" si="0"/>
        <v>0</v>
      </c>
      <c r="G37" s="2" t="str">
        <f t="shared" si="1"/>
        <v/>
      </c>
      <c r="H37" s="13">
        <v>19.25</v>
      </c>
      <c r="I37"/>
      <c r="J37" s="2"/>
      <c r="K37" s="13">
        <v>19.25</v>
      </c>
      <c r="L37" s="15">
        <f t="shared" si="2"/>
        <v>0</v>
      </c>
      <c r="M37" s="15">
        <f t="shared" si="3"/>
        <v>0</v>
      </c>
      <c r="N37" s="15">
        <f t="shared" si="4"/>
        <v>0</v>
      </c>
      <c r="O37" s="15">
        <f t="shared" si="5"/>
        <v>0</v>
      </c>
      <c r="P37" s="16">
        <f t="shared" si="6"/>
        <v>0</v>
      </c>
      <c r="Q37" s="4"/>
      <c r="R37" s="4"/>
    </row>
    <row r="38" spans="1:18">
      <c r="A38" s="10">
        <v>19.75</v>
      </c>
      <c r="F38" s="12">
        <f t="shared" si="0"/>
        <v>0</v>
      </c>
      <c r="G38" s="2" t="str">
        <f t="shared" si="1"/>
        <v/>
      </c>
      <c r="H38" s="13">
        <v>19.75</v>
      </c>
      <c r="I38"/>
      <c r="J38" s="2"/>
      <c r="K38" s="13">
        <v>19.75</v>
      </c>
      <c r="L38" s="15">
        <f t="shared" si="2"/>
        <v>0</v>
      </c>
      <c r="M38" s="15">
        <f t="shared" si="3"/>
        <v>0</v>
      </c>
      <c r="N38" s="15">
        <f t="shared" si="4"/>
        <v>0</v>
      </c>
      <c r="O38" s="15">
        <f t="shared" si="5"/>
        <v>0</v>
      </c>
      <c r="P38" s="16">
        <f t="shared" si="6"/>
        <v>0</v>
      </c>
      <c r="Q38" s="4"/>
      <c r="R38" s="4"/>
    </row>
    <row r="39" spans="1:18">
      <c r="A39" s="13">
        <v>20.25</v>
      </c>
      <c r="F39" s="12">
        <f t="shared" si="0"/>
        <v>0</v>
      </c>
      <c r="G39" s="2" t="str">
        <f t="shared" si="1"/>
        <v/>
      </c>
      <c r="H39" s="13">
        <v>20.25</v>
      </c>
      <c r="I39"/>
      <c r="J39" s="2"/>
      <c r="K39" s="13">
        <v>20.25</v>
      </c>
      <c r="L39" s="15">
        <f t="shared" si="2"/>
        <v>0</v>
      </c>
      <c r="M39" s="15">
        <f t="shared" si="3"/>
        <v>0</v>
      </c>
      <c r="N39" s="15">
        <f t="shared" si="4"/>
        <v>0</v>
      </c>
      <c r="O39" s="15">
        <f t="shared" si="5"/>
        <v>0</v>
      </c>
      <c r="P39" s="16">
        <f t="shared" si="6"/>
        <v>0</v>
      </c>
      <c r="Q39" s="4"/>
      <c r="R39" s="4"/>
    </row>
    <row r="40" spans="1:18">
      <c r="A40" s="10">
        <v>20.75</v>
      </c>
      <c r="F40" s="12">
        <f t="shared" si="0"/>
        <v>0</v>
      </c>
      <c r="G40" s="2" t="str">
        <f t="shared" si="1"/>
        <v>COMPLETAR</v>
      </c>
      <c r="H40" s="13">
        <v>20.75</v>
      </c>
      <c r="I40" s="14">
        <f>SUM(I6:I39)</f>
        <v>194686759</v>
      </c>
      <c r="J40" s="2"/>
      <c r="K40" s="13">
        <v>20.75</v>
      </c>
      <c r="L40" s="15">
        <f t="shared" si="2"/>
        <v>0</v>
      </c>
      <c r="M40" s="15">
        <f t="shared" si="3"/>
        <v>0</v>
      </c>
      <c r="N40" s="15">
        <f t="shared" si="4"/>
        <v>0</v>
      </c>
      <c r="O40" s="15">
        <f t="shared" si="5"/>
        <v>0</v>
      </c>
      <c r="P40" s="16">
        <f t="shared" si="6"/>
        <v>0</v>
      </c>
      <c r="Q40" s="4"/>
      <c r="R40" s="4"/>
    </row>
    <row r="41" spans="1:18">
      <c r="A41" s="13">
        <v>21.25</v>
      </c>
      <c r="F41" s="12">
        <f t="shared" si="0"/>
        <v>0</v>
      </c>
      <c r="G41" s="2" t="str">
        <f t="shared" si="1"/>
        <v/>
      </c>
      <c r="H41" s="13">
        <v>21.25</v>
      </c>
      <c r="I41" s="14"/>
      <c r="J41" s="2"/>
      <c r="K41" s="13">
        <v>21.25</v>
      </c>
      <c r="L41" s="15">
        <f t="shared" si="2"/>
        <v>0</v>
      </c>
      <c r="M41" s="15">
        <f t="shared" si="3"/>
        <v>0</v>
      </c>
      <c r="N41" s="15">
        <f t="shared" si="4"/>
        <v>0</v>
      </c>
      <c r="O41" s="15">
        <f t="shared" si="5"/>
        <v>0</v>
      </c>
      <c r="P41" s="16">
        <f t="shared" si="6"/>
        <v>0</v>
      </c>
      <c r="Q41" s="4"/>
      <c r="R41" s="4"/>
    </row>
    <row r="42" spans="1:18">
      <c r="A42" s="10">
        <v>21.75</v>
      </c>
      <c r="F42" s="12">
        <f t="shared" si="0"/>
        <v>0</v>
      </c>
      <c r="G42" s="2" t="str">
        <f t="shared" si="1"/>
        <v/>
      </c>
      <c r="H42" s="13">
        <v>21.75</v>
      </c>
      <c r="I42" s="14"/>
      <c r="J42" s="2"/>
      <c r="K42" s="13">
        <v>21.75</v>
      </c>
      <c r="L42" s="15">
        <f t="shared" si="2"/>
        <v>0</v>
      </c>
      <c r="M42" s="15">
        <f t="shared" si="3"/>
        <v>0</v>
      </c>
      <c r="N42" s="15">
        <f t="shared" si="4"/>
        <v>0</v>
      </c>
      <c r="O42" s="15">
        <f t="shared" si="5"/>
        <v>0</v>
      </c>
      <c r="P42" s="16">
        <f t="shared" si="6"/>
        <v>0</v>
      </c>
      <c r="Q42" s="4"/>
      <c r="R42" s="4"/>
    </row>
    <row r="43" spans="1:18">
      <c r="A43" s="19" t="s">
        <v>7</v>
      </c>
      <c r="B43" s="20">
        <f>SUM(B6:B42)</f>
        <v>436</v>
      </c>
      <c r="C43" s="20">
        <f>SUM(C6:C42)</f>
        <v>384</v>
      </c>
      <c r="D43" s="20">
        <f>SUM(D6:D42)</f>
        <v>50</v>
      </c>
      <c r="E43" s="20">
        <f>SUM(E6:E42)</f>
        <v>0</v>
      </c>
      <c r="F43" s="20">
        <f>SUM(F6:F42)</f>
        <v>870</v>
      </c>
      <c r="G43" s="21"/>
      <c r="H43" s="19" t="s">
        <v>7</v>
      </c>
      <c r="I43" s="14">
        <f>SUM(I6:I42)</f>
        <v>389373518</v>
      </c>
      <c r="J43" s="2"/>
      <c r="K43" s="19" t="s">
        <v>7</v>
      </c>
      <c r="L43" s="20">
        <f>SUM(L6:L42)</f>
        <v>106054.710933874</v>
      </c>
      <c r="M43" s="20">
        <f>SUM(M6:M42)</f>
        <v>85776.338295734793</v>
      </c>
      <c r="N43" s="20">
        <f>SUM(N6:N42)</f>
        <v>2855.7097703916402</v>
      </c>
      <c r="O43" s="20">
        <f>SUM(O6:O42)</f>
        <v>0</v>
      </c>
      <c r="P43" s="20">
        <f>SUM(P6:P42)</f>
        <v>194686.75899999999</v>
      </c>
      <c r="Q43" s="22"/>
      <c r="R43" s="4"/>
    </row>
    <row r="44" spans="1:18">
      <c r="A44" s="23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4"/>
      <c r="Q44" s="4"/>
      <c r="R44" s="4"/>
    </row>
    <row r="45" spans="1:18">
      <c r="A45" s="23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4"/>
      <c r="Q45" s="4"/>
      <c r="R45" s="4"/>
    </row>
    <row r="46" spans="1:18">
      <c r="A46" s="24"/>
      <c r="B46" s="2"/>
      <c r="C46" s="2"/>
      <c r="D46" s="2"/>
      <c r="E46" s="2"/>
      <c r="F46" s="24"/>
      <c r="G46" s="2"/>
      <c r="H46" s="2"/>
      <c r="I46" s="2"/>
      <c r="J46" s="24"/>
      <c r="K46" s="2"/>
      <c r="L46" s="2"/>
      <c r="M46" s="2"/>
      <c r="N46" s="24"/>
      <c r="O46" s="2"/>
      <c r="P46" s="4"/>
      <c r="Q46" s="4"/>
      <c r="R46" s="4"/>
    </row>
    <row r="47" spans="1:18">
      <c r="A47" s="2"/>
      <c r="B47" s="48" t="s">
        <v>9</v>
      </c>
      <c r="C47" s="48"/>
      <c r="D47" s="48"/>
      <c r="E47" s="2"/>
      <c r="F47" s="2"/>
      <c r="G47" s="25"/>
      <c r="H47" s="2"/>
      <c r="I47" s="48" t="s">
        <v>10</v>
      </c>
      <c r="J47" s="48"/>
      <c r="K47" s="48"/>
      <c r="L47" s="2"/>
      <c r="M47" s="2"/>
      <c r="N47" s="2"/>
      <c r="O47" s="2"/>
      <c r="P47" s="4"/>
      <c r="Q47" s="4"/>
      <c r="R47" s="4"/>
    </row>
    <row r="48" spans="1:1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4"/>
      <c r="Q48" s="4"/>
      <c r="R48" s="4"/>
    </row>
    <row r="49" spans="1:18">
      <c r="A49" s="2"/>
      <c r="B49" s="2"/>
      <c r="C49" s="2"/>
      <c r="D49" s="2"/>
      <c r="E49" s="2"/>
      <c r="F49" s="2"/>
      <c r="G49" s="2"/>
      <c r="H49" s="26" t="s">
        <v>11</v>
      </c>
      <c r="I49">
        <v>2.0040000000000001E-3</v>
      </c>
      <c r="J49" s="26" t="s">
        <v>12</v>
      </c>
      <c r="K49">
        <v>3.4564879999999998</v>
      </c>
      <c r="L49" s="2"/>
      <c r="M49" s="2"/>
      <c r="N49" s="15"/>
      <c r="O49" s="2"/>
      <c r="P49" s="4"/>
      <c r="Q49" s="4"/>
      <c r="R49" s="4"/>
    </row>
    <row r="50" spans="1:18">
      <c r="A50" s="5" t="s">
        <v>3</v>
      </c>
      <c r="B50" s="2"/>
      <c r="C50" s="2"/>
      <c r="D50" s="2"/>
      <c r="E50" s="2"/>
      <c r="F50" s="2"/>
      <c r="G50" s="2"/>
      <c r="H50" s="5" t="s">
        <v>3</v>
      </c>
      <c r="I50" s="2"/>
      <c r="J50" s="2"/>
      <c r="K50" s="2"/>
      <c r="L50" s="2"/>
      <c r="M50" s="2"/>
      <c r="N50" s="4"/>
      <c r="O50" s="4"/>
      <c r="P50" s="4"/>
    </row>
    <row r="51" spans="1:18">
      <c r="A51" s="5" t="s">
        <v>6</v>
      </c>
      <c r="B51" s="6">
        <v>0</v>
      </c>
      <c r="C51" s="7">
        <v>1</v>
      </c>
      <c r="D51" s="7">
        <v>2</v>
      </c>
      <c r="E51" s="7">
        <v>3</v>
      </c>
      <c r="F51" s="8" t="s">
        <v>7</v>
      </c>
      <c r="G51" s="2"/>
      <c r="H51" s="5" t="s">
        <v>6</v>
      </c>
      <c r="I51" s="6">
        <v>0</v>
      </c>
      <c r="J51" s="7">
        <v>1</v>
      </c>
      <c r="K51" s="7">
        <v>2</v>
      </c>
      <c r="L51" s="7">
        <v>3</v>
      </c>
      <c r="M51" s="27" t="s">
        <v>7</v>
      </c>
      <c r="N51" s="4"/>
      <c r="O51" s="4"/>
      <c r="P51" s="4"/>
    </row>
    <row r="52" spans="1:18">
      <c r="A52" s="13">
        <v>3.75</v>
      </c>
      <c r="B52" s="15">
        <f t="shared" ref="B52:B88" si="7">L6*($A52)</f>
        <v>1.1587499999999999</v>
      </c>
      <c r="C52" s="15">
        <f t="shared" ref="C52:C88" si="8">M6*($A52)</f>
        <v>0</v>
      </c>
      <c r="D52" s="15">
        <f t="shared" ref="D52:D88" si="9">N6*($A52)</f>
        <v>0</v>
      </c>
      <c r="E52" s="15">
        <f t="shared" ref="E52:E88" si="10">O6*($A52)</f>
        <v>0</v>
      </c>
      <c r="F52" s="12">
        <f t="shared" ref="F52:F88" si="11">SUM(B52:E52)</f>
        <v>1.1587499999999999</v>
      </c>
      <c r="G52" s="2"/>
      <c r="H52" s="13">
        <f t="shared" ref="H52:H88" si="12">$I$49*((A52)^$K$49)</f>
        <v>0.19321013578381099</v>
      </c>
      <c r="I52" s="15">
        <f t="shared" ref="I52:I88" si="13">L6*$H52</f>
        <v>5.9701931957197599E-2</v>
      </c>
      <c r="J52" s="15">
        <f t="shared" ref="J52:J88" si="14">M6*$H52</f>
        <v>0</v>
      </c>
      <c r="K52" s="15">
        <f t="shared" ref="K52:K88" si="15">N6*$H52</f>
        <v>0</v>
      </c>
      <c r="L52" s="15">
        <f t="shared" ref="L52:L88" si="16">O6*$H52</f>
        <v>0</v>
      </c>
      <c r="M52" s="28">
        <f t="shared" ref="M52:M88" si="17">SUM(I52:L52)</f>
        <v>5.9701931957197599E-2</v>
      </c>
      <c r="N52" s="4"/>
      <c r="O52" s="4"/>
      <c r="P52" s="4"/>
    </row>
    <row r="53" spans="1:18">
      <c r="A53" s="13">
        <v>4.25</v>
      </c>
      <c r="B53" s="15">
        <f t="shared" si="7"/>
        <v>11.09675</v>
      </c>
      <c r="C53" s="15">
        <f t="shared" si="8"/>
        <v>0</v>
      </c>
      <c r="D53" s="15">
        <f t="shared" si="9"/>
        <v>0</v>
      </c>
      <c r="E53" s="15">
        <f t="shared" si="10"/>
        <v>0</v>
      </c>
      <c r="F53" s="12">
        <f t="shared" si="11"/>
        <v>11.09675</v>
      </c>
      <c r="G53" s="2"/>
      <c r="H53" s="13">
        <f t="shared" si="12"/>
        <v>0.29779439083030101</v>
      </c>
      <c r="I53" s="15">
        <f t="shared" si="13"/>
        <v>0.77754115445791605</v>
      </c>
      <c r="J53" s="15">
        <f t="shared" si="14"/>
        <v>0</v>
      </c>
      <c r="K53" s="15">
        <f t="shared" si="15"/>
        <v>0</v>
      </c>
      <c r="L53" s="15">
        <f t="shared" si="16"/>
        <v>0</v>
      </c>
      <c r="M53" s="28">
        <f t="shared" si="17"/>
        <v>0.77754115445791605</v>
      </c>
      <c r="N53" s="4"/>
      <c r="O53" s="4"/>
      <c r="P53" s="4"/>
    </row>
    <row r="54" spans="1:18">
      <c r="A54" s="13">
        <v>4.75</v>
      </c>
      <c r="B54" s="15">
        <f t="shared" si="7"/>
        <v>6.9872500000000004</v>
      </c>
      <c r="C54" s="15">
        <f t="shared" si="8"/>
        <v>0</v>
      </c>
      <c r="D54" s="15">
        <f t="shared" si="9"/>
        <v>0</v>
      </c>
      <c r="E54" s="15">
        <f t="shared" si="10"/>
        <v>0</v>
      </c>
      <c r="F54" s="12">
        <f t="shared" si="11"/>
        <v>6.9872500000000004</v>
      </c>
      <c r="G54" s="2"/>
      <c r="H54" s="13">
        <f t="shared" si="12"/>
        <v>0.43740229614713899</v>
      </c>
      <c r="I54" s="15">
        <f t="shared" si="13"/>
        <v>0.64341877763244104</v>
      </c>
      <c r="J54" s="15">
        <f t="shared" si="14"/>
        <v>0</v>
      </c>
      <c r="K54" s="15">
        <f t="shared" si="15"/>
        <v>0</v>
      </c>
      <c r="L54" s="15">
        <f t="shared" si="16"/>
        <v>0</v>
      </c>
      <c r="M54" s="28">
        <f t="shared" si="17"/>
        <v>0.64341877763244104</v>
      </c>
      <c r="N54" s="4"/>
      <c r="O54" s="4"/>
      <c r="P54" s="4"/>
    </row>
    <row r="55" spans="1:18">
      <c r="A55" s="13">
        <v>5.25</v>
      </c>
      <c r="B55" s="15">
        <f t="shared" si="7"/>
        <v>13.77075</v>
      </c>
      <c r="C55" s="15">
        <f t="shared" si="8"/>
        <v>0</v>
      </c>
      <c r="D55" s="15">
        <f t="shared" si="9"/>
        <v>0</v>
      </c>
      <c r="E55" s="15">
        <f t="shared" si="10"/>
        <v>0</v>
      </c>
      <c r="F55" s="12">
        <f t="shared" si="11"/>
        <v>13.77075</v>
      </c>
      <c r="G55" s="2"/>
      <c r="H55" s="13">
        <f t="shared" si="12"/>
        <v>0.61818677163074298</v>
      </c>
      <c r="I55" s="15">
        <f t="shared" si="13"/>
        <v>1.62150390198744</v>
      </c>
      <c r="J55" s="15">
        <f t="shared" si="14"/>
        <v>0</v>
      </c>
      <c r="K55" s="15">
        <f t="shared" si="15"/>
        <v>0</v>
      </c>
      <c r="L55" s="15">
        <f t="shared" si="16"/>
        <v>0</v>
      </c>
      <c r="M55" s="28">
        <f t="shared" si="17"/>
        <v>1.62150390198744</v>
      </c>
      <c r="N55" s="4"/>
      <c r="O55" s="4"/>
      <c r="P55" s="4"/>
    </row>
    <row r="56" spans="1:18">
      <c r="A56" s="13">
        <v>5.75</v>
      </c>
      <c r="B56" s="15">
        <f t="shared" si="7"/>
        <v>0</v>
      </c>
      <c r="C56" s="15">
        <f t="shared" si="8"/>
        <v>0</v>
      </c>
      <c r="D56" s="15">
        <f t="shared" si="9"/>
        <v>0</v>
      </c>
      <c r="E56" s="15">
        <f t="shared" si="10"/>
        <v>0</v>
      </c>
      <c r="F56" s="12">
        <f t="shared" si="11"/>
        <v>0</v>
      </c>
      <c r="G56" s="2"/>
      <c r="H56" s="13">
        <f t="shared" si="12"/>
        <v>0.84660437091035101</v>
      </c>
      <c r="I56" s="15">
        <f t="shared" si="13"/>
        <v>0</v>
      </c>
      <c r="J56" s="15">
        <f t="shared" si="14"/>
        <v>0</v>
      </c>
      <c r="K56" s="15">
        <f t="shared" si="15"/>
        <v>0</v>
      </c>
      <c r="L56" s="15">
        <f t="shared" si="16"/>
        <v>0</v>
      </c>
      <c r="M56" s="28">
        <f t="shared" si="17"/>
        <v>0</v>
      </c>
      <c r="N56" s="4"/>
      <c r="O56" s="4"/>
      <c r="P56" s="4"/>
    </row>
    <row r="57" spans="1:18">
      <c r="A57" s="13">
        <v>6.25</v>
      </c>
      <c r="B57" s="15">
        <f t="shared" si="7"/>
        <v>46.106250000000003</v>
      </c>
      <c r="C57" s="15">
        <f t="shared" si="8"/>
        <v>0</v>
      </c>
      <c r="D57" s="15">
        <f t="shared" si="9"/>
        <v>0</v>
      </c>
      <c r="E57" s="15">
        <f t="shared" si="10"/>
        <v>0</v>
      </c>
      <c r="F57" s="12">
        <f t="shared" si="11"/>
        <v>46.106250000000003</v>
      </c>
      <c r="G57" s="2"/>
      <c r="H57" s="13">
        <f t="shared" si="12"/>
        <v>1.12939912409682</v>
      </c>
      <c r="I57" s="15">
        <f t="shared" si="13"/>
        <v>8.3315773384622407</v>
      </c>
      <c r="J57" s="15">
        <f t="shared" si="14"/>
        <v>0</v>
      </c>
      <c r="K57" s="15">
        <f t="shared" si="15"/>
        <v>0</v>
      </c>
      <c r="L57" s="15">
        <f t="shared" si="16"/>
        <v>0</v>
      </c>
      <c r="M57" s="28">
        <f t="shared" si="17"/>
        <v>8.3315773384622407</v>
      </c>
      <c r="N57" s="4"/>
      <c r="O57" s="4"/>
      <c r="P57" s="4"/>
    </row>
    <row r="58" spans="1:18">
      <c r="A58" s="13">
        <v>6.75</v>
      </c>
      <c r="B58" s="15">
        <f t="shared" si="7"/>
        <v>144.4905</v>
      </c>
      <c r="C58" s="15">
        <f t="shared" si="8"/>
        <v>0</v>
      </c>
      <c r="D58" s="15">
        <f t="shared" si="9"/>
        <v>0</v>
      </c>
      <c r="E58" s="15">
        <f t="shared" si="10"/>
        <v>0</v>
      </c>
      <c r="F58" s="12">
        <f t="shared" si="11"/>
        <v>144.4905</v>
      </c>
      <c r="G58" s="2"/>
      <c r="H58" s="13">
        <f t="shared" si="12"/>
        <v>1.4735886110973799</v>
      </c>
      <c r="I58" s="15">
        <f t="shared" si="13"/>
        <v>31.5436378091505</v>
      </c>
      <c r="J58" s="15">
        <f t="shared" si="14"/>
        <v>0</v>
      </c>
      <c r="K58" s="15">
        <f t="shared" si="15"/>
        <v>0</v>
      </c>
      <c r="L58" s="15">
        <f t="shared" si="16"/>
        <v>0</v>
      </c>
      <c r="M58" s="28">
        <f t="shared" si="17"/>
        <v>31.5436378091505</v>
      </c>
      <c r="N58" s="4"/>
      <c r="O58" s="4"/>
      <c r="P58" s="4"/>
    </row>
    <row r="59" spans="1:18">
      <c r="A59" s="13">
        <v>7.25</v>
      </c>
      <c r="B59" s="15">
        <f t="shared" si="7"/>
        <v>341.6635</v>
      </c>
      <c r="C59" s="15">
        <f t="shared" si="8"/>
        <v>0</v>
      </c>
      <c r="D59" s="15">
        <f t="shared" si="9"/>
        <v>0</v>
      </c>
      <c r="E59" s="15">
        <f t="shared" si="10"/>
        <v>0</v>
      </c>
      <c r="F59" s="12">
        <f t="shared" si="11"/>
        <v>341.6635</v>
      </c>
      <c r="G59" s="2"/>
      <c r="H59" s="13">
        <f t="shared" si="12"/>
        <v>1.8864517985372899</v>
      </c>
      <c r="I59" s="15">
        <f t="shared" si="13"/>
        <v>88.900927457868306</v>
      </c>
      <c r="J59" s="15">
        <f t="shared" si="14"/>
        <v>0</v>
      </c>
      <c r="K59" s="15">
        <f t="shared" si="15"/>
        <v>0</v>
      </c>
      <c r="L59" s="15">
        <f t="shared" si="16"/>
        <v>0</v>
      </c>
      <c r="M59" s="28">
        <f t="shared" si="17"/>
        <v>88.900927457868306</v>
      </c>
      <c r="N59" s="4"/>
      <c r="O59" s="4"/>
      <c r="P59" s="4"/>
    </row>
    <row r="60" spans="1:18">
      <c r="A60" s="13">
        <v>7.75</v>
      </c>
      <c r="B60" s="15">
        <f t="shared" si="7"/>
        <v>481.60050000000001</v>
      </c>
      <c r="C60" s="15">
        <f t="shared" si="8"/>
        <v>0</v>
      </c>
      <c r="D60" s="15">
        <f t="shared" si="9"/>
        <v>0</v>
      </c>
      <c r="E60" s="15">
        <f t="shared" si="10"/>
        <v>0</v>
      </c>
      <c r="F60" s="12">
        <f t="shared" si="11"/>
        <v>481.60050000000001</v>
      </c>
      <c r="G60" s="2"/>
      <c r="H60" s="13">
        <f t="shared" si="12"/>
        <v>2.3755182994343</v>
      </c>
      <c r="I60" s="15">
        <f t="shared" si="13"/>
        <v>147.61945816344601</v>
      </c>
      <c r="J60" s="15">
        <f t="shared" si="14"/>
        <v>0</v>
      </c>
      <c r="K60" s="15">
        <f t="shared" si="15"/>
        <v>0</v>
      </c>
      <c r="L60" s="15">
        <f t="shared" si="16"/>
        <v>0</v>
      </c>
      <c r="M60" s="28">
        <f t="shared" si="17"/>
        <v>147.61945816344601</v>
      </c>
      <c r="N60" s="4"/>
      <c r="O60" s="4"/>
      <c r="P60" s="4"/>
    </row>
    <row r="61" spans="1:18">
      <c r="A61" s="13">
        <v>8.25</v>
      </c>
      <c r="B61" s="15">
        <f t="shared" si="7"/>
        <v>495.74799999999999</v>
      </c>
      <c r="C61" s="15">
        <f t="shared" si="8"/>
        <v>247.874</v>
      </c>
      <c r="D61" s="15">
        <f t="shared" si="9"/>
        <v>0</v>
      </c>
      <c r="E61" s="15">
        <f t="shared" si="10"/>
        <v>0</v>
      </c>
      <c r="F61" s="12">
        <f t="shared" si="11"/>
        <v>743.62199999999996</v>
      </c>
      <c r="G61" s="2"/>
      <c r="H61" s="13">
        <f t="shared" si="12"/>
        <v>2.9485588002268099</v>
      </c>
      <c r="I61" s="15">
        <f t="shared" si="13"/>
        <v>177.180864011496</v>
      </c>
      <c r="J61" s="15">
        <f t="shared" si="14"/>
        <v>88.5904320057478</v>
      </c>
      <c r="K61" s="15">
        <f t="shared" si="15"/>
        <v>0</v>
      </c>
      <c r="L61" s="15">
        <f t="shared" si="16"/>
        <v>0</v>
      </c>
      <c r="M61" s="28">
        <f t="shared" si="17"/>
        <v>265.77129601724403</v>
      </c>
      <c r="N61" s="4"/>
      <c r="O61" s="4"/>
      <c r="P61" s="4"/>
    </row>
    <row r="62" spans="1:18">
      <c r="A62" s="13">
        <v>8.75</v>
      </c>
      <c r="B62" s="15">
        <f t="shared" si="7"/>
        <v>2213.9271874999999</v>
      </c>
      <c r="C62" s="15">
        <f t="shared" si="8"/>
        <v>316.27531249999998</v>
      </c>
      <c r="D62" s="15">
        <f t="shared" si="9"/>
        <v>0</v>
      </c>
      <c r="E62" s="15">
        <f t="shared" si="10"/>
        <v>0</v>
      </c>
      <c r="F62" s="12">
        <f t="shared" si="11"/>
        <v>2530.2024999999999</v>
      </c>
      <c r="G62" s="2"/>
      <c r="H62" s="13">
        <f t="shared" si="12"/>
        <v>3.6135764595146398</v>
      </c>
      <c r="I62" s="15">
        <f t="shared" si="13"/>
        <v>914.30801918050895</v>
      </c>
      <c r="J62" s="15">
        <f t="shared" si="14"/>
        <v>130.615431311501</v>
      </c>
      <c r="K62" s="15">
        <f t="shared" si="15"/>
        <v>0</v>
      </c>
      <c r="L62" s="15">
        <f t="shared" si="16"/>
        <v>0</v>
      </c>
      <c r="M62" s="28">
        <f t="shared" si="17"/>
        <v>1044.92345049201</v>
      </c>
      <c r="N62" s="4"/>
      <c r="O62" s="4"/>
      <c r="P62" s="4"/>
    </row>
    <row r="63" spans="1:18">
      <c r="A63" s="13">
        <v>9.25</v>
      </c>
      <c r="B63" s="15">
        <f t="shared" si="7"/>
        <v>7593.5285000000003</v>
      </c>
      <c r="C63" s="15">
        <f t="shared" si="8"/>
        <v>0</v>
      </c>
      <c r="D63" s="15">
        <f t="shared" si="9"/>
        <v>0</v>
      </c>
      <c r="E63" s="15">
        <f t="shared" si="10"/>
        <v>0</v>
      </c>
      <c r="F63" s="12">
        <f t="shared" si="11"/>
        <v>7593.5285000000003</v>
      </c>
      <c r="G63" s="2"/>
      <c r="H63" s="13">
        <f t="shared" si="12"/>
        <v>4.3787991257878103</v>
      </c>
      <c r="I63" s="15">
        <f t="shared" si="13"/>
        <v>3594.6525359399802</v>
      </c>
      <c r="J63" s="15">
        <f t="shared" si="14"/>
        <v>0</v>
      </c>
      <c r="K63" s="15">
        <f t="shared" si="15"/>
        <v>0</v>
      </c>
      <c r="L63" s="15">
        <f t="shared" si="16"/>
        <v>0</v>
      </c>
      <c r="M63" s="28">
        <f t="shared" si="17"/>
        <v>3594.6525359399802</v>
      </c>
      <c r="N63" s="4"/>
      <c r="O63" s="4"/>
      <c r="P63" s="4"/>
    </row>
    <row r="64" spans="1:18">
      <c r="A64" s="13">
        <v>9.75</v>
      </c>
      <c r="B64" s="15">
        <f t="shared" si="7"/>
        <v>41737.115779411703</v>
      </c>
      <c r="C64" s="15">
        <f t="shared" si="8"/>
        <v>2692.7171470588301</v>
      </c>
      <c r="D64" s="15">
        <f t="shared" si="9"/>
        <v>1346.35857352941</v>
      </c>
      <c r="E64" s="15">
        <f t="shared" si="10"/>
        <v>0</v>
      </c>
      <c r="F64" s="12">
        <f t="shared" si="11"/>
        <v>45776.191499999899</v>
      </c>
      <c r="G64" s="2"/>
      <c r="H64" s="13">
        <f t="shared" si="12"/>
        <v>5.25267225295363</v>
      </c>
      <c r="I64" s="15">
        <f t="shared" si="13"/>
        <v>22485.270766443999</v>
      </c>
      <c r="J64" s="15">
        <f t="shared" si="14"/>
        <v>1450.66263009316</v>
      </c>
      <c r="K64" s="15">
        <f t="shared" si="15"/>
        <v>725.33131504657899</v>
      </c>
      <c r="L64" s="15">
        <f t="shared" si="16"/>
        <v>0</v>
      </c>
      <c r="M64" s="28">
        <f t="shared" si="17"/>
        <v>24661.264711583699</v>
      </c>
      <c r="N64" s="4"/>
      <c r="O64" s="4"/>
      <c r="P64" s="4"/>
    </row>
    <row r="65" spans="1:16">
      <c r="A65" s="13">
        <v>10.25</v>
      </c>
      <c r="B65" s="15">
        <f t="shared" si="7"/>
        <v>103035.46319480499</v>
      </c>
      <c r="C65" s="15">
        <f t="shared" si="8"/>
        <v>5645.7788051948</v>
      </c>
      <c r="D65" s="15">
        <f t="shared" si="9"/>
        <v>0</v>
      </c>
      <c r="E65" s="15">
        <f t="shared" si="10"/>
        <v>0</v>
      </c>
      <c r="F65" s="12">
        <f t="shared" si="11"/>
        <v>108681.242</v>
      </c>
      <c r="G65" s="2"/>
      <c r="H65" s="13">
        <f t="shared" si="12"/>
        <v>6.24385241610858</v>
      </c>
      <c r="I65" s="15">
        <f t="shared" si="13"/>
        <v>62764.704957439099</v>
      </c>
      <c r="J65" s="15">
        <f t="shared" si="14"/>
        <v>3439.1619154761202</v>
      </c>
      <c r="K65" s="15">
        <f t="shared" si="15"/>
        <v>0</v>
      </c>
      <c r="L65" s="15">
        <f t="shared" si="16"/>
        <v>0</v>
      </c>
      <c r="M65" s="28">
        <f t="shared" si="17"/>
        <v>66203.866872915198</v>
      </c>
      <c r="N65" s="4"/>
      <c r="O65" s="4"/>
      <c r="P65" s="4"/>
    </row>
    <row r="66" spans="1:16">
      <c r="A66" s="13">
        <v>10.75</v>
      </c>
      <c r="B66" s="15">
        <f t="shared" si="7"/>
        <v>141806.88550666699</v>
      </c>
      <c r="C66" s="15">
        <f t="shared" si="8"/>
        <v>45485.227426666701</v>
      </c>
      <c r="D66" s="15">
        <f t="shared" si="9"/>
        <v>13378.0080666667</v>
      </c>
      <c r="E66" s="15">
        <f t="shared" si="10"/>
        <v>0</v>
      </c>
      <c r="F66" s="12">
        <f t="shared" si="11"/>
        <v>200670.12100000001</v>
      </c>
      <c r="G66" s="2"/>
      <c r="H66" s="13">
        <f t="shared" si="12"/>
        <v>7.3612013480303196</v>
      </c>
      <c r="I66" s="15">
        <f t="shared" si="13"/>
        <v>97104.096442014794</v>
      </c>
      <c r="J66" s="15">
        <f t="shared" si="14"/>
        <v>31146.596971966901</v>
      </c>
      <c r="K66" s="15">
        <f t="shared" si="15"/>
        <v>9160.7638152844102</v>
      </c>
      <c r="L66" s="15">
        <f t="shared" si="16"/>
        <v>0</v>
      </c>
      <c r="M66" s="28">
        <f t="shared" si="17"/>
        <v>137411.457229266</v>
      </c>
      <c r="N66" s="4"/>
      <c r="O66" s="4"/>
      <c r="P66" s="4"/>
    </row>
    <row r="67" spans="1:16">
      <c r="A67" s="13">
        <v>11.25</v>
      </c>
      <c r="B67" s="15">
        <f t="shared" si="7"/>
        <v>146979.10939655101</v>
      </c>
      <c r="C67" s="15">
        <f t="shared" si="8"/>
        <v>83420.575603448306</v>
      </c>
      <c r="D67" s="15">
        <f t="shared" si="9"/>
        <v>0</v>
      </c>
      <c r="E67" s="15">
        <f t="shared" si="10"/>
        <v>0</v>
      </c>
      <c r="F67" s="12">
        <f t="shared" si="11"/>
        <v>230399.68499999901</v>
      </c>
      <c r="G67" s="2"/>
      <c r="H67" s="13">
        <f t="shared" si="12"/>
        <v>8.6137804308291805</v>
      </c>
      <c r="I67" s="15">
        <f t="shared" si="13"/>
        <v>112537.402334286</v>
      </c>
      <c r="J67" s="15">
        <f t="shared" si="14"/>
        <v>63872.5797032435</v>
      </c>
      <c r="K67" s="15">
        <f t="shared" si="15"/>
        <v>0</v>
      </c>
      <c r="L67" s="15">
        <f t="shared" si="16"/>
        <v>0</v>
      </c>
      <c r="M67" s="28">
        <f t="shared" si="17"/>
        <v>176409.982037529</v>
      </c>
      <c r="N67" s="4"/>
      <c r="O67" s="4"/>
      <c r="P67" s="4"/>
    </row>
    <row r="68" spans="1:16">
      <c r="A68" s="13">
        <v>11.75</v>
      </c>
      <c r="B68" s="15">
        <f t="shared" si="7"/>
        <v>255421.00143137301</v>
      </c>
      <c r="C68" s="15">
        <f t="shared" si="8"/>
        <v>209810.10831862799</v>
      </c>
      <c r="D68" s="15">
        <f t="shared" si="9"/>
        <v>0</v>
      </c>
      <c r="E68" s="15">
        <f t="shared" si="10"/>
        <v>0</v>
      </c>
      <c r="F68" s="12">
        <f t="shared" si="11"/>
        <v>465231.10975000099</v>
      </c>
      <c r="G68" s="2"/>
      <c r="H68" s="13">
        <f t="shared" si="12"/>
        <v>10.0108455881648</v>
      </c>
      <c r="I68" s="15">
        <f t="shared" si="13"/>
        <v>217615.336621608</v>
      </c>
      <c r="J68" s="15">
        <f t="shared" si="14"/>
        <v>178755.45508203501</v>
      </c>
      <c r="K68" s="15">
        <f t="shared" si="15"/>
        <v>0</v>
      </c>
      <c r="L68" s="15">
        <f t="shared" si="16"/>
        <v>0</v>
      </c>
      <c r="M68" s="28">
        <f t="shared" si="17"/>
        <v>396370.79170364299</v>
      </c>
      <c r="N68" s="4"/>
      <c r="O68" s="4"/>
      <c r="P68" s="4"/>
    </row>
    <row r="69" spans="1:16">
      <c r="A69" s="13">
        <v>12.25</v>
      </c>
      <c r="B69" s="15">
        <f t="shared" si="7"/>
        <v>250446.812481884</v>
      </c>
      <c r="C69" s="15">
        <f t="shared" si="8"/>
        <v>236135.566054347</v>
      </c>
      <c r="D69" s="15">
        <f t="shared" si="9"/>
        <v>7155.62321376812</v>
      </c>
      <c r="E69" s="15">
        <f t="shared" si="10"/>
        <v>0</v>
      </c>
      <c r="F69" s="12">
        <f t="shared" si="11"/>
        <v>493738.00174999901</v>
      </c>
      <c r="G69" s="2"/>
      <c r="H69" s="13">
        <f t="shared" si="12"/>
        <v>11.561842532152401</v>
      </c>
      <c r="I69" s="15">
        <f t="shared" si="13"/>
        <v>236377.68233428901</v>
      </c>
      <c r="J69" s="15">
        <f t="shared" si="14"/>
        <v>222870.386200901</v>
      </c>
      <c r="K69" s="15">
        <f t="shared" si="15"/>
        <v>6753.6480666939797</v>
      </c>
      <c r="L69" s="15">
        <f t="shared" si="16"/>
        <v>0</v>
      </c>
      <c r="M69" s="28">
        <f t="shared" si="17"/>
        <v>466001.71660188399</v>
      </c>
      <c r="N69" s="4"/>
      <c r="O69" s="4"/>
      <c r="P69" s="4"/>
    </row>
    <row r="70" spans="1:16">
      <c r="A70" s="13">
        <v>12.75</v>
      </c>
      <c r="B70" s="15">
        <f t="shared" si="7"/>
        <v>177109.00284482699</v>
      </c>
      <c r="C70" s="15">
        <f t="shared" si="8"/>
        <v>228377.39840517301</v>
      </c>
      <c r="D70" s="15">
        <f t="shared" si="9"/>
        <v>0</v>
      </c>
      <c r="E70" s="15">
        <f t="shared" si="10"/>
        <v>0</v>
      </c>
      <c r="F70" s="12">
        <f t="shared" si="11"/>
        <v>405486.40125</v>
      </c>
      <c r="G70" s="2"/>
      <c r="H70" s="13">
        <f t="shared" si="12"/>
        <v>13.276402326092001</v>
      </c>
      <c r="I70" s="15">
        <f t="shared" si="13"/>
        <v>184421.20606595301</v>
      </c>
      <c r="J70" s="15">
        <f t="shared" si="14"/>
        <v>237806.292032414</v>
      </c>
      <c r="K70" s="15">
        <f t="shared" si="15"/>
        <v>0</v>
      </c>
      <c r="L70" s="15">
        <f t="shared" si="16"/>
        <v>0</v>
      </c>
      <c r="M70" s="28">
        <f t="shared" si="17"/>
        <v>422227.49809836701</v>
      </c>
      <c r="N70" s="4"/>
      <c r="O70" s="4"/>
      <c r="P70" s="4"/>
    </row>
    <row r="71" spans="1:16">
      <c r="A71" s="13">
        <v>13.25</v>
      </c>
      <c r="B71" s="15">
        <f t="shared" si="7"/>
        <v>69844.448828431399</v>
      </c>
      <c r="C71" s="15">
        <f t="shared" si="8"/>
        <v>100507.86538725501</v>
      </c>
      <c r="D71" s="15">
        <f t="shared" si="9"/>
        <v>3407.0462843137302</v>
      </c>
      <c r="E71" s="15">
        <f t="shared" si="10"/>
        <v>0</v>
      </c>
      <c r="F71" s="12">
        <f t="shared" si="11"/>
        <v>173759.36050000001</v>
      </c>
      <c r="G71" s="2"/>
      <c r="H71" s="13">
        <f t="shared" si="12"/>
        <v>15.1643372298463</v>
      </c>
      <c r="I71" s="15">
        <f t="shared" si="13"/>
        <v>79935.454767326606</v>
      </c>
      <c r="J71" s="15">
        <f t="shared" si="14"/>
        <v>115029.069055421</v>
      </c>
      <c r="K71" s="15">
        <f t="shared" si="15"/>
        <v>3899.2904764549498</v>
      </c>
      <c r="L71" s="15">
        <f t="shared" si="16"/>
        <v>0</v>
      </c>
      <c r="M71" s="28">
        <f t="shared" si="17"/>
        <v>198863.81429920299</v>
      </c>
      <c r="N71" s="4"/>
      <c r="O71" s="4"/>
      <c r="P71" s="4"/>
    </row>
    <row r="72" spans="1:16">
      <c r="A72" s="13">
        <v>13.75</v>
      </c>
      <c r="B72" s="15">
        <f t="shared" si="7"/>
        <v>32612.475612245002</v>
      </c>
      <c r="C72" s="15">
        <f t="shared" si="8"/>
        <v>108214.123622449</v>
      </c>
      <c r="D72" s="15">
        <f t="shared" si="9"/>
        <v>4447.15576530613</v>
      </c>
      <c r="E72" s="15">
        <f t="shared" si="10"/>
        <v>0</v>
      </c>
      <c r="F72" s="12">
        <f t="shared" si="11"/>
        <v>145273.755</v>
      </c>
      <c r="G72" s="2"/>
      <c r="H72" s="13">
        <f t="shared" si="12"/>
        <v>17.235636799356701</v>
      </c>
      <c r="I72" s="15">
        <f t="shared" si="13"/>
        <v>40879.766165856898</v>
      </c>
      <c r="J72" s="15">
        <f t="shared" si="14"/>
        <v>135646.49682306999</v>
      </c>
      <c r="K72" s="15">
        <f t="shared" si="15"/>
        <v>5574.5135680713902</v>
      </c>
      <c r="L72" s="15">
        <f t="shared" si="16"/>
        <v>0</v>
      </c>
      <c r="M72" s="28">
        <f t="shared" si="17"/>
        <v>182100.776556998</v>
      </c>
      <c r="N72" s="4"/>
      <c r="O72" s="4"/>
      <c r="P72" s="4"/>
    </row>
    <row r="73" spans="1:16">
      <c r="A73" s="13">
        <v>14.25</v>
      </c>
      <c r="B73" s="15">
        <f t="shared" si="7"/>
        <v>6696.1020749999998</v>
      </c>
      <c r="C73" s="15">
        <f t="shared" si="8"/>
        <v>27814.577850000001</v>
      </c>
      <c r="D73" s="15">
        <f t="shared" si="9"/>
        <v>1545.2543250000001</v>
      </c>
      <c r="E73" s="15">
        <f t="shared" si="10"/>
        <v>0</v>
      </c>
      <c r="F73" s="12">
        <f t="shared" si="11"/>
        <v>36055.934249999998</v>
      </c>
      <c r="G73" s="2"/>
      <c r="H73" s="13">
        <f t="shared" si="12"/>
        <v>19.5004642156443</v>
      </c>
      <c r="I73" s="15">
        <f t="shared" si="13"/>
        <v>9163.3051858132694</v>
      </c>
      <c r="J73" s="15">
        <f t="shared" si="14"/>
        <v>38062.960002608997</v>
      </c>
      <c r="K73" s="15">
        <f t="shared" si="15"/>
        <v>2114.6088890338301</v>
      </c>
      <c r="L73" s="15">
        <f t="shared" si="16"/>
        <v>0</v>
      </c>
      <c r="M73" s="28">
        <f t="shared" si="17"/>
        <v>49340.874077456101</v>
      </c>
      <c r="N73" s="4"/>
      <c r="O73" s="4"/>
      <c r="P73" s="4"/>
    </row>
    <row r="74" spans="1:16">
      <c r="A74" s="13">
        <v>14.75</v>
      </c>
      <c r="B74" s="15">
        <f t="shared" si="7"/>
        <v>0</v>
      </c>
      <c r="C74" s="15">
        <f t="shared" si="8"/>
        <v>3920.96039705883</v>
      </c>
      <c r="D74" s="15">
        <f t="shared" si="9"/>
        <v>1206.44935294118</v>
      </c>
      <c r="E74" s="15">
        <f t="shared" si="10"/>
        <v>0</v>
      </c>
      <c r="F74" s="12">
        <f t="shared" si="11"/>
        <v>5127.4097500000098</v>
      </c>
      <c r="G74" s="2"/>
      <c r="H74" s="13">
        <f t="shared" si="12"/>
        <v>21.9691528218531</v>
      </c>
      <c r="I74" s="15">
        <f t="shared" si="13"/>
        <v>0</v>
      </c>
      <c r="J74" s="15">
        <f t="shared" si="14"/>
        <v>5840.0120794182503</v>
      </c>
      <c r="K74" s="15">
        <f t="shared" si="15"/>
        <v>1796.9267936671499</v>
      </c>
      <c r="L74" s="15">
        <f t="shared" si="16"/>
        <v>0</v>
      </c>
      <c r="M74" s="28">
        <f t="shared" si="17"/>
        <v>7636.9388730853998</v>
      </c>
      <c r="N74" s="4"/>
      <c r="O74" s="4"/>
      <c r="P74" s="4"/>
    </row>
    <row r="75" spans="1:16">
      <c r="A75" s="13">
        <v>15.25</v>
      </c>
      <c r="B75" s="15">
        <f t="shared" si="7"/>
        <v>0</v>
      </c>
      <c r="C75" s="15">
        <f t="shared" si="8"/>
        <v>1326.1247499999999</v>
      </c>
      <c r="D75" s="15">
        <f t="shared" si="9"/>
        <v>0</v>
      </c>
      <c r="E75" s="15">
        <f t="shared" si="10"/>
        <v>0</v>
      </c>
      <c r="F75" s="12">
        <f t="shared" si="11"/>
        <v>1326.1247499999999</v>
      </c>
      <c r="G75" s="2"/>
      <c r="H75" s="13">
        <f t="shared" si="12"/>
        <v>24.6522028495847</v>
      </c>
      <c r="I75" s="15">
        <f t="shared" si="13"/>
        <v>0</v>
      </c>
      <c r="J75" s="15">
        <f t="shared" si="14"/>
        <v>2143.7309075970402</v>
      </c>
      <c r="K75" s="15">
        <f t="shared" si="15"/>
        <v>0</v>
      </c>
      <c r="L75" s="15">
        <f t="shared" si="16"/>
        <v>0</v>
      </c>
      <c r="M75" s="28">
        <f t="shared" si="17"/>
        <v>2143.7309075970402</v>
      </c>
      <c r="N75" s="4"/>
      <c r="O75" s="4"/>
      <c r="P75" s="4"/>
    </row>
    <row r="76" spans="1:16">
      <c r="A76" s="13">
        <v>15.75</v>
      </c>
      <c r="B76" s="15">
        <f t="shared" si="7"/>
        <v>0</v>
      </c>
      <c r="C76" s="15">
        <f t="shared" si="8"/>
        <v>1177.7015249999999</v>
      </c>
      <c r="D76" s="15">
        <f t="shared" si="9"/>
        <v>130.85572500000001</v>
      </c>
      <c r="E76" s="15">
        <f t="shared" si="10"/>
        <v>0</v>
      </c>
      <c r="F76" s="12">
        <f t="shared" si="11"/>
        <v>1308.5572500000001</v>
      </c>
      <c r="G76" s="2"/>
      <c r="H76" s="13">
        <f t="shared" si="12"/>
        <v>27.560278318051601</v>
      </c>
      <c r="I76" s="15">
        <f t="shared" si="13"/>
        <v>0</v>
      </c>
      <c r="J76" s="15">
        <f t="shared" si="14"/>
        <v>2060.81154314881</v>
      </c>
      <c r="K76" s="15">
        <f t="shared" si="15"/>
        <v>228.97906034986801</v>
      </c>
      <c r="L76" s="15">
        <f t="shared" si="16"/>
        <v>0</v>
      </c>
      <c r="M76" s="28">
        <f t="shared" si="17"/>
        <v>2289.79060349868</v>
      </c>
      <c r="N76" s="4"/>
      <c r="O76" s="4"/>
      <c r="P76" s="4"/>
    </row>
    <row r="77" spans="1:16">
      <c r="A77" s="13">
        <v>16.25</v>
      </c>
      <c r="B77" s="15">
        <f t="shared" si="7"/>
        <v>0</v>
      </c>
      <c r="C77" s="15">
        <f t="shared" si="8"/>
        <v>5805.0381617647099</v>
      </c>
      <c r="D77" s="15">
        <f t="shared" si="9"/>
        <v>1786.16558823529</v>
      </c>
      <c r="E77" s="15">
        <f t="shared" si="10"/>
        <v>0</v>
      </c>
      <c r="F77" s="12">
        <f t="shared" si="11"/>
        <v>7591.2037499999997</v>
      </c>
      <c r="G77" s="2"/>
      <c r="H77" s="13">
        <f t="shared" si="12"/>
        <v>30.704204091505002</v>
      </c>
      <c r="I77" s="15">
        <f t="shared" si="13"/>
        <v>0</v>
      </c>
      <c r="J77" s="15">
        <f t="shared" si="14"/>
        <v>10968.558552479901</v>
      </c>
      <c r="K77" s="15">
        <f t="shared" si="15"/>
        <v>3374.94109307074</v>
      </c>
      <c r="L77" s="15">
        <f t="shared" si="16"/>
        <v>0</v>
      </c>
      <c r="M77" s="28">
        <f t="shared" si="17"/>
        <v>14343.499645550601</v>
      </c>
      <c r="N77" s="4"/>
      <c r="O77" s="4"/>
      <c r="P77" s="4"/>
    </row>
    <row r="78" spans="1:16">
      <c r="A78" s="13">
        <v>16.75</v>
      </c>
      <c r="B78" s="15">
        <f t="shared" si="7"/>
        <v>0</v>
      </c>
      <c r="C78" s="15">
        <f t="shared" si="8"/>
        <v>0</v>
      </c>
      <c r="D78" s="15">
        <f t="shared" si="9"/>
        <v>0</v>
      </c>
      <c r="E78" s="15">
        <f t="shared" si="10"/>
        <v>0</v>
      </c>
      <c r="F78" s="12">
        <f t="shared" si="11"/>
        <v>0</v>
      </c>
      <c r="G78" s="2"/>
      <c r="H78" s="13">
        <f t="shared" si="12"/>
        <v>34.0949630820473</v>
      </c>
      <c r="I78" s="15">
        <f t="shared" si="13"/>
        <v>0</v>
      </c>
      <c r="J78" s="15">
        <f t="shared" si="14"/>
        <v>0</v>
      </c>
      <c r="K78" s="15">
        <f t="shared" si="15"/>
        <v>0</v>
      </c>
      <c r="L78" s="15">
        <f t="shared" si="16"/>
        <v>0</v>
      </c>
      <c r="M78" s="28">
        <f t="shared" si="17"/>
        <v>0</v>
      </c>
      <c r="N78" s="4"/>
      <c r="O78" s="4"/>
      <c r="P78" s="4"/>
    </row>
    <row r="79" spans="1:16">
      <c r="A79" s="13">
        <v>17.25</v>
      </c>
      <c r="B79" s="15">
        <f t="shared" si="7"/>
        <v>0</v>
      </c>
      <c r="C79" s="15">
        <f t="shared" si="8"/>
        <v>0</v>
      </c>
      <c r="D79" s="15">
        <f t="shared" si="9"/>
        <v>0</v>
      </c>
      <c r="E79" s="15">
        <f t="shared" si="10"/>
        <v>0</v>
      </c>
      <c r="F79" s="12">
        <f t="shared" si="11"/>
        <v>0</v>
      </c>
      <c r="G79" s="2"/>
      <c r="H79" s="13">
        <f t="shared" si="12"/>
        <v>37.743693586354198</v>
      </c>
      <c r="I79" s="15">
        <f t="shared" si="13"/>
        <v>0</v>
      </c>
      <c r="J79" s="15">
        <f t="shared" si="14"/>
        <v>0</v>
      </c>
      <c r="K79" s="15">
        <f t="shared" si="15"/>
        <v>0</v>
      </c>
      <c r="L79" s="15">
        <f t="shared" si="16"/>
        <v>0</v>
      </c>
      <c r="M79" s="28">
        <f t="shared" si="17"/>
        <v>0</v>
      </c>
      <c r="N79" s="4"/>
      <c r="O79" s="4"/>
      <c r="P79" s="4"/>
    </row>
    <row r="80" spans="1:16">
      <c r="A80" s="13">
        <v>17.75</v>
      </c>
      <c r="B80" s="15">
        <f t="shared" si="7"/>
        <v>0</v>
      </c>
      <c r="C80" s="15">
        <f t="shared" si="8"/>
        <v>0</v>
      </c>
      <c r="D80" s="15">
        <f t="shared" si="9"/>
        <v>0</v>
      </c>
      <c r="E80" s="15">
        <f t="shared" si="10"/>
        <v>0</v>
      </c>
      <c r="F80" s="12">
        <f t="shared" si="11"/>
        <v>0</v>
      </c>
      <c r="G80" s="2"/>
      <c r="H80" s="13">
        <f t="shared" si="12"/>
        <v>41.661686746056702</v>
      </c>
      <c r="I80" s="15">
        <f t="shared" si="13"/>
        <v>0</v>
      </c>
      <c r="J80" s="15">
        <f t="shared" si="14"/>
        <v>0</v>
      </c>
      <c r="K80" s="15">
        <f t="shared" si="15"/>
        <v>0</v>
      </c>
      <c r="L80" s="15">
        <f t="shared" si="16"/>
        <v>0</v>
      </c>
      <c r="M80" s="28">
        <f t="shared" si="17"/>
        <v>0</v>
      </c>
      <c r="N80" s="4"/>
      <c r="O80" s="4"/>
      <c r="P80" s="4"/>
    </row>
    <row r="81" spans="1:16">
      <c r="A81" s="13">
        <v>18.25</v>
      </c>
      <c r="B81" s="15">
        <f t="shared" si="7"/>
        <v>0</v>
      </c>
      <c r="C81" s="15">
        <f t="shared" si="8"/>
        <v>0</v>
      </c>
      <c r="D81" s="15">
        <f t="shared" si="9"/>
        <v>0</v>
      </c>
      <c r="E81" s="15">
        <f t="shared" si="10"/>
        <v>0</v>
      </c>
      <c r="F81" s="12">
        <f t="shared" si="11"/>
        <v>0</v>
      </c>
      <c r="G81" s="2"/>
      <c r="H81" s="13">
        <f t="shared" si="12"/>
        <v>45.8603841225965</v>
      </c>
      <c r="I81" s="15">
        <f t="shared" si="13"/>
        <v>0</v>
      </c>
      <c r="J81" s="15">
        <f t="shared" si="14"/>
        <v>0</v>
      </c>
      <c r="K81" s="15">
        <f t="shared" si="15"/>
        <v>0</v>
      </c>
      <c r="L81" s="15">
        <f t="shared" si="16"/>
        <v>0</v>
      </c>
      <c r="M81" s="28">
        <f t="shared" si="17"/>
        <v>0</v>
      </c>
      <c r="N81" s="4"/>
      <c r="O81" s="4"/>
      <c r="P81" s="4"/>
    </row>
    <row r="82" spans="1:16">
      <c r="A82" s="13">
        <v>18.75</v>
      </c>
      <c r="B82" s="15">
        <f t="shared" si="7"/>
        <v>0</v>
      </c>
      <c r="C82" s="15">
        <f t="shared" si="8"/>
        <v>0</v>
      </c>
      <c r="D82" s="15">
        <f t="shared" si="9"/>
        <v>0</v>
      </c>
      <c r="E82" s="15">
        <f t="shared" si="10"/>
        <v>0</v>
      </c>
      <c r="F82" s="12">
        <f t="shared" si="11"/>
        <v>0</v>
      </c>
      <c r="G82" s="2"/>
      <c r="H82" s="13">
        <f t="shared" si="12"/>
        <v>50.3513753782889</v>
      </c>
      <c r="I82" s="15">
        <f t="shared" si="13"/>
        <v>0</v>
      </c>
      <c r="J82" s="15">
        <f t="shared" si="14"/>
        <v>0</v>
      </c>
      <c r="K82" s="15">
        <f t="shared" si="15"/>
        <v>0</v>
      </c>
      <c r="L82" s="15">
        <f t="shared" si="16"/>
        <v>0</v>
      </c>
      <c r="M82" s="28">
        <f t="shared" si="17"/>
        <v>0</v>
      </c>
      <c r="N82" s="4"/>
      <c r="O82" s="4"/>
      <c r="P82" s="4"/>
    </row>
    <row r="83" spans="1:16">
      <c r="A83" s="13">
        <v>19.25</v>
      </c>
      <c r="B83" s="15">
        <f t="shared" si="7"/>
        <v>0</v>
      </c>
      <c r="C83" s="15">
        <f t="shared" si="8"/>
        <v>0</v>
      </c>
      <c r="D83" s="15">
        <f t="shared" si="9"/>
        <v>0</v>
      </c>
      <c r="E83" s="15">
        <f t="shared" si="10"/>
        <v>0</v>
      </c>
      <c r="F83" s="12">
        <f t="shared" si="11"/>
        <v>0</v>
      </c>
      <c r="G83" s="2"/>
      <c r="H83" s="13">
        <f t="shared" si="12"/>
        <v>55.146396056138499</v>
      </c>
      <c r="I83" s="15">
        <f t="shared" si="13"/>
        <v>0</v>
      </c>
      <c r="J83" s="15">
        <f t="shared" si="14"/>
        <v>0</v>
      </c>
      <c r="K83" s="15">
        <f t="shared" si="15"/>
        <v>0</v>
      </c>
      <c r="L83" s="15">
        <f t="shared" si="16"/>
        <v>0</v>
      </c>
      <c r="M83" s="28">
        <f t="shared" si="17"/>
        <v>0</v>
      </c>
      <c r="N83" s="4"/>
      <c r="O83" s="4"/>
      <c r="P83" s="4"/>
    </row>
    <row r="84" spans="1:16">
      <c r="A84" s="13">
        <v>19.75</v>
      </c>
      <c r="B84" s="15">
        <f t="shared" si="7"/>
        <v>0</v>
      </c>
      <c r="C84" s="15">
        <f t="shared" si="8"/>
        <v>0</v>
      </c>
      <c r="D84" s="15">
        <f t="shared" si="9"/>
        <v>0</v>
      </c>
      <c r="E84" s="15">
        <f t="shared" si="10"/>
        <v>0</v>
      </c>
      <c r="F84" s="12">
        <f t="shared" si="11"/>
        <v>0</v>
      </c>
      <c r="G84" s="2"/>
      <c r="H84" s="13">
        <f t="shared" si="12"/>
        <v>60.2573254516616</v>
      </c>
      <c r="I84" s="15">
        <f t="shared" si="13"/>
        <v>0</v>
      </c>
      <c r="J84" s="15">
        <f t="shared" si="14"/>
        <v>0</v>
      </c>
      <c r="K84" s="15">
        <f t="shared" si="15"/>
        <v>0</v>
      </c>
      <c r="L84" s="15">
        <f t="shared" si="16"/>
        <v>0</v>
      </c>
      <c r="M84" s="28">
        <f t="shared" si="17"/>
        <v>0</v>
      </c>
      <c r="N84" s="4"/>
      <c r="O84" s="4"/>
      <c r="P84" s="4"/>
    </row>
    <row r="85" spans="1:16">
      <c r="A85" s="13">
        <v>20.25</v>
      </c>
      <c r="B85" s="15">
        <f t="shared" si="7"/>
        <v>0</v>
      </c>
      <c r="C85" s="15">
        <f t="shared" si="8"/>
        <v>0</v>
      </c>
      <c r="D85" s="15">
        <f t="shared" si="9"/>
        <v>0</v>
      </c>
      <c r="E85" s="15">
        <f t="shared" si="10"/>
        <v>0</v>
      </c>
      <c r="F85" s="12">
        <f t="shared" si="11"/>
        <v>0</v>
      </c>
      <c r="G85" s="2"/>
      <c r="H85" s="13">
        <f t="shared" si="12"/>
        <v>65.696184570597197</v>
      </c>
      <c r="I85" s="15">
        <f t="shared" si="13"/>
        <v>0</v>
      </c>
      <c r="J85" s="15">
        <f t="shared" si="14"/>
        <v>0</v>
      </c>
      <c r="K85" s="15">
        <f t="shared" si="15"/>
        <v>0</v>
      </c>
      <c r="L85" s="15">
        <f t="shared" si="16"/>
        <v>0</v>
      </c>
      <c r="M85" s="28">
        <f t="shared" si="17"/>
        <v>0</v>
      </c>
      <c r="N85" s="4"/>
      <c r="O85" s="4"/>
      <c r="P85" s="4"/>
    </row>
    <row r="86" spans="1:16">
      <c r="A86" s="13">
        <v>20.75</v>
      </c>
      <c r="B86" s="15">
        <f t="shared" si="7"/>
        <v>0</v>
      </c>
      <c r="C86" s="15">
        <f t="shared" si="8"/>
        <v>0</v>
      </c>
      <c r="D86" s="15">
        <f t="shared" si="9"/>
        <v>0</v>
      </c>
      <c r="E86" s="15">
        <f t="shared" si="10"/>
        <v>0</v>
      </c>
      <c r="F86" s="12">
        <f t="shared" si="11"/>
        <v>0</v>
      </c>
      <c r="G86" s="2"/>
      <c r="H86" s="13">
        <f t="shared" si="12"/>
        <v>71.475134166933699</v>
      </c>
      <c r="I86" s="15">
        <f t="shared" si="13"/>
        <v>0</v>
      </c>
      <c r="J86" s="15">
        <f t="shared" si="14"/>
        <v>0</v>
      </c>
      <c r="K86" s="15">
        <f t="shared" si="15"/>
        <v>0</v>
      </c>
      <c r="L86" s="15">
        <f t="shared" si="16"/>
        <v>0</v>
      </c>
      <c r="M86" s="28">
        <f t="shared" si="17"/>
        <v>0</v>
      </c>
      <c r="N86" s="4"/>
      <c r="O86" s="4"/>
      <c r="P86" s="4"/>
    </row>
    <row r="87" spans="1:16">
      <c r="A87" s="13">
        <v>21.25</v>
      </c>
      <c r="B87" s="15">
        <f t="shared" si="7"/>
        <v>0</v>
      </c>
      <c r="C87" s="15">
        <f t="shared" si="8"/>
        <v>0</v>
      </c>
      <c r="D87" s="15">
        <f t="shared" si="9"/>
        <v>0</v>
      </c>
      <c r="E87" s="15">
        <f t="shared" si="10"/>
        <v>0</v>
      </c>
      <c r="F87" s="12">
        <f t="shared" si="11"/>
        <v>0</v>
      </c>
      <c r="G87" s="2"/>
      <c r="H87" s="13">
        <f t="shared" si="12"/>
        <v>77.606472856181199</v>
      </c>
      <c r="I87" s="15">
        <f t="shared" si="13"/>
        <v>0</v>
      </c>
      <c r="J87" s="15">
        <f t="shared" si="14"/>
        <v>0</v>
      </c>
      <c r="K87" s="15">
        <f t="shared" si="15"/>
        <v>0</v>
      </c>
      <c r="L87" s="15">
        <f t="shared" si="16"/>
        <v>0</v>
      </c>
      <c r="M87" s="28">
        <f t="shared" si="17"/>
        <v>0</v>
      </c>
      <c r="N87" s="4"/>
      <c r="O87" s="4"/>
      <c r="P87" s="4"/>
    </row>
    <row r="88" spans="1:16">
      <c r="A88" s="13">
        <v>21.75</v>
      </c>
      <c r="B88" s="15">
        <f t="shared" si="7"/>
        <v>0</v>
      </c>
      <c r="C88" s="15">
        <f t="shared" si="8"/>
        <v>0</v>
      </c>
      <c r="D88" s="15">
        <f t="shared" si="9"/>
        <v>0</v>
      </c>
      <c r="E88" s="15">
        <f t="shared" si="10"/>
        <v>0</v>
      </c>
      <c r="F88" s="12">
        <f t="shared" si="11"/>
        <v>0</v>
      </c>
      <c r="G88" s="2"/>
      <c r="H88" s="13">
        <f t="shared" si="12"/>
        <v>84.102635299242493</v>
      </c>
      <c r="I88" s="15">
        <f t="shared" si="13"/>
        <v>0</v>
      </c>
      <c r="J88" s="15">
        <f t="shared" si="14"/>
        <v>0</v>
      </c>
      <c r="K88" s="15">
        <f t="shared" si="15"/>
        <v>0</v>
      </c>
      <c r="L88" s="15">
        <f t="shared" si="16"/>
        <v>0</v>
      </c>
      <c r="M88" s="28">
        <f t="shared" si="17"/>
        <v>0</v>
      </c>
      <c r="N88" s="4"/>
      <c r="O88" s="4"/>
      <c r="P88" s="4"/>
    </row>
    <row r="89" spans="1:16">
      <c r="A89" s="19" t="s">
        <v>7</v>
      </c>
      <c r="B89" s="20">
        <f>SUM(B52:B83)</f>
        <v>1237038.4950887</v>
      </c>
      <c r="C89" s="20">
        <f>SUM(C52:C83)</f>
        <v>1060897.91276654</v>
      </c>
      <c r="D89" s="20">
        <f>SUM(D52:D83)</f>
        <v>34402.916894760601</v>
      </c>
      <c r="E89" s="20">
        <f>SUM(E52:E83)</f>
        <v>0</v>
      </c>
      <c r="F89" s="20">
        <f>SUM(F52:F83)</f>
        <v>2332339.3247500001</v>
      </c>
      <c r="G89" s="12"/>
      <c r="H89" s="19" t="s">
        <v>7</v>
      </c>
      <c r="I89" s="20">
        <f>SUM(I52:I88)</f>
        <v>1068249.8648267</v>
      </c>
      <c r="J89" s="20">
        <f>SUM(J52:J88)</f>
        <v>1049311.97936319</v>
      </c>
      <c r="K89" s="20">
        <f>SUM(K52:K88)</f>
        <v>33629.003077672904</v>
      </c>
      <c r="L89" s="20">
        <f>SUM(L52:L88)</f>
        <v>0</v>
      </c>
      <c r="M89" s="20">
        <f>SUM(M52:M88)</f>
        <v>2151190.8472675602</v>
      </c>
      <c r="N89" s="4"/>
      <c r="O89" s="4"/>
      <c r="P89" s="4"/>
    </row>
    <row r="90" spans="1:16">
      <c r="A90" s="6" t="s">
        <v>13</v>
      </c>
      <c r="B90" s="29">
        <f>IF(L43&gt;0,B89/L43,0)</f>
        <v>11.664154135123701</v>
      </c>
      <c r="C90" s="29">
        <f>IF(M43&gt;0,C89/M43,0)</f>
        <v>12.3681884053949</v>
      </c>
      <c r="D90" s="29">
        <f>IF(N43&gt;0,D89/N43,0)</f>
        <v>12.0470634836405</v>
      </c>
      <c r="E90" s="29">
        <f>IF(O43&gt;0,E89/O43,0)</f>
        <v>0</v>
      </c>
      <c r="F90" s="29">
        <f>IF(P43&gt;0,F89/P43,0)</f>
        <v>11.979958661441399</v>
      </c>
      <c r="G90" s="12"/>
      <c r="H90" s="6" t="s">
        <v>13</v>
      </c>
      <c r="I90" s="29">
        <f>IF(L43&gt;0,I89/L43,0)</f>
        <v>10.072630017282</v>
      </c>
      <c r="J90" s="29">
        <f>IF(M43&gt;0,J89/M43,0)</f>
        <v>12.2331169668893</v>
      </c>
      <c r="K90" s="29">
        <f>IF(N43&gt;0,K89/N43,0)</f>
        <v>11.776057716488801</v>
      </c>
      <c r="L90" s="29">
        <f>IF(O43&gt;0,L89/O43,0)</f>
        <v>0</v>
      </c>
      <c r="M90" s="29">
        <f>IF(P43&gt;0,M89/P43,0)</f>
        <v>11.049497450761701</v>
      </c>
      <c r="N90" s="4"/>
      <c r="O90" s="4"/>
      <c r="P90" s="4"/>
    </row>
    <row r="91" spans="1:16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4"/>
      <c r="O91" s="4"/>
      <c r="P91" s="4"/>
    </row>
    <row r="92" spans="1:16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4"/>
      <c r="O92" s="4"/>
      <c r="P92" s="4"/>
    </row>
    <row r="93" spans="1:16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4"/>
      <c r="O93" s="4"/>
      <c r="P93" s="4"/>
    </row>
    <row r="94" spans="1:16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4"/>
      <c r="O94" s="4"/>
      <c r="P94" s="4"/>
    </row>
    <row r="95" spans="1:16" ht="14" customHeight="1">
      <c r="A95" s="50" t="s">
        <v>14</v>
      </c>
      <c r="B95" s="50"/>
      <c r="C95" s="50"/>
      <c r="D95" s="50"/>
      <c r="E95" s="50"/>
      <c r="F95" s="2"/>
      <c r="G95" s="2"/>
      <c r="H95" s="2"/>
      <c r="I95" s="2"/>
      <c r="J95" s="2"/>
      <c r="K95" s="2"/>
      <c r="L95" s="2"/>
      <c r="M95" s="2"/>
      <c r="N95" s="4"/>
      <c r="O95" s="4"/>
      <c r="P95" s="4"/>
    </row>
    <row r="96" spans="1:16">
      <c r="A96" s="50"/>
      <c r="B96" s="50"/>
      <c r="C96" s="50"/>
      <c r="D96" s="50"/>
      <c r="E96" s="50"/>
      <c r="F96" s="2"/>
      <c r="G96" s="2"/>
      <c r="H96" s="2"/>
      <c r="I96" s="2"/>
      <c r="J96" s="2"/>
      <c r="K96" s="2"/>
      <c r="L96" s="2"/>
      <c r="M96" s="2"/>
      <c r="N96" s="4"/>
      <c r="O96" s="4"/>
      <c r="P96" s="4"/>
    </row>
    <row r="97" spans="1:18">
      <c r="A97" s="30"/>
      <c r="B97" s="30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4"/>
      <c r="O97" s="4"/>
      <c r="P97" s="4"/>
    </row>
    <row r="98" spans="1:1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4"/>
      <c r="O98" s="4"/>
      <c r="P98" s="4"/>
    </row>
    <row r="99" spans="1:18">
      <c r="A99" s="51" t="s">
        <v>15</v>
      </c>
      <c r="B99" s="52" t="s">
        <v>16</v>
      </c>
      <c r="C99" s="52" t="s">
        <v>17</v>
      </c>
      <c r="D99" s="52" t="s">
        <v>18</v>
      </c>
      <c r="E99" s="52" t="s">
        <v>19</v>
      </c>
      <c r="F99" s="2"/>
      <c r="G99" s="52" t="s">
        <v>16</v>
      </c>
      <c r="H99" s="52" t="s">
        <v>18</v>
      </c>
      <c r="I99" s="52" t="s">
        <v>17</v>
      </c>
      <c r="J99" s="2"/>
      <c r="K99" s="2"/>
      <c r="L99" s="2"/>
      <c r="M99" s="2"/>
      <c r="N99" s="4"/>
      <c r="O99" s="4"/>
      <c r="P99" s="4"/>
    </row>
    <row r="100" spans="1:18">
      <c r="A100" s="51"/>
      <c r="B100" s="51"/>
      <c r="C100" s="51"/>
      <c r="D100" s="51"/>
      <c r="E100" s="52"/>
      <c r="F100" s="2"/>
      <c r="G100" s="52"/>
      <c r="H100" s="52"/>
      <c r="I100" s="52"/>
      <c r="J100" s="2"/>
      <c r="K100" s="2"/>
      <c r="L100" s="2"/>
      <c r="M100" s="2"/>
      <c r="N100" s="4"/>
      <c r="O100" s="4"/>
      <c r="P100" s="4"/>
    </row>
    <row r="101" spans="1:18">
      <c r="A101" s="2"/>
      <c r="B101" s="5"/>
      <c r="C101" s="5"/>
      <c r="D101" s="5"/>
      <c r="E101" s="2"/>
      <c r="F101" s="2"/>
      <c r="G101" s="2"/>
      <c r="H101" s="2"/>
      <c r="I101" s="2"/>
      <c r="J101" s="2"/>
      <c r="K101" s="2"/>
      <c r="L101" s="2"/>
      <c r="M101" s="2"/>
      <c r="N101" s="4"/>
      <c r="O101" s="4"/>
      <c r="P101" s="4"/>
    </row>
    <row r="102" spans="1:18">
      <c r="A102" s="31">
        <v>0</v>
      </c>
      <c r="B102" s="32">
        <f>L$43</f>
        <v>106054.71090000001</v>
      </c>
      <c r="C102" s="32">
        <f>$B$90</f>
        <v>11.664199999999999</v>
      </c>
      <c r="D102" s="32">
        <f>$I$90</f>
        <v>10.0726</v>
      </c>
      <c r="E102" s="32">
        <f t="shared" ref="E102:E105" si="18">B102*D102</f>
        <v>1068246.6810000001</v>
      </c>
      <c r="F102" s="2"/>
      <c r="G102" s="2">
        <f t="shared" ref="G102:G105" si="19">B102</f>
        <v>106054.71090000001</v>
      </c>
      <c r="H102" s="2">
        <f t="shared" ref="H102:H105" si="20">D102/1000</f>
        <v>1.0072599999999999E-2</v>
      </c>
      <c r="I102" s="2">
        <f t="shared" ref="I102:I105" si="21">C102</f>
        <v>11.664199999999999</v>
      </c>
      <c r="J102" s="2"/>
      <c r="K102" s="2"/>
      <c r="L102" s="2"/>
      <c r="M102" s="2"/>
      <c r="N102" s="4"/>
      <c r="O102" s="4"/>
      <c r="P102" s="4"/>
    </row>
    <row r="103" spans="1:18">
      <c r="A103" s="31">
        <v>1</v>
      </c>
      <c r="B103" s="32">
        <f>M$43</f>
        <v>85776.338300000003</v>
      </c>
      <c r="C103" s="32">
        <f>$C$90</f>
        <v>12.3682</v>
      </c>
      <c r="D103" s="32">
        <f>$J$90</f>
        <v>12.2331</v>
      </c>
      <c r="E103" s="32">
        <f t="shared" si="18"/>
        <v>1049310.5241</v>
      </c>
      <c r="F103" s="2"/>
      <c r="G103" s="2">
        <f t="shared" si="19"/>
        <v>85776.338300000003</v>
      </c>
      <c r="H103" s="2">
        <f t="shared" si="20"/>
        <v>1.22331E-2</v>
      </c>
      <c r="I103" s="2">
        <f t="shared" si="21"/>
        <v>12.3682</v>
      </c>
      <c r="J103" s="2"/>
      <c r="K103" s="2"/>
      <c r="L103" s="2"/>
      <c r="M103" s="2"/>
      <c r="N103" s="2"/>
      <c r="O103" s="2"/>
      <c r="P103" s="4"/>
      <c r="Q103" s="4"/>
      <c r="R103" s="4"/>
    </row>
    <row r="104" spans="1:18">
      <c r="A104" s="31">
        <v>2</v>
      </c>
      <c r="B104" s="32">
        <f>N$43</f>
        <v>2855.7098000000001</v>
      </c>
      <c r="C104" s="32">
        <f>$D$90</f>
        <v>12.0471</v>
      </c>
      <c r="D104" s="32">
        <f>$K$90</f>
        <v>11.7761</v>
      </c>
      <c r="E104" s="32">
        <f t="shared" si="18"/>
        <v>33629.124199999998</v>
      </c>
      <c r="F104" s="2"/>
      <c r="G104" s="2">
        <f t="shared" si="19"/>
        <v>2855.7098000000001</v>
      </c>
      <c r="H104" s="2">
        <f t="shared" si="20"/>
        <v>1.1776099999999999E-2</v>
      </c>
      <c r="I104" s="2">
        <f t="shared" si="21"/>
        <v>12.0471</v>
      </c>
      <c r="J104" s="2"/>
      <c r="K104" s="2"/>
      <c r="L104" s="2"/>
      <c r="M104" s="2"/>
      <c r="N104" s="2"/>
      <c r="O104" s="2"/>
      <c r="P104" s="4"/>
      <c r="Q104" s="4"/>
      <c r="R104" s="4"/>
    </row>
    <row r="105" spans="1:18">
      <c r="A105" s="31">
        <v>3</v>
      </c>
      <c r="B105" s="32">
        <f>O$43</f>
        <v>0</v>
      </c>
      <c r="C105" s="32">
        <f>$E$90</f>
        <v>0</v>
      </c>
      <c r="D105" s="32">
        <f>$L$90</f>
        <v>0</v>
      </c>
      <c r="E105" s="32">
        <f t="shared" si="18"/>
        <v>0</v>
      </c>
      <c r="F105" s="2"/>
      <c r="G105" s="2">
        <f t="shared" si="19"/>
        <v>0</v>
      </c>
      <c r="H105" s="2">
        <f t="shared" si="20"/>
        <v>0</v>
      </c>
      <c r="I105" s="2">
        <f t="shared" si="21"/>
        <v>0</v>
      </c>
      <c r="J105" s="2"/>
      <c r="K105" s="2"/>
      <c r="L105" s="2"/>
      <c r="M105" s="2"/>
      <c r="N105" s="2"/>
      <c r="O105" s="2"/>
      <c r="P105" s="4"/>
      <c r="Q105" s="4"/>
      <c r="R105" s="4"/>
    </row>
    <row r="106" spans="1:18">
      <c r="A106" s="31" t="s">
        <v>7</v>
      </c>
      <c r="B106" s="32">
        <f>SUM(B102:B105)</f>
        <v>194686.75899999999</v>
      </c>
      <c r="C106" s="32">
        <f>$F$90</f>
        <v>11.98</v>
      </c>
      <c r="D106" s="32">
        <f>$M$90</f>
        <v>11.0495</v>
      </c>
      <c r="E106" s="32">
        <f>SUM(E102:E105)</f>
        <v>2151186.3292999999</v>
      </c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4"/>
      <c r="Q106" s="4"/>
      <c r="R106" s="4"/>
    </row>
    <row r="107" spans="1:18">
      <c r="A107" s="31" t="s">
        <v>2</v>
      </c>
      <c r="B107" s="33">
        <f>$I$2</f>
        <v>2151000</v>
      </c>
      <c r="C107" s="5"/>
      <c r="D107" s="5"/>
      <c r="E107" s="5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4"/>
      <c r="Q107" s="4"/>
      <c r="R107" s="4"/>
    </row>
    <row r="108" spans="1:18" ht="24">
      <c r="A108" s="34" t="s">
        <v>20</v>
      </c>
      <c r="B108" s="35">
        <f>IF(E106&gt;0,$I$2/E106,"")</f>
        <v>0.99990999999999997</v>
      </c>
      <c r="C108" s="5"/>
      <c r="D108" s="5"/>
      <c r="E108" s="5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4"/>
      <c r="Q108" s="4"/>
      <c r="R108" s="4"/>
    </row>
  </sheetData>
  <sheetProtection selectLockedCells="1" selectUnlockedCells="1"/>
  <mergeCells count="15">
    <mergeCell ref="G99:G100"/>
    <mergeCell ref="H99:H100"/>
    <mergeCell ref="I99:I100"/>
    <mergeCell ref="A95:E96"/>
    <mergeCell ref="A99:A100"/>
    <mergeCell ref="B99:B100"/>
    <mergeCell ref="C99:C100"/>
    <mergeCell ref="D99:D100"/>
    <mergeCell ref="E99:E100"/>
    <mergeCell ref="A1:F1"/>
    <mergeCell ref="H1:I1"/>
    <mergeCell ref="B4:F4"/>
    <mergeCell ref="L4:P4"/>
    <mergeCell ref="B47:D47"/>
    <mergeCell ref="I47:K47"/>
  </mergeCells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 alignWithMargins="0">
    <oddHeader>&amp;C&amp;A</oddHeader>
    <oddFooter>&amp;CPágina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8"/>
  <sheetViews>
    <sheetView tabSelected="1" topLeftCell="A16" workbookViewId="0">
      <selection activeCell="I40" sqref="I40"/>
    </sheetView>
  </sheetViews>
  <sheetFormatPr baseColWidth="10" defaultColWidth="11.5" defaultRowHeight="13"/>
  <cols>
    <col min="1" max="1" width="9" style="1" customWidth="1"/>
    <col min="2" max="2" width="12.1640625" style="1" customWidth="1"/>
    <col min="3" max="3" width="11.33203125" style="1" customWidth="1"/>
    <col min="4" max="4" width="9.6640625" style="1" customWidth="1"/>
    <col min="5" max="5" width="12.1640625" style="1" customWidth="1"/>
    <col min="6" max="6" width="11.33203125" style="1" customWidth="1"/>
    <col min="7" max="7" width="11.5" style="1"/>
    <col min="8" max="8" width="8.5" style="1" customWidth="1"/>
    <col min="9" max="9" width="10.5" style="1" customWidth="1"/>
    <col min="10" max="10" width="11.33203125" style="1" customWidth="1"/>
    <col min="11" max="12" width="9.6640625" style="1" customWidth="1"/>
    <col min="13" max="13" width="10.5" style="1" customWidth="1"/>
    <col min="14" max="14" width="8.83203125" style="1" customWidth="1"/>
    <col min="15" max="15" width="11.33203125" style="1" customWidth="1"/>
    <col min="16" max="16" width="11" style="1" customWidth="1"/>
    <col min="17" max="16384" width="11.5" style="1"/>
  </cols>
  <sheetData>
    <row r="1" spans="1:18" ht="20">
      <c r="A1" s="47" t="s">
        <v>23</v>
      </c>
      <c r="B1" s="47"/>
      <c r="C1" s="47"/>
      <c r="D1" s="47"/>
      <c r="E1" s="47"/>
      <c r="F1" s="47"/>
      <c r="G1" s="2"/>
      <c r="H1" s="48" t="s">
        <v>1</v>
      </c>
      <c r="I1" s="48"/>
      <c r="J1" s="2"/>
      <c r="K1" s="2"/>
      <c r="M1" s="3"/>
      <c r="N1" s="3"/>
      <c r="O1" s="2"/>
      <c r="P1" s="4"/>
      <c r="Q1" s="4"/>
      <c r="R1" s="4"/>
    </row>
    <row r="2" spans="1:18">
      <c r="A2" s="2"/>
      <c r="B2" s="2"/>
      <c r="C2" s="2"/>
      <c r="D2" s="2"/>
      <c r="E2" s="2"/>
      <c r="F2" s="2"/>
      <c r="G2" s="2"/>
      <c r="H2" s="2" t="s">
        <v>2</v>
      </c>
      <c r="I2">
        <v>622000</v>
      </c>
      <c r="J2" s="2"/>
      <c r="K2" s="2"/>
      <c r="L2" s="2"/>
      <c r="M2" s="2"/>
      <c r="N2" s="2"/>
      <c r="O2" s="2"/>
      <c r="P2" s="4"/>
      <c r="Q2" s="4"/>
      <c r="R2" s="4"/>
    </row>
    <row r="3" spans="1:18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4"/>
      <c r="Q3" s="4"/>
      <c r="R3" s="4"/>
    </row>
    <row r="4" spans="1:18">
      <c r="A4" s="5" t="s">
        <v>3</v>
      </c>
      <c r="B4" s="49" t="s">
        <v>4</v>
      </c>
      <c r="C4" s="49"/>
      <c r="D4" s="49"/>
      <c r="E4" s="49"/>
      <c r="F4" s="49"/>
      <c r="G4" s="2"/>
      <c r="H4" s="5" t="s">
        <v>3</v>
      </c>
      <c r="I4" s="2"/>
      <c r="J4" s="2"/>
      <c r="K4" s="5" t="s">
        <v>3</v>
      </c>
      <c r="L4" s="48" t="s">
        <v>5</v>
      </c>
      <c r="M4" s="48"/>
      <c r="N4" s="48"/>
      <c r="O4" s="48"/>
      <c r="P4" s="48"/>
      <c r="Q4" s="4"/>
      <c r="R4" s="4"/>
    </row>
    <row r="5" spans="1:18">
      <c r="A5" s="5" t="s">
        <v>6</v>
      </c>
      <c r="B5" s="6">
        <v>0</v>
      </c>
      <c r="C5" s="7">
        <v>1</v>
      </c>
      <c r="D5" s="7">
        <v>2</v>
      </c>
      <c r="E5" s="7">
        <v>3</v>
      </c>
      <c r="F5" s="8" t="s">
        <v>7</v>
      </c>
      <c r="G5" s="2"/>
      <c r="H5" s="5" t="s">
        <v>6</v>
      </c>
      <c r="I5" s="5" t="s">
        <v>8</v>
      </c>
      <c r="J5" s="2"/>
      <c r="K5" s="5" t="s">
        <v>6</v>
      </c>
      <c r="L5" s="6">
        <v>0</v>
      </c>
      <c r="M5" s="7">
        <v>1</v>
      </c>
      <c r="N5" s="7">
        <v>2</v>
      </c>
      <c r="O5" s="7">
        <v>3</v>
      </c>
      <c r="P5" s="9" t="s">
        <v>7</v>
      </c>
      <c r="Q5" s="4"/>
      <c r="R5" s="4"/>
    </row>
    <row r="6" spans="1:18">
      <c r="A6" s="10">
        <v>3.75</v>
      </c>
      <c r="B6" s="11">
        <v>1</v>
      </c>
      <c r="F6" s="12">
        <f t="shared" ref="F6:F42" si="0">SUM(B6:E6)</f>
        <v>1</v>
      </c>
      <c r="G6" s="2" t="str">
        <f t="shared" ref="G6:G42" si="1">IF(AND(F6=0,I6&gt;0),"COMPLETAR","")</f>
        <v/>
      </c>
      <c r="H6" s="13">
        <v>3.75</v>
      </c>
      <c r="I6" s="14"/>
      <c r="J6" s="2"/>
      <c r="K6" s="13">
        <v>3.75</v>
      </c>
      <c r="L6" s="15">
        <f t="shared" ref="L6:L42" si="2">IF($F6&gt;0,($I6/1000)*(B6/$F6),0)</f>
        <v>0</v>
      </c>
      <c r="M6" s="15">
        <f t="shared" ref="M6:M42" si="3">IF($F6&gt;0,($I6/1000)*(C6/$F6),0)</f>
        <v>0</v>
      </c>
      <c r="N6" s="15">
        <f t="shared" ref="N6:N42" si="4">IF($F6&gt;0,($I6/1000)*(D6/$F6),0)</f>
        <v>0</v>
      </c>
      <c r="O6" s="15">
        <f t="shared" ref="O6:O42" si="5">IF($F6&gt;0,($I6/1000)*(E6/$F6),0)</f>
        <v>0</v>
      </c>
      <c r="P6" s="16">
        <f t="shared" ref="P6:P42" si="6">SUM(L6:O6)</f>
        <v>0</v>
      </c>
      <c r="Q6" s="4"/>
      <c r="R6" s="4"/>
    </row>
    <row r="7" spans="1:18">
      <c r="A7" s="13">
        <v>4.25</v>
      </c>
      <c r="B7" s="11">
        <v>1</v>
      </c>
      <c r="F7" s="12">
        <f t="shared" si="0"/>
        <v>1</v>
      </c>
      <c r="G7" s="2" t="str">
        <f t="shared" si="1"/>
        <v/>
      </c>
      <c r="H7" s="13">
        <v>4.25</v>
      </c>
      <c r="I7" s="14">
        <v>7557</v>
      </c>
      <c r="J7" s="2"/>
      <c r="K7" s="13">
        <v>4.25</v>
      </c>
      <c r="L7" s="15">
        <f t="shared" si="2"/>
        <v>7.5570000000000004</v>
      </c>
      <c r="M7" s="15">
        <f t="shared" si="3"/>
        <v>0</v>
      </c>
      <c r="N7" s="15">
        <f t="shared" si="4"/>
        <v>0</v>
      </c>
      <c r="O7" s="15">
        <f t="shared" si="5"/>
        <v>0</v>
      </c>
      <c r="P7" s="16">
        <f t="shared" si="6"/>
        <v>7.5570000000000004</v>
      </c>
      <c r="Q7" s="4"/>
      <c r="R7" s="4"/>
    </row>
    <row r="8" spans="1:18">
      <c r="A8" s="10">
        <v>4.75</v>
      </c>
      <c r="B8" s="11">
        <v>1</v>
      </c>
      <c r="F8" s="12">
        <f t="shared" si="0"/>
        <v>1</v>
      </c>
      <c r="G8" s="2" t="str">
        <f t="shared" si="1"/>
        <v/>
      </c>
      <c r="H8" s="13">
        <v>4.75</v>
      </c>
      <c r="I8" s="14">
        <v>1889</v>
      </c>
      <c r="J8" s="2"/>
      <c r="K8" s="13">
        <v>4.75</v>
      </c>
      <c r="L8" s="15">
        <f t="shared" si="2"/>
        <v>1.889</v>
      </c>
      <c r="M8" s="15">
        <f t="shared" si="3"/>
        <v>0</v>
      </c>
      <c r="N8" s="15">
        <f t="shared" si="4"/>
        <v>0</v>
      </c>
      <c r="O8" s="15">
        <f t="shared" si="5"/>
        <v>0</v>
      </c>
      <c r="P8" s="16">
        <f t="shared" si="6"/>
        <v>1.889</v>
      </c>
      <c r="Q8" s="4"/>
      <c r="R8" s="4"/>
    </row>
    <row r="9" spans="1:18">
      <c r="A9" s="13">
        <v>5.25</v>
      </c>
      <c r="B9" s="11">
        <v>1</v>
      </c>
      <c r="F9" s="12">
        <f t="shared" si="0"/>
        <v>1</v>
      </c>
      <c r="G9" s="2" t="str">
        <f t="shared" si="1"/>
        <v/>
      </c>
      <c r="H9" s="13">
        <v>5.25</v>
      </c>
      <c r="I9" s="14">
        <v>4170</v>
      </c>
      <c r="J9" s="2"/>
      <c r="K9" s="13">
        <v>5.25</v>
      </c>
      <c r="L9" s="15">
        <f t="shared" si="2"/>
        <v>4.17</v>
      </c>
      <c r="M9" s="15">
        <f t="shared" si="3"/>
        <v>0</v>
      </c>
      <c r="N9" s="15">
        <f t="shared" si="4"/>
        <v>0</v>
      </c>
      <c r="O9" s="15">
        <f t="shared" si="5"/>
        <v>0</v>
      </c>
      <c r="P9" s="16">
        <f t="shared" si="6"/>
        <v>4.17</v>
      </c>
      <c r="Q9" s="4"/>
      <c r="R9" s="4"/>
    </row>
    <row r="10" spans="1:18">
      <c r="A10" s="10">
        <v>5.75</v>
      </c>
      <c r="B10" s="1">
        <v>1</v>
      </c>
      <c r="F10" s="12">
        <f t="shared" si="0"/>
        <v>1</v>
      </c>
      <c r="G10" s="2" t="str">
        <f t="shared" si="1"/>
        <v/>
      </c>
      <c r="H10" s="13">
        <v>5.75</v>
      </c>
      <c r="I10">
        <v>0</v>
      </c>
      <c r="J10" s="2"/>
      <c r="K10" s="13">
        <v>5.75</v>
      </c>
      <c r="L10" s="15">
        <f t="shared" si="2"/>
        <v>0</v>
      </c>
      <c r="M10" s="15">
        <f t="shared" si="3"/>
        <v>0</v>
      </c>
      <c r="N10" s="15">
        <f t="shared" si="4"/>
        <v>0</v>
      </c>
      <c r="O10" s="15">
        <f t="shared" si="5"/>
        <v>0</v>
      </c>
      <c r="P10" s="16">
        <f t="shared" si="6"/>
        <v>0</v>
      </c>
      <c r="Q10" s="4"/>
      <c r="R10" s="4"/>
    </row>
    <row r="11" spans="1:18">
      <c r="A11" s="13">
        <v>6.25</v>
      </c>
      <c r="B11" s="11">
        <v>1</v>
      </c>
      <c r="F11" s="12">
        <f t="shared" si="0"/>
        <v>1</v>
      </c>
      <c r="G11" s="2" t="str">
        <f t="shared" si="1"/>
        <v/>
      </c>
      <c r="H11" s="13">
        <v>6.25</v>
      </c>
      <c r="I11">
        <v>27624</v>
      </c>
      <c r="J11" s="2"/>
      <c r="K11" s="13">
        <v>6.25</v>
      </c>
      <c r="L11" s="15">
        <f t="shared" si="2"/>
        <v>27.623999999999999</v>
      </c>
      <c r="M11" s="15">
        <f t="shared" si="3"/>
        <v>0</v>
      </c>
      <c r="N11" s="15">
        <f t="shared" si="4"/>
        <v>0</v>
      </c>
      <c r="O11" s="15">
        <f t="shared" si="5"/>
        <v>0</v>
      </c>
      <c r="P11" s="16">
        <f t="shared" si="6"/>
        <v>27.623999999999999</v>
      </c>
      <c r="Q11" s="4"/>
      <c r="R11" s="4"/>
    </row>
    <row r="12" spans="1:18">
      <c r="A12" s="10">
        <v>6.75</v>
      </c>
      <c r="B12" s="11">
        <v>1</v>
      </c>
      <c r="F12" s="12">
        <f t="shared" si="0"/>
        <v>1</v>
      </c>
      <c r="G12" s="2" t="str">
        <f t="shared" si="1"/>
        <v/>
      </c>
      <c r="H12" s="13">
        <v>6.75</v>
      </c>
      <c r="I12">
        <v>66100</v>
      </c>
      <c r="J12" s="2"/>
      <c r="K12" s="13">
        <v>6.75</v>
      </c>
      <c r="L12" s="15">
        <f t="shared" si="2"/>
        <v>66.099999999999994</v>
      </c>
      <c r="M12" s="15">
        <f t="shared" si="3"/>
        <v>0</v>
      </c>
      <c r="N12" s="15">
        <f t="shared" si="4"/>
        <v>0</v>
      </c>
      <c r="O12" s="15">
        <f t="shared" si="5"/>
        <v>0</v>
      </c>
      <c r="P12" s="16">
        <f t="shared" si="6"/>
        <v>66.099999999999994</v>
      </c>
      <c r="Q12" s="4"/>
      <c r="R12" s="4"/>
    </row>
    <row r="13" spans="1:18">
      <c r="A13" s="13">
        <v>7.25</v>
      </c>
      <c r="B13" s="11">
        <v>1</v>
      </c>
      <c r="F13" s="12">
        <f t="shared" si="0"/>
        <v>1</v>
      </c>
      <c r="G13" s="2" t="str">
        <f t="shared" si="1"/>
        <v/>
      </c>
      <c r="H13" s="13">
        <v>7.25</v>
      </c>
      <c r="I13">
        <v>158220</v>
      </c>
      <c r="J13" s="2"/>
      <c r="K13" s="13">
        <v>7.25</v>
      </c>
      <c r="L13" s="15">
        <f t="shared" si="2"/>
        <v>158.22</v>
      </c>
      <c r="M13" s="15">
        <f t="shared" si="3"/>
        <v>0</v>
      </c>
      <c r="N13" s="15">
        <f t="shared" si="4"/>
        <v>0</v>
      </c>
      <c r="O13" s="15">
        <f t="shared" si="5"/>
        <v>0</v>
      </c>
      <c r="P13" s="16">
        <f t="shared" si="6"/>
        <v>158.22</v>
      </c>
      <c r="Q13" s="4"/>
      <c r="R13" s="4"/>
    </row>
    <row r="14" spans="1:18">
      <c r="A14" s="10">
        <v>7.75</v>
      </c>
      <c r="B14" s="1">
        <v>8</v>
      </c>
      <c r="F14" s="12">
        <f t="shared" si="0"/>
        <v>8</v>
      </c>
      <c r="G14" s="2" t="str">
        <f t="shared" si="1"/>
        <v/>
      </c>
      <c r="H14" s="13">
        <v>7.75</v>
      </c>
      <c r="I14">
        <v>243581</v>
      </c>
      <c r="J14" s="14"/>
      <c r="K14" s="13">
        <v>7.75</v>
      </c>
      <c r="L14" s="15">
        <f t="shared" si="2"/>
        <v>243.58099999999999</v>
      </c>
      <c r="M14" s="15">
        <f t="shared" si="3"/>
        <v>0</v>
      </c>
      <c r="N14" s="15">
        <f t="shared" si="4"/>
        <v>0</v>
      </c>
      <c r="O14" s="15">
        <f t="shared" si="5"/>
        <v>0</v>
      </c>
      <c r="P14" s="16">
        <f t="shared" si="6"/>
        <v>243.58099999999999</v>
      </c>
      <c r="Q14" s="4"/>
      <c r="R14" s="4"/>
    </row>
    <row r="15" spans="1:18">
      <c r="A15" s="13">
        <v>8.25</v>
      </c>
      <c r="B15" s="1">
        <v>14</v>
      </c>
      <c r="F15" s="12">
        <f t="shared" si="0"/>
        <v>14</v>
      </c>
      <c r="G15" s="2" t="str">
        <f t="shared" si="1"/>
        <v/>
      </c>
      <c r="H15" s="13">
        <v>8.25</v>
      </c>
      <c r="I15">
        <v>855402</v>
      </c>
      <c r="J15" s="14"/>
      <c r="K15" s="13">
        <v>8.25</v>
      </c>
      <c r="L15" s="15">
        <f t="shared" si="2"/>
        <v>855.40200000000004</v>
      </c>
      <c r="M15" s="15">
        <f t="shared" si="3"/>
        <v>0</v>
      </c>
      <c r="N15" s="15">
        <f t="shared" si="4"/>
        <v>0</v>
      </c>
      <c r="O15" s="15">
        <f t="shared" si="5"/>
        <v>0</v>
      </c>
      <c r="P15" s="16">
        <f t="shared" si="6"/>
        <v>855.40200000000004</v>
      </c>
      <c r="Q15" s="4"/>
      <c r="R15" s="4"/>
    </row>
    <row r="16" spans="1:18">
      <c r="A16" s="10">
        <v>8.75</v>
      </c>
      <c r="B16" s="1">
        <v>20</v>
      </c>
      <c r="F16" s="12">
        <f t="shared" si="0"/>
        <v>20</v>
      </c>
      <c r="G16" s="2" t="str">
        <f t="shared" si="1"/>
        <v/>
      </c>
      <c r="H16" s="13">
        <v>8.75</v>
      </c>
      <c r="I16">
        <v>712088</v>
      </c>
      <c r="J16" s="14"/>
      <c r="K16" s="13">
        <v>8.75</v>
      </c>
      <c r="L16" s="15">
        <f t="shared" si="2"/>
        <v>712.08799999999997</v>
      </c>
      <c r="M16" s="15">
        <f t="shared" si="3"/>
        <v>0</v>
      </c>
      <c r="N16" s="15">
        <f t="shared" si="4"/>
        <v>0</v>
      </c>
      <c r="O16" s="15">
        <f t="shared" si="5"/>
        <v>0</v>
      </c>
      <c r="P16" s="16">
        <f t="shared" si="6"/>
        <v>712.08799999999997</v>
      </c>
      <c r="Q16" s="4"/>
      <c r="R16" s="4"/>
    </row>
    <row r="17" spans="1:18">
      <c r="A17" s="13">
        <v>9.25</v>
      </c>
      <c r="B17" s="1">
        <v>9</v>
      </c>
      <c r="F17" s="12">
        <f t="shared" si="0"/>
        <v>9</v>
      </c>
      <c r="G17" s="2" t="str">
        <f t="shared" si="1"/>
        <v/>
      </c>
      <c r="H17" s="13">
        <v>9.25</v>
      </c>
      <c r="I17" s="17">
        <v>2344501</v>
      </c>
      <c r="J17" s="14"/>
      <c r="K17" s="13">
        <v>9.25</v>
      </c>
      <c r="L17" s="15">
        <f t="shared" si="2"/>
        <v>2344.5010000000002</v>
      </c>
      <c r="M17" s="15">
        <f t="shared" si="3"/>
        <v>0</v>
      </c>
      <c r="N17" s="15">
        <f t="shared" si="4"/>
        <v>0</v>
      </c>
      <c r="O17" s="15">
        <f t="shared" si="5"/>
        <v>0</v>
      </c>
      <c r="P17" s="16">
        <f t="shared" si="6"/>
        <v>2344.5010000000002</v>
      </c>
      <c r="Q17" s="4"/>
      <c r="R17" s="4"/>
    </row>
    <row r="18" spans="1:18">
      <c r="A18" s="10">
        <v>9.75</v>
      </c>
      <c r="B18" s="1">
        <v>2</v>
      </c>
      <c r="F18" s="12">
        <f t="shared" si="0"/>
        <v>2</v>
      </c>
      <c r="G18" s="2" t="str">
        <f t="shared" si="1"/>
        <v/>
      </c>
      <c r="H18" s="13">
        <v>9.75</v>
      </c>
      <c r="I18" s="17">
        <v>5144618</v>
      </c>
      <c r="J18" s="14"/>
      <c r="K18" s="13">
        <v>9.75</v>
      </c>
      <c r="L18" s="15">
        <f t="shared" si="2"/>
        <v>5144.6180000000004</v>
      </c>
      <c r="M18" s="15">
        <f t="shared" si="3"/>
        <v>0</v>
      </c>
      <c r="N18" s="15">
        <f t="shared" si="4"/>
        <v>0</v>
      </c>
      <c r="O18" s="15">
        <f t="shared" si="5"/>
        <v>0</v>
      </c>
      <c r="P18" s="16">
        <f t="shared" si="6"/>
        <v>5144.6180000000004</v>
      </c>
      <c r="Q18" s="4"/>
      <c r="R18" s="4"/>
    </row>
    <row r="19" spans="1:18">
      <c r="A19" s="13">
        <v>10.25</v>
      </c>
      <c r="B19" s="1">
        <v>17</v>
      </c>
      <c r="F19" s="12">
        <f t="shared" si="0"/>
        <v>17</v>
      </c>
      <c r="G19" s="2" t="str">
        <f t="shared" si="1"/>
        <v/>
      </c>
      <c r="H19" s="13">
        <v>10.25</v>
      </c>
      <c r="I19" s="17">
        <v>7263794</v>
      </c>
      <c r="J19" s="14"/>
      <c r="K19" s="13">
        <v>10.25</v>
      </c>
      <c r="L19" s="15">
        <f t="shared" si="2"/>
        <v>7263.7939999999999</v>
      </c>
      <c r="M19" s="15">
        <f t="shared" si="3"/>
        <v>0</v>
      </c>
      <c r="N19" s="15">
        <f t="shared" si="4"/>
        <v>0</v>
      </c>
      <c r="O19" s="15">
        <f t="shared" si="5"/>
        <v>0</v>
      </c>
      <c r="P19" s="16">
        <f t="shared" si="6"/>
        <v>7263.7939999999999</v>
      </c>
      <c r="Q19" s="4"/>
      <c r="R19" s="4"/>
    </row>
    <row r="20" spans="1:18">
      <c r="A20" s="10">
        <v>10.75</v>
      </c>
      <c r="B20" s="1">
        <v>51</v>
      </c>
      <c r="F20" s="12">
        <f t="shared" si="0"/>
        <v>51</v>
      </c>
      <c r="G20" s="2" t="str">
        <f t="shared" si="1"/>
        <v/>
      </c>
      <c r="H20" s="13">
        <v>10.75</v>
      </c>
      <c r="I20" s="17">
        <v>26637358</v>
      </c>
      <c r="J20" s="14"/>
      <c r="K20" s="13">
        <v>10.75</v>
      </c>
      <c r="L20" s="15">
        <f t="shared" si="2"/>
        <v>26637.358</v>
      </c>
      <c r="M20" s="15">
        <f t="shared" si="3"/>
        <v>0</v>
      </c>
      <c r="N20" s="15">
        <f t="shared" si="4"/>
        <v>0</v>
      </c>
      <c r="O20" s="15">
        <f t="shared" si="5"/>
        <v>0</v>
      </c>
      <c r="P20" s="16">
        <f t="shared" si="6"/>
        <v>26637.358</v>
      </c>
      <c r="Q20" s="4"/>
      <c r="R20" s="4"/>
    </row>
    <row r="21" spans="1:18">
      <c r="A21" s="13">
        <v>11.25</v>
      </c>
      <c r="B21" s="1">
        <v>48</v>
      </c>
      <c r="C21" s="1">
        <v>1</v>
      </c>
      <c r="F21" s="12">
        <f t="shared" si="0"/>
        <v>49</v>
      </c>
      <c r="G21" s="2" t="str">
        <f t="shared" si="1"/>
        <v/>
      </c>
      <c r="H21" s="13">
        <v>11.25</v>
      </c>
      <c r="I21" s="17">
        <v>19120634</v>
      </c>
      <c r="J21" s="14"/>
      <c r="K21" s="13">
        <v>11.25</v>
      </c>
      <c r="L21" s="15">
        <f t="shared" si="2"/>
        <v>18730.416979591799</v>
      </c>
      <c r="M21" s="15">
        <f t="shared" si="3"/>
        <v>390.21702040816302</v>
      </c>
      <c r="N21" s="15">
        <f t="shared" si="4"/>
        <v>0</v>
      </c>
      <c r="O21" s="15">
        <f t="shared" si="5"/>
        <v>0</v>
      </c>
      <c r="P21" s="16">
        <f t="shared" si="6"/>
        <v>19120.633999999998</v>
      </c>
      <c r="Q21" s="4"/>
      <c r="R21" s="4"/>
    </row>
    <row r="22" spans="1:18">
      <c r="A22" s="10">
        <v>11.75</v>
      </c>
      <c r="B22" s="1">
        <v>29</v>
      </c>
      <c r="C22" s="1">
        <v>1</v>
      </c>
      <c r="F22" s="12">
        <f t="shared" si="0"/>
        <v>30</v>
      </c>
      <c r="G22" s="2" t="str">
        <f t="shared" si="1"/>
        <v/>
      </c>
      <c r="H22" s="13">
        <v>11.75</v>
      </c>
      <c r="I22" s="17">
        <v>13625249</v>
      </c>
      <c r="J22" s="14"/>
      <c r="K22" s="13">
        <v>11.75</v>
      </c>
      <c r="L22" s="15">
        <f t="shared" si="2"/>
        <v>13171.0740333333</v>
      </c>
      <c r="M22" s="15">
        <f t="shared" si="3"/>
        <v>454.17496666666699</v>
      </c>
      <c r="N22" s="15">
        <f t="shared" si="4"/>
        <v>0</v>
      </c>
      <c r="O22" s="15">
        <f t="shared" si="5"/>
        <v>0</v>
      </c>
      <c r="P22" s="16">
        <f t="shared" si="6"/>
        <v>13625.249</v>
      </c>
      <c r="Q22" s="4"/>
      <c r="R22" s="4"/>
    </row>
    <row r="23" spans="1:18">
      <c r="A23" s="13">
        <v>12.25</v>
      </c>
      <c r="B23" s="1">
        <v>28</v>
      </c>
      <c r="C23" s="1">
        <v>4</v>
      </c>
      <c r="F23" s="12">
        <f t="shared" si="0"/>
        <v>32</v>
      </c>
      <c r="G23" s="2" t="str">
        <f t="shared" si="1"/>
        <v/>
      </c>
      <c r="H23" s="13">
        <v>12.25</v>
      </c>
      <c r="I23">
        <v>2325229</v>
      </c>
      <c r="J23" s="14"/>
      <c r="K23" s="13">
        <v>12.25</v>
      </c>
      <c r="L23" s="15">
        <f t="shared" si="2"/>
        <v>2034.5753749999999</v>
      </c>
      <c r="M23" s="15">
        <f t="shared" si="3"/>
        <v>290.65362499999998</v>
      </c>
      <c r="N23" s="15">
        <f t="shared" si="4"/>
        <v>0</v>
      </c>
      <c r="O23" s="15">
        <f t="shared" si="5"/>
        <v>0</v>
      </c>
      <c r="P23" s="16">
        <f t="shared" si="6"/>
        <v>2325.2289999999998</v>
      </c>
      <c r="Q23" s="4"/>
      <c r="R23" s="4"/>
    </row>
    <row r="24" spans="1:18">
      <c r="A24" s="10">
        <v>12.75</v>
      </c>
      <c r="B24" s="1">
        <v>26</v>
      </c>
      <c r="C24" s="1">
        <v>7</v>
      </c>
      <c r="F24" s="12">
        <f t="shared" si="0"/>
        <v>33</v>
      </c>
      <c r="G24" s="2" t="str">
        <f t="shared" si="1"/>
        <v/>
      </c>
      <c r="H24" s="13">
        <v>12.75</v>
      </c>
      <c r="I24">
        <v>1093454</v>
      </c>
      <c r="J24" s="14"/>
      <c r="K24" s="13">
        <v>12.75</v>
      </c>
      <c r="L24" s="15">
        <f t="shared" si="2"/>
        <v>861.50921212121204</v>
      </c>
      <c r="M24" s="15">
        <f t="shared" si="3"/>
        <v>231.94478787878799</v>
      </c>
      <c r="N24" s="15">
        <f t="shared" si="4"/>
        <v>0</v>
      </c>
      <c r="O24" s="15">
        <f t="shared" si="5"/>
        <v>0</v>
      </c>
      <c r="P24" s="16">
        <f t="shared" si="6"/>
        <v>1093.454</v>
      </c>
      <c r="Q24" s="4"/>
      <c r="R24" s="4"/>
    </row>
    <row r="25" spans="1:18">
      <c r="A25" s="13">
        <v>13.25</v>
      </c>
      <c r="B25" s="1">
        <v>21</v>
      </c>
      <c r="C25" s="1">
        <v>6</v>
      </c>
      <c r="F25" s="12">
        <f t="shared" si="0"/>
        <v>27</v>
      </c>
      <c r="G25" s="2" t="str">
        <f t="shared" si="1"/>
        <v/>
      </c>
      <c r="H25" s="13">
        <v>13.25</v>
      </c>
      <c r="I25">
        <v>321691</v>
      </c>
      <c r="J25" s="14"/>
      <c r="K25" s="13">
        <v>13.25</v>
      </c>
      <c r="L25" s="15">
        <f t="shared" si="2"/>
        <v>250.20411111111099</v>
      </c>
      <c r="M25" s="15">
        <f t="shared" si="3"/>
        <v>71.486888888888899</v>
      </c>
      <c r="N25" s="15">
        <f t="shared" si="4"/>
        <v>0</v>
      </c>
      <c r="O25" s="15">
        <f t="shared" si="5"/>
        <v>0</v>
      </c>
      <c r="P25" s="16">
        <f t="shared" si="6"/>
        <v>321.69099999999997</v>
      </c>
      <c r="Q25" s="4"/>
      <c r="R25" s="4"/>
    </row>
    <row r="26" spans="1:18">
      <c r="A26" s="10">
        <v>13.75</v>
      </c>
      <c r="B26" s="1">
        <v>21</v>
      </c>
      <c r="C26" s="1">
        <v>8</v>
      </c>
      <c r="D26" s="1">
        <v>1</v>
      </c>
      <c r="F26" s="12">
        <f t="shared" si="0"/>
        <v>30</v>
      </c>
      <c r="G26" s="2" t="str">
        <f t="shared" si="1"/>
        <v/>
      </c>
      <c r="H26" s="13">
        <v>13.75</v>
      </c>
      <c r="I26">
        <v>151461</v>
      </c>
      <c r="J26" s="14"/>
      <c r="K26" s="13">
        <v>13.75</v>
      </c>
      <c r="L26" s="15">
        <f t="shared" si="2"/>
        <v>106.0227</v>
      </c>
      <c r="M26" s="15">
        <f t="shared" si="3"/>
        <v>40.389600000000002</v>
      </c>
      <c r="N26" s="15">
        <f t="shared" si="4"/>
        <v>5.0487000000000002</v>
      </c>
      <c r="O26" s="15">
        <f t="shared" si="5"/>
        <v>0</v>
      </c>
      <c r="P26" s="16">
        <f t="shared" si="6"/>
        <v>151.46100000000001</v>
      </c>
      <c r="Q26" s="4"/>
      <c r="R26" s="4"/>
    </row>
    <row r="27" spans="1:18">
      <c r="A27" s="13">
        <v>14.25</v>
      </c>
      <c r="B27" s="1">
        <v>9</v>
      </c>
      <c r="C27" s="1">
        <v>21</v>
      </c>
      <c r="F27" s="12">
        <f t="shared" si="0"/>
        <v>30</v>
      </c>
      <c r="G27" s="2" t="str">
        <f t="shared" si="1"/>
        <v/>
      </c>
      <c r="H27" s="13">
        <v>14.25</v>
      </c>
      <c r="I27">
        <v>98855</v>
      </c>
      <c r="J27" s="14"/>
      <c r="K27" s="13">
        <v>14.25</v>
      </c>
      <c r="L27" s="15">
        <f t="shared" si="2"/>
        <v>29.656500000000001</v>
      </c>
      <c r="M27" s="15">
        <f t="shared" si="3"/>
        <v>69.198499999999996</v>
      </c>
      <c r="N27" s="15">
        <f t="shared" si="4"/>
        <v>0</v>
      </c>
      <c r="O27" s="15">
        <f t="shared" si="5"/>
        <v>0</v>
      </c>
      <c r="P27" s="16">
        <f t="shared" si="6"/>
        <v>98.855000000000004</v>
      </c>
      <c r="Q27" s="4"/>
      <c r="R27" s="4"/>
    </row>
    <row r="28" spans="1:18">
      <c r="A28" s="10">
        <v>14.75</v>
      </c>
      <c r="B28" s="1">
        <v>3</v>
      </c>
      <c r="C28" s="1">
        <v>26</v>
      </c>
      <c r="D28" s="1">
        <v>2</v>
      </c>
      <c r="F28" s="12">
        <f t="shared" si="0"/>
        <v>31</v>
      </c>
      <c r="G28" s="2" t="str">
        <f t="shared" si="1"/>
        <v/>
      </c>
      <c r="H28" s="13">
        <v>14.75</v>
      </c>
      <c r="I28">
        <v>20882</v>
      </c>
      <c r="J28" s="14"/>
      <c r="K28" s="13">
        <v>14.75</v>
      </c>
      <c r="L28" s="15">
        <f t="shared" si="2"/>
        <v>2.0208387096774199</v>
      </c>
      <c r="M28" s="15">
        <f t="shared" si="3"/>
        <v>17.513935483870998</v>
      </c>
      <c r="N28" s="15">
        <f t="shared" si="4"/>
        <v>1.3472258064516101</v>
      </c>
      <c r="O28" s="15">
        <f t="shared" si="5"/>
        <v>0</v>
      </c>
      <c r="P28" s="16">
        <f t="shared" si="6"/>
        <v>20.882000000000001</v>
      </c>
      <c r="Q28" s="4"/>
      <c r="R28" s="4"/>
    </row>
    <row r="29" spans="1:18">
      <c r="A29" s="13">
        <v>15.25</v>
      </c>
      <c r="B29" s="1">
        <v>4</v>
      </c>
      <c r="C29" s="1">
        <v>16</v>
      </c>
      <c r="D29" s="1">
        <v>2</v>
      </c>
      <c r="F29" s="12">
        <f t="shared" si="0"/>
        <v>22</v>
      </c>
      <c r="G29" s="2" t="str">
        <f t="shared" si="1"/>
        <v/>
      </c>
      <c r="H29" s="13">
        <v>15.25</v>
      </c>
      <c r="I29">
        <v>45727</v>
      </c>
      <c r="J29" s="14"/>
      <c r="K29" s="13">
        <v>15.25</v>
      </c>
      <c r="L29" s="15">
        <f t="shared" si="2"/>
        <v>8.3140000000000001</v>
      </c>
      <c r="M29" s="15">
        <f t="shared" si="3"/>
        <v>33.256</v>
      </c>
      <c r="N29" s="15">
        <f t="shared" si="4"/>
        <v>4.157</v>
      </c>
      <c r="O29" s="15">
        <f t="shared" si="5"/>
        <v>0</v>
      </c>
      <c r="P29" s="16">
        <f t="shared" si="6"/>
        <v>45.726999999999997</v>
      </c>
      <c r="Q29" s="4"/>
      <c r="R29" s="4"/>
    </row>
    <row r="30" spans="1:18">
      <c r="A30" s="10">
        <v>15.75</v>
      </c>
      <c r="C30" s="1">
        <v>15</v>
      </c>
      <c r="F30" s="12">
        <f t="shared" si="0"/>
        <v>15</v>
      </c>
      <c r="G30" s="2" t="str">
        <f t="shared" si="1"/>
        <v/>
      </c>
      <c r="H30" s="13">
        <v>15.75</v>
      </c>
      <c r="I30">
        <v>13608</v>
      </c>
      <c r="J30" s="14"/>
      <c r="K30" s="13">
        <v>15.75</v>
      </c>
      <c r="L30" s="15">
        <f t="shared" si="2"/>
        <v>0</v>
      </c>
      <c r="M30" s="15">
        <f t="shared" si="3"/>
        <v>13.608000000000001</v>
      </c>
      <c r="N30" s="15">
        <f t="shared" si="4"/>
        <v>0</v>
      </c>
      <c r="O30" s="15">
        <f t="shared" si="5"/>
        <v>0</v>
      </c>
      <c r="P30" s="16">
        <f t="shared" si="6"/>
        <v>13.608000000000001</v>
      </c>
      <c r="Q30" s="4"/>
      <c r="R30" s="4"/>
    </row>
    <row r="31" spans="1:18">
      <c r="A31" s="13">
        <v>16.25</v>
      </c>
      <c r="C31" s="1">
        <v>8</v>
      </c>
      <c r="F31" s="12">
        <f t="shared" si="0"/>
        <v>8</v>
      </c>
      <c r="G31" s="2" t="str">
        <f t="shared" si="1"/>
        <v/>
      </c>
      <c r="H31" s="13">
        <v>16.25</v>
      </c>
      <c r="I31">
        <v>12125</v>
      </c>
      <c r="J31" s="14"/>
      <c r="K31" s="13">
        <v>16.25</v>
      </c>
      <c r="L31" s="15">
        <f t="shared" si="2"/>
        <v>0</v>
      </c>
      <c r="M31" s="15">
        <f t="shared" si="3"/>
        <v>12.125</v>
      </c>
      <c r="N31" s="15">
        <f t="shared" si="4"/>
        <v>0</v>
      </c>
      <c r="O31" s="15">
        <f t="shared" si="5"/>
        <v>0</v>
      </c>
      <c r="P31" s="16">
        <f t="shared" si="6"/>
        <v>12.125</v>
      </c>
      <c r="Q31" s="4"/>
      <c r="R31" s="4"/>
    </row>
    <row r="32" spans="1:18">
      <c r="A32" s="10">
        <v>16.75</v>
      </c>
      <c r="C32" s="11">
        <v>1</v>
      </c>
      <c r="D32" s="11">
        <v>1</v>
      </c>
      <c r="F32" s="12">
        <f t="shared" si="0"/>
        <v>2</v>
      </c>
      <c r="G32" s="2" t="str">
        <f t="shared" si="1"/>
        <v/>
      </c>
      <c r="H32" s="13">
        <v>16.75</v>
      </c>
      <c r="I32">
        <v>2376</v>
      </c>
      <c r="J32" s="18"/>
      <c r="K32" s="13">
        <v>16.75</v>
      </c>
      <c r="L32" s="15">
        <f t="shared" si="2"/>
        <v>0</v>
      </c>
      <c r="M32" s="15">
        <f t="shared" si="3"/>
        <v>1.1879999999999999</v>
      </c>
      <c r="N32" s="15">
        <f t="shared" si="4"/>
        <v>1.1879999999999999</v>
      </c>
      <c r="O32" s="15">
        <f t="shared" si="5"/>
        <v>0</v>
      </c>
      <c r="P32" s="16">
        <f t="shared" si="6"/>
        <v>2.3759999999999999</v>
      </c>
      <c r="Q32" s="4"/>
      <c r="R32" s="4"/>
    </row>
    <row r="33" spans="1:18">
      <c r="A33" s="13">
        <v>17.25</v>
      </c>
      <c r="D33" s="1">
        <v>1</v>
      </c>
      <c r="F33" s="12">
        <f t="shared" si="0"/>
        <v>1</v>
      </c>
      <c r="G33" s="2" t="str">
        <f t="shared" si="1"/>
        <v/>
      </c>
      <c r="H33" s="13">
        <v>17.25</v>
      </c>
      <c r="I33"/>
      <c r="J33" s="18"/>
      <c r="K33" s="13">
        <v>17.25</v>
      </c>
      <c r="L33" s="15">
        <f t="shared" si="2"/>
        <v>0</v>
      </c>
      <c r="M33" s="15">
        <f t="shared" si="3"/>
        <v>0</v>
      </c>
      <c r="N33" s="15">
        <f t="shared" si="4"/>
        <v>0</v>
      </c>
      <c r="O33" s="15">
        <f t="shared" si="5"/>
        <v>0</v>
      </c>
      <c r="P33" s="16">
        <f t="shared" si="6"/>
        <v>0</v>
      </c>
      <c r="Q33" s="4"/>
      <c r="R33" s="4"/>
    </row>
    <row r="34" spans="1:18">
      <c r="A34" s="10">
        <v>17.75</v>
      </c>
      <c r="C34" s="1">
        <v>1</v>
      </c>
      <c r="F34" s="12">
        <f t="shared" si="0"/>
        <v>1</v>
      </c>
      <c r="G34" s="2" t="str">
        <f t="shared" si="1"/>
        <v/>
      </c>
      <c r="H34" s="13">
        <v>17.75</v>
      </c>
      <c r="I34"/>
      <c r="J34" s="18"/>
      <c r="K34" s="13">
        <v>17.75</v>
      </c>
      <c r="L34" s="15">
        <f t="shared" si="2"/>
        <v>0</v>
      </c>
      <c r="M34" s="15">
        <f t="shared" si="3"/>
        <v>0</v>
      </c>
      <c r="N34" s="15">
        <f t="shared" si="4"/>
        <v>0</v>
      </c>
      <c r="O34" s="15">
        <f t="shared" si="5"/>
        <v>0</v>
      </c>
      <c r="P34" s="16">
        <f t="shared" si="6"/>
        <v>0</v>
      </c>
      <c r="Q34" s="4"/>
      <c r="R34" s="4"/>
    </row>
    <row r="35" spans="1:18">
      <c r="A35" s="13">
        <v>18.25</v>
      </c>
      <c r="D35" s="11">
        <v>1</v>
      </c>
      <c r="F35" s="12">
        <f t="shared" si="0"/>
        <v>1</v>
      </c>
      <c r="G35" s="2" t="str">
        <f t="shared" si="1"/>
        <v/>
      </c>
      <c r="H35" s="13">
        <v>18.25</v>
      </c>
      <c r="I35"/>
      <c r="J35" s="2"/>
      <c r="K35" s="13">
        <v>18.25</v>
      </c>
      <c r="L35" s="15">
        <f t="shared" si="2"/>
        <v>0</v>
      </c>
      <c r="M35" s="15">
        <f t="shared" si="3"/>
        <v>0</v>
      </c>
      <c r="N35" s="15">
        <f t="shared" si="4"/>
        <v>0</v>
      </c>
      <c r="O35" s="15">
        <f t="shared" si="5"/>
        <v>0</v>
      </c>
      <c r="P35" s="16">
        <f t="shared" si="6"/>
        <v>0</v>
      </c>
      <c r="Q35" s="4"/>
      <c r="R35" s="4"/>
    </row>
    <row r="36" spans="1:18">
      <c r="A36" s="10">
        <v>18.75</v>
      </c>
      <c r="D36" s="11">
        <v>1</v>
      </c>
      <c r="F36" s="12">
        <f t="shared" si="0"/>
        <v>1</v>
      </c>
      <c r="G36" s="2" t="str">
        <f t="shared" si="1"/>
        <v/>
      </c>
      <c r="H36" s="13">
        <v>18.75</v>
      </c>
      <c r="I36"/>
      <c r="J36" s="2"/>
      <c r="K36" s="13">
        <v>18.75</v>
      </c>
      <c r="L36" s="15">
        <f t="shared" si="2"/>
        <v>0</v>
      </c>
      <c r="M36" s="15">
        <f t="shared" si="3"/>
        <v>0</v>
      </c>
      <c r="N36" s="15">
        <f t="shared" si="4"/>
        <v>0</v>
      </c>
      <c r="O36" s="15">
        <f t="shared" si="5"/>
        <v>0</v>
      </c>
      <c r="P36" s="16">
        <f t="shared" si="6"/>
        <v>0</v>
      </c>
      <c r="Q36" s="4"/>
      <c r="R36" s="4"/>
    </row>
    <row r="37" spans="1:18">
      <c r="A37" s="13">
        <v>19.25</v>
      </c>
      <c r="D37" s="11">
        <v>1</v>
      </c>
      <c r="F37" s="12">
        <f t="shared" si="0"/>
        <v>1</v>
      </c>
      <c r="G37" s="2" t="str">
        <f t="shared" si="1"/>
        <v/>
      </c>
      <c r="H37" s="13">
        <v>19.25</v>
      </c>
      <c r="I37"/>
      <c r="J37" s="2"/>
      <c r="K37" s="13">
        <v>19.25</v>
      </c>
      <c r="L37" s="15">
        <f t="shared" si="2"/>
        <v>0</v>
      </c>
      <c r="M37" s="15">
        <f t="shared" si="3"/>
        <v>0</v>
      </c>
      <c r="N37" s="15">
        <f t="shared" si="4"/>
        <v>0</v>
      </c>
      <c r="O37" s="15">
        <f t="shared" si="5"/>
        <v>0</v>
      </c>
      <c r="P37" s="16">
        <f t="shared" si="6"/>
        <v>0</v>
      </c>
      <c r="Q37" s="4"/>
      <c r="R37" s="4"/>
    </row>
    <row r="38" spans="1:18">
      <c r="A38" s="10">
        <v>19.75</v>
      </c>
      <c r="D38" s="1">
        <v>1</v>
      </c>
      <c r="F38" s="12">
        <f t="shared" si="0"/>
        <v>1</v>
      </c>
      <c r="G38" s="2" t="str">
        <f t="shared" si="1"/>
        <v/>
      </c>
      <c r="H38" s="13">
        <v>19.75</v>
      </c>
      <c r="I38"/>
      <c r="J38" s="2"/>
      <c r="K38" s="13">
        <v>19.75</v>
      </c>
      <c r="L38" s="15">
        <f t="shared" si="2"/>
        <v>0</v>
      </c>
      <c r="M38" s="15">
        <f t="shared" si="3"/>
        <v>0</v>
      </c>
      <c r="N38" s="15">
        <f t="shared" si="4"/>
        <v>0</v>
      </c>
      <c r="O38" s="15">
        <f t="shared" si="5"/>
        <v>0</v>
      </c>
      <c r="P38" s="16">
        <f t="shared" si="6"/>
        <v>0</v>
      </c>
      <c r="Q38" s="4"/>
      <c r="R38" s="4"/>
    </row>
    <row r="39" spans="1:18">
      <c r="A39" s="13">
        <v>20.25</v>
      </c>
      <c r="F39" s="12">
        <f t="shared" si="0"/>
        <v>0</v>
      </c>
      <c r="G39" s="2" t="str">
        <f t="shared" si="1"/>
        <v/>
      </c>
      <c r="H39" s="13">
        <v>20.25</v>
      </c>
      <c r="I39"/>
      <c r="J39" s="2"/>
      <c r="K39" s="13">
        <v>20.25</v>
      </c>
      <c r="L39" s="15">
        <f t="shared" si="2"/>
        <v>0</v>
      </c>
      <c r="M39" s="15">
        <f t="shared" si="3"/>
        <v>0</v>
      </c>
      <c r="N39" s="15">
        <f t="shared" si="4"/>
        <v>0</v>
      </c>
      <c r="O39" s="15">
        <f t="shared" si="5"/>
        <v>0</v>
      </c>
      <c r="P39" s="16">
        <f t="shared" si="6"/>
        <v>0</v>
      </c>
      <c r="Q39" s="4"/>
      <c r="R39" s="4"/>
    </row>
    <row r="40" spans="1:18">
      <c r="A40" s="10">
        <v>20.75</v>
      </c>
      <c r="F40" s="12">
        <f t="shared" si="0"/>
        <v>0</v>
      </c>
      <c r="G40" s="2" t="str">
        <f t="shared" si="1"/>
        <v>COMPLETAR</v>
      </c>
      <c r="H40" s="13">
        <v>20.75</v>
      </c>
      <c r="I40" s="14">
        <f>SUM(I6:I39)</f>
        <v>80298193</v>
      </c>
      <c r="J40" s="2"/>
      <c r="K40" s="13">
        <v>20.75</v>
      </c>
      <c r="L40" s="15">
        <f t="shared" si="2"/>
        <v>0</v>
      </c>
      <c r="M40" s="15">
        <f t="shared" si="3"/>
        <v>0</v>
      </c>
      <c r="N40" s="15">
        <f t="shared" si="4"/>
        <v>0</v>
      </c>
      <c r="O40" s="15">
        <f t="shared" si="5"/>
        <v>0</v>
      </c>
      <c r="P40" s="16">
        <f t="shared" si="6"/>
        <v>0</v>
      </c>
      <c r="Q40" s="4"/>
      <c r="R40" s="4"/>
    </row>
    <row r="41" spans="1:18">
      <c r="A41" s="13">
        <v>21.25</v>
      </c>
      <c r="F41" s="12">
        <f t="shared" si="0"/>
        <v>0</v>
      </c>
      <c r="G41" s="2" t="str">
        <f t="shared" si="1"/>
        <v/>
      </c>
      <c r="H41" s="13">
        <v>21.25</v>
      </c>
      <c r="I41" s="14"/>
      <c r="J41" s="2"/>
      <c r="K41" s="13">
        <v>21.25</v>
      </c>
      <c r="L41" s="15">
        <f t="shared" si="2"/>
        <v>0</v>
      </c>
      <c r="M41" s="15">
        <f t="shared" si="3"/>
        <v>0</v>
      </c>
      <c r="N41" s="15">
        <f t="shared" si="4"/>
        <v>0</v>
      </c>
      <c r="O41" s="15">
        <f t="shared" si="5"/>
        <v>0</v>
      </c>
      <c r="P41" s="16">
        <f t="shared" si="6"/>
        <v>0</v>
      </c>
      <c r="Q41" s="4"/>
      <c r="R41" s="4"/>
    </row>
    <row r="42" spans="1:18">
      <c r="A42" s="10">
        <v>21.75</v>
      </c>
      <c r="F42" s="12">
        <f t="shared" si="0"/>
        <v>0</v>
      </c>
      <c r="G42" s="2" t="str">
        <f t="shared" si="1"/>
        <v/>
      </c>
      <c r="H42" s="13">
        <v>21.75</v>
      </c>
      <c r="I42" s="14"/>
      <c r="J42" s="2"/>
      <c r="K42" s="13">
        <v>21.75</v>
      </c>
      <c r="L42" s="15">
        <f t="shared" si="2"/>
        <v>0</v>
      </c>
      <c r="M42" s="15">
        <f t="shared" si="3"/>
        <v>0</v>
      </c>
      <c r="N42" s="15">
        <f t="shared" si="4"/>
        <v>0</v>
      </c>
      <c r="O42" s="15">
        <f t="shared" si="5"/>
        <v>0</v>
      </c>
      <c r="P42" s="16">
        <f t="shared" si="6"/>
        <v>0</v>
      </c>
      <c r="Q42" s="4"/>
      <c r="R42" s="4"/>
    </row>
    <row r="43" spans="1:18">
      <c r="A43" s="19" t="s">
        <v>7</v>
      </c>
      <c r="B43" s="20">
        <f>SUM(B6:B42)</f>
        <v>318</v>
      </c>
      <c r="C43" s="20">
        <f>SUM(C6:C42)</f>
        <v>115</v>
      </c>
      <c r="D43" s="20">
        <f>SUM(D6:D42)</f>
        <v>11</v>
      </c>
      <c r="E43" s="20">
        <f>SUM(E6:E42)</f>
        <v>0</v>
      </c>
      <c r="F43" s="20">
        <f>SUM(F6:F42)</f>
        <v>444</v>
      </c>
      <c r="G43" s="21"/>
      <c r="H43" s="19" t="s">
        <v>7</v>
      </c>
      <c r="I43" s="14">
        <f>SUM(I6:I42)</f>
        <v>160596386</v>
      </c>
      <c r="J43" s="2"/>
      <c r="K43" s="19" t="s">
        <v>7</v>
      </c>
      <c r="L43" s="20">
        <f>SUM(L6:L42)</f>
        <v>78660.695749867096</v>
      </c>
      <c r="M43" s="20">
        <f>SUM(M6:M42)</f>
        <v>1625.7563243263801</v>
      </c>
      <c r="N43" s="20">
        <f>SUM(N6:N42)</f>
        <v>11.7409258064516</v>
      </c>
      <c r="O43" s="20">
        <f>SUM(O6:O42)</f>
        <v>0</v>
      </c>
      <c r="P43" s="20">
        <f>SUM(P6:P42)</f>
        <v>80298.192999999999</v>
      </c>
      <c r="Q43" s="22"/>
      <c r="R43" s="4"/>
    </row>
    <row r="44" spans="1:18">
      <c r="A44" s="23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4"/>
      <c r="Q44" s="4"/>
      <c r="R44" s="4"/>
    </row>
    <row r="45" spans="1:18">
      <c r="A45" s="23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4"/>
      <c r="Q45" s="4"/>
      <c r="R45" s="4"/>
    </row>
    <row r="46" spans="1:18">
      <c r="A46" s="24"/>
      <c r="B46" s="2"/>
      <c r="C46" s="2"/>
      <c r="D46" s="2"/>
      <c r="E46" s="2"/>
      <c r="F46" s="24"/>
      <c r="G46" s="2"/>
      <c r="H46" s="2"/>
      <c r="I46" s="2"/>
      <c r="J46" s="24"/>
      <c r="K46" s="2"/>
      <c r="L46" s="2"/>
      <c r="M46" s="2"/>
      <c r="N46" s="24"/>
      <c r="O46" s="2"/>
      <c r="P46" s="4"/>
      <c r="Q46" s="4"/>
      <c r="R46" s="4"/>
    </row>
    <row r="47" spans="1:18">
      <c r="A47" s="2"/>
      <c r="B47" s="48" t="s">
        <v>9</v>
      </c>
      <c r="C47" s="48"/>
      <c r="D47" s="48"/>
      <c r="E47" s="2"/>
      <c r="F47" s="2"/>
      <c r="G47" s="25"/>
      <c r="H47" s="2"/>
      <c r="I47" s="48" t="s">
        <v>10</v>
      </c>
      <c r="J47" s="48"/>
      <c r="K47" s="48"/>
      <c r="L47" s="2"/>
      <c r="M47" s="2"/>
      <c r="N47" s="2"/>
      <c r="O47" s="2"/>
      <c r="P47" s="4"/>
      <c r="Q47" s="4"/>
      <c r="R47" s="4"/>
    </row>
    <row r="48" spans="1:1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4"/>
      <c r="Q48" s="4"/>
      <c r="R48" s="4"/>
    </row>
    <row r="49" spans="1:18">
      <c r="A49" s="2"/>
      <c r="B49" s="2"/>
      <c r="C49" s="2"/>
      <c r="D49" s="2"/>
      <c r="E49" s="2"/>
      <c r="F49" s="2"/>
      <c r="G49" s="2"/>
      <c r="H49" s="26" t="s">
        <v>11</v>
      </c>
      <c r="I49" s="39">
        <v>3.2309999999999999E-3</v>
      </c>
      <c r="J49" s="26" t="s">
        <v>12</v>
      </c>
      <c r="K49" s="39">
        <v>3.2468949999999999</v>
      </c>
      <c r="L49" s="2"/>
      <c r="M49" s="2"/>
      <c r="N49" s="15"/>
      <c r="O49" s="2"/>
      <c r="P49" s="4"/>
      <c r="Q49" s="4"/>
      <c r="R49" s="4"/>
    </row>
    <row r="50" spans="1:18">
      <c r="A50" s="5" t="s">
        <v>3</v>
      </c>
      <c r="B50" s="2"/>
      <c r="C50" s="2"/>
      <c r="D50" s="2"/>
      <c r="E50" s="2"/>
      <c r="F50" s="2"/>
      <c r="G50" s="2"/>
      <c r="H50" s="5" t="s">
        <v>3</v>
      </c>
      <c r="I50" s="2"/>
      <c r="J50" s="2"/>
      <c r="K50" s="2"/>
      <c r="L50" s="2"/>
      <c r="M50" s="2"/>
      <c r="N50" s="4"/>
      <c r="O50" s="4"/>
      <c r="P50" s="4"/>
    </row>
    <row r="51" spans="1:18">
      <c r="A51" s="5" t="s">
        <v>6</v>
      </c>
      <c r="B51" s="6">
        <v>0</v>
      </c>
      <c r="C51" s="7">
        <v>1</v>
      </c>
      <c r="D51" s="7">
        <v>2</v>
      </c>
      <c r="E51" s="7">
        <v>3</v>
      </c>
      <c r="F51" s="8" t="s">
        <v>7</v>
      </c>
      <c r="G51" s="2"/>
      <c r="H51" s="5" t="s">
        <v>6</v>
      </c>
      <c r="I51" s="6">
        <v>0</v>
      </c>
      <c r="J51" s="7">
        <v>1</v>
      </c>
      <c r="K51" s="7">
        <v>2</v>
      </c>
      <c r="L51" s="7">
        <v>3</v>
      </c>
      <c r="M51" s="27" t="s">
        <v>7</v>
      </c>
      <c r="N51" s="4"/>
      <c r="O51" s="4"/>
      <c r="P51" s="4"/>
    </row>
    <row r="52" spans="1:18">
      <c r="A52" s="13">
        <v>3.75</v>
      </c>
      <c r="B52" s="15">
        <f t="shared" ref="B52:B88" si="7">L6*($A52)</f>
        <v>0</v>
      </c>
      <c r="C52" s="15">
        <f t="shared" ref="C52:C88" si="8">M6*($A52)</f>
        <v>0</v>
      </c>
      <c r="D52" s="15">
        <f t="shared" ref="D52:D88" si="9">N6*($A52)</f>
        <v>0</v>
      </c>
      <c r="E52" s="15">
        <f t="shared" ref="E52:E88" si="10">O6*($A52)</f>
        <v>0</v>
      </c>
      <c r="F52" s="12">
        <f t="shared" ref="F52:F88" si="11">SUM(B52:E52)</f>
        <v>0</v>
      </c>
      <c r="G52" s="2"/>
      <c r="H52" s="13">
        <f t="shared" ref="H52:H88" si="12">$I$49*((A52)^$K$49)</f>
        <v>0.23613274244846699</v>
      </c>
      <c r="I52" s="15">
        <f t="shared" ref="I52:I88" si="13">L6*$H52</f>
        <v>0</v>
      </c>
      <c r="J52" s="15">
        <f t="shared" ref="J52:J88" si="14">M6*$H52</f>
        <v>0</v>
      </c>
      <c r="K52" s="15">
        <f t="shared" ref="K52:K88" si="15">N6*$H52</f>
        <v>0</v>
      </c>
      <c r="L52" s="15">
        <f t="shared" ref="L52:L88" si="16">O6*$H52</f>
        <v>0</v>
      </c>
      <c r="M52" s="28">
        <f t="shared" ref="M52:M88" si="17">SUM(I52:L52)</f>
        <v>0</v>
      </c>
      <c r="N52" s="4"/>
      <c r="O52" s="4"/>
      <c r="P52" s="4"/>
    </row>
    <row r="53" spans="1:18">
      <c r="A53" s="13">
        <v>4.25</v>
      </c>
      <c r="B53" s="15">
        <f t="shared" si="7"/>
        <v>32.117249999999999</v>
      </c>
      <c r="C53" s="15">
        <f t="shared" si="8"/>
        <v>0</v>
      </c>
      <c r="D53" s="15">
        <f t="shared" si="9"/>
        <v>0</v>
      </c>
      <c r="E53" s="15">
        <f t="shared" si="10"/>
        <v>0</v>
      </c>
      <c r="F53" s="12">
        <f t="shared" si="11"/>
        <v>32.117249999999999</v>
      </c>
      <c r="G53" s="2"/>
      <c r="H53" s="13">
        <f t="shared" si="12"/>
        <v>0.35452742233436901</v>
      </c>
      <c r="I53" s="15">
        <f t="shared" si="13"/>
        <v>2.67916373058083</v>
      </c>
      <c r="J53" s="15">
        <f t="shared" si="14"/>
        <v>0</v>
      </c>
      <c r="K53" s="15">
        <f t="shared" si="15"/>
        <v>0</v>
      </c>
      <c r="L53" s="15">
        <f t="shared" si="16"/>
        <v>0</v>
      </c>
      <c r="M53" s="28">
        <f t="shared" si="17"/>
        <v>2.67916373058083</v>
      </c>
      <c r="N53" s="4"/>
      <c r="O53" s="4"/>
      <c r="P53" s="4"/>
    </row>
    <row r="54" spans="1:18">
      <c r="A54" s="13">
        <v>4.75</v>
      </c>
      <c r="B54" s="15">
        <f t="shared" si="7"/>
        <v>8.9727499999999996</v>
      </c>
      <c r="C54" s="15">
        <f t="shared" si="8"/>
        <v>0</v>
      </c>
      <c r="D54" s="15">
        <f t="shared" si="9"/>
        <v>0</v>
      </c>
      <c r="E54" s="15">
        <f t="shared" si="10"/>
        <v>0</v>
      </c>
      <c r="F54" s="12">
        <f t="shared" si="11"/>
        <v>8.9727499999999996</v>
      </c>
      <c r="G54" s="2"/>
      <c r="H54" s="13">
        <f t="shared" si="12"/>
        <v>0.50873317067462098</v>
      </c>
      <c r="I54" s="15">
        <f t="shared" si="13"/>
        <v>0.96099695940435903</v>
      </c>
      <c r="J54" s="15">
        <f t="shared" si="14"/>
        <v>0</v>
      </c>
      <c r="K54" s="15">
        <f t="shared" si="15"/>
        <v>0</v>
      </c>
      <c r="L54" s="15">
        <f t="shared" si="16"/>
        <v>0</v>
      </c>
      <c r="M54" s="28">
        <f t="shared" si="17"/>
        <v>0.96099695940435903</v>
      </c>
      <c r="N54" s="4"/>
      <c r="O54" s="4"/>
      <c r="P54" s="4"/>
    </row>
    <row r="55" spans="1:18">
      <c r="A55" s="13">
        <v>5.25</v>
      </c>
      <c r="B55" s="15">
        <f t="shared" si="7"/>
        <v>21.892499999999998</v>
      </c>
      <c r="C55" s="15">
        <f t="shared" si="8"/>
        <v>0</v>
      </c>
      <c r="D55" s="15">
        <f t="shared" si="9"/>
        <v>0</v>
      </c>
      <c r="E55" s="15">
        <f t="shared" si="10"/>
        <v>0</v>
      </c>
      <c r="F55" s="12">
        <f t="shared" si="11"/>
        <v>21.892499999999998</v>
      </c>
      <c r="G55" s="2"/>
      <c r="H55" s="13">
        <f t="shared" si="12"/>
        <v>0.70407447409235302</v>
      </c>
      <c r="I55" s="15">
        <f t="shared" si="13"/>
        <v>2.9359905569651099</v>
      </c>
      <c r="J55" s="15">
        <f t="shared" si="14"/>
        <v>0</v>
      </c>
      <c r="K55" s="15">
        <f t="shared" si="15"/>
        <v>0</v>
      </c>
      <c r="L55" s="15">
        <f t="shared" si="16"/>
        <v>0</v>
      </c>
      <c r="M55" s="28">
        <f t="shared" si="17"/>
        <v>2.9359905569651099</v>
      </c>
      <c r="N55" s="4"/>
      <c r="O55" s="4"/>
      <c r="P55" s="4"/>
    </row>
    <row r="56" spans="1:18">
      <c r="A56" s="13">
        <v>5.75</v>
      </c>
      <c r="B56" s="15">
        <f t="shared" si="7"/>
        <v>0</v>
      </c>
      <c r="C56" s="15">
        <f t="shared" si="8"/>
        <v>0</v>
      </c>
      <c r="D56" s="15">
        <f t="shared" si="9"/>
        <v>0</v>
      </c>
      <c r="E56" s="15">
        <f t="shared" si="10"/>
        <v>0</v>
      </c>
      <c r="F56" s="12">
        <f t="shared" si="11"/>
        <v>0</v>
      </c>
      <c r="G56" s="2"/>
      <c r="H56" s="13">
        <f t="shared" si="12"/>
        <v>0.94601644197421997</v>
      </c>
      <c r="I56" s="15">
        <f t="shared" si="13"/>
        <v>0</v>
      </c>
      <c r="J56" s="15">
        <f t="shared" si="14"/>
        <v>0</v>
      </c>
      <c r="K56" s="15">
        <f t="shared" si="15"/>
        <v>0</v>
      </c>
      <c r="L56" s="15">
        <f t="shared" si="16"/>
        <v>0</v>
      </c>
      <c r="M56" s="28">
        <f t="shared" si="17"/>
        <v>0</v>
      </c>
      <c r="N56" s="4"/>
      <c r="O56" s="4"/>
      <c r="P56" s="4"/>
    </row>
    <row r="57" spans="1:18">
      <c r="A57" s="13">
        <v>6.25</v>
      </c>
      <c r="B57" s="15">
        <f t="shared" si="7"/>
        <v>172.65</v>
      </c>
      <c r="C57" s="15">
        <f t="shared" si="8"/>
        <v>0</v>
      </c>
      <c r="D57" s="15">
        <f t="shared" si="9"/>
        <v>0</v>
      </c>
      <c r="E57" s="15">
        <f t="shared" si="10"/>
        <v>0</v>
      </c>
      <c r="F57" s="12">
        <f t="shared" si="11"/>
        <v>172.65</v>
      </c>
      <c r="G57" s="2"/>
      <c r="H57" s="13">
        <f t="shared" si="12"/>
        <v>1.2401545384047199</v>
      </c>
      <c r="I57" s="15">
        <f t="shared" si="13"/>
        <v>34.258028968891999</v>
      </c>
      <c r="J57" s="15">
        <f t="shared" si="14"/>
        <v>0</v>
      </c>
      <c r="K57" s="15">
        <f t="shared" si="15"/>
        <v>0</v>
      </c>
      <c r="L57" s="15">
        <f t="shared" si="16"/>
        <v>0</v>
      </c>
      <c r="M57" s="28">
        <f t="shared" si="17"/>
        <v>34.258028968891999</v>
      </c>
      <c r="N57" s="4"/>
      <c r="O57" s="4"/>
      <c r="P57" s="4"/>
    </row>
    <row r="58" spans="1:18">
      <c r="A58" s="13">
        <v>6.75</v>
      </c>
      <c r="B58" s="15">
        <f t="shared" si="7"/>
        <v>446.17500000000001</v>
      </c>
      <c r="C58" s="15">
        <f t="shared" si="8"/>
        <v>0</v>
      </c>
      <c r="D58" s="15">
        <f t="shared" si="9"/>
        <v>0</v>
      </c>
      <c r="E58" s="15">
        <f t="shared" si="10"/>
        <v>0</v>
      </c>
      <c r="F58" s="12">
        <f t="shared" si="11"/>
        <v>446.17500000000001</v>
      </c>
      <c r="G58" s="2"/>
      <c r="H58" s="13">
        <f t="shared" si="12"/>
        <v>1.5922059095960299</v>
      </c>
      <c r="I58" s="15">
        <f t="shared" si="13"/>
        <v>105.244810624298</v>
      </c>
      <c r="J58" s="15">
        <f t="shared" si="14"/>
        <v>0</v>
      </c>
      <c r="K58" s="15">
        <f t="shared" si="15"/>
        <v>0</v>
      </c>
      <c r="L58" s="15">
        <f t="shared" si="16"/>
        <v>0</v>
      </c>
      <c r="M58" s="28">
        <f t="shared" si="17"/>
        <v>105.244810624298</v>
      </c>
      <c r="N58" s="4"/>
      <c r="O58" s="4"/>
      <c r="P58" s="4"/>
    </row>
    <row r="59" spans="1:18">
      <c r="A59" s="13">
        <v>7.25</v>
      </c>
      <c r="B59" s="15">
        <f t="shared" si="7"/>
        <v>1147.095</v>
      </c>
      <c r="C59" s="15">
        <f t="shared" si="8"/>
        <v>0</v>
      </c>
      <c r="D59" s="15">
        <f t="shared" si="9"/>
        <v>0</v>
      </c>
      <c r="E59" s="15">
        <f t="shared" si="10"/>
        <v>0</v>
      </c>
      <c r="F59" s="12">
        <f t="shared" si="11"/>
        <v>1147.095</v>
      </c>
      <c r="G59" s="2"/>
      <c r="H59" s="13">
        <f t="shared" si="12"/>
        <v>2.00800194833585</v>
      </c>
      <c r="I59" s="15">
        <f t="shared" si="13"/>
        <v>317.70606826569798</v>
      </c>
      <c r="J59" s="15">
        <f t="shared" si="14"/>
        <v>0</v>
      </c>
      <c r="K59" s="15">
        <f t="shared" si="15"/>
        <v>0</v>
      </c>
      <c r="L59" s="15">
        <f t="shared" si="16"/>
        <v>0</v>
      </c>
      <c r="M59" s="28">
        <f t="shared" si="17"/>
        <v>317.70606826569798</v>
      </c>
      <c r="N59" s="4"/>
      <c r="O59" s="4"/>
      <c r="P59" s="4"/>
    </row>
    <row r="60" spans="1:18">
      <c r="A60" s="13">
        <v>7.75</v>
      </c>
      <c r="B60" s="15">
        <f t="shared" si="7"/>
        <v>1887.7527500000001</v>
      </c>
      <c r="C60" s="15">
        <f t="shared" si="8"/>
        <v>0</v>
      </c>
      <c r="D60" s="15">
        <f t="shared" si="9"/>
        <v>0</v>
      </c>
      <c r="E60" s="15">
        <f t="shared" si="10"/>
        <v>0</v>
      </c>
      <c r="F60" s="12">
        <f t="shared" si="11"/>
        <v>1887.7527500000001</v>
      </c>
      <c r="G60" s="2"/>
      <c r="H60" s="13">
        <f t="shared" si="12"/>
        <v>2.4934818386953301</v>
      </c>
      <c r="I60" s="15">
        <f t="shared" si="13"/>
        <v>607.36479975124701</v>
      </c>
      <c r="J60" s="15">
        <f t="shared" si="14"/>
        <v>0</v>
      </c>
      <c r="K60" s="15">
        <f t="shared" si="15"/>
        <v>0</v>
      </c>
      <c r="L60" s="15">
        <f t="shared" si="16"/>
        <v>0</v>
      </c>
      <c r="M60" s="28">
        <f t="shared" si="17"/>
        <v>607.36479975124701</v>
      </c>
      <c r="N60" s="4"/>
      <c r="O60" s="4"/>
      <c r="P60" s="4"/>
    </row>
    <row r="61" spans="1:18">
      <c r="A61" s="13">
        <v>8.25</v>
      </c>
      <c r="B61" s="15">
        <f t="shared" si="7"/>
        <v>7057.0664999999999</v>
      </c>
      <c r="C61" s="15">
        <f t="shared" si="8"/>
        <v>0</v>
      </c>
      <c r="D61" s="15">
        <f t="shared" si="9"/>
        <v>0</v>
      </c>
      <c r="E61" s="15">
        <f t="shared" si="10"/>
        <v>0</v>
      </c>
      <c r="F61" s="12">
        <f t="shared" si="11"/>
        <v>7057.0664999999999</v>
      </c>
      <c r="G61" s="2"/>
      <c r="H61" s="13">
        <f t="shared" si="12"/>
        <v>3.05468689191507</v>
      </c>
      <c r="I61" s="15">
        <f t="shared" si="13"/>
        <v>2612.98527671793</v>
      </c>
      <c r="J61" s="15">
        <f t="shared" si="14"/>
        <v>0</v>
      </c>
      <c r="K61" s="15">
        <f t="shared" si="15"/>
        <v>0</v>
      </c>
      <c r="L61" s="15">
        <f t="shared" si="16"/>
        <v>0</v>
      </c>
      <c r="M61" s="28">
        <f t="shared" si="17"/>
        <v>2612.98527671793</v>
      </c>
      <c r="N61" s="4"/>
      <c r="O61" s="4"/>
      <c r="P61" s="4"/>
    </row>
    <row r="62" spans="1:18">
      <c r="A62" s="13">
        <v>8.75</v>
      </c>
      <c r="B62" s="15">
        <f t="shared" si="7"/>
        <v>6230.77</v>
      </c>
      <c r="C62" s="15">
        <f t="shared" si="8"/>
        <v>0</v>
      </c>
      <c r="D62" s="15">
        <f t="shared" si="9"/>
        <v>0</v>
      </c>
      <c r="E62" s="15">
        <f t="shared" si="10"/>
        <v>0</v>
      </c>
      <c r="F62" s="12">
        <f t="shared" si="11"/>
        <v>6230.77</v>
      </c>
      <c r="G62" s="2"/>
      <c r="H62" s="13">
        <f t="shared" si="12"/>
        <v>3.6977555309217802</v>
      </c>
      <c r="I62" s="15">
        <f t="shared" si="13"/>
        <v>2633.1273405030302</v>
      </c>
      <c r="J62" s="15">
        <f t="shared" si="14"/>
        <v>0</v>
      </c>
      <c r="K62" s="15">
        <f t="shared" si="15"/>
        <v>0</v>
      </c>
      <c r="L62" s="15">
        <f t="shared" si="16"/>
        <v>0</v>
      </c>
      <c r="M62" s="28">
        <f t="shared" si="17"/>
        <v>2633.1273405030302</v>
      </c>
      <c r="N62" s="4"/>
      <c r="O62" s="4"/>
      <c r="P62" s="4"/>
    </row>
    <row r="63" spans="1:18">
      <c r="A63" s="13">
        <v>9.25</v>
      </c>
      <c r="B63" s="15">
        <f t="shared" si="7"/>
        <v>21686.634249999999</v>
      </c>
      <c r="C63" s="15">
        <f t="shared" si="8"/>
        <v>0</v>
      </c>
      <c r="D63" s="15">
        <f t="shared" si="9"/>
        <v>0</v>
      </c>
      <c r="E63" s="15">
        <f t="shared" si="10"/>
        <v>0</v>
      </c>
      <c r="F63" s="12">
        <f t="shared" si="11"/>
        <v>21686.634249999999</v>
      </c>
      <c r="G63" s="2"/>
      <c r="H63" s="13">
        <f t="shared" si="12"/>
        <v>4.4289188138336</v>
      </c>
      <c r="I63" s="15">
        <f t="shared" si="13"/>
        <v>10383.604587951701</v>
      </c>
      <c r="J63" s="15">
        <f t="shared" si="14"/>
        <v>0</v>
      </c>
      <c r="K63" s="15">
        <f t="shared" si="15"/>
        <v>0</v>
      </c>
      <c r="L63" s="15">
        <f t="shared" si="16"/>
        <v>0</v>
      </c>
      <c r="M63" s="28">
        <f t="shared" si="17"/>
        <v>10383.604587951701</v>
      </c>
      <c r="N63" s="4"/>
      <c r="O63" s="4"/>
      <c r="P63" s="4"/>
    </row>
    <row r="64" spans="1:18">
      <c r="A64" s="13">
        <v>9.75</v>
      </c>
      <c r="B64" s="15">
        <f t="shared" si="7"/>
        <v>50160.025500000003</v>
      </c>
      <c r="C64" s="15">
        <f t="shared" si="8"/>
        <v>0</v>
      </c>
      <c r="D64" s="15">
        <f t="shared" si="9"/>
        <v>0</v>
      </c>
      <c r="E64" s="15">
        <f t="shared" si="10"/>
        <v>0</v>
      </c>
      <c r="F64" s="12">
        <f t="shared" si="11"/>
        <v>50160.025500000003</v>
      </c>
      <c r="G64" s="2"/>
      <c r="H64" s="13">
        <f t="shared" si="12"/>
        <v>5.2544964106441903</v>
      </c>
      <c r="I64" s="15">
        <f t="shared" si="13"/>
        <v>27032.3768151355</v>
      </c>
      <c r="J64" s="15">
        <f t="shared" si="14"/>
        <v>0</v>
      </c>
      <c r="K64" s="15">
        <f t="shared" si="15"/>
        <v>0</v>
      </c>
      <c r="L64" s="15">
        <f t="shared" si="16"/>
        <v>0</v>
      </c>
      <c r="M64" s="28">
        <f t="shared" si="17"/>
        <v>27032.3768151355</v>
      </c>
      <c r="N64" s="4"/>
      <c r="O64" s="4"/>
      <c r="P64" s="4"/>
    </row>
    <row r="65" spans="1:16">
      <c r="A65" s="13">
        <v>10.25</v>
      </c>
      <c r="B65" s="15">
        <f t="shared" si="7"/>
        <v>74453.888500000001</v>
      </c>
      <c r="C65" s="15">
        <f t="shared" si="8"/>
        <v>0</v>
      </c>
      <c r="D65" s="15">
        <f t="shared" si="9"/>
        <v>0</v>
      </c>
      <c r="E65" s="15">
        <f t="shared" si="10"/>
        <v>0</v>
      </c>
      <c r="F65" s="12">
        <f t="shared" si="11"/>
        <v>74453.888500000001</v>
      </c>
      <c r="G65" s="2"/>
      <c r="H65" s="13">
        <f t="shared" si="12"/>
        <v>6.1808929648996296</v>
      </c>
      <c r="I65" s="15">
        <f t="shared" si="13"/>
        <v>44896.7332330801</v>
      </c>
      <c r="J65" s="15">
        <f t="shared" si="14"/>
        <v>0</v>
      </c>
      <c r="K65" s="15">
        <f t="shared" si="15"/>
        <v>0</v>
      </c>
      <c r="L65" s="15">
        <f t="shared" si="16"/>
        <v>0</v>
      </c>
      <c r="M65" s="28">
        <f t="shared" si="17"/>
        <v>44896.7332330801</v>
      </c>
      <c r="N65" s="4"/>
      <c r="O65" s="4"/>
      <c r="P65" s="4"/>
    </row>
    <row r="66" spans="1:16">
      <c r="A66" s="13">
        <v>10.75</v>
      </c>
      <c r="B66" s="15">
        <f t="shared" si="7"/>
        <v>286351.59850000002</v>
      </c>
      <c r="C66" s="15">
        <f t="shared" si="8"/>
        <v>0</v>
      </c>
      <c r="D66" s="15">
        <f t="shared" si="9"/>
        <v>0</v>
      </c>
      <c r="E66" s="15">
        <f t="shared" si="10"/>
        <v>0</v>
      </c>
      <c r="F66" s="12">
        <f t="shared" si="11"/>
        <v>286351.59850000002</v>
      </c>
      <c r="G66" s="2"/>
      <c r="H66" s="13">
        <f t="shared" si="12"/>
        <v>7.2145947854561499</v>
      </c>
      <c r="I66" s="15">
        <f t="shared" si="13"/>
        <v>192177.74412512899</v>
      </c>
      <c r="J66" s="15">
        <f t="shared" si="14"/>
        <v>0</v>
      </c>
      <c r="K66" s="15">
        <f t="shared" si="15"/>
        <v>0</v>
      </c>
      <c r="L66" s="15">
        <f t="shared" si="16"/>
        <v>0</v>
      </c>
      <c r="M66" s="28">
        <f t="shared" si="17"/>
        <v>192177.74412512899</v>
      </c>
      <c r="N66" s="4"/>
      <c r="O66" s="4"/>
      <c r="P66" s="4"/>
    </row>
    <row r="67" spans="1:16">
      <c r="A67" s="13">
        <v>11.25</v>
      </c>
      <c r="B67" s="15">
        <f t="shared" si="7"/>
        <v>210717.191020408</v>
      </c>
      <c r="C67" s="15">
        <f t="shared" si="8"/>
        <v>4389.9414795918301</v>
      </c>
      <c r="D67" s="15">
        <f t="shared" si="9"/>
        <v>0</v>
      </c>
      <c r="E67" s="15">
        <f t="shared" si="10"/>
        <v>0</v>
      </c>
      <c r="F67" s="12">
        <f t="shared" si="11"/>
        <v>215107.13250000001</v>
      </c>
      <c r="G67" s="2"/>
      <c r="H67" s="13">
        <f t="shared" si="12"/>
        <v>8.3621668235664597</v>
      </c>
      <c r="I67" s="15">
        <f t="shared" si="13"/>
        <v>156626.87145830801</v>
      </c>
      <c r="J67" s="15">
        <f t="shared" si="14"/>
        <v>3263.0598220481002</v>
      </c>
      <c r="K67" s="15">
        <f t="shared" si="15"/>
        <v>0</v>
      </c>
      <c r="L67" s="15">
        <f t="shared" si="16"/>
        <v>0</v>
      </c>
      <c r="M67" s="28">
        <f t="shared" si="17"/>
        <v>159889.93128035599</v>
      </c>
      <c r="N67" s="4"/>
      <c r="O67" s="4"/>
      <c r="P67" s="4"/>
    </row>
    <row r="68" spans="1:16">
      <c r="A68" s="13">
        <v>11.75</v>
      </c>
      <c r="B68" s="15">
        <f t="shared" si="7"/>
        <v>154760.11989166599</v>
      </c>
      <c r="C68" s="15">
        <f t="shared" si="8"/>
        <v>5336.5558583333404</v>
      </c>
      <c r="D68" s="15">
        <f t="shared" si="9"/>
        <v>0</v>
      </c>
      <c r="E68" s="15">
        <f t="shared" si="10"/>
        <v>0</v>
      </c>
      <c r="F68" s="12">
        <f t="shared" si="11"/>
        <v>160096.67574999901</v>
      </c>
      <c r="G68" s="2"/>
      <c r="H68" s="13">
        <f t="shared" si="12"/>
        <v>9.6302498984316092</v>
      </c>
      <c r="I68" s="15">
        <f t="shared" si="13"/>
        <v>126840.734371743</v>
      </c>
      <c r="J68" s="15">
        <f t="shared" si="14"/>
        <v>4373.8184266118496</v>
      </c>
      <c r="K68" s="15">
        <f t="shared" si="15"/>
        <v>0</v>
      </c>
      <c r="L68" s="15">
        <f t="shared" si="16"/>
        <v>0</v>
      </c>
      <c r="M68" s="28">
        <f t="shared" si="17"/>
        <v>131214.552798355</v>
      </c>
      <c r="N68" s="4"/>
      <c r="O68" s="4"/>
      <c r="P68" s="4"/>
    </row>
    <row r="69" spans="1:16">
      <c r="A69" s="13">
        <v>12.25</v>
      </c>
      <c r="B69" s="15">
        <f t="shared" si="7"/>
        <v>24923.548343750001</v>
      </c>
      <c r="C69" s="15">
        <f t="shared" si="8"/>
        <v>3560.5069062500002</v>
      </c>
      <c r="D69" s="15">
        <f t="shared" si="9"/>
        <v>0</v>
      </c>
      <c r="E69" s="15">
        <f t="shared" si="10"/>
        <v>0</v>
      </c>
      <c r="F69" s="12">
        <f t="shared" si="11"/>
        <v>28484.055250000001</v>
      </c>
      <c r="G69" s="2"/>
      <c r="H69" s="13">
        <f t="shared" si="12"/>
        <v>11.0255581405616</v>
      </c>
      <c r="I69" s="15">
        <f t="shared" si="13"/>
        <v>22432.329088417398</v>
      </c>
      <c r="J69" s="15">
        <f t="shared" si="14"/>
        <v>3204.61844120249</v>
      </c>
      <c r="K69" s="15">
        <f t="shared" si="15"/>
        <v>0</v>
      </c>
      <c r="L69" s="15">
        <f t="shared" si="16"/>
        <v>0</v>
      </c>
      <c r="M69" s="28">
        <f t="shared" si="17"/>
        <v>25636.947529619902</v>
      </c>
      <c r="N69" s="4"/>
      <c r="O69" s="4"/>
      <c r="P69" s="4"/>
    </row>
    <row r="70" spans="1:16">
      <c r="A70" s="13">
        <v>12.75</v>
      </c>
      <c r="B70" s="15">
        <f t="shared" si="7"/>
        <v>10984.2424545455</v>
      </c>
      <c r="C70" s="15">
        <f t="shared" si="8"/>
        <v>2957.29604545455</v>
      </c>
      <c r="D70" s="15">
        <f t="shared" si="9"/>
        <v>0</v>
      </c>
      <c r="E70" s="15">
        <f t="shared" si="10"/>
        <v>0</v>
      </c>
      <c r="F70" s="12">
        <f t="shared" si="11"/>
        <v>13941.538500000001</v>
      </c>
      <c r="G70" s="2"/>
      <c r="H70" s="13">
        <f t="shared" si="12"/>
        <v>12.5548766272258</v>
      </c>
      <c r="I70" s="15">
        <f t="shared" si="13"/>
        <v>10816.141871400299</v>
      </c>
      <c r="J70" s="15">
        <f t="shared" si="14"/>
        <v>2912.0381961462399</v>
      </c>
      <c r="K70" s="15">
        <f t="shared" si="15"/>
        <v>0</v>
      </c>
      <c r="L70" s="15">
        <f t="shared" si="16"/>
        <v>0</v>
      </c>
      <c r="M70" s="28">
        <f t="shared" si="17"/>
        <v>13728.1800675465</v>
      </c>
      <c r="N70" s="4"/>
      <c r="O70" s="4"/>
      <c r="P70" s="4"/>
    </row>
    <row r="71" spans="1:16">
      <c r="A71" s="13">
        <v>13.25</v>
      </c>
      <c r="B71" s="15">
        <f t="shared" si="7"/>
        <v>3315.2044722222199</v>
      </c>
      <c r="C71" s="15">
        <f t="shared" si="8"/>
        <v>947.20127777777805</v>
      </c>
      <c r="D71" s="15">
        <f t="shared" si="9"/>
        <v>0</v>
      </c>
      <c r="E71" s="15">
        <f t="shared" si="10"/>
        <v>0</v>
      </c>
      <c r="F71" s="12">
        <f t="shared" si="11"/>
        <v>4262.4057499999999</v>
      </c>
      <c r="G71" s="2"/>
      <c r="H71" s="13">
        <f t="shared" si="12"/>
        <v>14.225059188246799</v>
      </c>
      <c r="I71" s="15">
        <f t="shared" si="13"/>
        <v>3559.1682896982302</v>
      </c>
      <c r="J71" s="15">
        <f t="shared" si="14"/>
        <v>1016.90522562807</v>
      </c>
      <c r="K71" s="15">
        <f t="shared" si="15"/>
        <v>0</v>
      </c>
      <c r="L71" s="15">
        <f t="shared" si="16"/>
        <v>0</v>
      </c>
      <c r="M71" s="28">
        <f t="shared" si="17"/>
        <v>4576.0735153263004</v>
      </c>
      <c r="N71" s="4"/>
      <c r="O71" s="4"/>
      <c r="P71" s="4"/>
    </row>
    <row r="72" spans="1:16">
      <c r="A72" s="13">
        <v>13.75</v>
      </c>
      <c r="B72" s="15">
        <f t="shared" si="7"/>
        <v>1457.8121249999999</v>
      </c>
      <c r="C72" s="15">
        <f t="shared" si="8"/>
        <v>555.35699999999997</v>
      </c>
      <c r="D72" s="15">
        <f t="shared" si="9"/>
        <v>69.419624999999996</v>
      </c>
      <c r="E72" s="15">
        <f t="shared" si="10"/>
        <v>0</v>
      </c>
      <c r="F72" s="12">
        <f t="shared" si="11"/>
        <v>2082.5887499999999</v>
      </c>
      <c r="G72" s="2"/>
      <c r="H72" s="13">
        <f t="shared" si="12"/>
        <v>16.0430263636168</v>
      </c>
      <c r="I72" s="15">
        <f t="shared" si="13"/>
        <v>1700.92497124184</v>
      </c>
      <c r="J72" s="15">
        <f t="shared" si="14"/>
        <v>647.97141761593696</v>
      </c>
      <c r="K72" s="15">
        <f t="shared" si="15"/>
        <v>80.996427201992105</v>
      </c>
      <c r="L72" s="15">
        <f t="shared" si="16"/>
        <v>0</v>
      </c>
      <c r="M72" s="28">
        <f t="shared" si="17"/>
        <v>2429.8928160597702</v>
      </c>
      <c r="N72" s="4"/>
      <c r="O72" s="4"/>
      <c r="P72" s="4"/>
    </row>
    <row r="73" spans="1:16">
      <c r="A73" s="13">
        <v>14.25</v>
      </c>
      <c r="B73" s="15">
        <f t="shared" si="7"/>
        <v>422.60512499999999</v>
      </c>
      <c r="C73" s="15">
        <f t="shared" si="8"/>
        <v>986.07862499999999</v>
      </c>
      <c r="D73" s="15">
        <f t="shared" si="9"/>
        <v>0</v>
      </c>
      <c r="E73" s="15">
        <f t="shared" si="10"/>
        <v>0</v>
      </c>
      <c r="F73" s="12">
        <f t="shared" si="11"/>
        <v>1408.6837499999999</v>
      </c>
      <c r="G73" s="2"/>
      <c r="H73" s="13">
        <f t="shared" si="12"/>
        <v>18.015763497057101</v>
      </c>
      <c r="I73" s="15">
        <f t="shared" si="13"/>
        <v>534.28449015047397</v>
      </c>
      <c r="J73" s="15">
        <f t="shared" si="14"/>
        <v>1246.66381035111</v>
      </c>
      <c r="K73" s="15">
        <f t="shared" si="15"/>
        <v>0</v>
      </c>
      <c r="L73" s="15">
        <f t="shared" si="16"/>
        <v>0</v>
      </c>
      <c r="M73" s="28">
        <f t="shared" si="17"/>
        <v>1780.94830050158</v>
      </c>
      <c r="N73" s="4"/>
      <c r="O73" s="4"/>
      <c r="P73" s="4"/>
    </row>
    <row r="74" spans="1:16">
      <c r="A74" s="13">
        <v>14.75</v>
      </c>
      <c r="B74" s="15">
        <f t="shared" si="7"/>
        <v>29.8073709677419</v>
      </c>
      <c r="C74" s="15">
        <f t="shared" si="8"/>
        <v>258.330548387097</v>
      </c>
      <c r="D74" s="15">
        <f t="shared" si="9"/>
        <v>19.871580645161199</v>
      </c>
      <c r="E74" s="15">
        <f t="shared" si="10"/>
        <v>0</v>
      </c>
      <c r="F74" s="12">
        <f t="shared" si="11"/>
        <v>308.0095</v>
      </c>
      <c r="G74" s="2"/>
      <c r="H74" s="13">
        <f t="shared" si="12"/>
        <v>20.150318951825199</v>
      </c>
      <c r="I74" s="15">
        <f t="shared" si="13"/>
        <v>40.720544550194901</v>
      </c>
      <c r="J74" s="15">
        <f t="shared" si="14"/>
        <v>352.91138610169003</v>
      </c>
      <c r="K74" s="15">
        <f t="shared" si="15"/>
        <v>27.147029700129899</v>
      </c>
      <c r="L74" s="15">
        <f t="shared" si="16"/>
        <v>0</v>
      </c>
      <c r="M74" s="28">
        <f t="shared" si="17"/>
        <v>420.77896035201502</v>
      </c>
      <c r="N74" s="4"/>
      <c r="O74" s="4"/>
      <c r="P74" s="4"/>
    </row>
    <row r="75" spans="1:16">
      <c r="A75" s="13">
        <v>15.25</v>
      </c>
      <c r="B75" s="15">
        <f t="shared" si="7"/>
        <v>126.7885</v>
      </c>
      <c r="C75" s="15">
        <f t="shared" si="8"/>
        <v>507.154</v>
      </c>
      <c r="D75" s="15">
        <f t="shared" si="9"/>
        <v>63.39425</v>
      </c>
      <c r="E75" s="15">
        <f t="shared" si="10"/>
        <v>0</v>
      </c>
      <c r="F75" s="12">
        <f t="shared" si="11"/>
        <v>697.33675000000005</v>
      </c>
      <c r="G75" s="2"/>
      <c r="H75" s="13">
        <f t="shared" si="12"/>
        <v>22.453802436886299</v>
      </c>
      <c r="I75" s="15">
        <f t="shared" si="13"/>
        <v>186.68091346027299</v>
      </c>
      <c r="J75" s="15">
        <f t="shared" si="14"/>
        <v>746.72365384109105</v>
      </c>
      <c r="K75" s="15">
        <f t="shared" si="15"/>
        <v>93.340456730136395</v>
      </c>
      <c r="L75" s="15">
        <f t="shared" si="16"/>
        <v>0</v>
      </c>
      <c r="M75" s="28">
        <f t="shared" si="17"/>
        <v>1026.7450240315</v>
      </c>
      <c r="N75" s="4"/>
      <c r="O75" s="4"/>
      <c r="P75" s="4"/>
    </row>
    <row r="76" spans="1:16">
      <c r="A76" s="13">
        <v>15.75</v>
      </c>
      <c r="B76" s="15">
        <f t="shared" si="7"/>
        <v>0</v>
      </c>
      <c r="C76" s="15">
        <f t="shared" si="8"/>
        <v>214.32599999999999</v>
      </c>
      <c r="D76" s="15">
        <f t="shared" si="9"/>
        <v>0</v>
      </c>
      <c r="E76" s="15">
        <f t="shared" si="10"/>
        <v>0</v>
      </c>
      <c r="F76" s="12">
        <f t="shared" si="11"/>
        <v>214.32599999999999</v>
      </c>
      <c r="G76" s="2"/>
      <c r="H76" s="13">
        <f t="shared" si="12"/>
        <v>24.9333834330915</v>
      </c>
      <c r="I76" s="15">
        <f t="shared" si="13"/>
        <v>0</v>
      </c>
      <c r="J76" s="15">
        <f t="shared" si="14"/>
        <v>339.29348175750903</v>
      </c>
      <c r="K76" s="15">
        <f t="shared" si="15"/>
        <v>0</v>
      </c>
      <c r="L76" s="15">
        <f t="shared" si="16"/>
        <v>0</v>
      </c>
      <c r="M76" s="28">
        <f t="shared" si="17"/>
        <v>339.29348175750903</v>
      </c>
      <c r="N76" s="4"/>
      <c r="O76" s="4"/>
      <c r="P76" s="4"/>
    </row>
    <row r="77" spans="1:16">
      <c r="A77" s="13">
        <v>16.25</v>
      </c>
      <c r="B77" s="15">
        <f t="shared" si="7"/>
        <v>0</v>
      </c>
      <c r="C77" s="15">
        <f t="shared" si="8"/>
        <v>197.03125</v>
      </c>
      <c r="D77" s="15">
        <f t="shared" si="9"/>
        <v>0</v>
      </c>
      <c r="E77" s="15">
        <f t="shared" si="10"/>
        <v>0</v>
      </c>
      <c r="F77" s="12">
        <f t="shared" si="11"/>
        <v>197.03125</v>
      </c>
      <c r="G77" s="2"/>
      <c r="H77" s="13">
        <f t="shared" si="12"/>
        <v>27.5962897102836</v>
      </c>
      <c r="I77" s="15">
        <f t="shared" si="13"/>
        <v>0</v>
      </c>
      <c r="J77" s="15">
        <f t="shared" si="14"/>
        <v>334.60501273718899</v>
      </c>
      <c r="K77" s="15">
        <f t="shared" si="15"/>
        <v>0</v>
      </c>
      <c r="L77" s="15">
        <f t="shared" si="16"/>
        <v>0</v>
      </c>
      <c r="M77" s="28">
        <f t="shared" si="17"/>
        <v>334.60501273718899</v>
      </c>
      <c r="N77" s="4"/>
      <c r="O77" s="4"/>
      <c r="P77" s="4"/>
    </row>
    <row r="78" spans="1:16">
      <c r="A78" s="13">
        <v>16.75</v>
      </c>
      <c r="B78" s="15">
        <f t="shared" si="7"/>
        <v>0</v>
      </c>
      <c r="C78" s="15">
        <f t="shared" si="8"/>
        <v>19.899000000000001</v>
      </c>
      <c r="D78" s="15">
        <f t="shared" si="9"/>
        <v>19.899000000000001</v>
      </c>
      <c r="E78" s="15">
        <f t="shared" si="10"/>
        <v>0</v>
      </c>
      <c r="F78" s="12">
        <f t="shared" si="11"/>
        <v>39.798000000000002</v>
      </c>
      <c r="G78" s="2"/>
      <c r="H78" s="13">
        <f t="shared" si="12"/>
        <v>30.449805927341899</v>
      </c>
      <c r="I78" s="15">
        <f t="shared" si="13"/>
        <v>0</v>
      </c>
      <c r="J78" s="15">
        <f t="shared" si="14"/>
        <v>36.174369441682202</v>
      </c>
      <c r="K78" s="15">
        <f t="shared" si="15"/>
        <v>36.174369441682202</v>
      </c>
      <c r="L78" s="15">
        <f t="shared" si="16"/>
        <v>0</v>
      </c>
      <c r="M78" s="28">
        <f t="shared" si="17"/>
        <v>72.348738883364405</v>
      </c>
      <c r="N78" s="4"/>
      <c r="O78" s="4"/>
      <c r="P78" s="4"/>
    </row>
    <row r="79" spans="1:16">
      <c r="A79" s="13">
        <v>17.25</v>
      </c>
      <c r="B79" s="15">
        <f t="shared" si="7"/>
        <v>0</v>
      </c>
      <c r="C79" s="15">
        <f t="shared" si="8"/>
        <v>0</v>
      </c>
      <c r="D79" s="15">
        <f t="shared" si="9"/>
        <v>0</v>
      </c>
      <c r="E79" s="15">
        <f t="shared" si="10"/>
        <v>0</v>
      </c>
      <c r="F79" s="12">
        <f t="shared" si="11"/>
        <v>0</v>
      </c>
      <c r="G79" s="2"/>
      <c r="H79" s="13">
        <f t="shared" si="12"/>
        <v>33.501272308102799</v>
      </c>
      <c r="I79" s="15">
        <f t="shared" si="13"/>
        <v>0</v>
      </c>
      <c r="J79" s="15">
        <f t="shared" si="14"/>
        <v>0</v>
      </c>
      <c r="K79" s="15">
        <f t="shared" si="15"/>
        <v>0</v>
      </c>
      <c r="L79" s="15">
        <f t="shared" si="16"/>
        <v>0</v>
      </c>
      <c r="M79" s="28">
        <f t="shared" si="17"/>
        <v>0</v>
      </c>
      <c r="N79" s="4"/>
      <c r="O79" s="4"/>
      <c r="P79" s="4"/>
    </row>
    <row r="80" spans="1:16">
      <c r="A80" s="13">
        <v>17.75</v>
      </c>
      <c r="B80" s="15">
        <f t="shared" si="7"/>
        <v>0</v>
      </c>
      <c r="C80" s="15">
        <f t="shared" si="8"/>
        <v>0</v>
      </c>
      <c r="D80" s="15">
        <f t="shared" si="9"/>
        <v>0</v>
      </c>
      <c r="E80" s="15">
        <f t="shared" si="10"/>
        <v>0</v>
      </c>
      <c r="F80" s="12">
        <f t="shared" si="11"/>
        <v>0</v>
      </c>
      <c r="G80" s="2"/>
      <c r="H80" s="13">
        <f t="shared" si="12"/>
        <v>36.758083386890704</v>
      </c>
      <c r="I80" s="15">
        <f t="shared" si="13"/>
        <v>0</v>
      </c>
      <c r="J80" s="15">
        <f t="shared" si="14"/>
        <v>0</v>
      </c>
      <c r="K80" s="15">
        <f t="shared" si="15"/>
        <v>0</v>
      </c>
      <c r="L80" s="15">
        <f t="shared" si="16"/>
        <v>0</v>
      </c>
      <c r="M80" s="28">
        <f t="shared" si="17"/>
        <v>0</v>
      </c>
      <c r="N80" s="4"/>
      <c r="O80" s="4"/>
      <c r="P80" s="4"/>
    </row>
    <row r="81" spans="1:16">
      <c r="A81" s="13">
        <v>18.25</v>
      </c>
      <c r="B81" s="15">
        <f t="shared" si="7"/>
        <v>0</v>
      </c>
      <c r="C81" s="15">
        <f t="shared" si="8"/>
        <v>0</v>
      </c>
      <c r="D81" s="15">
        <f t="shared" si="9"/>
        <v>0</v>
      </c>
      <c r="E81" s="15">
        <f t="shared" si="10"/>
        <v>0</v>
      </c>
      <c r="F81" s="12">
        <f t="shared" si="11"/>
        <v>0</v>
      </c>
      <c r="G81" s="2"/>
      <c r="H81" s="13">
        <f t="shared" si="12"/>
        <v>40.227686818077999</v>
      </c>
      <c r="I81" s="15">
        <f t="shared" si="13"/>
        <v>0</v>
      </c>
      <c r="J81" s="15">
        <f t="shared" si="14"/>
        <v>0</v>
      </c>
      <c r="K81" s="15">
        <f t="shared" si="15"/>
        <v>0</v>
      </c>
      <c r="L81" s="15">
        <f t="shared" si="16"/>
        <v>0</v>
      </c>
      <c r="M81" s="28">
        <f t="shared" si="17"/>
        <v>0</v>
      </c>
      <c r="N81" s="4"/>
      <c r="O81" s="4"/>
      <c r="P81" s="4"/>
    </row>
    <row r="82" spans="1:16">
      <c r="A82" s="13">
        <v>18.75</v>
      </c>
      <c r="B82" s="15">
        <f t="shared" si="7"/>
        <v>0</v>
      </c>
      <c r="C82" s="15">
        <f t="shared" si="8"/>
        <v>0</v>
      </c>
      <c r="D82" s="15">
        <f t="shared" si="9"/>
        <v>0</v>
      </c>
      <c r="E82" s="15">
        <f t="shared" si="10"/>
        <v>0</v>
      </c>
      <c r="F82" s="12">
        <f t="shared" si="11"/>
        <v>0</v>
      </c>
      <c r="G82" s="2"/>
      <c r="H82" s="13">
        <f t="shared" si="12"/>
        <v>43.9175822446837</v>
      </c>
      <c r="I82" s="15">
        <f t="shared" si="13"/>
        <v>0</v>
      </c>
      <c r="J82" s="15">
        <f t="shared" si="14"/>
        <v>0</v>
      </c>
      <c r="K82" s="15">
        <f t="shared" si="15"/>
        <v>0</v>
      </c>
      <c r="L82" s="15">
        <f t="shared" si="16"/>
        <v>0</v>
      </c>
      <c r="M82" s="28">
        <f t="shared" si="17"/>
        <v>0</v>
      </c>
      <c r="N82" s="4"/>
      <c r="O82" s="4"/>
      <c r="P82" s="4"/>
    </row>
    <row r="83" spans="1:16">
      <c r="A83" s="13">
        <v>19.25</v>
      </c>
      <c r="B83" s="15">
        <f t="shared" si="7"/>
        <v>0</v>
      </c>
      <c r="C83" s="15">
        <f t="shared" si="8"/>
        <v>0</v>
      </c>
      <c r="D83" s="15">
        <f t="shared" si="9"/>
        <v>0</v>
      </c>
      <c r="E83" s="15">
        <f t="shared" si="10"/>
        <v>0</v>
      </c>
      <c r="F83" s="12">
        <f t="shared" si="11"/>
        <v>0</v>
      </c>
      <c r="G83" s="2"/>
      <c r="H83" s="13">
        <f t="shared" si="12"/>
        <v>47.835320221541501</v>
      </c>
      <c r="I83" s="15">
        <f t="shared" si="13"/>
        <v>0</v>
      </c>
      <c r="J83" s="15">
        <f t="shared" si="14"/>
        <v>0</v>
      </c>
      <c r="K83" s="15">
        <f t="shared" si="15"/>
        <v>0</v>
      </c>
      <c r="L83" s="15">
        <f t="shared" si="16"/>
        <v>0</v>
      </c>
      <c r="M83" s="28">
        <f t="shared" si="17"/>
        <v>0</v>
      </c>
      <c r="N83" s="4"/>
      <c r="O83" s="4"/>
      <c r="P83" s="4"/>
    </row>
    <row r="84" spans="1:16">
      <c r="A84" s="13">
        <v>19.75</v>
      </c>
      <c r="B84" s="15">
        <f t="shared" si="7"/>
        <v>0</v>
      </c>
      <c r="C84" s="15">
        <f t="shared" si="8"/>
        <v>0</v>
      </c>
      <c r="D84" s="15">
        <f t="shared" si="9"/>
        <v>0</v>
      </c>
      <c r="E84" s="15">
        <f t="shared" si="10"/>
        <v>0</v>
      </c>
      <c r="F84" s="12">
        <f t="shared" si="11"/>
        <v>0</v>
      </c>
      <c r="G84" s="2"/>
      <c r="H84" s="13">
        <f t="shared" si="12"/>
        <v>51.988501189008701</v>
      </c>
      <c r="I84" s="15">
        <f t="shared" si="13"/>
        <v>0</v>
      </c>
      <c r="J84" s="15">
        <f t="shared" si="14"/>
        <v>0</v>
      </c>
      <c r="K84" s="15">
        <f t="shared" si="15"/>
        <v>0</v>
      </c>
      <c r="L84" s="15">
        <f t="shared" si="16"/>
        <v>0</v>
      </c>
      <c r="M84" s="28">
        <f t="shared" si="17"/>
        <v>0</v>
      </c>
      <c r="N84" s="4"/>
      <c r="O84" s="4"/>
      <c r="P84" s="4"/>
    </row>
    <row r="85" spans="1:16">
      <c r="A85" s="13">
        <v>20.25</v>
      </c>
      <c r="B85" s="15">
        <f t="shared" si="7"/>
        <v>0</v>
      </c>
      <c r="C85" s="15">
        <f t="shared" si="8"/>
        <v>0</v>
      </c>
      <c r="D85" s="15">
        <f t="shared" si="9"/>
        <v>0</v>
      </c>
      <c r="E85" s="15">
        <f t="shared" si="10"/>
        <v>0</v>
      </c>
      <c r="F85" s="12">
        <f t="shared" si="11"/>
        <v>0</v>
      </c>
      <c r="G85" s="2"/>
      <c r="H85" s="13">
        <f t="shared" si="12"/>
        <v>56.384774493592602</v>
      </c>
      <c r="I85" s="15">
        <f t="shared" si="13"/>
        <v>0</v>
      </c>
      <c r="J85" s="15">
        <f t="shared" si="14"/>
        <v>0</v>
      </c>
      <c r="K85" s="15">
        <f t="shared" si="15"/>
        <v>0</v>
      </c>
      <c r="L85" s="15">
        <f t="shared" si="16"/>
        <v>0</v>
      </c>
      <c r="M85" s="28">
        <f t="shared" si="17"/>
        <v>0</v>
      </c>
      <c r="N85" s="4"/>
      <c r="O85" s="4"/>
      <c r="P85" s="4"/>
    </row>
    <row r="86" spans="1:16">
      <c r="A86" s="13">
        <v>20.75</v>
      </c>
      <c r="B86" s="15">
        <f t="shared" si="7"/>
        <v>0</v>
      </c>
      <c r="C86" s="15">
        <f t="shared" si="8"/>
        <v>0</v>
      </c>
      <c r="D86" s="15">
        <f t="shared" si="9"/>
        <v>0</v>
      </c>
      <c r="E86" s="15">
        <f t="shared" si="10"/>
        <v>0</v>
      </c>
      <c r="F86" s="12">
        <f t="shared" si="11"/>
        <v>0</v>
      </c>
      <c r="G86" s="2"/>
      <c r="H86" s="13">
        <f t="shared" si="12"/>
        <v>61.0318374522056</v>
      </c>
      <c r="I86" s="15">
        <f t="shared" si="13"/>
        <v>0</v>
      </c>
      <c r="J86" s="15">
        <f t="shared" si="14"/>
        <v>0</v>
      </c>
      <c r="K86" s="15">
        <f t="shared" si="15"/>
        <v>0</v>
      </c>
      <c r="L86" s="15">
        <f t="shared" si="16"/>
        <v>0</v>
      </c>
      <c r="M86" s="28">
        <f t="shared" si="17"/>
        <v>0</v>
      </c>
      <c r="N86" s="4"/>
      <c r="O86" s="4"/>
      <c r="P86" s="4"/>
    </row>
    <row r="87" spans="1:16">
      <c r="A87" s="13">
        <v>21.25</v>
      </c>
      <c r="B87" s="15">
        <f t="shared" si="7"/>
        <v>0</v>
      </c>
      <c r="C87" s="15">
        <f t="shared" si="8"/>
        <v>0</v>
      </c>
      <c r="D87" s="15">
        <f t="shared" si="9"/>
        <v>0</v>
      </c>
      <c r="E87" s="15">
        <f t="shared" si="10"/>
        <v>0</v>
      </c>
      <c r="F87" s="12">
        <f t="shared" si="11"/>
        <v>0</v>
      </c>
      <c r="G87" s="2"/>
      <c r="H87" s="13">
        <f t="shared" si="12"/>
        <v>65.937434457075994</v>
      </c>
      <c r="I87" s="15">
        <f t="shared" si="13"/>
        <v>0</v>
      </c>
      <c r="J87" s="15">
        <f t="shared" si="14"/>
        <v>0</v>
      </c>
      <c r="K87" s="15">
        <f t="shared" si="15"/>
        <v>0</v>
      </c>
      <c r="L87" s="15">
        <f t="shared" si="16"/>
        <v>0</v>
      </c>
      <c r="M87" s="28">
        <f t="shared" si="17"/>
        <v>0</v>
      </c>
      <c r="N87" s="4"/>
      <c r="O87" s="4"/>
      <c r="P87" s="4"/>
    </row>
    <row r="88" spans="1:16">
      <c r="A88" s="13">
        <v>21.75</v>
      </c>
      <c r="B88" s="15">
        <f t="shared" si="7"/>
        <v>0</v>
      </c>
      <c r="C88" s="15">
        <f t="shared" si="8"/>
        <v>0</v>
      </c>
      <c r="D88" s="15">
        <f t="shared" si="9"/>
        <v>0</v>
      </c>
      <c r="E88" s="15">
        <f t="shared" si="10"/>
        <v>0</v>
      </c>
      <c r="F88" s="12">
        <f t="shared" si="11"/>
        <v>0</v>
      </c>
      <c r="G88" s="2"/>
      <c r="H88" s="13">
        <f t="shared" si="12"/>
        <v>71.109356118604595</v>
      </c>
      <c r="I88" s="15">
        <f t="shared" si="13"/>
        <v>0</v>
      </c>
      <c r="J88" s="15">
        <f t="shared" si="14"/>
        <v>0</v>
      </c>
      <c r="K88" s="15">
        <f t="shared" si="15"/>
        <v>0</v>
      </c>
      <c r="L88" s="15">
        <f t="shared" si="16"/>
        <v>0</v>
      </c>
      <c r="M88" s="28">
        <f t="shared" si="17"/>
        <v>0</v>
      </c>
      <c r="N88" s="4"/>
      <c r="O88" s="4"/>
      <c r="P88" s="4"/>
    </row>
    <row r="89" spans="1:16">
      <c r="A89" s="19" t="s">
        <v>7</v>
      </c>
      <c r="B89" s="20">
        <f>SUM(B52:B83)</f>
        <v>856393.95780355902</v>
      </c>
      <c r="C89" s="20">
        <f>SUM(C52:C83)</f>
        <v>19929.6779907946</v>
      </c>
      <c r="D89" s="20">
        <f>SUM(D52:D83)</f>
        <v>172.584455645161</v>
      </c>
      <c r="E89" s="20">
        <f>SUM(E52:E83)</f>
        <v>0</v>
      </c>
      <c r="F89" s="20">
        <f>SUM(F52:F83)</f>
        <v>876496.22024999897</v>
      </c>
      <c r="G89" s="12"/>
      <c r="H89" s="19" t="s">
        <v>7</v>
      </c>
      <c r="I89" s="20">
        <f>SUM(I52:I88)</f>
        <v>603545.57723634399</v>
      </c>
      <c r="J89" s="20">
        <f>SUM(J52:J88)</f>
        <v>18474.783243483002</v>
      </c>
      <c r="K89" s="20">
        <f>SUM(K52:K88)</f>
        <v>237.65828307394099</v>
      </c>
      <c r="L89" s="20">
        <f>SUM(L52:L88)</f>
        <v>0</v>
      </c>
      <c r="M89" s="20">
        <f>SUM(M52:M88)</f>
        <v>622258.01876290096</v>
      </c>
      <c r="N89" s="4"/>
      <c r="O89" s="4"/>
      <c r="P89" s="4"/>
    </row>
    <row r="90" spans="1:16">
      <c r="A90" s="6" t="s">
        <v>13</v>
      </c>
      <c r="B90" s="29">
        <f>IF(L43&gt;0,B89/L43,0)</f>
        <v>10.887190224286901</v>
      </c>
      <c r="C90" s="29">
        <f>IF(M43&gt;0,C89/M43,0)</f>
        <v>12.2587116485937</v>
      </c>
      <c r="D90" s="29">
        <f>IF(N43&gt;0,D89/N43,0)</f>
        <v>14.699390703101701</v>
      </c>
      <c r="E90" s="29">
        <f>IF(O43&gt;0,E89/O43,0)</f>
        <v>0</v>
      </c>
      <c r="F90" s="29">
        <f>IF(P43&gt;0,F89/P43,0)</f>
        <v>10.915516121888301</v>
      </c>
      <c r="G90" s="12"/>
      <c r="H90" s="6" t="s">
        <v>13</v>
      </c>
      <c r="I90" s="29">
        <f>IF(L43&gt;0,I89/L43,0)</f>
        <v>7.6727719159204604</v>
      </c>
      <c r="J90" s="29">
        <f>IF(M43&gt;0,J89/M43,0)</f>
        <v>11.3638083192682</v>
      </c>
      <c r="K90" s="29">
        <f>IF(N43&gt;0,K89/N43,0)</f>
        <v>20.241869081852901</v>
      </c>
      <c r="L90" s="29">
        <f>IF(O43&gt;0,L89/O43,0)</f>
        <v>0</v>
      </c>
      <c r="M90" s="29">
        <f>IF(P43&gt;0,M89/P43,0)</f>
        <v>7.7493402468334596</v>
      </c>
      <c r="N90" s="4"/>
      <c r="O90" s="4"/>
      <c r="P90" s="4"/>
    </row>
    <row r="91" spans="1:16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4"/>
      <c r="O91" s="4"/>
      <c r="P91" s="4"/>
    </row>
    <row r="92" spans="1:16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4"/>
      <c r="O92" s="4"/>
      <c r="P92" s="4"/>
    </row>
    <row r="93" spans="1:16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4"/>
      <c r="O93" s="4"/>
      <c r="P93" s="4"/>
    </row>
    <row r="94" spans="1:16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4"/>
      <c r="O94" s="4"/>
      <c r="P94" s="4"/>
    </row>
    <row r="95" spans="1:16" ht="14" customHeight="1">
      <c r="A95" s="50" t="s">
        <v>24</v>
      </c>
      <c r="B95" s="50"/>
      <c r="C95" s="50"/>
      <c r="D95" s="50"/>
      <c r="E95" s="50"/>
      <c r="F95" s="2"/>
      <c r="G95" s="2"/>
      <c r="H95" s="2"/>
      <c r="I95" s="2"/>
      <c r="J95" s="2"/>
      <c r="K95" s="2"/>
      <c r="L95" s="2"/>
      <c r="M95" s="2"/>
      <c r="N95" s="4"/>
      <c r="O95" s="4"/>
      <c r="P95" s="4"/>
    </row>
    <row r="96" spans="1:16">
      <c r="A96" s="50"/>
      <c r="B96" s="50"/>
      <c r="C96" s="50"/>
      <c r="D96" s="50"/>
      <c r="E96" s="50"/>
      <c r="F96" s="2"/>
      <c r="G96" s="2"/>
      <c r="H96" s="2"/>
      <c r="I96" s="2"/>
      <c r="J96" s="2"/>
      <c r="K96" s="2"/>
      <c r="L96" s="2"/>
      <c r="M96" s="2"/>
      <c r="N96" s="4"/>
      <c r="O96" s="4"/>
      <c r="P96" s="4"/>
    </row>
    <row r="97" spans="1:18">
      <c r="A97" s="30"/>
      <c r="B97" s="30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4"/>
      <c r="O97" s="4"/>
      <c r="P97" s="4"/>
    </row>
    <row r="98" spans="1:1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4"/>
      <c r="O98" s="4"/>
      <c r="P98" s="4"/>
    </row>
    <row r="99" spans="1:18">
      <c r="A99" s="51" t="s">
        <v>15</v>
      </c>
      <c r="B99" s="52" t="s">
        <v>16</v>
      </c>
      <c r="C99" s="52" t="s">
        <v>17</v>
      </c>
      <c r="D99" s="52" t="s">
        <v>18</v>
      </c>
      <c r="E99" s="52" t="s">
        <v>19</v>
      </c>
      <c r="F99" s="2"/>
      <c r="G99" s="52" t="s">
        <v>16</v>
      </c>
      <c r="H99" s="52" t="s">
        <v>18</v>
      </c>
      <c r="I99" s="52" t="s">
        <v>17</v>
      </c>
      <c r="J99" s="2"/>
      <c r="K99" s="2"/>
      <c r="L99" s="2"/>
      <c r="M99" s="2"/>
      <c r="N99" s="4"/>
      <c r="O99" s="4"/>
      <c r="P99" s="4"/>
    </row>
    <row r="100" spans="1:18">
      <c r="A100" s="51"/>
      <c r="B100" s="51"/>
      <c r="C100" s="51"/>
      <c r="D100" s="51"/>
      <c r="E100" s="52"/>
      <c r="F100" s="2"/>
      <c r="G100" s="52"/>
      <c r="H100" s="52"/>
      <c r="I100" s="52"/>
      <c r="J100" s="2"/>
      <c r="K100" s="2"/>
      <c r="L100" s="2"/>
      <c r="M100" s="2"/>
      <c r="N100" s="4"/>
      <c r="O100" s="4"/>
      <c r="P100" s="4"/>
    </row>
    <row r="101" spans="1:18">
      <c r="A101" s="2"/>
      <c r="B101" s="5"/>
      <c r="C101" s="5"/>
      <c r="D101" s="5"/>
      <c r="E101" s="2"/>
      <c r="F101" s="2"/>
      <c r="G101" s="2"/>
      <c r="H101" s="2"/>
      <c r="I101" s="2"/>
      <c r="J101" s="2"/>
      <c r="K101" s="2"/>
      <c r="L101" s="2"/>
      <c r="M101" s="2"/>
      <c r="N101" s="4"/>
      <c r="O101" s="4"/>
      <c r="P101" s="4"/>
    </row>
    <row r="102" spans="1:18">
      <c r="A102" s="31">
        <v>0</v>
      </c>
      <c r="B102" s="32">
        <f>L$43</f>
        <v>78660.695699999997</v>
      </c>
      <c r="C102" s="32">
        <f>$B$90</f>
        <v>10.8872</v>
      </c>
      <c r="D102" s="32">
        <f>$I$90</f>
        <v>7.6727999999999996</v>
      </c>
      <c r="E102" s="32">
        <f t="shared" ref="E102:E105" si="18">B102*D102</f>
        <v>603547.78599999996</v>
      </c>
      <c r="F102" s="2"/>
      <c r="G102" s="2">
        <f t="shared" ref="G102:G105" si="19">B102</f>
        <v>78660.695699999997</v>
      </c>
      <c r="H102" s="2">
        <f t="shared" ref="H102:H105" si="20">D102/1000</f>
        <v>7.6727999999999996E-3</v>
      </c>
      <c r="I102" s="2">
        <f t="shared" ref="I102:I105" si="21">C102</f>
        <v>10.8872</v>
      </c>
      <c r="J102" s="2"/>
      <c r="K102" s="2"/>
      <c r="L102" s="2"/>
      <c r="M102" s="2"/>
      <c r="N102" s="4"/>
      <c r="O102" s="4"/>
      <c r="P102" s="4"/>
    </row>
    <row r="103" spans="1:18">
      <c r="A103" s="31">
        <v>1</v>
      </c>
      <c r="B103" s="32">
        <f>M$43</f>
        <v>1625.7563</v>
      </c>
      <c r="C103" s="32">
        <f>$C$90</f>
        <v>12.258699999999999</v>
      </c>
      <c r="D103" s="32">
        <f>$J$90</f>
        <v>11.363799999999999</v>
      </c>
      <c r="E103" s="32">
        <f t="shared" si="18"/>
        <v>18474.769400000001</v>
      </c>
      <c r="F103" s="2"/>
      <c r="G103" s="2">
        <f t="shared" si="19"/>
        <v>1625.7563</v>
      </c>
      <c r="H103" s="2">
        <f t="shared" si="20"/>
        <v>1.13638E-2</v>
      </c>
      <c r="I103" s="2">
        <f t="shared" si="21"/>
        <v>12.258699999999999</v>
      </c>
      <c r="J103" s="2"/>
      <c r="K103" s="2"/>
      <c r="L103" s="2"/>
      <c r="M103" s="2"/>
      <c r="N103" s="2"/>
      <c r="O103" s="2"/>
      <c r="P103" s="4"/>
      <c r="Q103" s="4"/>
      <c r="R103" s="4"/>
    </row>
    <row r="104" spans="1:18">
      <c r="A104" s="31">
        <v>2</v>
      </c>
      <c r="B104" s="32">
        <f>N$43</f>
        <v>11.7409</v>
      </c>
      <c r="C104" s="32">
        <f>$D$90</f>
        <v>14.699400000000001</v>
      </c>
      <c r="D104" s="32">
        <f>$K$90</f>
        <v>20.241900000000001</v>
      </c>
      <c r="E104" s="32">
        <f t="shared" si="18"/>
        <v>237.65809999999999</v>
      </c>
      <c r="F104" s="2"/>
      <c r="G104" s="2">
        <f t="shared" si="19"/>
        <v>11.7409</v>
      </c>
      <c r="H104" s="2">
        <f t="shared" si="20"/>
        <v>2.02419E-2</v>
      </c>
      <c r="I104" s="2">
        <f t="shared" si="21"/>
        <v>14.699400000000001</v>
      </c>
      <c r="J104" s="2"/>
      <c r="K104" s="2"/>
      <c r="L104" s="2"/>
      <c r="M104" s="2"/>
      <c r="N104" s="2"/>
      <c r="O104" s="2"/>
      <c r="P104" s="4"/>
      <c r="Q104" s="4"/>
      <c r="R104" s="4"/>
    </row>
    <row r="105" spans="1:18">
      <c r="A105" s="31">
        <v>3</v>
      </c>
      <c r="B105" s="32">
        <f>O$43</f>
        <v>0</v>
      </c>
      <c r="C105" s="32">
        <f>$E$90</f>
        <v>0</v>
      </c>
      <c r="D105" s="32">
        <f>$L$90</f>
        <v>0</v>
      </c>
      <c r="E105" s="32">
        <f t="shared" si="18"/>
        <v>0</v>
      </c>
      <c r="F105" s="2"/>
      <c r="G105" s="2">
        <f t="shared" si="19"/>
        <v>0</v>
      </c>
      <c r="H105" s="2">
        <f t="shared" si="20"/>
        <v>0</v>
      </c>
      <c r="I105" s="2">
        <f t="shared" si="21"/>
        <v>0</v>
      </c>
      <c r="J105" s="2"/>
      <c r="K105" s="2"/>
      <c r="L105" s="2"/>
      <c r="M105" s="2"/>
      <c r="N105" s="2"/>
      <c r="O105" s="2"/>
      <c r="P105" s="4"/>
      <c r="Q105" s="4"/>
      <c r="R105" s="4"/>
    </row>
    <row r="106" spans="1:18">
      <c r="A106" s="31" t="s">
        <v>7</v>
      </c>
      <c r="B106" s="32">
        <f>SUM(B102:B105)</f>
        <v>80298.192899999995</v>
      </c>
      <c r="C106" s="32">
        <f>$F$90</f>
        <v>10.9155</v>
      </c>
      <c r="D106" s="32">
        <f>$M$90</f>
        <v>7.7492999999999999</v>
      </c>
      <c r="E106" s="32">
        <f>SUM(E102:E105)</f>
        <v>622260.21349999995</v>
      </c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4"/>
      <c r="Q106" s="4"/>
      <c r="R106" s="4"/>
    </row>
    <row r="107" spans="1:18">
      <c r="A107" s="31" t="s">
        <v>2</v>
      </c>
      <c r="B107" s="33">
        <f>$I$2</f>
        <v>622000</v>
      </c>
      <c r="C107" s="5"/>
      <c r="D107" s="5"/>
      <c r="E107" s="5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4"/>
      <c r="Q107" s="4"/>
      <c r="R107" s="4"/>
    </row>
    <row r="108" spans="1:18" ht="24">
      <c r="A108" s="34" t="s">
        <v>20</v>
      </c>
      <c r="B108" s="35">
        <f>IF(E106&gt;0,$I$2/E106,"")</f>
        <v>0.99958000000000002</v>
      </c>
      <c r="C108" s="5"/>
      <c r="D108" s="5"/>
      <c r="E108" s="5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4"/>
      <c r="Q108" s="4"/>
      <c r="R108" s="4"/>
    </row>
  </sheetData>
  <sheetProtection selectLockedCells="1" selectUnlockedCells="1"/>
  <mergeCells count="15">
    <mergeCell ref="G99:G100"/>
    <mergeCell ref="H99:H100"/>
    <mergeCell ref="I99:I100"/>
    <mergeCell ref="A95:E96"/>
    <mergeCell ref="A99:A100"/>
    <mergeCell ref="B99:B100"/>
    <mergeCell ref="C99:C100"/>
    <mergeCell ref="D99:D100"/>
    <mergeCell ref="E99:E100"/>
    <mergeCell ref="A1:F1"/>
    <mergeCell ref="H1:I1"/>
    <mergeCell ref="B4:F4"/>
    <mergeCell ref="L4:P4"/>
    <mergeCell ref="B47:D47"/>
    <mergeCell ref="I47:K47"/>
  </mergeCells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 alignWithMargins="0">
    <oddHeader>&amp;C&amp;A</oddHeader>
    <oddFooter>&amp;CPágina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D8" sqref="D8"/>
    </sheetView>
  </sheetViews>
  <sheetFormatPr baseColWidth="10" defaultColWidth="11" defaultRowHeight="13"/>
  <cols>
    <col min="2" max="2" width="11.5" style="40" customWidth="1"/>
    <col min="3" max="5" width="17.1640625" style="39" customWidth="1"/>
    <col min="6" max="6" width="107.33203125" customWidth="1"/>
    <col min="7" max="7" width="55.1640625" customWidth="1"/>
  </cols>
  <sheetData>
    <row r="1" spans="1:7" ht="18">
      <c r="A1" s="53" t="s">
        <v>25</v>
      </c>
      <c r="B1" s="53"/>
      <c r="C1" s="53"/>
      <c r="D1" s="53"/>
      <c r="E1" s="53"/>
      <c r="F1" s="53"/>
    </row>
    <row r="3" spans="1:7" ht="28">
      <c r="A3" s="41" t="s">
        <v>26</v>
      </c>
      <c r="B3" s="42" t="s">
        <v>27</v>
      </c>
      <c r="C3" s="43" t="s">
        <v>28</v>
      </c>
      <c r="D3" s="43" t="s">
        <v>29</v>
      </c>
      <c r="E3" s="43" t="s">
        <v>30</v>
      </c>
      <c r="F3" s="41" t="s">
        <v>31</v>
      </c>
      <c r="G3" s="44" t="s">
        <v>32</v>
      </c>
    </row>
    <row r="4" spans="1:7">
      <c r="A4" s="45"/>
      <c r="B4" s="45"/>
      <c r="C4" s="45">
        <v>1.1350000000000001E-2</v>
      </c>
      <c r="D4" s="45">
        <v>2.74499</v>
      </c>
      <c r="E4" s="45"/>
      <c r="F4" s="46" t="s">
        <v>33</v>
      </c>
    </row>
    <row r="5" spans="1:7">
      <c r="A5" s="45"/>
      <c r="B5" s="45"/>
      <c r="C5" s="45">
        <v>3.3631999999999998E-3</v>
      </c>
      <c r="D5" s="45">
        <v>3.2523520000000001</v>
      </c>
      <c r="E5" s="45"/>
      <c r="F5" s="46" t="s">
        <v>34</v>
      </c>
    </row>
    <row r="6" spans="1:7">
      <c r="A6" s="40"/>
      <c r="C6" s="39">
        <v>2.0040000000000001E-3</v>
      </c>
      <c r="D6" s="39">
        <v>3.45648</v>
      </c>
      <c r="F6" t="s">
        <v>35</v>
      </c>
    </row>
    <row r="7" spans="1:7">
      <c r="A7" s="40"/>
      <c r="C7" s="39">
        <v>3.2309999999999999E-3</v>
      </c>
      <c r="D7" s="39">
        <v>3.2468949999999999</v>
      </c>
      <c r="F7" t="s">
        <v>36</v>
      </c>
    </row>
  </sheetData>
  <sheetProtection selectLockedCells="1" selectUnlockedCells="1"/>
  <mergeCells count="1">
    <mergeCell ref="A1:F1"/>
  </mergeCells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/>
  <headerFooter alignWithMargins="0">
    <oddHeader>&amp;C&amp;"Times New Roman,Regular"&amp;12&amp;A</oddHeader>
    <oddFooter>&amp;C&amp;"Times New Roman,Regular"&amp;12Página &amp;P</oddFooter>
  </headerFooter>
</worksheet>
</file>