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CTP2022/SARDINAAUSTRAL_AYSEN/PRIMER_INFORME/"/>
    </mc:Choice>
  </mc:AlternateContent>
  <xr:revisionPtr revIDLastSave="0" documentId="13_ncr:1_{4F5A1F26-6545-5840-918C-894EC5EAF978}" xr6:coauthVersionLast="47" xr6:coauthVersionMax="47" xr10:uidLastSave="{00000000-0000-0000-0000-000000000000}"/>
  <bookViews>
    <workbookView xWindow="260" yWindow="780" windowWidth="23180" windowHeight="21920" xr2:uid="{00000000-000D-0000-FFFF-FFFF00000000}"/>
  </bookViews>
  <sheets>
    <sheet name="Shaefer model" sheetId="3" r:id="rId1"/>
  </sheets>
  <definedNames>
    <definedName name="B_1965">#REF!</definedName>
    <definedName name="K_par">#REF!</definedName>
    <definedName name="kpar">'Shaefer model'!$C$4</definedName>
    <definedName name="q_par">#REF!</definedName>
    <definedName name="qpar">'Shaefer model'!$B$5</definedName>
    <definedName name="r_par">#REF!</definedName>
    <definedName name="rpar">'Shaefer model'!$C$3</definedName>
    <definedName name="solver_adj" localSheetId="0" hidden="1">'Shaefer model'!$B$3:$B$5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'Shaefer model'!$B$6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3" l="1"/>
  <c r="F18" i="3"/>
  <c r="E18" i="3" s="1"/>
  <c r="G18" i="3"/>
  <c r="I18" i="3"/>
  <c r="H18" i="3" l="1"/>
  <c r="G10" i="3" l="1"/>
  <c r="G11" i="3"/>
  <c r="G12" i="3"/>
  <c r="G13" i="3"/>
  <c r="G14" i="3"/>
  <c r="G15" i="3"/>
  <c r="G16" i="3"/>
  <c r="G17" i="3"/>
  <c r="G9" i="3"/>
  <c r="D9" i="3"/>
  <c r="F9" i="3" s="1"/>
  <c r="H9" i="3" s="1"/>
  <c r="C4" i="3"/>
  <c r="C3" i="3"/>
  <c r="I9" i="3" l="1"/>
  <c r="E2" i="3"/>
  <c r="E3" i="3"/>
  <c r="D10" i="3"/>
  <c r="I10" i="3" s="1"/>
  <c r="F10" i="3" l="1"/>
  <c r="D11" i="3"/>
  <c r="I11" i="3" s="1"/>
  <c r="E10" i="3" l="1"/>
  <c r="H10" i="3"/>
  <c r="D12" i="3"/>
  <c r="I12" i="3" s="1"/>
  <c r="F11" i="3"/>
  <c r="E11" i="3" l="1"/>
  <c r="H11" i="3"/>
  <c r="D13" i="3"/>
  <c r="I13" i="3" s="1"/>
  <c r="F12" i="3"/>
  <c r="E12" i="3" l="1"/>
  <c r="H12" i="3"/>
  <c r="D14" i="3"/>
  <c r="I14" i="3" s="1"/>
  <c r="F13" i="3"/>
  <c r="E13" i="3" l="1"/>
  <c r="H13" i="3"/>
  <c r="D15" i="3"/>
  <c r="I15" i="3" s="1"/>
  <c r="F14" i="3"/>
  <c r="E14" i="3" l="1"/>
  <c r="H14" i="3"/>
  <c r="D16" i="3"/>
  <c r="I16" i="3" s="1"/>
  <c r="F15" i="3"/>
  <c r="E15" i="3" l="1"/>
  <c r="H15" i="3"/>
  <c r="D17" i="3"/>
  <c r="F16" i="3"/>
  <c r="E4" i="3"/>
  <c r="E9" i="3"/>
  <c r="F17" i="3" l="1"/>
  <c r="E17" i="3" s="1"/>
  <c r="I17" i="3"/>
  <c r="E16" i="3"/>
  <c r="H17" i="3" l="1"/>
  <c r="B6" i="3" s="1"/>
</calcChain>
</file>

<file path=xl/sharedStrings.xml><?xml version="1.0" encoding="utf-8"?>
<sst xmlns="http://schemas.openxmlformats.org/spreadsheetml/2006/main" count="17" uniqueCount="17">
  <si>
    <t>Schaefer model</t>
  </si>
  <si>
    <t>Year</t>
  </si>
  <si>
    <t>Catch</t>
  </si>
  <si>
    <t>Effort</t>
  </si>
  <si>
    <t>Parameters</t>
  </si>
  <si>
    <t>r</t>
  </si>
  <si>
    <t>K</t>
  </si>
  <si>
    <t>MSY</t>
  </si>
  <si>
    <t>q</t>
  </si>
  <si>
    <t>SSQ</t>
  </si>
  <si>
    <t>Bt</t>
  </si>
  <si>
    <t>qt</t>
  </si>
  <si>
    <t>CPUE.Estimada</t>
  </si>
  <si>
    <t>error</t>
  </si>
  <si>
    <t>CPUE observado</t>
  </si>
  <si>
    <t>Bmsy</t>
  </si>
  <si>
    <t>Umsy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</si>
</sst>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"/>
    <numFmt numFmtId="166" formatCode="0.00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MS Sans Serif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164" fontId="2" fillId="0" borderId="0" xfId="1" applyFont="1"/>
    <xf numFmtId="164" fontId="2" fillId="0" borderId="0" xfId="1" applyFont="1" applyFill="1"/>
    <xf numFmtId="0" fontId="2" fillId="3" borderId="0" xfId="0" applyFont="1" applyFill="1"/>
    <xf numFmtId="0" fontId="2" fillId="4" borderId="0" xfId="0" applyFont="1" applyFill="1"/>
    <xf numFmtId="165" fontId="2" fillId="4" borderId="0" xfId="0" applyNumberFormat="1" applyFont="1" applyFill="1"/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2" fillId="0" borderId="0" xfId="0" applyNumberFormat="1" applyFont="1" applyFill="1"/>
    <xf numFmtId="166" fontId="2" fillId="0" borderId="0" xfId="0" applyNumberFormat="1" applyFont="1"/>
    <xf numFmtId="0" fontId="2" fillId="5" borderId="0" xfId="0" applyFont="1" applyFill="1"/>
    <xf numFmtId="1" fontId="0" fillId="0" borderId="0" xfId="0" applyNumberFormat="1" applyAlignment="1">
      <alignment horizontal="center"/>
    </xf>
    <xf numFmtId="165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Trends Biomass and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'Shaefer model'!$A$9:$A$17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xVal>
          <c:yVal>
            <c:numRef>
              <c:f>'Shaefer model'!$C$9:$C$17</c:f>
              <c:numCache>
                <c:formatCode>0</c:formatCode>
                <c:ptCount val="9"/>
                <c:pt idx="0">
                  <c:v>106685</c:v>
                </c:pt>
                <c:pt idx="1">
                  <c:v>32841</c:v>
                </c:pt>
                <c:pt idx="2">
                  <c:v>21973</c:v>
                </c:pt>
                <c:pt idx="3">
                  <c:v>44923</c:v>
                </c:pt>
                <c:pt idx="4">
                  <c:v>35346</c:v>
                </c:pt>
                <c:pt idx="5">
                  <c:v>24805</c:v>
                </c:pt>
                <c:pt idx="6">
                  <c:v>6568</c:v>
                </c:pt>
                <c:pt idx="8">
                  <c:v>58922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05-4846-9ACD-34CF8D6D3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479040"/>
        <c:axId val="70147936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'Shaefer model'!$A$9:$A$17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xVal>
          <c:yVal>
            <c:numRef>
              <c:f>'Shaefer model'!$F$9:$F$17</c:f>
              <c:numCache>
                <c:formatCode>0</c:formatCode>
                <c:ptCount val="9"/>
                <c:pt idx="0">
                  <c:v>70559.170975417073</c:v>
                </c:pt>
                <c:pt idx="1">
                  <c:v>49960.12763434909</c:v>
                </c:pt>
                <c:pt idx="2">
                  <c:v>44689.415950955656</c:v>
                </c:pt>
                <c:pt idx="3">
                  <c:v>27650.145311187331</c:v>
                </c:pt>
                <c:pt idx="4">
                  <c:v>20420.810736218958</c:v>
                </c:pt>
                <c:pt idx="5">
                  <c:v>16295.340828750645</c:v>
                </c:pt>
                <c:pt idx="6">
                  <c:v>23092.344514221095</c:v>
                </c:pt>
                <c:pt idx="7">
                  <c:v>29416.473952973141</c:v>
                </c:pt>
                <c:pt idx="8">
                  <c:v>35058.226443132524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05-4846-9ACD-34CF8D6D3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442304"/>
        <c:axId val="701497408"/>
      </c:scatterChart>
      <c:valAx>
        <c:axId val="7014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01479368"/>
        <c:crosses val="autoZero"/>
        <c:crossBetween val="midCat"/>
      </c:valAx>
      <c:valAx>
        <c:axId val="70147936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01479040"/>
        <c:crosses val="autoZero"/>
        <c:crossBetween val="midCat"/>
      </c:valAx>
      <c:valAx>
        <c:axId val="70149740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01442304"/>
        <c:crosses val="max"/>
        <c:crossBetween val="midCat"/>
      </c:valAx>
      <c:valAx>
        <c:axId val="70144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149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'Shaefer model'!$I$9:$I$17</c:f>
              <c:numCache>
                <c:formatCode>0.00</c:formatCode>
                <c:ptCount val="9"/>
                <c:pt idx="0">
                  <c:v>1</c:v>
                </c:pt>
                <c:pt idx="1">
                  <c:v>0.70806001464721391</c:v>
                </c:pt>
                <c:pt idx="2">
                  <c:v>0.63336084215793176</c:v>
                </c:pt>
                <c:pt idx="3">
                  <c:v>0.39187174294920052</c:v>
                </c:pt>
                <c:pt idx="4">
                  <c:v>0.28941398338330249</c:v>
                </c:pt>
                <c:pt idx="5">
                  <c:v>0.23094575238742482</c:v>
                </c:pt>
                <c:pt idx="6">
                  <c:v>0.32727630150680909</c:v>
                </c:pt>
                <c:pt idx="7">
                  <c:v>0.41690503936365531</c:v>
                </c:pt>
                <c:pt idx="8">
                  <c:v>0.49686278847220111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CB-7B40-A12D-271C7C72C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98352"/>
        <c:axId val="1093800000"/>
      </c:scatterChart>
      <c:valAx>
        <c:axId val="109379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93800000"/>
        <c:crosses val="autoZero"/>
        <c:crossBetween val="midCat"/>
      </c:valAx>
      <c:valAx>
        <c:axId val="10938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9379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285750</xdr:colOff>
      <xdr:row>0</xdr:row>
      <xdr:rowOff>9525</xdr:rowOff>
    </xdr:from>
    <xdr:to>
      <xdr:col>17</xdr:col>
      <xdr:colOff>523875</xdr:colOff>
      <xdr:row>9</xdr:row>
      <xdr:rowOff>13557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29850" y="9525"/>
          <a:ext cx="3032125" cy="1718532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10</xdr:col>
      <xdr:colOff>166914</xdr:colOff>
      <xdr:row>11</xdr:row>
      <xdr:rowOff>122464</xdr:rowOff>
    </xdr:from>
    <xdr:to>
      <xdr:col>19</xdr:col>
      <xdr:colOff>38100</xdr:colOff>
      <xdr:row>34</xdr:row>
      <xdr:rowOff>12700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F8405D-B619-4531-BCBD-552A38135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565150</xdr:colOff>
      <xdr:row>20</xdr:row>
      <xdr:rowOff>69850</xdr:rowOff>
    </xdr:from>
    <xdr:to>
      <xdr:col>8</xdr:col>
      <xdr:colOff>82550</xdr:colOff>
      <xdr:row>34</xdr:row>
      <xdr:rowOff>146050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C9E7E4-9E82-B44C-8324-734E8CCF6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2"/>
  <sheetViews>
    <sheetView tabSelected="1" zoomScale="140" zoomScaleNormal="140" workbookViewId="0">
      <selection activeCell="I18" sqref="I18"/>
    </sheetView>
  </sheetViews>
  <sheetFormatPr baseColWidth="10" defaultColWidth="9.1640625" defaultRowHeight="15"/>
  <cols>
    <col min="1" max="2" width="9.1640625" style="1"/>
    <col min="3" max="3" width="9.6640625" style="1" bestFit="1" customWidth="1"/>
    <col min="4" max="4" width="9.1640625" style="1"/>
    <col min="5" max="5" width="11.83203125" style="1" bestFit="1" customWidth="1"/>
    <col min="6" max="6" width="11.6640625" style="1" bestFit="1" customWidth="1"/>
    <col min="7" max="7" width="12.6640625" style="1" bestFit="1" customWidth="1"/>
    <col min="8" max="8" width="11.33203125" style="1" customWidth="1"/>
    <col min="9" max="9" width="9.1640625" style="1"/>
    <col min="10" max="10" width="9.5" style="1" bestFit="1" customWidth="1"/>
    <col min="11" max="16384" width="9.1640625" style="1"/>
  </cols>
  <sheetData>
    <row r="1" spans="1:9">
      <c r="A1" s="1" t="s">
        <v>0</v>
      </c>
    </row>
    <row r="2" spans="1:9">
      <c r="A2" s="1" t="s">
        <v>4</v>
      </c>
      <c r="D2" s="14" t="s">
        <v>7</v>
      </c>
      <c r="E2" s="1">
        <f>rpar*kpar/4</f>
        <v>3389.1205980398959</v>
      </c>
    </row>
    <row r="3" spans="1:9">
      <c r="A3" s="6" t="s">
        <v>5</v>
      </c>
      <c r="B3" s="6">
        <v>0.74420445110988553</v>
      </c>
      <c r="C3" s="6">
        <f>+B3</f>
        <v>0.74420445110988553</v>
      </c>
      <c r="D3" s="14" t="s">
        <v>15</v>
      </c>
      <c r="E3" s="1">
        <f>kpar/0.5</f>
        <v>36432.145419022498</v>
      </c>
    </row>
    <row r="4" spans="1:9">
      <c r="A4" s="6" t="s">
        <v>6</v>
      </c>
      <c r="B4" s="6">
        <v>18216.072709511249</v>
      </c>
      <c r="C4" s="6">
        <f>+B4</f>
        <v>18216.072709511249</v>
      </c>
      <c r="D4" s="14" t="s">
        <v>16</v>
      </c>
      <c r="E4" s="1">
        <f>E2*0.4</f>
        <v>1355.6482392159585</v>
      </c>
    </row>
    <row r="5" spans="1:9">
      <c r="A5" s="6" t="s">
        <v>8</v>
      </c>
      <c r="B5" s="6">
        <v>3.8734568147927773</v>
      </c>
      <c r="C5" s="3"/>
    </row>
    <row r="6" spans="1:9">
      <c r="A6" s="7" t="s">
        <v>9</v>
      </c>
      <c r="B6" s="8">
        <f>SUM(H9:H17)</f>
        <v>3.4143584799076923</v>
      </c>
      <c r="C6" s="12"/>
    </row>
    <row r="8" spans="1:9">
      <c r="A8" s="2" t="s">
        <v>1</v>
      </c>
      <c r="B8" s="2" t="s">
        <v>2</v>
      </c>
      <c r="C8" s="2" t="s">
        <v>3</v>
      </c>
      <c r="D8" s="9" t="s">
        <v>10</v>
      </c>
      <c r="E8" s="9" t="s">
        <v>11</v>
      </c>
      <c r="F8" s="1" t="s">
        <v>12</v>
      </c>
      <c r="G8" s="1" t="s">
        <v>14</v>
      </c>
      <c r="H8" s="1" t="s">
        <v>13</v>
      </c>
    </row>
    <row r="9" spans="1:9">
      <c r="A9" s="10">
        <v>2013</v>
      </c>
      <c r="B9" s="10">
        <v>5318</v>
      </c>
      <c r="C9" s="15">
        <v>106685</v>
      </c>
      <c r="D9" s="18">
        <f>B4</f>
        <v>18216.072709511249</v>
      </c>
      <c r="E9" s="1">
        <f>F9/D9</f>
        <v>3.8734568147927768</v>
      </c>
      <c r="F9" s="18">
        <f t="shared" ref="F9:F17" si="0">D9*qpar</f>
        <v>70559.170975417073</v>
      </c>
      <c r="G9" s="18">
        <f>+C9</f>
        <v>106685</v>
      </c>
      <c r="H9" s="16">
        <f>(LN(C9)-LN(F9))^2</f>
        <v>0.17092345944149437</v>
      </c>
      <c r="I9" s="17">
        <f t="shared" ref="I9:I17" si="1">+D9/kpar</f>
        <v>1</v>
      </c>
    </row>
    <row r="10" spans="1:9">
      <c r="A10" s="10">
        <v>2014</v>
      </c>
      <c r="B10" s="10">
        <v>4163</v>
      </c>
      <c r="C10" s="15">
        <v>32841</v>
      </c>
      <c r="D10" s="18">
        <f>+D9+$B$3*D9*(1-(D9/$B$4))-B9</f>
        <v>12898.072709511249</v>
      </c>
      <c r="E10" s="1">
        <f t="shared" ref="E10:E17" si="2">F10/D10</f>
        <v>3.8734568147927773</v>
      </c>
      <c r="F10" s="18">
        <f t="shared" si="0"/>
        <v>49960.12763434909</v>
      </c>
      <c r="G10" s="18">
        <f t="shared" ref="G10:G17" si="3">+C10</f>
        <v>32841</v>
      </c>
      <c r="H10" s="16">
        <f t="shared" ref="H10:H17" si="4">(LN(C10)-LN(F10))^2</f>
        <v>0.17602010911480315</v>
      </c>
      <c r="I10" s="17">
        <f t="shared" si="1"/>
        <v>0.70806001464721391</v>
      </c>
    </row>
    <row r="11" spans="1:9">
      <c r="A11" s="10">
        <v>2015</v>
      </c>
      <c r="B11" s="10">
        <v>7547</v>
      </c>
      <c r="C11" s="15">
        <v>21973</v>
      </c>
      <c r="D11" s="18">
        <f t="shared" ref="D11:D18" si="5">+D10+$B$3*D10*(1-(D10/$B$4))-B10</f>
        <v>11537.347152106162</v>
      </c>
      <c r="E11" s="1">
        <f t="shared" si="2"/>
        <v>3.8734568147927773</v>
      </c>
      <c r="F11" s="18">
        <f t="shared" si="0"/>
        <v>44689.415950955656</v>
      </c>
      <c r="G11" s="18">
        <f t="shared" si="3"/>
        <v>21973</v>
      </c>
      <c r="H11" s="16">
        <f t="shared" si="4"/>
        <v>0.5039896252491447</v>
      </c>
      <c r="I11" s="17">
        <f t="shared" si="1"/>
        <v>0.63336084215793176</v>
      </c>
    </row>
    <row r="12" spans="1:9">
      <c r="A12" s="10">
        <v>2016</v>
      </c>
      <c r="B12" s="10">
        <v>5097</v>
      </c>
      <c r="C12" s="15">
        <v>44923</v>
      </c>
      <c r="D12" s="18">
        <f t="shared" si="5"/>
        <v>7138.3641623655385</v>
      </c>
      <c r="E12" s="1">
        <f t="shared" si="2"/>
        <v>3.8734568147927773</v>
      </c>
      <c r="F12" s="18">
        <f t="shared" si="0"/>
        <v>27650.145311187331</v>
      </c>
      <c r="G12" s="18">
        <f t="shared" si="3"/>
        <v>44923</v>
      </c>
      <c r="H12" s="16">
        <f t="shared" si="4"/>
        <v>0.23553446352946578</v>
      </c>
      <c r="I12" s="17">
        <f t="shared" si="1"/>
        <v>0.39187174294920052</v>
      </c>
    </row>
    <row r="13" spans="1:9">
      <c r="A13" s="10">
        <v>2017</v>
      </c>
      <c r="B13" s="10">
        <v>3853</v>
      </c>
      <c r="C13" s="15">
        <v>35346</v>
      </c>
      <c r="D13" s="18">
        <f t="shared" si="5"/>
        <v>5271.9861644595185</v>
      </c>
      <c r="E13" s="1">
        <f t="shared" si="2"/>
        <v>3.8734568147927777</v>
      </c>
      <c r="F13" s="18">
        <f t="shared" si="0"/>
        <v>20420.810736218958</v>
      </c>
      <c r="G13" s="18">
        <f t="shared" si="3"/>
        <v>35346</v>
      </c>
      <c r="H13" s="16">
        <f t="shared" si="4"/>
        <v>0.30099566338605394</v>
      </c>
      <c r="I13" s="17">
        <f t="shared" si="1"/>
        <v>0.28941398338330249</v>
      </c>
    </row>
    <row r="14" spans="1:9">
      <c r="A14" s="10">
        <v>2018</v>
      </c>
      <c r="B14" s="10">
        <v>653</v>
      </c>
      <c r="C14" s="15">
        <v>24805</v>
      </c>
      <c r="D14" s="18">
        <f t="shared" si="5"/>
        <v>4206.9246174421114</v>
      </c>
      <c r="E14" s="1">
        <f t="shared" si="2"/>
        <v>3.8734568147927773</v>
      </c>
      <c r="F14" s="18">
        <f t="shared" si="0"/>
        <v>16295.340828750645</v>
      </c>
      <c r="G14" s="18">
        <f t="shared" si="3"/>
        <v>24805</v>
      </c>
      <c r="H14" s="16">
        <f t="shared" si="4"/>
        <v>0.17653948228443686</v>
      </c>
      <c r="I14" s="17">
        <f t="shared" si="1"/>
        <v>0.23094575238742482</v>
      </c>
    </row>
    <row r="15" spans="1:9">
      <c r="A15" s="10">
        <v>2019</v>
      </c>
      <c r="B15" s="10">
        <v>1352</v>
      </c>
      <c r="C15" s="15">
        <v>6568</v>
      </c>
      <c r="D15" s="18">
        <f t="shared" si="5"/>
        <v>5961.6889043479605</v>
      </c>
      <c r="E15" s="1">
        <f t="shared" si="2"/>
        <v>3.8734568147927777</v>
      </c>
      <c r="F15" s="18">
        <f t="shared" si="0"/>
        <v>23092.344514221095</v>
      </c>
      <c r="G15" s="18">
        <f t="shared" si="3"/>
        <v>6568</v>
      </c>
      <c r="H15" s="16">
        <f t="shared" si="4"/>
        <v>1.5807826304650365</v>
      </c>
      <c r="I15" s="17">
        <f t="shared" si="1"/>
        <v>0.32727630150680909</v>
      </c>
    </row>
    <row r="16" spans="1:9">
      <c r="A16" s="10">
        <v>2020</v>
      </c>
      <c r="B16" s="10">
        <v>1839</v>
      </c>
      <c r="C16" s="15"/>
      <c r="D16" s="18">
        <f t="shared" si="5"/>
        <v>7594.3725100099946</v>
      </c>
      <c r="E16" s="1">
        <f t="shared" si="2"/>
        <v>3.8734568147927773</v>
      </c>
      <c r="F16" s="18">
        <f t="shared" si="0"/>
        <v>29416.473952973141</v>
      </c>
      <c r="G16" s="18">
        <f t="shared" si="3"/>
        <v>0</v>
      </c>
      <c r="H16" s="16"/>
      <c r="I16" s="17">
        <f t="shared" si="1"/>
        <v>0.41690503936365531</v>
      </c>
    </row>
    <row r="17" spans="1:12">
      <c r="A17" s="10">
        <v>2021</v>
      </c>
      <c r="B17" s="10">
        <v>4488</v>
      </c>
      <c r="C17" s="15">
        <v>58922</v>
      </c>
      <c r="D17" s="18">
        <f t="shared" si="5"/>
        <v>9050.8886814601228</v>
      </c>
      <c r="E17" s="1">
        <f t="shared" si="2"/>
        <v>3.8734568147927768</v>
      </c>
      <c r="F17" s="18">
        <f t="shared" si="0"/>
        <v>35058.226443132524</v>
      </c>
      <c r="G17" s="18">
        <f t="shared" si="3"/>
        <v>58922</v>
      </c>
      <c r="H17" s="16">
        <f t="shared" si="4"/>
        <v>0.26957304643725682</v>
      </c>
      <c r="I17" s="17">
        <f t="shared" si="1"/>
        <v>0.49686278847220111</v>
      </c>
      <c r="J17" s="4"/>
      <c r="K17" s="4"/>
      <c r="L17" s="4"/>
    </row>
    <row r="18" spans="1:12">
      <c r="A18" s="10"/>
      <c r="B18" s="10"/>
      <c r="C18" s="11"/>
      <c r="D18" s="18">
        <f t="shared" ref="D18" si="6">+D17+$B$3*D17*(1-(D17/$B$4))-B17</f>
        <v>7951.8758552965865</v>
      </c>
      <c r="E18" s="1">
        <f t="shared" ref="E18" si="7">F18/D18</f>
        <v>3.8734568147927773</v>
      </c>
      <c r="F18" s="18">
        <f t="shared" ref="F18" si="8">D18*qpar</f>
        <v>30801.247722084707</v>
      </c>
      <c r="G18" s="18">
        <f t="shared" ref="G18" si="9">+C18</f>
        <v>0</v>
      </c>
      <c r="H18" s="16" t="e">
        <f t="shared" ref="H18" si="10">(LN(C18)-LN(F18))^2</f>
        <v>#NUM!</v>
      </c>
      <c r="I18" s="17">
        <f t="shared" ref="I18" si="11">+D18/kpar</f>
        <v>0.43653074853750634</v>
      </c>
      <c r="J18" s="4"/>
      <c r="K18" s="4"/>
      <c r="L18" s="4"/>
    </row>
    <row r="19" spans="1:12">
      <c r="A19" s="10"/>
      <c r="B19" s="10"/>
      <c r="C19" s="11"/>
      <c r="F19" s="13"/>
      <c r="G19" s="13"/>
      <c r="I19" s="4"/>
      <c r="J19" s="4"/>
      <c r="K19" s="4"/>
      <c r="L19" s="4"/>
    </row>
    <row r="20" spans="1:12">
      <c r="A20" s="10"/>
      <c r="B20" s="10"/>
      <c r="C20" s="11"/>
      <c r="F20" s="13"/>
      <c r="G20" s="13"/>
      <c r="I20" s="4"/>
      <c r="J20" s="4"/>
      <c r="K20" s="4"/>
      <c r="L20" s="4"/>
    </row>
    <row r="21" spans="1:12">
      <c r="A21" s="10"/>
      <c r="B21" s="10"/>
      <c r="C21" s="11"/>
      <c r="F21" s="13"/>
      <c r="G21" s="13"/>
      <c r="I21" s="4"/>
      <c r="J21" s="4"/>
      <c r="K21" s="4"/>
      <c r="L21" s="4"/>
    </row>
    <row r="22" spans="1:12">
      <c r="A22" s="10"/>
      <c r="B22" s="10"/>
      <c r="C22" s="11"/>
      <c r="F22" s="13"/>
      <c r="G22" s="13"/>
      <c r="I22" s="4"/>
      <c r="J22" s="4"/>
      <c r="K22" s="4"/>
      <c r="L22" s="4"/>
    </row>
    <row r="23" spans="1:12">
      <c r="A23" s="10"/>
      <c r="B23" s="10"/>
      <c r="C23" s="11"/>
      <c r="F23" s="13"/>
      <c r="G23" s="13"/>
      <c r="I23" s="4"/>
      <c r="J23" s="4"/>
      <c r="K23" s="4"/>
      <c r="L23" s="4"/>
    </row>
    <row r="24" spans="1:12">
      <c r="A24" s="10"/>
      <c r="B24" s="10"/>
      <c r="C24" s="11"/>
      <c r="F24" s="13"/>
      <c r="G24" s="13"/>
      <c r="I24" s="4"/>
      <c r="J24" s="4"/>
      <c r="K24" s="4"/>
      <c r="L24" s="4"/>
    </row>
    <row r="25" spans="1:12">
      <c r="A25" s="10"/>
      <c r="B25" s="10"/>
      <c r="C25" s="11"/>
      <c r="F25" s="13"/>
      <c r="G25" s="13"/>
      <c r="I25" s="4"/>
      <c r="J25" s="4"/>
      <c r="K25" s="4"/>
      <c r="L25" s="4"/>
    </row>
    <row r="26" spans="1:12" s="3" customFormat="1">
      <c r="A26" s="10"/>
      <c r="B26" s="10"/>
      <c r="C26" s="11"/>
      <c r="D26" s="1"/>
      <c r="E26" s="1"/>
      <c r="F26" s="13"/>
      <c r="G26" s="13"/>
      <c r="H26" s="1"/>
      <c r="I26" s="5"/>
      <c r="J26" s="5"/>
      <c r="K26" s="5"/>
      <c r="L26" s="5"/>
    </row>
    <row r="27" spans="1:12">
      <c r="A27" s="10"/>
      <c r="B27" s="10"/>
      <c r="C27" s="11"/>
      <c r="F27" s="13"/>
      <c r="G27" s="13"/>
      <c r="I27" s="4"/>
      <c r="J27" s="4"/>
      <c r="K27" s="4"/>
      <c r="L27" s="4"/>
    </row>
    <row r="28" spans="1:12">
      <c r="A28" s="10"/>
      <c r="B28" s="10"/>
      <c r="C28" s="11"/>
      <c r="F28" s="13"/>
      <c r="G28" s="13"/>
      <c r="I28" s="4"/>
      <c r="J28" s="4"/>
      <c r="K28" s="4"/>
      <c r="L28" s="4"/>
    </row>
    <row r="29" spans="1:12">
      <c r="A29" s="10"/>
      <c r="B29" s="10"/>
      <c r="C29" s="11"/>
      <c r="F29" s="13"/>
      <c r="G29" s="13"/>
      <c r="I29" s="4"/>
      <c r="J29" s="4"/>
      <c r="K29" s="4"/>
      <c r="L29" s="4"/>
    </row>
    <row r="30" spans="1:12">
      <c r="A30" s="10"/>
      <c r="B30" s="10"/>
      <c r="C30" s="11"/>
      <c r="F30" s="13"/>
      <c r="G30" s="13"/>
      <c r="I30" s="4"/>
      <c r="J30" s="4"/>
      <c r="K30" s="4"/>
      <c r="L30" s="4"/>
    </row>
    <row r="31" spans="1:12">
      <c r="A31" s="10"/>
      <c r="B31" s="10"/>
      <c r="C31" s="11"/>
      <c r="F31" s="13"/>
      <c r="G31" s="13"/>
      <c r="I31" s="4"/>
      <c r="J31" s="4"/>
      <c r="K31" s="4"/>
      <c r="L31" s="4"/>
    </row>
    <row r="49" spans="13:20">
      <c r="M49" s="3"/>
      <c r="N49" s="3"/>
      <c r="O49" s="3"/>
      <c r="P49" s="3"/>
      <c r="Q49" s="3"/>
      <c r="R49" s="3"/>
      <c r="S49" s="3"/>
      <c r="T49" s="3"/>
    </row>
    <row r="50" spans="13:20">
      <c r="M50" s="3"/>
      <c r="N50" s="3"/>
      <c r="O50" s="3"/>
      <c r="P50" s="3"/>
      <c r="Q50" s="3"/>
      <c r="R50" s="3"/>
      <c r="S50" s="3"/>
      <c r="T50" s="3"/>
    </row>
    <row r="51" spans="13:20">
      <c r="M51" s="3"/>
      <c r="N51" s="3"/>
      <c r="O51" s="3"/>
      <c r="P51" s="3"/>
      <c r="Q51" s="3"/>
      <c r="R51" s="3"/>
      <c r="S51" s="3"/>
      <c r="T51" s="3"/>
    </row>
    <row r="52" spans="13:20">
      <c r="M52" s="3"/>
      <c r="N52" s="3"/>
      <c r="O52" s="3"/>
      <c r="P52" s="3"/>
      <c r="Q52" s="3"/>
      <c r="R52" s="3"/>
      <c r="S52" s="3"/>
      <c r="T52" s="3"/>
    </row>
    <row r="53" spans="13:20">
      <c r="M53" s="3"/>
      <c r="N53" s="3"/>
      <c r="O53" s="3"/>
      <c r="P53" s="3"/>
      <c r="Q53" s="3"/>
      <c r="R53" s="3"/>
      <c r="S53" s="3"/>
      <c r="T53" s="3"/>
    </row>
    <row r="54" spans="13:20">
      <c r="M54" s="3"/>
      <c r="N54" s="3"/>
      <c r="O54" s="3"/>
      <c r="P54" s="3"/>
      <c r="Q54" s="3"/>
      <c r="R54" s="3"/>
      <c r="S54" s="3"/>
      <c r="T54" s="3"/>
    </row>
    <row r="55" spans="13:20">
      <c r="M55" s="3"/>
      <c r="N55" s="3"/>
      <c r="O55" s="3"/>
      <c r="P55" s="3"/>
      <c r="Q55" s="3"/>
      <c r="R55" s="3"/>
      <c r="S55" s="3"/>
      <c r="T55" s="3"/>
    </row>
    <row r="56" spans="13:20">
      <c r="M56" s="3"/>
      <c r="N56" s="3"/>
      <c r="O56" s="3"/>
      <c r="P56" s="3"/>
      <c r="Q56" s="3"/>
      <c r="R56" s="3"/>
      <c r="S56" s="3"/>
      <c r="T56" s="3"/>
    </row>
    <row r="57" spans="13:20">
      <c r="M57" s="3"/>
      <c r="N57" s="3"/>
      <c r="O57" s="3"/>
      <c r="P57" s="3"/>
      <c r="Q57" s="3"/>
      <c r="R57" s="3"/>
      <c r="S57" s="3"/>
      <c r="T57" s="3"/>
    </row>
    <row r="58" spans="13:20">
      <c r="M58" s="3"/>
      <c r="N58" s="3"/>
      <c r="O58" s="3"/>
      <c r="P58" s="3"/>
      <c r="Q58" s="3"/>
      <c r="R58" s="3"/>
      <c r="S58" s="3"/>
      <c r="T58" s="3"/>
    </row>
    <row r="59" spans="13:20">
      <c r="M59" s="3"/>
      <c r="N59" s="3"/>
      <c r="O59" s="3"/>
      <c r="P59" s="3"/>
      <c r="Q59" s="3"/>
      <c r="R59" s="3"/>
      <c r="S59" s="3"/>
      <c r="T59" s="3"/>
    </row>
    <row r="60" spans="13:20">
      <c r="M60" s="3"/>
      <c r="N60" s="3"/>
      <c r="O60" s="3"/>
      <c r="P60" s="3"/>
      <c r="Q60" s="3"/>
      <c r="R60" s="3"/>
      <c r="S60" s="3"/>
      <c r="T60" s="3"/>
    </row>
    <row r="61" spans="13:20">
      <c r="M61" s="3"/>
      <c r="N61" s="3"/>
      <c r="O61" s="3"/>
      <c r="P61" s="3"/>
      <c r="Q61" s="3"/>
      <c r="R61" s="3"/>
      <c r="S61" s="3"/>
      <c r="T61" s="3"/>
    </row>
    <row r="62" spans="13:20">
      <c r="M62" s="3"/>
      <c r="N62" s="3"/>
      <c r="O62" s="3"/>
      <c r="P62" s="3"/>
      <c r="Q62" s="3"/>
      <c r="R62" s="3"/>
      <c r="S62" s="3"/>
      <c r="T62" s="3"/>
    </row>
    <row r="63" spans="13:20">
      <c r="M63" s="3"/>
      <c r="N63" s="3"/>
      <c r="O63" s="3"/>
      <c r="P63" s="3"/>
      <c r="Q63" s="3"/>
      <c r="R63" s="3"/>
      <c r="S63" s="3"/>
      <c r="T63" s="3"/>
    </row>
    <row r="64" spans="13:20">
      <c r="M64" s="3"/>
      <c r="N64" s="3"/>
      <c r="O64" s="3"/>
      <c r="P64" s="3"/>
      <c r="Q64" s="3"/>
      <c r="R64" s="3"/>
      <c r="S64" s="3"/>
      <c r="T64" s="3"/>
    </row>
    <row r="65" spans="13:20">
      <c r="M65" s="3"/>
      <c r="N65" s="3"/>
      <c r="O65" s="3"/>
      <c r="P65" s="3"/>
      <c r="Q65" s="3"/>
      <c r="R65" s="3"/>
      <c r="S65" s="3"/>
      <c r="T65" s="3"/>
    </row>
    <row r="66" spans="13:20">
      <c r="M66" s="3"/>
      <c r="N66" s="3"/>
      <c r="O66" s="3"/>
      <c r="P66" s="3"/>
      <c r="Q66" s="3"/>
      <c r="R66" s="3"/>
      <c r="S66" s="3"/>
      <c r="T66" s="3"/>
    </row>
    <row r="67" spans="13:20">
      <c r="M67" s="3"/>
      <c r="N67" s="3"/>
      <c r="O67" s="3"/>
      <c r="P67" s="3"/>
      <c r="Q67" s="3"/>
      <c r="R67" s="3"/>
      <c r="S67" s="3"/>
      <c r="T67" s="3"/>
    </row>
    <row r="68" spans="13:20">
      <c r="M68" s="3"/>
      <c r="N68" s="3"/>
      <c r="O68" s="3"/>
      <c r="P68" s="3"/>
      <c r="Q68" s="3"/>
      <c r="R68" s="3"/>
      <c r="S68" s="3"/>
      <c r="T68" s="3"/>
    </row>
    <row r="69" spans="13:20">
      <c r="M69" s="3"/>
      <c r="N69" s="3"/>
      <c r="O69" s="3"/>
      <c r="P69" s="3"/>
      <c r="Q69" s="3"/>
      <c r="R69" s="3"/>
      <c r="S69" s="3"/>
      <c r="T69" s="3"/>
    </row>
    <row r="70" spans="13:20">
      <c r="M70" s="3"/>
      <c r="N70" s="3"/>
      <c r="O70" s="3"/>
      <c r="P70" s="3"/>
      <c r="Q70" s="3"/>
      <c r="R70" s="3"/>
      <c r="S70" s="3"/>
      <c r="T70" s="3"/>
    </row>
    <row r="71" spans="13:20">
      <c r="M71" s="3"/>
      <c r="N71" s="3"/>
      <c r="O71" s="3"/>
      <c r="P71" s="3"/>
      <c r="Q71" s="3"/>
      <c r="R71" s="3"/>
      <c r="S71" s="3"/>
      <c r="T71" s="3"/>
    </row>
    <row r="72" spans="13:20">
      <c r="M72" s="3"/>
      <c r="N72" s="3"/>
      <c r="O72" s="3"/>
      <c r="P72" s="3"/>
      <c r="Q72" s="3"/>
      <c r="R72" s="3"/>
      <c r="S72" s="3"/>
      <c r="T72" s="3"/>
    </row>
    <row r="73" spans="13:20">
      <c r="M73" s="3"/>
      <c r="N73" s="3"/>
      <c r="O73" s="3"/>
      <c r="P73" s="3"/>
      <c r="Q73" s="3"/>
      <c r="R73" s="3"/>
      <c r="S73" s="3"/>
      <c r="T73" s="3"/>
    </row>
    <row r="74" spans="13:20">
      <c r="M74" s="3"/>
      <c r="N74" s="3"/>
      <c r="O74" s="3"/>
      <c r="P74" s="3"/>
      <c r="Q74" s="3"/>
      <c r="R74" s="3"/>
      <c r="S74" s="3"/>
      <c r="T74" s="3"/>
    </row>
    <row r="75" spans="13:20">
      <c r="M75" s="3"/>
      <c r="N75" s="3"/>
      <c r="O75" s="3"/>
      <c r="P75" s="3"/>
      <c r="Q75" s="3"/>
      <c r="R75" s="3"/>
      <c r="S75" s="3"/>
      <c r="T75" s="3"/>
    </row>
    <row r="76" spans="13:20">
      <c r="M76" s="3"/>
      <c r="N76" s="3"/>
      <c r="O76" s="3"/>
      <c r="P76" s="3"/>
      <c r="Q76" s="3"/>
      <c r="R76" s="3"/>
      <c r="S76" s="3"/>
      <c r="T76" s="3"/>
    </row>
    <row r="77" spans="13:20">
      <c r="M77" s="3"/>
      <c r="N77" s="3"/>
      <c r="O77" s="3"/>
      <c r="P77" s="3"/>
      <c r="Q77" s="3"/>
      <c r="R77" s="3"/>
      <c r="S77" s="3"/>
      <c r="T77" s="3"/>
    </row>
    <row r="78" spans="13:20">
      <c r="M78" s="3"/>
      <c r="N78" s="3"/>
      <c r="O78" s="3"/>
      <c r="P78" s="3"/>
      <c r="Q78" s="3"/>
      <c r="R78" s="3"/>
      <c r="S78" s="3"/>
      <c r="T78" s="3"/>
    </row>
    <row r="79" spans="13:20">
      <c r="M79" s="3"/>
      <c r="N79" s="3"/>
      <c r="O79" s="3"/>
      <c r="P79" s="3"/>
      <c r="Q79" s="3"/>
      <c r="R79" s="3"/>
      <c r="S79" s="3"/>
      <c r="T79" s="3"/>
    </row>
    <row r="80" spans="13:20">
      <c r="M80" s="3"/>
      <c r="N80" s="3"/>
      <c r="O80" s="3"/>
      <c r="P80" s="3"/>
      <c r="Q80" s="3"/>
      <c r="R80" s="3"/>
      <c r="S80" s="3"/>
      <c r="T80" s="3"/>
    </row>
    <row r="81" spans="13:20">
      <c r="M81" s="3"/>
      <c r="N81" s="3"/>
      <c r="O81" s="3"/>
      <c r="P81" s="3"/>
      <c r="Q81" s="3"/>
      <c r="R81" s="3"/>
      <c r="S81" s="3"/>
      <c r="T81" s="3"/>
    </row>
    <row r="82" spans="13:20">
      <c r="M82" s="3"/>
      <c r="N82" s="3"/>
      <c r="O82" s="3"/>
      <c r="P82" s="3"/>
      <c r="Q82" s="3"/>
      <c r="R82" s="3"/>
      <c r="S82" s="3"/>
      <c r="T82" s="3"/>
    </row>
    <row r="83" spans="13:20">
      <c r="M83" s="3"/>
      <c r="N83" s="3"/>
      <c r="O83" s="3"/>
      <c r="P83" s="3"/>
      <c r="Q83" s="3"/>
      <c r="R83" s="3"/>
      <c r="S83" s="3"/>
      <c r="T83" s="3"/>
    </row>
    <row r="84" spans="13:20">
      <c r="M84" s="3"/>
      <c r="N84" s="3"/>
      <c r="O84" s="3"/>
      <c r="P84" s="3"/>
      <c r="Q84" s="3"/>
      <c r="R84" s="3"/>
      <c r="S84" s="3"/>
      <c r="T84" s="3"/>
    </row>
    <row r="85" spans="13:20">
      <c r="M85" s="3"/>
      <c r="N85" s="3"/>
      <c r="O85" s="3"/>
      <c r="P85" s="3"/>
      <c r="Q85" s="3"/>
      <c r="R85" s="3"/>
      <c r="S85" s="3"/>
      <c r="T85" s="3"/>
    </row>
    <row r="86" spans="13:20">
      <c r="M86" s="3"/>
      <c r="N86" s="3"/>
      <c r="O86" s="3"/>
      <c r="P86" s="3"/>
      <c r="Q86" s="3"/>
      <c r="R86" s="3"/>
      <c r="S86" s="3"/>
      <c r="T86" s="3"/>
    </row>
    <row r="87" spans="13:20">
      <c r="M87" s="3"/>
      <c r="N87" s="3"/>
      <c r="O87" s="3"/>
      <c r="P87" s="3"/>
      <c r="Q87" s="3"/>
      <c r="R87" s="3"/>
      <c r="S87" s="3"/>
      <c r="T87" s="3"/>
    </row>
    <row r="88" spans="13:20">
      <c r="M88" s="3"/>
      <c r="N88" s="3"/>
      <c r="O88" s="3"/>
      <c r="P88" s="3"/>
      <c r="Q88" s="3"/>
      <c r="R88" s="3"/>
      <c r="S88" s="3"/>
      <c r="T88" s="3"/>
    </row>
    <row r="89" spans="13:20">
      <c r="M89" s="3"/>
      <c r="N89" s="3"/>
      <c r="O89" s="3"/>
      <c r="P89" s="3"/>
      <c r="Q89" s="3"/>
      <c r="R89" s="3"/>
      <c r="S89" s="3"/>
      <c r="T89" s="3"/>
    </row>
    <row r="90" spans="13:20">
      <c r="M90" s="3"/>
      <c r="N90" s="3"/>
      <c r="O90" s="3"/>
      <c r="P90" s="3"/>
      <c r="Q90" s="3"/>
      <c r="R90" s="3"/>
      <c r="S90" s="3"/>
      <c r="T90" s="3"/>
    </row>
    <row r="91" spans="13:20">
      <c r="M91" s="3"/>
      <c r="N91" s="3"/>
      <c r="O91" s="3"/>
      <c r="P91" s="3"/>
      <c r="Q91" s="3"/>
      <c r="R91" s="3"/>
      <c r="S91" s="3"/>
      <c r="T91" s="3"/>
    </row>
    <row r="92" spans="13:20">
      <c r="M92" s="3"/>
      <c r="N92" s="3"/>
      <c r="O92" s="3"/>
      <c r="P92" s="3"/>
      <c r="Q92" s="3"/>
      <c r="R92" s="3"/>
      <c r="S92" s="3"/>
      <c r="T92" s="3"/>
    </row>
    <row r="93" spans="13:20">
      <c r="M93" s="3"/>
      <c r="N93" s="3"/>
      <c r="O93" s="3"/>
      <c r="P93" s="3"/>
      <c r="Q93" s="3"/>
      <c r="R93" s="3"/>
      <c r="S93" s="3"/>
      <c r="T93" s="3"/>
    </row>
    <row r="94" spans="13:20">
      <c r="M94" s="3"/>
      <c r="N94" s="3"/>
      <c r="O94" s="3"/>
      <c r="P94" s="3"/>
      <c r="Q94" s="3"/>
      <c r="R94" s="3"/>
      <c r="S94" s="3"/>
      <c r="T94" s="3"/>
    </row>
    <row r="95" spans="13:20">
      <c r="M95" s="3"/>
      <c r="N95" s="3"/>
      <c r="O95" s="3"/>
      <c r="P95" s="3"/>
      <c r="Q95" s="3"/>
      <c r="R95" s="3"/>
      <c r="S95" s="3"/>
      <c r="T95" s="3"/>
    </row>
    <row r="96" spans="13:20">
      <c r="M96" s="3"/>
      <c r="N96" s="3"/>
      <c r="O96" s="3"/>
      <c r="P96" s="3"/>
      <c r="Q96" s="3"/>
      <c r="R96" s="3"/>
      <c r="S96" s="3"/>
      <c r="T96" s="3"/>
    </row>
    <row r="97" spans="13:20">
      <c r="M97" s="3"/>
      <c r="N97" s="3"/>
      <c r="O97" s="3"/>
      <c r="P97" s="3"/>
      <c r="Q97" s="3"/>
      <c r="R97" s="3"/>
      <c r="S97" s="3"/>
      <c r="T97" s="3"/>
    </row>
    <row r="98" spans="13:20">
      <c r="M98" s="3"/>
      <c r="N98" s="3"/>
      <c r="O98" s="3"/>
      <c r="P98" s="3"/>
      <c r="Q98" s="3"/>
      <c r="R98" s="3"/>
      <c r="S98" s="3"/>
      <c r="T98" s="3"/>
    </row>
    <row r="99" spans="13:20">
      <c r="M99" s="3"/>
      <c r="N99" s="3"/>
      <c r="O99" s="3"/>
      <c r="P99" s="3"/>
      <c r="Q99" s="3"/>
      <c r="R99" s="3"/>
      <c r="S99" s="3"/>
      <c r="T99" s="3"/>
    </row>
    <row r="100" spans="13:20">
      <c r="M100" s="3"/>
      <c r="N100" s="3"/>
      <c r="O100" s="3"/>
      <c r="P100" s="3"/>
      <c r="Q100" s="3"/>
      <c r="R100" s="3"/>
      <c r="S100" s="3"/>
      <c r="T100" s="3"/>
    </row>
    <row r="101" spans="13:20">
      <c r="M101" s="3"/>
      <c r="N101" s="3"/>
      <c r="O101" s="3"/>
      <c r="P101" s="3"/>
      <c r="Q101" s="3"/>
      <c r="R101" s="3"/>
      <c r="S101" s="3"/>
      <c r="T101" s="3"/>
    </row>
    <row r="102" spans="13:20">
      <c r="M102" s="3"/>
      <c r="N102" s="3"/>
      <c r="O102" s="3"/>
      <c r="P102" s="3"/>
      <c r="Q102" s="3"/>
      <c r="R102" s="3"/>
      <c r="S102" s="3"/>
      <c r="T102" s="3"/>
    </row>
    <row r="103" spans="13:20">
      <c r="M103" s="3"/>
      <c r="N103" s="3"/>
      <c r="O103" s="3"/>
      <c r="P103" s="3"/>
      <c r="Q103" s="3"/>
      <c r="R103" s="3"/>
      <c r="S103" s="3"/>
      <c r="T103" s="3"/>
    </row>
    <row r="104" spans="13:20">
      <c r="M104" s="3"/>
      <c r="N104" s="3"/>
      <c r="O104" s="3"/>
      <c r="P104" s="3"/>
      <c r="Q104" s="3"/>
      <c r="R104" s="3"/>
      <c r="S104" s="3"/>
      <c r="T104" s="3"/>
    </row>
    <row r="105" spans="13:20">
      <c r="M105" s="3"/>
      <c r="N105" s="3"/>
      <c r="O105" s="3"/>
      <c r="P105" s="3"/>
      <c r="Q105" s="3"/>
      <c r="R105" s="3"/>
      <c r="S105" s="3"/>
      <c r="T105" s="3"/>
    </row>
    <row r="106" spans="13:20">
      <c r="M106" s="3"/>
      <c r="N106" s="3"/>
      <c r="O106" s="3"/>
      <c r="P106" s="3"/>
      <c r="Q106" s="3"/>
      <c r="R106" s="3"/>
      <c r="S106" s="3"/>
      <c r="T106" s="3"/>
    </row>
    <row r="107" spans="13:20">
      <c r="M107" s="3"/>
      <c r="N107" s="3"/>
      <c r="O107" s="3"/>
      <c r="P107" s="3"/>
      <c r="Q107" s="3"/>
      <c r="R107" s="3"/>
      <c r="S107" s="3"/>
      <c r="T107" s="3"/>
    </row>
    <row r="108" spans="13:20">
      <c r="M108" s="3"/>
      <c r="N108" s="3"/>
      <c r="O108" s="3"/>
      <c r="P108" s="3"/>
      <c r="Q108" s="3"/>
      <c r="R108" s="3"/>
      <c r="S108" s="3"/>
      <c r="T108" s="3"/>
    </row>
    <row r="109" spans="13:20">
      <c r="M109" s="3"/>
      <c r="N109" s="3"/>
      <c r="O109" s="3"/>
      <c r="P109" s="3"/>
      <c r="Q109" s="3"/>
      <c r="R109" s="3"/>
      <c r="S109" s="3"/>
      <c r="T109" s="3"/>
    </row>
    <row r="110" spans="13:20">
      <c r="M110" s="3"/>
      <c r="N110" s="3"/>
      <c r="O110" s="3"/>
      <c r="P110" s="3"/>
      <c r="Q110" s="3"/>
      <c r="R110" s="3"/>
      <c r="S110" s="3"/>
      <c r="T110" s="3"/>
    </row>
    <row r="111" spans="13:20">
      <c r="M111" s="3"/>
      <c r="N111" s="3"/>
      <c r="O111" s="3"/>
      <c r="P111" s="3"/>
      <c r="Q111" s="3"/>
      <c r="R111" s="3"/>
      <c r="S111" s="3"/>
      <c r="T111" s="3"/>
    </row>
    <row r="112" spans="13:20">
      <c r="M112" s="3"/>
      <c r="N112" s="3"/>
      <c r="O112" s="3"/>
      <c r="P112" s="3"/>
      <c r="Q112" s="3"/>
      <c r="R112" s="3"/>
      <c r="S112" s="3"/>
      <c r="T112" s="3"/>
    </row>
    <row r="113" spans="13:20">
      <c r="M113" s="3"/>
      <c r="N113" s="3"/>
      <c r="O113" s="3"/>
      <c r="P113" s="3"/>
      <c r="Q113" s="3"/>
      <c r="R113" s="3"/>
      <c r="S113" s="3"/>
      <c r="T113" s="3"/>
    </row>
    <row r="114" spans="13:20">
      <c r="M114" s="3"/>
      <c r="N114" s="3"/>
      <c r="O114" s="3"/>
      <c r="P114" s="3"/>
      <c r="Q114" s="3"/>
      <c r="R114" s="3"/>
      <c r="S114" s="3"/>
      <c r="T114" s="3"/>
    </row>
    <row r="115" spans="13:20">
      <c r="M115" s="3"/>
      <c r="N115" s="3"/>
      <c r="O115" s="3"/>
      <c r="P115" s="3"/>
      <c r="Q115" s="3"/>
      <c r="R115" s="3"/>
      <c r="S115" s="3"/>
      <c r="T115" s="3"/>
    </row>
    <row r="116" spans="13:20">
      <c r="M116" s="3"/>
      <c r="N116" s="3"/>
      <c r="O116" s="3"/>
      <c r="P116" s="3"/>
      <c r="Q116" s="3"/>
      <c r="R116" s="3"/>
      <c r="S116" s="3"/>
      <c r="T116" s="3"/>
    </row>
    <row r="117" spans="13:20">
      <c r="M117" s="3"/>
      <c r="N117" s="3"/>
      <c r="O117" s="3"/>
      <c r="P117" s="3"/>
      <c r="Q117" s="3"/>
      <c r="R117" s="3"/>
      <c r="S117" s="3"/>
      <c r="T117" s="3"/>
    </row>
    <row r="118" spans="13:20">
      <c r="M118" s="3"/>
      <c r="N118" s="3"/>
      <c r="O118" s="3"/>
      <c r="P118" s="3"/>
      <c r="Q118" s="3"/>
      <c r="R118" s="3"/>
      <c r="S118" s="3"/>
      <c r="T118" s="3"/>
    </row>
    <row r="119" spans="13:20">
      <c r="M119" s="3"/>
      <c r="N119" s="3"/>
      <c r="O119" s="3"/>
      <c r="P119" s="3"/>
      <c r="Q119" s="3"/>
      <c r="R119" s="3"/>
      <c r="S119" s="3"/>
      <c r="T119" s="3"/>
    </row>
    <row r="120" spans="13:20">
      <c r="M120" s="3"/>
      <c r="N120" s="3"/>
      <c r="O120" s="3"/>
      <c r="P120" s="3"/>
      <c r="Q120" s="3"/>
      <c r="R120" s="3"/>
      <c r="S120" s="3"/>
      <c r="T120" s="3"/>
    </row>
    <row r="121" spans="13:20">
      <c r="M121" s="3"/>
      <c r="N121" s="3"/>
      <c r="O121" s="3"/>
      <c r="P121" s="3"/>
      <c r="Q121" s="3"/>
      <c r="R121" s="3"/>
      <c r="S121" s="3"/>
      <c r="T121" s="3"/>
    </row>
    <row r="122" spans="13:20">
      <c r="M122" s="3"/>
      <c r="N122" s="3"/>
      <c r="O122" s="3"/>
      <c r="P122" s="3"/>
      <c r="Q122" s="3"/>
      <c r="R122" s="3"/>
      <c r="S122" s="3"/>
      <c r="T122" s="3"/>
    </row>
    <row r="123" spans="13:20">
      <c r="M123" s="3"/>
      <c r="N123" s="3"/>
      <c r="O123" s="3"/>
      <c r="P123" s="3"/>
      <c r="Q123" s="3"/>
      <c r="R123" s="3"/>
      <c r="S123" s="3"/>
      <c r="T123" s="3"/>
    </row>
    <row r="124" spans="13:20">
      <c r="M124" s="3"/>
      <c r="N124" s="3"/>
      <c r="O124" s="3"/>
      <c r="P124" s="3"/>
      <c r="Q124" s="3"/>
      <c r="R124" s="3"/>
      <c r="S124" s="3"/>
      <c r="T124" s="3"/>
    </row>
    <row r="125" spans="13:20">
      <c r="M125" s="3"/>
      <c r="N125" s="3"/>
      <c r="O125" s="3"/>
      <c r="P125" s="3"/>
      <c r="Q125" s="3"/>
      <c r="R125" s="3"/>
      <c r="S125" s="3"/>
      <c r="T125" s="3"/>
    </row>
    <row r="126" spans="13:20">
      <c r="M126" s="3"/>
      <c r="N126" s="3"/>
      <c r="O126" s="3"/>
      <c r="P126" s="3"/>
      <c r="Q126" s="3"/>
      <c r="R126" s="3"/>
      <c r="S126" s="3"/>
      <c r="T126" s="3"/>
    </row>
    <row r="127" spans="13:20">
      <c r="M127" s="3"/>
      <c r="N127" s="3"/>
      <c r="O127" s="3"/>
      <c r="P127" s="3"/>
      <c r="Q127" s="3"/>
      <c r="R127" s="3"/>
      <c r="S127" s="3"/>
      <c r="T127" s="3"/>
    </row>
    <row r="128" spans="13:20">
      <c r="M128" s="3"/>
      <c r="N128" s="3"/>
      <c r="O128" s="3"/>
      <c r="P128" s="3"/>
      <c r="Q128" s="3"/>
      <c r="R128" s="3"/>
      <c r="S128" s="3"/>
      <c r="T128" s="3"/>
    </row>
    <row r="129" spans="13:20">
      <c r="M129" s="3"/>
      <c r="N129" s="3"/>
      <c r="O129" s="3"/>
      <c r="P129" s="3"/>
      <c r="Q129" s="3"/>
      <c r="R129" s="3"/>
      <c r="S129" s="3"/>
      <c r="T129" s="3"/>
    </row>
    <row r="130" spans="13:20">
      <c r="M130" s="3"/>
      <c r="N130" s="3"/>
      <c r="O130" s="3"/>
      <c r="P130" s="3"/>
      <c r="Q130" s="3"/>
      <c r="R130" s="3"/>
      <c r="S130" s="3"/>
      <c r="T130" s="3"/>
    </row>
    <row r="131" spans="13:20">
      <c r="M131" s="3"/>
      <c r="N131" s="3"/>
      <c r="O131" s="3"/>
      <c r="P131" s="3"/>
      <c r="Q131" s="3"/>
      <c r="R131" s="3"/>
      <c r="S131" s="3"/>
      <c r="T131" s="3"/>
    </row>
    <row r="132" spans="13:20">
      <c r="M132" s="3"/>
      <c r="N132" s="3"/>
      <c r="O132" s="3"/>
      <c r="P132" s="3"/>
      <c r="Q132" s="3"/>
      <c r="R132" s="3"/>
      <c r="S132" s="3"/>
      <c r="T132" s="3"/>
    </row>
    <row r="133" spans="13:20">
      <c r="M133" s="3"/>
      <c r="N133" s="3"/>
      <c r="O133" s="3"/>
      <c r="P133" s="3"/>
      <c r="Q133" s="3"/>
      <c r="R133" s="3"/>
      <c r="S133" s="3"/>
      <c r="T133" s="3"/>
    </row>
    <row r="134" spans="13:20">
      <c r="M134" s="3"/>
      <c r="N134" s="3"/>
      <c r="O134" s="3"/>
      <c r="P134" s="3"/>
      <c r="Q134" s="3"/>
      <c r="R134" s="3"/>
      <c r="S134" s="3"/>
      <c r="T134" s="3"/>
    </row>
    <row r="135" spans="13:20">
      <c r="M135" s="3"/>
      <c r="N135" s="3"/>
      <c r="O135" s="3"/>
      <c r="P135" s="3"/>
      <c r="Q135" s="3"/>
      <c r="R135" s="3"/>
      <c r="S135" s="3"/>
      <c r="T135" s="3"/>
    </row>
    <row r="136" spans="13:20">
      <c r="M136" s="3"/>
      <c r="N136" s="3"/>
      <c r="O136" s="3"/>
      <c r="P136" s="3"/>
      <c r="Q136" s="3"/>
      <c r="R136" s="3"/>
      <c r="S136" s="3"/>
      <c r="T136" s="3"/>
    </row>
    <row r="137" spans="13:20">
      <c r="M137" s="3"/>
      <c r="N137" s="3"/>
      <c r="O137" s="3"/>
      <c r="P137" s="3"/>
      <c r="Q137" s="3"/>
      <c r="R137" s="3"/>
      <c r="S137" s="3"/>
      <c r="T137" s="3"/>
    </row>
    <row r="138" spans="13:20">
      <c r="M138" s="3"/>
      <c r="N138" s="3"/>
      <c r="O138" s="3"/>
      <c r="P138" s="3"/>
      <c r="Q138" s="3"/>
      <c r="R138" s="3"/>
      <c r="S138" s="3"/>
      <c r="T138" s="3"/>
    </row>
    <row r="139" spans="13:20">
      <c r="M139" s="3"/>
      <c r="N139" s="3"/>
      <c r="O139" s="3"/>
      <c r="P139" s="3"/>
      <c r="Q139" s="3"/>
      <c r="R139" s="3"/>
      <c r="S139" s="3"/>
      <c r="T139" s="3"/>
    </row>
    <row r="140" spans="13:20">
      <c r="M140" s="3"/>
      <c r="N140" s="3"/>
      <c r="O140" s="3"/>
      <c r="P140" s="3"/>
      <c r="Q140" s="3"/>
      <c r="R140" s="3"/>
      <c r="S140" s="3"/>
      <c r="T140" s="3"/>
    </row>
    <row r="141" spans="13:20">
      <c r="M141" s="3"/>
      <c r="N141" s="3"/>
      <c r="O141" s="3"/>
      <c r="P141" s="3"/>
      <c r="Q141" s="3"/>
      <c r="R141" s="3"/>
      <c r="S141" s="3"/>
      <c r="T141" s="3"/>
    </row>
    <row r="142" spans="13:20">
      <c r="M142" s="3"/>
      <c r="N142" s="3"/>
      <c r="O142" s="3"/>
      <c r="P142" s="3"/>
      <c r="Q142" s="3"/>
      <c r="R142" s="3"/>
      <c r="S142" s="3"/>
      <c r="T142" s="3"/>
    </row>
    <row r="143" spans="13:20">
      <c r="M143" s="3"/>
      <c r="N143" s="3"/>
      <c r="O143" s="3"/>
      <c r="P143" s="3"/>
      <c r="Q143" s="3"/>
      <c r="R143" s="3"/>
      <c r="S143" s="3"/>
      <c r="T143" s="3"/>
    </row>
    <row r="144" spans="13:20">
      <c r="M144" s="3"/>
      <c r="N144" s="3"/>
      <c r="O144" s="3"/>
      <c r="P144" s="3"/>
      <c r="Q144" s="3"/>
      <c r="R144" s="3"/>
      <c r="S144" s="3"/>
      <c r="T144" s="3"/>
    </row>
    <row r="145" spans="13:20">
      <c r="M145" s="3"/>
      <c r="N145" s="3"/>
      <c r="O145" s="3"/>
      <c r="P145" s="3"/>
      <c r="Q145" s="3"/>
      <c r="R145" s="3"/>
      <c r="S145" s="3"/>
      <c r="T145" s="3"/>
    </row>
    <row r="146" spans="13:20">
      <c r="M146" s="3"/>
      <c r="N146" s="3"/>
      <c r="O146" s="3"/>
      <c r="P146" s="3"/>
      <c r="Q146" s="3"/>
      <c r="R146" s="3"/>
      <c r="S146" s="3"/>
      <c r="T146" s="3"/>
    </row>
    <row r="147" spans="13:20">
      <c r="M147" s="3"/>
      <c r="N147" s="3"/>
      <c r="O147" s="3"/>
      <c r="P147" s="3"/>
      <c r="Q147" s="3"/>
      <c r="R147" s="3"/>
      <c r="S147" s="3"/>
      <c r="T147" s="3"/>
    </row>
    <row r="148" spans="13:20">
      <c r="M148" s="3"/>
      <c r="N148" s="3"/>
      <c r="O148" s="3"/>
      <c r="P148" s="3"/>
      <c r="Q148" s="3"/>
      <c r="R148" s="3"/>
      <c r="S148" s="3"/>
      <c r="T148" s="3"/>
    </row>
    <row r="149" spans="13:20">
      <c r="M149" s="3"/>
      <c r="N149" s="3"/>
      <c r="O149" s="3"/>
      <c r="P149" s="3"/>
      <c r="Q149" s="3"/>
      <c r="R149" s="3"/>
      <c r="S149" s="3"/>
      <c r="T149" s="3"/>
    </row>
    <row r="150" spans="13:20">
      <c r="M150" s="3"/>
      <c r="N150" s="3"/>
      <c r="O150" s="3"/>
      <c r="P150" s="3"/>
      <c r="Q150" s="3"/>
      <c r="R150" s="3"/>
      <c r="S150" s="3"/>
      <c r="T150" s="3"/>
    </row>
    <row r="151" spans="13:20">
      <c r="M151" s="3"/>
      <c r="N151" s="3"/>
      <c r="O151" s="3"/>
      <c r="P151" s="3"/>
      <c r="Q151" s="3"/>
      <c r="R151" s="3"/>
      <c r="S151" s="3"/>
      <c r="T151" s="3"/>
    </row>
    <row r="152" spans="13:20">
      <c r="M152" s="3"/>
      <c r="N152" s="3"/>
      <c r="O152" s="3"/>
      <c r="P152" s="3"/>
      <c r="Q152" s="3"/>
      <c r="R152" s="3"/>
      <c r="S152" s="3"/>
      <c r="T152" s="3"/>
    </row>
    <row r="153" spans="13:20">
      <c r="M153" s="3"/>
      <c r="N153" s="3"/>
      <c r="O153" s="3"/>
      <c r="P153" s="3"/>
      <c r="Q153" s="3"/>
      <c r="R153" s="3"/>
      <c r="S153" s="3"/>
      <c r="T153" s="3"/>
    </row>
    <row r="154" spans="13:20">
      <c r="M154" s="3"/>
      <c r="N154" s="3"/>
      <c r="O154" s="3"/>
      <c r="P154" s="3"/>
      <c r="Q154" s="3"/>
      <c r="R154" s="3"/>
      <c r="S154" s="3"/>
      <c r="T154" s="3"/>
    </row>
    <row r="155" spans="13:20">
      <c r="M155" s="3"/>
      <c r="N155" s="3"/>
      <c r="O155" s="3"/>
      <c r="P155" s="3"/>
      <c r="Q155" s="3"/>
      <c r="R155" s="3"/>
      <c r="S155" s="3"/>
      <c r="T155" s="3"/>
    </row>
    <row r="156" spans="13:20">
      <c r="M156" s="3"/>
      <c r="N156" s="3"/>
      <c r="O156" s="3"/>
      <c r="P156" s="3"/>
      <c r="Q156" s="3"/>
      <c r="R156" s="3"/>
      <c r="S156" s="3"/>
      <c r="T156" s="3"/>
    </row>
    <row r="157" spans="13:20">
      <c r="M157" s="3"/>
      <c r="N157" s="3"/>
      <c r="O157" s="3"/>
      <c r="P157" s="3"/>
      <c r="Q157" s="3"/>
      <c r="R157" s="3"/>
      <c r="S157" s="3"/>
      <c r="T157" s="3"/>
    </row>
    <row r="158" spans="13:20">
      <c r="M158" s="3"/>
      <c r="N158" s="3"/>
      <c r="O158" s="3"/>
      <c r="P158" s="3"/>
      <c r="Q158" s="3"/>
      <c r="R158" s="3"/>
      <c r="S158" s="3"/>
      <c r="T158" s="3"/>
    </row>
    <row r="159" spans="13:20">
      <c r="M159" s="3"/>
      <c r="N159" s="3"/>
      <c r="O159" s="3"/>
      <c r="P159" s="3"/>
      <c r="Q159" s="3"/>
      <c r="R159" s="3"/>
      <c r="S159" s="3"/>
      <c r="T159" s="3"/>
    </row>
    <row r="160" spans="13:20">
      <c r="M160" s="3"/>
      <c r="N160" s="3"/>
      <c r="O160" s="3"/>
      <c r="P160" s="3"/>
      <c r="Q160" s="3"/>
      <c r="R160" s="3"/>
      <c r="S160" s="3"/>
      <c r="T160" s="3"/>
    </row>
    <row r="161" spans="13:20">
      <c r="M161" s="3"/>
      <c r="N161" s="3"/>
      <c r="O161" s="3"/>
      <c r="P161" s="3"/>
      <c r="Q161" s="3"/>
      <c r="R161" s="3"/>
      <c r="S161" s="3"/>
      <c r="T161" s="3"/>
    </row>
    <row r="162" spans="13:20">
      <c r="M162" s="3"/>
      <c r="N162" s="3"/>
      <c r="O162" s="3"/>
      <c r="P162" s="3"/>
      <c r="Q162" s="3"/>
      <c r="R162" s="3"/>
      <c r="S162" s="3"/>
      <c r="T162" s="3"/>
    </row>
    <row r="163" spans="13:20">
      <c r="M163" s="3"/>
      <c r="N163" s="3"/>
      <c r="O163" s="3"/>
      <c r="P163" s="3"/>
      <c r="Q163" s="3"/>
      <c r="R163" s="3"/>
      <c r="S163" s="3"/>
      <c r="T163" s="3"/>
    </row>
    <row r="164" spans="13:20">
      <c r="M164" s="3"/>
      <c r="N164" s="3"/>
      <c r="O164" s="3"/>
      <c r="P164" s="3"/>
      <c r="Q164" s="3"/>
      <c r="R164" s="3"/>
      <c r="S164" s="3"/>
      <c r="T164" s="3"/>
    </row>
    <row r="165" spans="13:20">
      <c r="M165" s="3"/>
      <c r="N165" s="3"/>
      <c r="O165" s="3"/>
      <c r="P165" s="3"/>
      <c r="Q165" s="3"/>
      <c r="R165" s="3"/>
      <c r="S165" s="3"/>
      <c r="T165" s="3"/>
    </row>
    <row r="166" spans="13:20">
      <c r="M166" s="3"/>
      <c r="N166" s="3"/>
      <c r="O166" s="3"/>
      <c r="P166" s="3"/>
      <c r="Q166" s="3"/>
      <c r="R166" s="3"/>
      <c r="S166" s="3"/>
      <c r="T166" s="3"/>
    </row>
    <row r="167" spans="13:20">
      <c r="M167" s="3"/>
      <c r="N167" s="3"/>
      <c r="O167" s="3"/>
      <c r="P167" s="3"/>
      <c r="Q167" s="3"/>
      <c r="R167" s="3"/>
      <c r="S167" s="3"/>
      <c r="T167" s="3"/>
    </row>
    <row r="168" spans="13:20">
      <c r="M168" s="3"/>
      <c r="N168" s="3"/>
      <c r="O168" s="3"/>
      <c r="P168" s="3"/>
      <c r="Q168" s="3"/>
      <c r="R168" s="3"/>
      <c r="S168" s="3"/>
      <c r="T168" s="3"/>
    </row>
    <row r="169" spans="13:20">
      <c r="M169" s="3"/>
      <c r="N169" s="3"/>
      <c r="O169" s="3"/>
      <c r="P169" s="3"/>
      <c r="Q169" s="3"/>
      <c r="R169" s="3"/>
      <c r="S169" s="3"/>
      <c r="T169" s="3"/>
    </row>
    <row r="170" spans="13:20">
      <c r="M170" s="3"/>
      <c r="N170" s="3"/>
      <c r="O170" s="3"/>
      <c r="P170" s="3"/>
      <c r="Q170" s="3"/>
      <c r="R170" s="3"/>
      <c r="S170" s="3"/>
      <c r="T170" s="3"/>
    </row>
    <row r="171" spans="13:20">
      <c r="M171" s="3"/>
      <c r="N171" s="3"/>
      <c r="O171" s="3"/>
      <c r="P171" s="3"/>
      <c r="Q171" s="3"/>
      <c r="R171" s="3"/>
      <c r="S171" s="3"/>
      <c r="T171" s="3"/>
    </row>
    <row r="172" spans="13:20">
      <c r="M172" s="3"/>
      <c r="N172" s="3"/>
      <c r="O172" s="3"/>
      <c r="P172" s="3"/>
      <c r="Q172" s="3"/>
      <c r="R172" s="3"/>
      <c r="S172" s="3"/>
      <c r="T172" s="3"/>
    </row>
    <row r="173" spans="13:20">
      <c r="M173" s="3"/>
      <c r="N173" s="3"/>
      <c r="O173" s="3"/>
      <c r="P173" s="3"/>
      <c r="Q173" s="3"/>
      <c r="R173" s="3"/>
      <c r="S173" s="3"/>
      <c r="T173" s="3"/>
    </row>
    <row r="174" spans="13:20">
      <c r="M174" s="3"/>
      <c r="N174" s="3"/>
      <c r="O174" s="3"/>
      <c r="P174" s="3"/>
      <c r="Q174" s="3"/>
      <c r="R174" s="3"/>
      <c r="S174" s="3"/>
      <c r="T174" s="3"/>
    </row>
    <row r="175" spans="13:20">
      <c r="M175" s="3"/>
      <c r="N175" s="3"/>
      <c r="O175" s="3"/>
      <c r="P175" s="3"/>
      <c r="Q175" s="3"/>
      <c r="R175" s="3"/>
      <c r="S175" s="3"/>
      <c r="T175" s="3"/>
    </row>
    <row r="176" spans="13:20">
      <c r="M176" s="3"/>
      <c r="N176" s="3"/>
      <c r="O176" s="3"/>
      <c r="P176" s="3"/>
      <c r="Q176" s="3"/>
      <c r="R176" s="3"/>
      <c r="S176" s="3"/>
      <c r="T176" s="3"/>
    </row>
    <row r="177" spans="13:20">
      <c r="M177" s="3"/>
      <c r="N177" s="3"/>
      <c r="O177" s="3"/>
      <c r="P177" s="3"/>
      <c r="Q177" s="3"/>
      <c r="R177" s="3"/>
      <c r="S177" s="3"/>
      <c r="T177" s="3"/>
    </row>
    <row r="178" spans="13:20">
      <c r="M178" s="3"/>
      <c r="N178" s="3"/>
      <c r="O178" s="3"/>
      <c r="P178" s="3"/>
      <c r="Q178" s="3"/>
      <c r="R178" s="3"/>
      <c r="S178" s="3"/>
      <c r="T178" s="3"/>
    </row>
    <row r="179" spans="13:20">
      <c r="M179" s="3"/>
      <c r="N179" s="3"/>
      <c r="O179" s="3"/>
      <c r="P179" s="3"/>
      <c r="Q179" s="3"/>
      <c r="R179" s="3"/>
      <c r="S179" s="3"/>
      <c r="T179" s="3"/>
    </row>
    <row r="180" spans="13:20">
      <c r="M180" s="3"/>
      <c r="N180" s="3"/>
      <c r="O180" s="3"/>
      <c r="P180" s="3"/>
      <c r="Q180" s="3"/>
      <c r="R180" s="3"/>
      <c r="S180" s="3"/>
      <c r="T180" s="3"/>
    </row>
    <row r="181" spans="13:20">
      <c r="M181" s="3"/>
      <c r="N181" s="3"/>
      <c r="O181" s="3"/>
      <c r="P181" s="3"/>
      <c r="Q181" s="3"/>
      <c r="R181" s="3"/>
      <c r="S181" s="3"/>
      <c r="T181" s="3"/>
    </row>
    <row r="182" spans="13:20">
      <c r="M182" s="3"/>
      <c r="N182" s="3"/>
      <c r="O182" s="3"/>
      <c r="P182" s="3"/>
      <c r="Q182" s="3"/>
      <c r="R182" s="3"/>
      <c r="S182" s="3"/>
      <c r="T182" s="3"/>
    </row>
    <row r="183" spans="13:20">
      <c r="M183" s="3"/>
      <c r="N183" s="3"/>
      <c r="O183" s="3"/>
      <c r="P183" s="3"/>
      <c r="Q183" s="3"/>
      <c r="R183" s="3"/>
      <c r="S183" s="3"/>
      <c r="T183" s="3"/>
    </row>
    <row r="184" spans="13:20">
      <c r="M184" s="3"/>
      <c r="N184" s="3"/>
      <c r="O184" s="3"/>
      <c r="P184" s="3"/>
      <c r="Q184" s="3"/>
      <c r="R184" s="3"/>
      <c r="S184" s="3"/>
      <c r="T184" s="3"/>
    </row>
    <row r="185" spans="13:20">
      <c r="M185" s="3"/>
      <c r="N185" s="3"/>
      <c r="O185" s="3"/>
      <c r="P185" s="3"/>
      <c r="Q185" s="3"/>
      <c r="R185" s="3"/>
      <c r="S185" s="3"/>
      <c r="T185" s="3"/>
    </row>
    <row r="186" spans="13:20">
      <c r="M186" s="3"/>
      <c r="N186" s="3"/>
      <c r="O186" s="3"/>
      <c r="P186" s="3"/>
      <c r="Q186" s="3"/>
      <c r="R186" s="3"/>
      <c r="S186" s="3"/>
      <c r="T186" s="3"/>
    </row>
    <row r="187" spans="13:20">
      <c r="M187" s="3"/>
      <c r="N187" s="3"/>
      <c r="O187" s="3"/>
      <c r="P187" s="3"/>
      <c r="Q187" s="3"/>
      <c r="R187" s="3"/>
      <c r="S187" s="3"/>
      <c r="T187" s="3"/>
    </row>
    <row r="188" spans="13:20">
      <c r="M188" s="3"/>
      <c r="N188" s="3"/>
      <c r="O188" s="3"/>
      <c r="P188" s="3"/>
      <c r="Q188" s="3"/>
      <c r="R188" s="3"/>
      <c r="S188" s="3"/>
      <c r="T188" s="3"/>
    </row>
    <row r="189" spans="13:20">
      <c r="M189" s="3"/>
      <c r="N189" s="3"/>
      <c r="O189" s="3"/>
      <c r="P189" s="3"/>
      <c r="Q189" s="3"/>
      <c r="R189" s="3"/>
      <c r="S189" s="3"/>
      <c r="T189" s="3"/>
    </row>
    <row r="190" spans="13:20">
      <c r="M190" s="3"/>
      <c r="N190" s="3"/>
      <c r="O190" s="3"/>
      <c r="P190" s="3"/>
      <c r="Q190" s="3"/>
      <c r="R190" s="3"/>
      <c r="S190" s="3"/>
      <c r="T190" s="3"/>
    </row>
    <row r="191" spans="13:20">
      <c r="M191" s="3"/>
      <c r="N191" s="3"/>
      <c r="O191" s="3"/>
      <c r="P191" s="3"/>
      <c r="Q191" s="3"/>
      <c r="R191" s="3"/>
      <c r="S191" s="3"/>
      <c r="T191" s="3"/>
    </row>
    <row r="192" spans="13:20">
      <c r="M192" s="3"/>
      <c r="N192" s="3"/>
      <c r="O192" s="3"/>
      <c r="P192" s="3"/>
      <c r="Q192" s="3"/>
      <c r="R192" s="3"/>
      <c r="S192" s="3"/>
      <c r="T192" s="3"/>
    </row>
    <row r="193" spans="13:20">
      <c r="M193" s="3"/>
      <c r="N193" s="3"/>
      <c r="O193" s="3"/>
      <c r="P193" s="3"/>
      <c r="Q193" s="3"/>
      <c r="R193" s="3"/>
      <c r="S193" s="3"/>
      <c r="T193" s="3"/>
    </row>
    <row r="194" spans="13:20">
      <c r="M194" s="3"/>
      <c r="N194" s="3"/>
      <c r="O194" s="3"/>
      <c r="P194" s="3"/>
      <c r="Q194" s="3"/>
      <c r="R194" s="3"/>
      <c r="S194" s="3"/>
      <c r="T194" s="3"/>
    </row>
    <row r="195" spans="13:20">
      <c r="M195" s="3"/>
      <c r="N195" s="3"/>
      <c r="O195" s="3"/>
      <c r="P195" s="3"/>
      <c r="Q195" s="3"/>
      <c r="R195" s="3"/>
      <c r="S195" s="3"/>
      <c r="T195" s="3"/>
    </row>
    <row r="196" spans="13:20">
      <c r="M196" s="3"/>
      <c r="N196" s="3"/>
      <c r="O196" s="3"/>
      <c r="P196" s="3"/>
      <c r="Q196" s="3"/>
      <c r="R196" s="3"/>
      <c r="S196" s="3"/>
      <c r="T196" s="3"/>
    </row>
    <row r="197" spans="13:20">
      <c r="M197" s="3"/>
      <c r="N197" s="3"/>
      <c r="O197" s="3"/>
      <c r="P197" s="3"/>
      <c r="Q197" s="3"/>
      <c r="R197" s="3"/>
      <c r="S197" s="3"/>
      <c r="T197" s="3"/>
    </row>
    <row r="198" spans="13:20">
      <c r="M198" s="3"/>
      <c r="N198" s="3"/>
      <c r="O198" s="3"/>
      <c r="P198" s="3"/>
      <c r="Q198" s="3"/>
      <c r="R198" s="3"/>
      <c r="S198" s="3"/>
      <c r="T198" s="3"/>
    </row>
    <row r="199" spans="13:20">
      <c r="M199" s="3"/>
      <c r="N199" s="3"/>
      <c r="O199" s="3"/>
      <c r="P199" s="3"/>
      <c r="Q199" s="3"/>
      <c r="R199" s="3"/>
      <c r="S199" s="3"/>
      <c r="T199" s="3"/>
    </row>
    <row r="200" spans="13:20">
      <c r="M200" s="3"/>
      <c r="N200" s="3"/>
      <c r="O200" s="3"/>
      <c r="P200" s="3"/>
      <c r="Q200" s="3"/>
      <c r="R200" s="3"/>
      <c r="S200" s="3"/>
      <c r="T200" s="3"/>
    </row>
    <row r="201" spans="13:20">
      <c r="M201" s="3"/>
      <c r="N201" s="3"/>
      <c r="O201" s="3"/>
      <c r="P201" s="3"/>
      <c r="Q201" s="3"/>
      <c r="R201" s="3"/>
      <c r="S201" s="3"/>
      <c r="T201" s="3"/>
    </row>
    <row r="202" spans="13:20">
      <c r="M202" s="3"/>
      <c r="N202" s="3"/>
      <c r="O202" s="3"/>
      <c r="P202" s="3"/>
      <c r="Q202" s="3"/>
      <c r="R202" s="3"/>
      <c r="S202" s="3"/>
      <c r="T20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Shaefer model</vt:lpstr>
      <vt:lpstr>kpar</vt:lpstr>
      <vt:lpstr>qpar</vt:lpstr>
      <vt:lpstr>rpar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2016-01-14T18:58:58Z</dcterms:created>
  <dcterms:modified xsi:type="dcterms:W3CDTF">2021-09-06T14:49:23Z</dcterms:modified>
</cp:coreProperties>
</file>