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COMUN/INFORME_FINAL/Datos_2020_2021/"/>
    </mc:Choice>
  </mc:AlternateContent>
  <xr:revisionPtr revIDLastSave="0" documentId="13_ncr:1_{01F29501-E746-BE40-B60E-3C7EE0388F80}" xr6:coauthVersionLast="47" xr6:coauthVersionMax="47" xr10:uidLastSave="{00000000-0000-0000-0000-000000000000}"/>
  <bookViews>
    <workbookView xWindow="300" yWindow="660" windowWidth="17660" windowHeight="21020" tabRatio="658" xr2:uid="{00000000-000D-0000-FFFF-FFFF00000000}"/>
  </bookViews>
  <sheets>
    <sheet name="AÑO_2020-2021" sheetId="11" r:id="rId1"/>
    <sheet name="CS3_2020" sheetId="12520" r:id="rId2"/>
    <sheet name="CS4_2020" sheetId="12521" r:id="rId3"/>
    <sheet name="CS1_2021" sheetId="20" r:id="rId4"/>
    <sheet name="CS2_2021" sheetId="12531" r:id="rId5"/>
  </sheets>
  <externalReferences>
    <externalReference r:id="rId6"/>
  </externalReferences>
  <definedNames>
    <definedName name="_Fill" hidden="1">#REF!</definedName>
    <definedName name="A_IMPRESIÓN_IM">#REF!</definedName>
    <definedName name="_xlnm.Print_Area" localSheetId="0">'AÑO_2020-2021'!$B$1:$J$49</definedName>
    <definedName name="_xlnm.Print_Area" localSheetId="3">CS1_2021!$B$1:$J$49</definedName>
    <definedName name="_xlnm.Print_Area" localSheetId="4">CS2_2021!$B$1:$J$49</definedName>
    <definedName name="_xlnm.Print_Area" localSheetId="1">CS3_2020!$B$1:$J$49</definedName>
    <definedName name="_xlnm.Print_Area" localSheetId="2">CS4_2020!$B$1:$J$49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1" l="1"/>
  <c r="D55" i="12531"/>
  <c r="D56" i="11" l="1"/>
  <c r="E55" i="12531" l="1"/>
  <c r="F55" i="12531"/>
  <c r="G55" i="12531"/>
  <c r="H55" i="12531"/>
  <c r="I55" i="12531"/>
  <c r="D56" i="12531"/>
  <c r="E56" i="12531"/>
  <c r="F56" i="12531"/>
  <c r="G56" i="12531"/>
  <c r="H56" i="12531"/>
  <c r="I56" i="12531"/>
  <c r="T9" i="12531"/>
  <c r="U9" i="12531" s="1"/>
  <c r="S8" i="12531"/>
  <c r="T10" i="12531"/>
  <c r="U10" i="12531" s="1"/>
  <c r="T11" i="12531"/>
  <c r="U11" i="12531" s="1"/>
  <c r="L18" i="12531"/>
  <c r="L19" i="12531"/>
  <c r="L20" i="12531"/>
  <c r="E52" i="12531"/>
  <c r="F52" i="12531"/>
  <c r="G52" i="12531"/>
  <c r="H52" i="12531"/>
  <c r="I52" i="12531"/>
  <c r="D54" i="12531"/>
  <c r="E54" i="12531"/>
  <c r="F54" i="12531"/>
  <c r="G54" i="12531"/>
  <c r="H54" i="12531"/>
  <c r="I54" i="12531"/>
  <c r="E56" i="11"/>
  <c r="F56" i="11"/>
  <c r="G56" i="11"/>
  <c r="H56" i="11"/>
  <c r="I56" i="11"/>
  <c r="E55" i="11"/>
  <c r="F55" i="11"/>
  <c r="G55" i="11"/>
  <c r="H55" i="11"/>
  <c r="I55" i="11"/>
  <c r="D55" i="11"/>
  <c r="E51" i="11"/>
  <c r="T11" i="11"/>
  <c r="U11" i="11" s="1"/>
  <c r="T10" i="11"/>
  <c r="U10" i="11" s="1"/>
  <c r="T9" i="11"/>
  <c r="U9" i="11" s="1"/>
  <c r="C60" i="11"/>
  <c r="S8" i="11"/>
  <c r="L19" i="11"/>
  <c r="L18" i="11"/>
  <c r="L20" i="11"/>
  <c r="D54" i="11"/>
  <c r="E54" i="11"/>
  <c r="F54" i="11"/>
  <c r="G54" i="11"/>
  <c r="H54" i="11"/>
  <c r="I54" i="11"/>
  <c r="E52" i="11"/>
  <c r="F52" i="11"/>
  <c r="G52" i="11"/>
  <c r="H52" i="11"/>
  <c r="I52" i="11"/>
  <c r="E55" i="20"/>
  <c r="F55" i="20"/>
  <c r="G55" i="20"/>
  <c r="H55" i="20"/>
  <c r="I55" i="20"/>
  <c r="E56" i="20"/>
  <c r="F56" i="20"/>
  <c r="G56" i="20"/>
  <c r="H56" i="20"/>
  <c r="I56" i="20"/>
  <c r="D56" i="20"/>
  <c r="D55" i="20"/>
  <c r="M61" i="20"/>
  <c r="C60" i="20"/>
  <c r="T9" i="20"/>
  <c r="T8" i="20" s="1"/>
  <c r="U8" i="20" s="1"/>
  <c r="T10" i="20"/>
  <c r="U10" i="20" s="1"/>
  <c r="T11" i="20"/>
  <c r="U11" i="20" s="1"/>
  <c r="S8" i="20"/>
  <c r="L19" i="20"/>
  <c r="L18" i="20"/>
  <c r="L20" i="20"/>
  <c r="D54" i="20"/>
  <c r="E54" i="20"/>
  <c r="F54" i="20"/>
  <c r="G54" i="20"/>
  <c r="H54" i="20"/>
  <c r="I54" i="20"/>
  <c r="E52" i="20"/>
  <c r="F52" i="20"/>
  <c r="G52" i="20"/>
  <c r="H52" i="20"/>
  <c r="I52" i="20"/>
  <c r="T9" i="12520"/>
  <c r="U9" i="12520" s="1"/>
  <c r="T10" i="12520"/>
  <c r="U10" i="12520" s="1"/>
  <c r="T11" i="12520"/>
  <c r="U11" i="12520" s="1"/>
  <c r="S8" i="12520"/>
  <c r="D55" i="12520"/>
  <c r="E55" i="12520"/>
  <c r="F55" i="12520"/>
  <c r="G55" i="12520"/>
  <c r="H55" i="12520"/>
  <c r="I55" i="12520"/>
  <c r="D56" i="12520"/>
  <c r="E56" i="12520"/>
  <c r="F56" i="12520"/>
  <c r="G56" i="12520"/>
  <c r="H56" i="12520"/>
  <c r="I56" i="12520"/>
  <c r="L18" i="12520"/>
  <c r="L19" i="12520"/>
  <c r="L20" i="12520"/>
  <c r="D52" i="12520"/>
  <c r="E52" i="12520"/>
  <c r="F52" i="12520"/>
  <c r="G52" i="12520"/>
  <c r="H52" i="12520"/>
  <c r="I52" i="12520"/>
  <c r="D54" i="12520"/>
  <c r="E54" i="12520"/>
  <c r="F54" i="12520"/>
  <c r="G54" i="12520"/>
  <c r="H54" i="12520"/>
  <c r="I54" i="12520"/>
  <c r="C60" i="12520"/>
  <c r="T9" i="12521"/>
  <c r="U9" i="12521" s="1"/>
  <c r="T10" i="12521"/>
  <c r="U10" i="12521" s="1"/>
  <c r="T11" i="12521"/>
  <c r="U11" i="12521" s="1"/>
  <c r="S8" i="12521"/>
  <c r="D55" i="12521"/>
  <c r="E55" i="12521"/>
  <c r="F55" i="12521"/>
  <c r="G55" i="12521"/>
  <c r="H55" i="12521"/>
  <c r="I55" i="12521"/>
  <c r="D56" i="12521"/>
  <c r="E56" i="12521"/>
  <c r="F56" i="12521"/>
  <c r="G56" i="12521"/>
  <c r="H56" i="12521"/>
  <c r="I56" i="12521"/>
  <c r="L18" i="12521"/>
  <c r="L19" i="12521"/>
  <c r="L20" i="12521"/>
  <c r="D52" i="12521"/>
  <c r="E52" i="12521"/>
  <c r="F52" i="12521"/>
  <c r="G52" i="12521"/>
  <c r="H52" i="12521"/>
  <c r="I52" i="12521"/>
  <c r="D54" i="12521"/>
  <c r="E54" i="12521"/>
  <c r="F54" i="12521"/>
  <c r="G54" i="12521"/>
  <c r="H54" i="12521"/>
  <c r="I54" i="12521"/>
  <c r="C60" i="12521"/>
  <c r="M61" i="12521"/>
  <c r="U9" i="20" l="1"/>
  <c r="T8" i="12531"/>
  <c r="U8" i="12531" s="1"/>
  <c r="V10" i="12531" s="1"/>
  <c r="R10" i="12531" s="1"/>
  <c r="T8" i="12521"/>
  <c r="U8" i="12521" s="1"/>
  <c r="V10" i="12521" s="1"/>
  <c r="R10" i="12521" s="1"/>
  <c r="J56" i="12531"/>
  <c r="J56" i="12520"/>
  <c r="V10" i="20"/>
  <c r="R10" i="20" s="1"/>
  <c r="V11" i="20"/>
  <c r="R11" i="20" s="1"/>
  <c r="V9" i="20"/>
  <c r="J55" i="12520"/>
  <c r="J56" i="20"/>
  <c r="J56" i="12521"/>
  <c r="J55" i="12521"/>
  <c r="T8" i="12520"/>
  <c r="U8" i="12520" s="1"/>
  <c r="V10" i="12520" s="1"/>
  <c r="R10" i="12520" s="1"/>
  <c r="T8" i="11"/>
  <c r="U8" i="11" s="1"/>
  <c r="V9" i="11" s="1"/>
  <c r="J55" i="12531"/>
  <c r="J55" i="20"/>
  <c r="J56" i="11"/>
  <c r="J55" i="11"/>
  <c r="V11" i="12531" l="1"/>
  <c r="R11" i="12531" s="1"/>
  <c r="V9" i="12531"/>
  <c r="R9" i="12531" s="1"/>
  <c r="J57" i="20"/>
  <c r="K57" i="20" s="1"/>
  <c r="V11" i="12521"/>
  <c r="R11" i="12521" s="1"/>
  <c r="V9" i="12520"/>
  <c r="V8" i="12520" s="1"/>
  <c r="R8" i="12520" s="1"/>
  <c r="V9" i="12521"/>
  <c r="R9" i="12521" s="1"/>
  <c r="J57" i="12531"/>
  <c r="K57" i="12531" s="1"/>
  <c r="V10" i="11"/>
  <c r="R10" i="11" s="1"/>
  <c r="J57" i="12521"/>
  <c r="K56" i="12521" s="1"/>
  <c r="J57" i="12520"/>
  <c r="K57" i="12520" s="1"/>
  <c r="J57" i="11"/>
  <c r="K56" i="11" s="1"/>
  <c r="V11" i="11"/>
  <c r="R11" i="11" s="1"/>
  <c r="V8" i="20"/>
  <c r="R8" i="20" s="1"/>
  <c r="R9" i="20"/>
  <c r="V8" i="12531"/>
  <c r="R8" i="12531" s="1"/>
  <c r="V11" i="12520"/>
  <c r="R11" i="12520" s="1"/>
  <c r="C60" i="12531"/>
  <c r="K55" i="20"/>
  <c r="L55" i="20" s="1"/>
  <c r="C53" i="20" s="1"/>
  <c r="C55" i="20" s="1"/>
  <c r="R9" i="11"/>
  <c r="V8" i="11"/>
  <c r="R8" i="11" s="1"/>
  <c r="K56" i="20" l="1"/>
  <c r="V8" i="12521"/>
  <c r="R8" i="12521" s="1"/>
  <c r="K56" i="12520"/>
  <c r="K55" i="12520"/>
  <c r="L55" i="12520" s="1"/>
  <c r="C53" i="12520" s="1"/>
  <c r="C55" i="12520" s="1"/>
  <c r="K55" i="12521"/>
  <c r="M55" i="12521" s="1"/>
  <c r="K57" i="12521"/>
  <c r="R9" i="12520"/>
  <c r="K55" i="12531"/>
  <c r="C54" i="12531" s="1"/>
  <c r="K56" i="12531"/>
  <c r="C54" i="20"/>
  <c r="L17" i="20"/>
  <c r="M55" i="20"/>
  <c r="K55" i="11"/>
  <c r="K57" i="11" s="1"/>
  <c r="C54" i="12521" l="1"/>
  <c r="M55" i="12531"/>
  <c r="L55" i="12531"/>
  <c r="C53" i="12531" s="1"/>
  <c r="C55" i="12531" s="1"/>
  <c r="L55" i="12521"/>
  <c r="C53" i="12521" s="1"/>
  <c r="C55" i="12521" s="1"/>
  <c r="L17" i="12520"/>
  <c r="M55" i="12520"/>
  <c r="C54" i="12520"/>
  <c r="L17" i="12521"/>
  <c r="L17" i="12531"/>
  <c r="L17" i="11"/>
  <c r="C54" i="11"/>
  <c r="L55" i="11"/>
  <c r="C53" i="11" s="1"/>
  <c r="C55" i="11" s="1"/>
</calcChain>
</file>

<file path=xl/sharedStrings.xml><?xml version="1.0" encoding="utf-8"?>
<sst xmlns="http://schemas.openxmlformats.org/spreadsheetml/2006/main" count="224" uniqueCount="43">
  <si>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</si>
  <si>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</si>
  <si>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</si>
  <si>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</si>
  <si>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</si>
  <si>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</si>
  <si>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</si>
  <si>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</si>
  <si>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</si>
  <si>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</si>
  <si>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</si>
  <si>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</si>
  <si>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</si>
  <si>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TRIMESTRE</t>
  </si>
  <si>
    <t>1º</t>
  </si>
  <si>
    <t>CSUR</t>
  </si>
  <si>
    <t>%</t>
  </si>
  <si>
    <t>SA</t>
  </si>
  <si>
    <t>ton</t>
  </si>
  <si>
    <t>THNO</t>
  </si>
  <si>
    <t>ejem</t>
  </si>
  <si>
    <t>VAL</t>
  </si>
  <si>
    <t xml:space="preserve">  </t>
  </si>
  <si>
    <t>TOTAL</t>
  </si>
  <si>
    <t>PORCENTAJE</t>
  </si>
  <si>
    <t>L.PR.(cm)</t>
  </si>
  <si>
    <t>VAR. (L)</t>
  </si>
  <si>
    <t>PESO PR.(g)</t>
  </si>
  <si>
    <t>PESO (ton)</t>
  </si>
  <si>
    <t>&gt; 11,5 cm</t>
  </si>
  <si>
    <t>&lt; 11,5 cm =</t>
  </si>
  <si>
    <t>&lt; 11,5 cm =%</t>
  </si>
  <si>
    <t>2016-2017</t>
  </si>
  <si>
    <t>Tabla  1.  Composición en numero por grupo de edad en la captura de sardina común en</t>
  </si>
  <si>
    <t>la zona Centro-Sur. Flota total año 2020-2021.</t>
  </si>
  <si>
    <t>la zona Centro-Sur. Flota total tercer trimestre de 2020.</t>
  </si>
  <si>
    <t>la zona Centro-Sur. Flota total cuarto trimestre de 2020.</t>
  </si>
  <si>
    <t>la zona Centro-Sur. Flota total primer trimestre de 2021.</t>
  </si>
  <si>
    <t>la zona Centro-Sur. Flota total segundo trimestre de 2021.</t>
  </si>
  <si>
    <r>
      <rPr>
        <b/>
        <sz val="28"/>
        <color rgb="FF000000"/>
        <rFont val="Arial Narrow"/>
        <family val="2"/>
      </rPr>
      <t>Tabla   2.</t>
    </r>
    <r>
      <rPr>
        <sz val="2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</si>
  <si>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28"/>
        <color rgb="FF000000"/>
        <rFont val="Arial Narrow"/>
        <family val="2"/>
      </rPr>
      <t>Tabla   4.</t>
    </r>
    <r>
      <rPr>
        <sz val="2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</si>
  <si>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28"/>
        <color rgb="FF000000"/>
        <rFont val="Arial Narrow"/>
        <family val="2"/>
      </rPr>
      <t>Tabla   5.</t>
    </r>
    <r>
      <rPr>
        <sz val="2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</si>
  <si>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28"/>
        <color rgb="FF000000"/>
        <rFont val="Arial Narrow"/>
        <family val="2"/>
      </rPr>
      <t>Tabla   3.</t>
    </r>
    <r>
      <rPr>
        <sz val="28"/>
        <color rgb="FF000000"/>
        <rFont val="Arial Narrow"/>
        <family val="2"/>
      </rPr>
      <t xml:space="preserve">  Composición en numero por grupo de edad en la captura de sardina común 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</si>
</sst>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_-* #,##0.0\ _P_t_s_-;\-* #,##0.0\ _P_t_s_-;_-* &quot;-&quot;\ _P_t_s_-;_-@_-"/>
    <numFmt numFmtId="166" formatCode="0.0"/>
    <numFmt numFmtId="167" formatCode="0.000"/>
    <numFmt numFmtId="168" formatCode="#,##0.0"/>
  </numFmts>
  <fonts count="18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sz val="18"/>
      <name val="Arial Narrow"/>
      <family val="2"/>
    </font>
    <font>
      <b/>
      <sz val="18"/>
      <name val="Arial Narrow"/>
      <family val="2"/>
    </font>
    <font>
      <i/>
      <sz val="18"/>
      <name val="Arial Narrow"/>
      <family val="2"/>
    </font>
    <font>
      <b/>
      <i/>
      <sz val="18"/>
      <name val="Arial Narrow"/>
      <family val="2"/>
    </font>
    <font>
      <i/>
      <sz val="18"/>
      <color indexed="62"/>
      <name val="Arial Narrow"/>
      <family val="2"/>
    </font>
    <font>
      <b/>
      <i/>
      <sz val="18"/>
      <color indexed="62"/>
      <name val="Arial Narrow"/>
      <family val="2"/>
    </font>
    <font>
      <sz val="28"/>
      <color rgb="FF000000"/>
      <name val="Arial Narrow"/>
      <family val="2"/>
    </font>
    <font>
      <b/>
      <sz val="28"/>
      <color rgb="FF000000"/>
      <name val="Arial Narrow"/>
      <family val="2"/>
    </font>
    <font>
      <sz val="2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1" fillId="0" borderId="0" applyFont="0" applyFill="0" applyBorder="0" applyAlignment="0" applyProtection="0"/>
    <xf numFmtId="0" fontId="1" fillId="0" borderId="0"/>
  </cellStyleXfs>
  <cellXfs count="90">
    <xf numFmtId="0" fontId="0" fillId="0" borderId="0" xfId="0"/>
    <xf numFmtId="1" fontId="1" fillId="0" borderId="0" xfId="2" applyNumberFormat="1"/>
    <xf numFmtId="166" fontId="2" fillId="0" borderId="0" xfId="2" applyNumberFormat="1" applyFont="1" applyAlignment="1">
      <alignment horizontal="center"/>
    </xf>
    <xf numFmtId="1" fontId="2" fillId="0" borderId="0" xfId="2" applyNumberFormat="1" applyFont="1"/>
    <xf numFmtId="1" fontId="3" fillId="0" borderId="0" xfId="2" applyNumberFormat="1" applyFont="1" applyAlignment="1">
      <alignment horizontal="center"/>
    </xf>
    <xf numFmtId="1" fontId="4" fillId="0" borderId="0" xfId="2" applyNumberFormat="1" applyFont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" fontId="5" fillId="0" borderId="2" xfId="1" applyNumberFormat="1" applyFont="1" applyBorder="1"/>
    <xf numFmtId="1" fontId="5" fillId="0" borderId="3" xfId="1" applyNumberFormat="1" applyFont="1" applyBorder="1"/>
    <xf numFmtId="165" fontId="5" fillId="0" borderId="6" xfId="1" applyNumberFormat="1" applyFont="1" applyBorder="1" applyAlignment="1">
      <alignment horizontal="center"/>
    </xf>
    <xf numFmtId="1" fontId="5" fillId="0" borderId="0" xfId="1" applyNumberFormat="1" applyFont="1" applyBorder="1"/>
    <xf numFmtId="1" fontId="5" fillId="0" borderId="0" xfId="1" applyNumberFormat="1" applyFont="1" applyBorder="1" applyAlignment="1">
      <alignment horizontal="center"/>
    </xf>
    <xf numFmtId="1" fontId="5" fillId="0" borderId="4" xfId="1" applyNumberFormat="1" applyFont="1" applyBorder="1" applyAlignment="1">
      <alignment horizontal="center"/>
    </xf>
    <xf numFmtId="1" fontId="6" fillId="0" borderId="0" xfId="1" applyNumberFormat="1" applyFont="1" applyBorder="1"/>
    <xf numFmtId="1" fontId="7" fillId="0" borderId="0" xfId="1" applyNumberFormat="1" applyFont="1" applyBorder="1" applyAlignment="1">
      <alignment horizontal="center"/>
    </xf>
    <xf numFmtId="1" fontId="5" fillId="0" borderId="4" xfId="1" applyNumberFormat="1" applyFont="1" applyBorder="1"/>
    <xf numFmtId="166" fontId="6" fillId="0" borderId="0" xfId="1" applyNumberFormat="1" applyFont="1" applyBorder="1" applyAlignment="1">
      <alignment horizontal="center"/>
    </xf>
    <xf numFmtId="3" fontId="6" fillId="0" borderId="0" xfId="1" applyNumberFormat="1" applyFont="1" applyBorder="1"/>
    <xf numFmtId="1" fontId="6" fillId="0" borderId="4" xfId="1" applyNumberFormat="1" applyFont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168" fontId="6" fillId="0" borderId="4" xfId="1" applyNumberFormat="1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1" fontId="8" fillId="0" borderId="9" xfId="1" applyNumberFormat="1" applyFont="1" applyBorder="1"/>
    <xf numFmtId="1" fontId="5" fillId="0" borderId="9" xfId="1" applyNumberFormat="1" applyFont="1" applyBorder="1"/>
    <xf numFmtId="1" fontId="5" fillId="0" borderId="5" xfId="1" applyNumberFormat="1" applyFont="1" applyBorder="1"/>
    <xf numFmtId="166" fontId="1" fillId="0" borderId="0" xfId="2" applyNumberFormat="1"/>
    <xf numFmtId="167" fontId="1" fillId="0" borderId="0" xfId="2" applyNumberFormat="1"/>
    <xf numFmtId="1" fontId="9" fillId="0" borderId="0" xfId="2" applyNumberFormat="1" applyFont="1"/>
    <xf numFmtId="166" fontId="9" fillId="0" borderId="0" xfId="2" applyNumberFormat="1" applyFont="1" applyAlignment="1">
      <alignment horizontal="center"/>
    </xf>
    <xf numFmtId="1" fontId="10" fillId="0" borderId="0" xfId="2" applyNumberFormat="1" applyFont="1" applyAlignment="1">
      <alignment horizontal="center"/>
    </xf>
    <xf numFmtId="166" fontId="11" fillId="2" borderId="11" xfId="3" applyNumberFormat="1" applyFont="1" applyFill="1" applyBorder="1" applyAlignment="1">
      <alignment horizontal="center"/>
    </xf>
    <xf numFmtId="0" fontId="11" fillId="2" borderId="10" xfId="3" applyFont="1" applyFill="1" applyBorder="1"/>
    <xf numFmtId="166" fontId="12" fillId="2" borderId="12" xfId="3" applyNumberFormat="1" applyFont="1" applyFill="1" applyBorder="1" applyAlignment="1">
      <alignment horizontal="center"/>
    </xf>
    <xf numFmtId="0" fontId="12" fillId="2" borderId="0" xfId="3" applyFont="1" applyFill="1" applyBorder="1" applyAlignment="1">
      <alignment horizontal="centerContinuous"/>
    </xf>
    <xf numFmtId="0" fontId="12" fillId="2" borderId="0" xfId="3" applyFont="1" applyFill="1" applyBorder="1" applyAlignment="1">
      <alignment horizontal="right"/>
    </xf>
    <xf numFmtId="0" fontId="12" fillId="2" borderId="0" xfId="3" applyFont="1" applyFill="1" applyBorder="1"/>
    <xf numFmtId="166" fontId="9" fillId="2" borderId="11" xfId="3" applyNumberFormat="1" applyFont="1" applyFill="1" applyBorder="1" applyAlignment="1">
      <alignment horizontal="center"/>
    </xf>
    <xf numFmtId="0" fontId="9" fillId="2" borderId="10" xfId="3" applyFont="1" applyFill="1" applyBorder="1"/>
    <xf numFmtId="166" fontId="9" fillId="2" borderId="12" xfId="3" applyNumberFormat="1" applyFont="1" applyFill="1" applyBorder="1" applyAlignment="1">
      <alignment horizontal="center"/>
    </xf>
    <xf numFmtId="3" fontId="9" fillId="2" borderId="0" xfId="3" applyNumberFormat="1" applyFont="1" applyFill="1" applyBorder="1"/>
    <xf numFmtId="0" fontId="9" fillId="2" borderId="0" xfId="3" applyFont="1" applyFill="1" applyBorder="1"/>
    <xf numFmtId="168" fontId="9" fillId="0" borderId="0" xfId="2" applyNumberFormat="1" applyFont="1"/>
    <xf numFmtId="3" fontId="9" fillId="0" borderId="0" xfId="2" applyNumberFormat="1" applyFont="1"/>
    <xf numFmtId="0" fontId="9" fillId="0" borderId="0" xfId="0" applyFont="1"/>
    <xf numFmtId="166" fontId="9" fillId="2" borderId="14" xfId="3" applyNumberFormat="1" applyFont="1" applyFill="1" applyBorder="1" applyAlignment="1">
      <alignment horizontal="center"/>
    </xf>
    <xf numFmtId="3" fontId="9" fillId="2" borderId="13" xfId="3" applyNumberFormat="1" applyFont="1" applyFill="1" applyBorder="1"/>
    <xf numFmtId="166" fontId="9" fillId="2" borderId="12" xfId="2" applyNumberFormat="1" applyFont="1" applyFill="1" applyBorder="1" applyAlignment="1">
      <alignment horizontal="center"/>
    </xf>
    <xf numFmtId="166" fontId="9" fillId="0" borderId="0" xfId="2" applyNumberFormat="1" applyFont="1"/>
    <xf numFmtId="2" fontId="9" fillId="2" borderId="0" xfId="3" applyNumberFormat="1" applyFont="1" applyFill="1" applyBorder="1"/>
    <xf numFmtId="166" fontId="9" fillId="2" borderId="0" xfId="3" applyNumberFormat="1" applyFont="1" applyFill="1" applyBorder="1"/>
    <xf numFmtId="167" fontId="9" fillId="0" borderId="0" xfId="2" applyNumberFormat="1" applyFont="1"/>
    <xf numFmtId="166" fontId="9" fillId="2" borderId="12" xfId="3" quotePrefix="1" applyNumberFormat="1" applyFont="1" applyFill="1" applyBorder="1" applyAlignment="1">
      <alignment horizontal="center"/>
    </xf>
    <xf numFmtId="167" fontId="9" fillId="2" borderId="0" xfId="3" applyNumberFormat="1" applyFont="1" applyFill="1" applyBorder="1"/>
    <xf numFmtId="166" fontId="9" fillId="2" borderId="12" xfId="2" quotePrefix="1" applyNumberFormat="1" applyFont="1" applyFill="1" applyBorder="1" applyAlignment="1">
      <alignment horizontal="center"/>
    </xf>
    <xf numFmtId="166" fontId="9" fillId="2" borderId="0" xfId="2" applyNumberFormat="1" applyFont="1" applyFill="1" applyBorder="1"/>
    <xf numFmtId="3" fontId="9" fillId="2" borderId="0" xfId="2" applyNumberFormat="1" applyFont="1" applyFill="1" applyBorder="1"/>
    <xf numFmtId="168" fontId="9" fillId="2" borderId="13" xfId="2" applyNumberFormat="1" applyFont="1" applyFill="1" applyBorder="1"/>
    <xf numFmtId="3" fontId="9" fillId="2" borderId="13" xfId="2" applyNumberFormat="1" applyFont="1" applyFill="1" applyBorder="1"/>
    <xf numFmtId="1" fontId="10" fillId="0" borderId="0" xfId="2" applyNumberFormat="1" applyFont="1" applyAlignment="1">
      <alignment horizontal="right"/>
    </xf>
    <xf numFmtId="1" fontId="9" fillId="0" borderId="0" xfId="2" applyNumberFormat="1" applyFont="1" applyAlignment="1">
      <alignment horizontal="center"/>
    </xf>
    <xf numFmtId="1" fontId="9" fillId="0" borderId="0" xfId="2" applyNumberFormat="1" applyFont="1" applyAlignment="1">
      <alignment horizontal="right"/>
    </xf>
    <xf numFmtId="2" fontId="9" fillId="0" borderId="0" xfId="2" applyNumberFormat="1" applyFont="1"/>
    <xf numFmtId="1" fontId="9" fillId="0" borderId="0" xfId="2" applyNumberFormat="1" applyFont="1" applyBorder="1"/>
    <xf numFmtId="1" fontId="9" fillId="0" borderId="13" xfId="2" applyNumberFormat="1" applyFont="1" applyBorder="1"/>
    <xf numFmtId="166" fontId="13" fillId="2" borderId="11" xfId="3" applyNumberFormat="1" applyFont="1" applyFill="1" applyBorder="1" applyAlignment="1">
      <alignment horizontal="center"/>
    </xf>
    <xf numFmtId="0" fontId="13" fillId="2" borderId="10" xfId="3" applyFont="1" applyFill="1" applyBorder="1"/>
    <xf numFmtId="0" fontId="14" fillId="2" borderId="0" xfId="3" applyFont="1" applyFill="1" applyBorder="1" applyAlignment="1">
      <alignment horizontal="centerContinuous"/>
    </xf>
    <xf numFmtId="0" fontId="14" fillId="2" borderId="0" xfId="3" applyFont="1" applyFill="1" applyBorder="1"/>
    <xf numFmtId="1" fontId="10" fillId="0" borderId="0" xfId="2" applyNumberFormat="1" applyFont="1" applyBorder="1"/>
    <xf numFmtId="166" fontId="9" fillId="0" borderId="13" xfId="2" applyNumberFormat="1" applyFont="1" applyBorder="1" applyAlignment="1">
      <alignment horizontal="center"/>
    </xf>
    <xf numFmtId="1" fontId="10" fillId="0" borderId="0" xfId="2" applyNumberFormat="1" applyFont="1" applyBorder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3" fontId="9" fillId="2" borderId="10" xfId="3" applyNumberFormat="1" applyFont="1" applyFill="1" applyBorder="1"/>
    <xf numFmtId="1" fontId="11" fillId="2" borderId="15" xfId="3" applyNumberFormat="1" applyFont="1" applyFill="1" applyBorder="1"/>
    <xf numFmtId="1" fontId="12" fillId="2" borderId="7" xfId="3" applyNumberFormat="1" applyFont="1" applyFill="1" applyBorder="1" applyAlignment="1">
      <alignment horizontal="center"/>
    </xf>
    <xf numFmtId="1" fontId="9" fillId="2" borderId="15" xfId="3" applyNumberFormat="1" applyFont="1" applyFill="1" applyBorder="1"/>
    <xf numFmtId="3" fontId="9" fillId="2" borderId="7" xfId="3" applyNumberFormat="1" applyFont="1" applyFill="1" applyBorder="1"/>
    <xf numFmtId="3" fontId="9" fillId="2" borderId="16" xfId="3" applyNumberFormat="1" applyFont="1" applyFill="1" applyBorder="1"/>
    <xf numFmtId="3" fontId="9" fillId="2" borderId="15" xfId="2" applyNumberFormat="1" applyFont="1" applyFill="1" applyBorder="1"/>
    <xf numFmtId="2" fontId="9" fillId="2" borderId="7" xfId="3" applyNumberFormat="1" applyFont="1" applyFill="1" applyBorder="1"/>
    <xf numFmtId="166" fontId="9" fillId="2" borderId="7" xfId="3" applyNumberFormat="1" applyFont="1" applyFill="1" applyBorder="1"/>
    <xf numFmtId="167" fontId="9" fillId="2" borderId="7" xfId="3" applyNumberFormat="1" applyFont="1" applyFill="1" applyBorder="1"/>
    <xf numFmtId="166" fontId="9" fillId="2" borderId="7" xfId="2" applyNumberFormat="1" applyFont="1" applyFill="1" applyBorder="1"/>
    <xf numFmtId="3" fontId="9" fillId="2" borderId="7" xfId="2" applyNumberFormat="1" applyFont="1" applyFill="1" applyBorder="1"/>
    <xf numFmtId="168" fontId="9" fillId="2" borderId="16" xfId="3" applyNumberFormat="1" applyFont="1" applyFill="1" applyBorder="1"/>
    <xf numFmtId="1" fontId="13" fillId="2" borderId="15" xfId="3" applyNumberFormat="1" applyFont="1" applyFill="1" applyBorder="1"/>
    <xf numFmtId="166" fontId="17" fillId="0" borderId="0" xfId="2" applyNumberFormat="1" applyFont="1" applyAlignment="1">
      <alignment horizontal="center"/>
    </xf>
    <xf numFmtId="1" fontId="17" fillId="0" borderId="0" xfId="2" applyNumberFormat="1" applyFont="1"/>
    <xf numFmtId="0" fontId="16" fillId="0" borderId="0" xfId="0" applyFont="1" applyBorder="1" applyAlignment="1">
      <alignment horizontal="center" vertical="center" readingOrder="1"/>
    </xf>
    <xf numFmtId="0" fontId="15" fillId="0" borderId="0" xfId="0" applyFont="1" applyAlignment="1">
      <alignment horizontal="center" vertical="center" readingOrder="1"/>
    </xf>
  </cellXfs>
  <cellStyles count="4">
    <cellStyle name="Millares [0]_166AREN" xfId="1" xr:uid="{00000000-0005-0000-0000-000000000000}"/>
    <cellStyle name="Millares [0]_74CAEN" xfId="2" xr:uid="{00000000-0005-0000-0000-000001000000}"/>
    <cellStyle name="Normal" xfId="0" builtinId="0"/>
    <cellStyle name="Normal_6AZNfb97   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'AÑO_2020-2021'!$C$55</c:f>
              <c:strCache>
                <c:ptCount val="1"/>
                <c:pt idx="0">
                  <c:v>&lt; 11,5 cm =66%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'AÑO_2020-2021'!$D$6:$I$6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'AÑO_2020-2021'!$D$55:$I$55</c:f>
              <c:numCache>
                <c:formatCode>0.0</c:formatCode>
                <c:ptCount val="6"/>
                <c:pt idx="0">
                  <c:v>13.844341772118375</c:v>
                </c:pt>
                <c:pt idx="1">
                  <c:v>0.53113370072461841</c:v>
                </c:pt>
                <c:pt idx="2">
                  <c:v>2.2119896656837609E-3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B-4553-9210-12E85C0BBBC8}"/>
            </c:ext>
          </c:extLst>
        </c:ser>
        <c:ser>
          <c:idx val="1"/>
          <c:order val="1"/>
          <c:tx>
            <c:strRef>
              <c:f>'AÑO_2020-2021'!$C$56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'AÑO_2020-2021'!$D$6:$I$6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'AÑO_2020-2021'!$D$56:$I$56</c:f>
              <c:numCache>
                <c:formatCode>0.0</c:formatCode>
                <c:ptCount val="6"/>
                <c:pt idx="0">
                  <c:v>2.9865489249922712</c:v>
                </c:pt>
                <c:pt idx="1">
                  <c:v>1.2942095846318531</c:v>
                </c:pt>
                <c:pt idx="2">
                  <c:v>1.668184765676231</c:v>
                </c:pt>
                <c:pt idx="3">
                  <c:v>1.3247319459727998</c:v>
                </c:pt>
                <c:pt idx="4">
                  <c:v>7.772208824666102E-2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B-4553-9210-12E85C0B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ax val="20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272557085983"/>
          <c:y val="9.3577981651376152E-2"/>
          <c:w val="0.78113303500028863"/>
          <c:h val="0.61467889908256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CS3_2020!$C$55</c:f>
              <c:strCache>
                <c:ptCount val="1"/>
                <c:pt idx="0">
                  <c:v>&lt; 11,5 cm =18%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CS3_2020!$D$6:$I$6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CS3_2020!$D$55:$I$55</c:f>
              <c:numCache>
                <c:formatCode>0.0</c:formatCode>
                <c:ptCount val="6"/>
                <c:pt idx="0">
                  <c:v>0</c:v>
                </c:pt>
                <c:pt idx="1">
                  <c:v>3.2982721361538465E-2</c:v>
                </c:pt>
                <c:pt idx="2">
                  <c:v>1.0166901884615385E-3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6-48E9-82CA-80AFCA34D969}"/>
            </c:ext>
          </c:extLst>
        </c:ser>
        <c:ser>
          <c:idx val="1"/>
          <c:order val="1"/>
          <c:tx>
            <c:strRef>
              <c:f>CS3_2020!$C$56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CS3_2020!$D$6:$I$6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CS3_2020!$D$56:$I$56</c:f>
              <c:numCache>
                <c:formatCode>0.0</c:formatCode>
                <c:ptCount val="6"/>
                <c:pt idx="0">
                  <c:v>0</c:v>
                </c:pt>
                <c:pt idx="1">
                  <c:v>2.1057126708591951E-2</c:v>
                </c:pt>
                <c:pt idx="2">
                  <c:v>4.9565105580126965E-2</c:v>
                </c:pt>
                <c:pt idx="3">
                  <c:v>7.5984397893490527E-2</c:v>
                </c:pt>
                <c:pt idx="4">
                  <c:v>3.6461154177905492E-3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6-48E9-82CA-80AFCA34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1904"/>
        <c:axId val="190760368"/>
      </c:barChart>
      <c:catAx>
        <c:axId val="2563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07603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60368"/>
        <c:scaling>
          <c:orientation val="minMax"/>
          <c:max val="4"/>
          <c:min val="0"/>
        </c:scaling>
        <c:delete val="0"/>
        <c:axPos val="l"/>
        <c:numFmt formatCode="#,##0_ ;\-#,##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190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41517357500123"/>
          <c:y val="4.7706422018348627E-2"/>
          <c:w val="0.30817649680582371"/>
          <c:h val="0.11743119266055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3035093994192"/>
          <c:y val="8.575803981623277E-2"/>
          <c:w val="0.7686234484248512"/>
          <c:h val="0.630934150076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CS4_2020!$C$55</c:f>
              <c:strCache>
                <c:ptCount val="1"/>
                <c:pt idx="0">
                  <c:v>&lt; 11,5 cm =46%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CS4_2020!$D$6:$I$6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CS4_2020!$D$55:$I$55</c:f>
              <c:numCache>
                <c:formatCode>0.0</c:formatCode>
                <c:ptCount val="6"/>
                <c:pt idx="0">
                  <c:v>1.3828229273999999</c:v>
                </c:pt>
                <c:pt idx="1">
                  <c:v>2.4333510612777779E-2</c:v>
                </c:pt>
                <c:pt idx="2">
                  <c:v>1.1952994772222224E-3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B-4C06-9CE3-E15E2121CE15}"/>
            </c:ext>
          </c:extLst>
        </c:ser>
        <c:ser>
          <c:idx val="1"/>
          <c:order val="1"/>
          <c:tx>
            <c:strRef>
              <c:f>CS4_2020!$C$56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CS4_2020!$D$6:$I$6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CS4_2020!$D$56:$I$56</c:f>
              <c:numCache>
                <c:formatCode>0.0</c:formatCode>
                <c:ptCount val="6"/>
                <c:pt idx="0">
                  <c:v>0</c:v>
                </c:pt>
                <c:pt idx="1">
                  <c:v>0.13022224503709404</c:v>
                </c:pt>
                <c:pt idx="2">
                  <c:v>0.69491218237419172</c:v>
                </c:pt>
                <c:pt idx="3">
                  <c:v>0.73325174008290006</c:v>
                </c:pt>
                <c:pt idx="4">
                  <c:v>6.3000188565814227E-2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B-4C06-9CE3-E15E2121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0568"/>
        <c:axId val="295810960"/>
      </c:barChart>
      <c:catAx>
        <c:axId val="29581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0960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56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284459927836338"/>
          <c:y val="5.6661562021439509E-2"/>
          <c:w val="0.27652382052694879"/>
          <c:h val="9.80091883614088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25791855203619"/>
          <c:y val="4.8237476808905382E-2"/>
          <c:w val="0.77714932126696834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CS1_2021!$C$55</c:f>
              <c:strCache>
                <c:ptCount val="1"/>
                <c:pt idx="0">
                  <c:v>&lt; 11,5 cm =73%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CS1_2021!$D$6:$I$6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CS1_2021!$D$55:$I$55</c:f>
              <c:numCache>
                <c:formatCode>0.0</c:formatCode>
                <c:ptCount val="6"/>
                <c:pt idx="0">
                  <c:v>8.600222575158341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D-4230-B69A-F0CD53CD4306}"/>
            </c:ext>
          </c:extLst>
        </c:ser>
        <c:ser>
          <c:idx val="1"/>
          <c:order val="1"/>
          <c:tx>
            <c:strRef>
              <c:f>CS1_2021!$C$56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CS1_2021!$D$6:$I$6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CS1_2021!$D$56:$I$56</c:f>
              <c:numCache>
                <c:formatCode>0.0</c:formatCode>
                <c:ptCount val="6"/>
                <c:pt idx="0">
                  <c:v>1.7138877671877668</c:v>
                </c:pt>
                <c:pt idx="1">
                  <c:v>0.6364108864063438</c:v>
                </c:pt>
                <c:pt idx="2">
                  <c:v>0.52358948310487619</c:v>
                </c:pt>
                <c:pt idx="3">
                  <c:v>0.30256859577740586</c:v>
                </c:pt>
                <c:pt idx="4">
                  <c:v>4.737500166851559E-3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D-4230-B69A-F0CD53CD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1744"/>
        <c:axId val="295812136"/>
      </c:barChart>
      <c:catAx>
        <c:axId val="2958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2136"/>
        <c:scaling>
          <c:orientation val="minMax"/>
          <c:max val="12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174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65158371040724"/>
          <c:y val="4.4526901669758812E-2"/>
          <c:w val="0.27714932126696834"/>
          <c:h val="0.118738404452690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55203619909503"/>
          <c:y val="4.8237476808905382E-2"/>
          <c:w val="0.79185520361990946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CS2_2021!$C$55</c:f>
              <c:strCache>
                <c:ptCount val="1"/>
                <c:pt idx="0">
                  <c:v>&lt; 11,5 cm =64%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CS2_2021!$D$6:$I$6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CS2_2021!$D$55:$I$55</c:f>
              <c:numCache>
                <c:formatCode>0.0</c:formatCode>
                <c:ptCount val="6"/>
                <c:pt idx="0">
                  <c:v>3.8612962695600341</c:v>
                </c:pt>
                <c:pt idx="1">
                  <c:v>0.47381746875030206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336-9E7F-E8698C81E44A}"/>
            </c:ext>
          </c:extLst>
        </c:ser>
        <c:ser>
          <c:idx val="1"/>
          <c:order val="1"/>
          <c:tx>
            <c:strRef>
              <c:f>CS2_2021!$C$56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CS2_2021!$D$6:$I$6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CS2_2021!$D$56:$I$56</c:f>
              <c:numCache>
                <c:formatCode>0.0</c:formatCode>
                <c:ptCount val="6"/>
                <c:pt idx="0">
                  <c:v>1.2726611578045044</c:v>
                </c:pt>
                <c:pt idx="1">
                  <c:v>0.50651932647982334</c:v>
                </c:pt>
                <c:pt idx="2">
                  <c:v>0.4001179946170364</c:v>
                </c:pt>
                <c:pt idx="3">
                  <c:v>0.21292721221900354</c:v>
                </c:pt>
                <c:pt idx="4">
                  <c:v>6.3382840962046671E-3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336-9E7F-E8698C81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2920"/>
        <c:axId val="295813312"/>
      </c:barChart>
      <c:catAx>
        <c:axId val="295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3312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920"/>
        <c:crosses val="autoZero"/>
        <c:crossBetween val="between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891402714932126"/>
          <c:y val="4.4526901669758812E-2"/>
          <c:w val="0.27714932126696834"/>
          <c:h val="0.1781076066790352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113733" name="Gráfico 2">
          <a:extLst>
            <a:ext uri="{FF2B5EF4-FFF2-40B4-BE49-F238E27FC236}">
              <a16:creationId xmlns:a16="http://schemas.microsoft.com/office/drawing/2014/main" id="{00000000-0008-0000-0000-000045B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1581150</xdr:colOff>
      <xdr:row>7</xdr:row>
      <xdr:rowOff>8164</xdr:rowOff>
    </xdr:from>
    <xdr:to>
      <xdr:col>6</xdr:col>
      <xdr:colOff>847725</xdr:colOff>
      <xdr:row>19</xdr:row>
      <xdr:rowOff>189139</xdr:rowOff>
    </xdr:to>
    <xdr:sp macro="" textlink="">
      <xdr:nvSpPr>
        <xdr:cNvPr id="113668" name="Text Box 4">
          <a:extLst>
            <a:ext uri="{FF2B5EF4-FFF2-40B4-BE49-F238E27FC236}">
              <a16:creationId xmlns:a16="http://schemas.microsoft.com/office/drawing/2014/main" id="{00000000-0008-0000-0000-000004BC0100}"/>
            </a:ext>
          </a:extLst>
        </xdr:cNvPr>
        <xdr:cNvSpPr txBox="1">
          <a:spLocks noChangeArrowheads="1"/>
        </xdr:cNvSpPr>
      </xdr:nvSpPr>
      <xdr:spPr bwMode="auto">
        <a:xfrm>
          <a:off x="10463893" y="2598964"/>
          <a:ext cx="1269546" cy="386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0.29732</cdr:x>
      <cdr:y>0.00926</cdr:y>
    </cdr:from>
    <cdr:to>
      <cdr:x>0.55586</cdr:x>
      <cdr:y>0.49706</cdr:y>
    </cdr:to>
    <cdr:sp macro="" textlink="">
      <cdr:nvSpPr>
        <cdr:cNvPr id="285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9441" y="50800"/>
          <a:ext cx="2179439" cy="2508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0.64868</cdr:x>
      <cdr:y>0.26629</cdr:y>
    </cdr:from>
    <cdr:to>
      <cdr:x>1</cdr:x>
      <cdr:y>0.50394</cdr:y>
    </cdr:to>
    <cdr:sp macro="" textlink="">
      <cdr:nvSpPr>
        <cdr:cNvPr id="285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48968" y="1289222"/>
          <a:ext cx="2896960" cy="11505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6.733  millones de ejem.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9090" y="50800"/>
          <a:ext cx="2006222" cy="1348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2020-2021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0.5766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8369" y="1407976"/>
          <a:ext cx="3200399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21.729 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1872343</xdr:colOff>
      <xdr:row>7</xdr:row>
      <xdr:rowOff>28575</xdr:rowOff>
    </xdr:from>
    <xdr:to>
      <xdr:col>10</xdr:col>
      <xdr:colOff>133351</xdr:colOff>
      <xdr:row>23</xdr:row>
      <xdr:rowOff>43543</xdr:rowOff>
    </xdr:to>
    <xdr:graphicFrame macro="">
      <xdr:nvGraphicFramePr>
        <xdr:cNvPr id="239708" name="Gráfico 2">
          <a:extLst>
            <a:ext uri="{FF2B5EF4-FFF2-40B4-BE49-F238E27FC236}">
              <a16:creationId xmlns:a16="http://schemas.microsoft.com/office/drawing/2014/main" id="{00000000-0008-0000-0100-00005CA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176893</xdr:colOff>
      <xdr:row>6</xdr:row>
      <xdr:rowOff>235404</xdr:rowOff>
    </xdr:from>
    <xdr:to>
      <xdr:col>6</xdr:col>
      <xdr:colOff>834118</xdr:colOff>
      <xdr:row>20</xdr:row>
      <xdr:rowOff>130629</xdr:rowOff>
    </xdr:to>
    <xdr:sp macro="" textlink="">
      <xdr:nvSpPr>
        <xdr:cNvPr id="239621" name="Text Box 5">
          <a:extLst>
            <a:ext uri="{FF2B5EF4-FFF2-40B4-BE49-F238E27FC236}">
              <a16:creationId xmlns:a16="http://schemas.microsoft.com/office/drawing/2014/main" id="{00000000-0008-0000-0100-000005A80300}"/>
            </a:ext>
          </a:extLst>
        </xdr:cNvPr>
        <xdr:cNvSpPr txBox="1">
          <a:spLocks noChangeArrowheads="1"/>
        </xdr:cNvSpPr>
      </xdr:nvSpPr>
      <xdr:spPr bwMode="auto">
        <a:xfrm>
          <a:off x="11062607" y="2390775"/>
          <a:ext cx="657225" cy="4184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1371600</xdr:colOff>
      <xdr:row>20</xdr:row>
      <xdr:rowOff>191861</xdr:rowOff>
    </xdr:from>
    <xdr:to>
      <xdr:col>9</xdr:col>
      <xdr:colOff>1362075</xdr:colOff>
      <xdr:row>21</xdr:row>
      <xdr:rowOff>239486</xdr:rowOff>
    </xdr:to>
    <xdr:sp macro="" textlink="">
      <xdr:nvSpPr>
        <xdr:cNvPr id="239622" name="Text Box 6">
          <a:extLst>
            <a:ext uri="{FF2B5EF4-FFF2-40B4-BE49-F238E27FC236}">
              <a16:creationId xmlns:a16="http://schemas.microsoft.com/office/drawing/2014/main" id="{00000000-0008-0000-0100-000006A80300}"/>
            </a:ext>
          </a:extLst>
        </xdr:cNvPr>
        <xdr:cNvSpPr txBox="1">
          <a:spLocks noChangeArrowheads="1"/>
        </xdr:cNvSpPr>
      </xdr:nvSpPr>
      <xdr:spPr bwMode="auto">
        <a:xfrm>
          <a:off x="12257314" y="6505575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0.23389</cdr:x>
      <cdr:y>0.08794</cdr:y>
    </cdr:from>
    <cdr:to>
      <cdr:x>0.43903</cdr:x>
      <cdr:y>0.16696</cdr:y>
    </cdr:to>
    <cdr:sp macro="" textlink="">
      <cdr:nvSpPr>
        <cdr:cNvPr id="2406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6473" y="460508"/>
          <a:ext cx="1555351" cy="4109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0.63174</cdr:x>
      <cdr:y>0.2371</cdr:y>
    </cdr:from>
    <cdr:to>
      <cdr:x>1</cdr:x>
      <cdr:y>0.39785</cdr:y>
    </cdr:to>
    <cdr:sp macro="" textlink="">
      <cdr:nvSpPr>
        <cdr:cNvPr id="2406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7180" y="1161458"/>
          <a:ext cx="2726467" cy="7874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184 millones de ejem.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1317172</xdr:colOff>
      <xdr:row>6</xdr:row>
      <xdr:rowOff>198664</xdr:rowOff>
    </xdr:from>
    <xdr:to>
      <xdr:col>9</xdr:col>
      <xdr:colOff>1632858</xdr:colOff>
      <xdr:row>25</xdr:row>
      <xdr:rowOff>255814</xdr:rowOff>
    </xdr:to>
    <xdr:graphicFrame macro="">
      <xdr:nvGraphicFramePr>
        <xdr:cNvPr id="243804" name="Gráfico 1026">
          <a:extLst>
            <a:ext uri="{FF2B5EF4-FFF2-40B4-BE49-F238E27FC236}">
              <a16:creationId xmlns:a16="http://schemas.microsoft.com/office/drawing/2014/main" id="{00000000-0008-0000-0200-00005CB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1730829</xdr:colOff>
      <xdr:row>7</xdr:row>
      <xdr:rowOff>50347</xdr:rowOff>
    </xdr:from>
    <xdr:to>
      <xdr:col>6</xdr:col>
      <xdr:colOff>587829</xdr:colOff>
      <xdr:row>21</xdr:row>
      <xdr:rowOff>107497</xdr:rowOff>
    </xdr:to>
    <xdr:sp macro="" textlink="">
      <xdr:nvSpPr>
        <xdr:cNvPr id="243717" name="Text Box 1029">
          <a:extLst>
            <a:ext uri="{FF2B5EF4-FFF2-40B4-BE49-F238E27FC236}">
              <a16:creationId xmlns:a16="http://schemas.microsoft.com/office/drawing/2014/main" id="{00000000-0008-0000-0200-000005B80300}"/>
            </a:ext>
          </a:extLst>
        </xdr:cNvPr>
        <xdr:cNvSpPr txBox="1">
          <a:spLocks noChangeArrowheads="1"/>
        </xdr:cNvSpPr>
      </xdr:nvSpPr>
      <xdr:spPr bwMode="auto">
        <a:xfrm>
          <a:off x="10613572" y="2641147"/>
          <a:ext cx="859971" cy="434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1114425</xdr:colOff>
      <xdr:row>22</xdr:row>
      <xdr:rowOff>247650</xdr:rowOff>
    </xdr:from>
    <xdr:to>
      <xdr:col>9</xdr:col>
      <xdr:colOff>1104900</xdr:colOff>
      <xdr:row>23</xdr:row>
      <xdr:rowOff>295275</xdr:rowOff>
    </xdr:to>
    <xdr:sp macro="" textlink="">
      <xdr:nvSpPr>
        <xdr:cNvPr id="243718" name="Text Box 1030">
          <a:extLst>
            <a:ext uri="{FF2B5EF4-FFF2-40B4-BE49-F238E27FC236}">
              <a16:creationId xmlns:a16="http://schemas.microsoft.com/office/drawing/2014/main" id="{00000000-0008-0000-0200-000006B80300}"/>
            </a:ext>
          </a:extLst>
        </xdr:cNvPr>
        <xdr:cNvSpPr txBox="1">
          <a:spLocks noChangeArrowheads="1"/>
        </xdr:cNvSpPr>
      </xdr:nvSpPr>
      <xdr:spPr bwMode="auto">
        <a:xfrm>
          <a:off x="12268200" y="7467600"/>
          <a:ext cx="5867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0.20833</cdr:x>
      <cdr:y>0.06402</cdr:y>
    </cdr:from>
    <cdr:to>
      <cdr:x>0.46638</cdr:x>
      <cdr:y>0.23117</cdr:y>
    </cdr:to>
    <cdr:sp macro="" textlink="">
      <cdr:nvSpPr>
        <cdr:cNvPr id="2447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3252" y="401977"/>
          <a:ext cx="2180244" cy="1041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0.64103</cdr:x>
      <cdr:y>0.22713</cdr:y>
    </cdr:from>
    <cdr:to>
      <cdr:x>1</cdr:x>
      <cdr:y>0.38526</cdr:y>
    </cdr:to>
    <cdr:sp macro="" textlink="">
      <cdr:nvSpPr>
        <cdr:cNvPr id="2447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0714" y="1333281"/>
          <a:ext cx="2895600" cy="928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3.029 millones de ejem.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152668" name="Gráfico 1026">
          <a:extLst>
            <a:ext uri="{FF2B5EF4-FFF2-40B4-BE49-F238E27FC236}">
              <a16:creationId xmlns:a16="http://schemas.microsoft.com/office/drawing/2014/main" id="{00000000-0008-0000-0300-00005C5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1445079</xdr:colOff>
      <xdr:row>6</xdr:row>
      <xdr:rowOff>16328</xdr:rowOff>
    </xdr:from>
    <xdr:to>
      <xdr:col>6</xdr:col>
      <xdr:colOff>159204</xdr:colOff>
      <xdr:row>20</xdr:row>
      <xdr:rowOff>216353</xdr:rowOff>
    </xdr:to>
    <xdr:sp macro="" textlink="">
      <xdr:nvSpPr>
        <xdr:cNvPr id="152581" name="Text Box 1029">
          <a:extLst>
            <a:ext uri="{FF2B5EF4-FFF2-40B4-BE49-F238E27FC236}">
              <a16:creationId xmlns:a16="http://schemas.microsoft.com/office/drawing/2014/main" id="{00000000-0008-0000-0300-000005540200}"/>
            </a:ext>
          </a:extLst>
        </xdr:cNvPr>
        <xdr:cNvSpPr txBox="1">
          <a:spLocks noChangeArrowheads="1"/>
        </xdr:cNvSpPr>
      </xdr:nvSpPr>
      <xdr:spPr bwMode="auto">
        <a:xfrm>
          <a:off x="10327822" y="2041071"/>
          <a:ext cx="717096" cy="4488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940254</xdr:colOff>
      <xdr:row>21</xdr:row>
      <xdr:rowOff>232682</xdr:rowOff>
    </xdr:from>
    <xdr:to>
      <xdr:col>9</xdr:col>
      <xdr:colOff>930729</xdr:colOff>
      <xdr:row>22</xdr:row>
      <xdr:rowOff>261257</xdr:rowOff>
    </xdr:to>
    <xdr:sp macro="" textlink="">
      <xdr:nvSpPr>
        <xdr:cNvPr id="152582" name="Text Box 1030">
          <a:extLst>
            <a:ext uri="{FF2B5EF4-FFF2-40B4-BE49-F238E27FC236}">
              <a16:creationId xmlns:a16="http://schemas.microsoft.com/office/drawing/2014/main" id="{00000000-0008-0000-0300-000006540200}"/>
            </a:ext>
          </a:extLst>
        </xdr:cNvPr>
        <xdr:cNvSpPr txBox="1">
          <a:spLocks noChangeArrowheads="1"/>
        </xdr:cNvSpPr>
      </xdr:nvSpPr>
      <xdr:spPr bwMode="auto">
        <a:xfrm>
          <a:off x="11825968" y="6851196"/>
          <a:ext cx="5738132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0.20561</cdr:x>
      <cdr:y>0.03674</cdr:y>
    </cdr:from>
    <cdr:to>
      <cdr:x>0.46638</cdr:x>
      <cdr:y>0.52233</cdr:y>
    </cdr:to>
    <cdr:sp macro="" textlink="">
      <cdr:nvSpPr>
        <cdr:cNvPr id="153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6427" y="192151"/>
          <a:ext cx="2198192" cy="2497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0.64076</cdr:x>
      <cdr:y>0.21682</cdr:y>
    </cdr:from>
    <cdr:to>
      <cdr:x>1</cdr:x>
      <cdr:y>0.40183</cdr:y>
    </cdr:to>
    <cdr:sp macro="" textlink="">
      <cdr:nvSpPr>
        <cdr:cNvPr id="153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83653" y="1049717"/>
          <a:ext cx="2962275" cy="8957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11.781 millones de ejem.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284763" name="Gráfico 1026">
          <a:extLst>
            <a:ext uri="{FF2B5EF4-FFF2-40B4-BE49-F238E27FC236}">
              <a16:creationId xmlns:a16="http://schemas.microsoft.com/office/drawing/2014/main" id="{00000000-0008-0000-0400-00005B58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976993</xdr:colOff>
      <xdr:row>6</xdr:row>
      <xdr:rowOff>21771</xdr:rowOff>
    </xdr:from>
    <xdr:to>
      <xdr:col>6</xdr:col>
      <xdr:colOff>24493</xdr:colOff>
      <xdr:row>20</xdr:row>
      <xdr:rowOff>240846</xdr:rowOff>
    </xdr:to>
    <xdr:sp macro="" textlink="">
      <xdr:nvSpPr>
        <xdr:cNvPr id="284676" name="Text Box 1028">
          <a:extLst>
            <a:ext uri="{FF2B5EF4-FFF2-40B4-BE49-F238E27FC236}">
              <a16:creationId xmlns:a16="http://schemas.microsoft.com/office/drawing/2014/main" id="{00000000-0008-0000-0400-000004580400}"/>
            </a:ext>
          </a:extLst>
        </xdr:cNvPr>
        <xdr:cNvSpPr txBox="1">
          <a:spLocks noChangeArrowheads="1"/>
        </xdr:cNvSpPr>
      </xdr:nvSpPr>
      <xdr:spPr bwMode="auto">
        <a:xfrm>
          <a:off x="9859736" y="2002971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986517</xdr:colOff>
      <xdr:row>21</xdr:row>
      <xdr:rowOff>138793</xdr:rowOff>
    </xdr:from>
    <xdr:to>
      <xdr:col>9</xdr:col>
      <xdr:colOff>976992</xdr:colOff>
      <xdr:row>22</xdr:row>
      <xdr:rowOff>186418</xdr:rowOff>
    </xdr:to>
    <xdr:sp macro="" textlink="">
      <xdr:nvSpPr>
        <xdr:cNvPr id="284677" name="Text Box 1029">
          <a:extLst>
            <a:ext uri="{FF2B5EF4-FFF2-40B4-BE49-F238E27FC236}">
              <a16:creationId xmlns:a16="http://schemas.microsoft.com/office/drawing/2014/main" id="{00000000-0008-0000-0400-000005580400}"/>
            </a:ext>
          </a:extLst>
        </xdr:cNvPr>
        <xdr:cNvSpPr txBox="1">
          <a:spLocks noChangeArrowheads="1"/>
        </xdr:cNvSpPr>
      </xdr:nvSpPr>
      <xdr:spPr bwMode="auto">
        <a:xfrm>
          <a:off x="11872231" y="6713764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bocic/ausuarios/AGili-IFOP/AGILI/ASEGUIM/SEGPELAGICOS/SegCS/A&#241;os/1sgCS2000/5infincs00/032TBSC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showZeros="0" tabSelected="1" zoomScale="42" zoomScaleNormal="42" workbookViewId="0">
      <selection activeCell="F47" sqref="F47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1:23" ht="35" x14ac:dyDescent="0.25">
      <c r="A1" s="68"/>
      <c r="B1" s="88" t="s">
        <v>33</v>
      </c>
      <c r="C1" s="88"/>
      <c r="D1" s="88"/>
      <c r="E1" s="88"/>
      <c r="F1" s="88"/>
      <c r="G1" s="88"/>
      <c r="H1" s="88"/>
      <c r="I1" s="88"/>
      <c r="J1" s="88"/>
      <c r="K1" s="27"/>
      <c r="L1" s="27"/>
      <c r="M1" s="27"/>
      <c r="N1" s="27"/>
    </row>
    <row r="2" spans="1:23" ht="35" x14ac:dyDescent="0.25">
      <c r="A2" s="68"/>
      <c r="B2" s="88" t="s">
        <v>34</v>
      </c>
      <c r="C2" s="88"/>
      <c r="D2" s="88"/>
      <c r="E2" s="88"/>
      <c r="F2" s="88"/>
      <c r="G2" s="88"/>
      <c r="H2" s="88"/>
      <c r="I2" s="88"/>
      <c r="J2" s="88"/>
      <c r="K2" s="27"/>
      <c r="L2" s="27"/>
      <c r="M2" s="27"/>
      <c r="N2" s="27"/>
    </row>
    <row r="3" spans="1:23" ht="23" x14ac:dyDescent="0.25">
      <c r="A3" s="62"/>
      <c r="B3" s="69"/>
      <c r="C3" s="63"/>
      <c r="D3" s="63"/>
      <c r="E3" s="63"/>
      <c r="F3" s="63"/>
      <c r="G3" s="63"/>
      <c r="H3" s="63"/>
      <c r="I3" s="63"/>
      <c r="J3" s="63"/>
      <c r="K3" s="27"/>
      <c r="L3" s="27"/>
      <c r="M3" s="27"/>
      <c r="N3" s="27"/>
    </row>
    <row r="4" spans="1:23" s="4" customFormat="1" ht="24" thickBot="1" x14ac:dyDescent="0.3">
      <c r="A4" s="70"/>
      <c r="B4" s="30"/>
      <c r="C4" s="73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21729084772.028492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517796.31</v>
      </c>
      <c r="D10" s="39">
        <v>517796.31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1760174.19</v>
      </c>
      <c r="D11" s="39">
        <v>1760174.19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26083342.352538951</v>
      </c>
      <c r="D12" s="39">
        <v>26083342.352538951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83569427.398964241</v>
      </c>
      <c r="D13" s="39">
        <v>83569427.398964241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157016495.11954263</v>
      </c>
      <c r="D14" s="39">
        <v>157016495.11954263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182673896.65662917</v>
      </c>
      <c r="D15" s="39">
        <v>182673533.15662917</v>
      </c>
      <c r="E15" s="39">
        <v>363.5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251638838.76811796</v>
      </c>
      <c r="D16" s="39">
        <v>251638184.58811796</v>
      </c>
      <c r="E16" s="39">
        <v>654.17999999999995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340660044.04537201</v>
      </c>
      <c r="D17" s="39">
        <v>340658938.75537199</v>
      </c>
      <c r="E17" s="39">
        <v>1105.29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7"/>
      <c r="L17" s="42">
        <f>K55</f>
        <v>66.167938564153644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507451476.31135619</v>
      </c>
      <c r="D18" s="39">
        <v>507450249.01135623</v>
      </c>
      <c r="E18" s="39">
        <v>1227.3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27"/>
      <c r="L18" s="42">
        <f>C48</f>
        <v>269668.37493870256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699471589.16324484</v>
      </c>
      <c r="D19" s="39">
        <v>699407321.86324489</v>
      </c>
      <c r="E19" s="39">
        <v>64267.3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27"/>
      <c r="L19" s="42">
        <f>C43</f>
        <v>21729084772.028492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1357268751.7602148</v>
      </c>
      <c r="D20" s="39">
        <v>1356331574.2902148</v>
      </c>
      <c r="E20" s="39">
        <v>937177.47000000009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1990843567.5254869</v>
      </c>
      <c r="D21" s="39">
        <v>1978296110.475487</v>
      </c>
      <c r="E21" s="39">
        <v>12547457.050000001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2781051143.6649323</v>
      </c>
      <c r="D22" s="39">
        <v>2665499885.8766909</v>
      </c>
      <c r="E22" s="39">
        <v>115551257.78824152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3211290932.6304216</v>
      </c>
      <c r="D23" s="39">
        <v>3001258146.3610435</v>
      </c>
      <c r="E23" s="39">
        <v>209384226.65048897</v>
      </c>
      <c r="F23" s="39">
        <v>648559.61888888897</v>
      </c>
      <c r="G23" s="39">
        <v>0</v>
      </c>
      <c r="H23" s="39">
        <v>0</v>
      </c>
      <c r="I23" s="39">
        <v>0</v>
      </c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2786389986.611855</v>
      </c>
      <c r="D24" s="39">
        <v>2592180592.3691721</v>
      </c>
      <c r="E24" s="39">
        <v>192645964.19588786</v>
      </c>
      <c r="F24" s="39">
        <v>1563430.0467948718</v>
      </c>
      <c r="G24" s="39">
        <v>0</v>
      </c>
      <c r="H24" s="39">
        <v>0</v>
      </c>
      <c r="I24" s="39">
        <v>0</v>
      </c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1988448167.0443454</v>
      </c>
      <c r="D25" s="39">
        <v>1815928197.4033821</v>
      </c>
      <c r="E25" s="39">
        <v>164450272.85504252</v>
      </c>
      <c r="F25" s="39">
        <v>8069696.7859210521</v>
      </c>
      <c r="G25" s="39">
        <v>0</v>
      </c>
      <c r="H25" s="39">
        <v>0</v>
      </c>
      <c r="I25" s="39">
        <v>0</v>
      </c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996796703.05387831</v>
      </c>
      <c r="D26" s="39">
        <v>792089203.74322391</v>
      </c>
      <c r="E26" s="39">
        <v>188407251.1390754</v>
      </c>
      <c r="F26" s="39">
        <v>16300248.171578946</v>
      </c>
      <c r="G26" s="39">
        <v>0</v>
      </c>
      <c r="H26" s="39">
        <v>0</v>
      </c>
      <c r="I26" s="39">
        <v>0</v>
      </c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461972972.92309266</v>
      </c>
      <c r="D27" s="39">
        <v>259968282.0288496</v>
      </c>
      <c r="E27" s="39">
        <v>149437183.84769759</v>
      </c>
      <c r="F27" s="39">
        <v>52567507.046545453</v>
      </c>
      <c r="G27" s="39">
        <v>0</v>
      </c>
      <c r="H27" s="39">
        <v>0</v>
      </c>
      <c r="I27" s="39">
        <v>0</v>
      </c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352916054.57329404</v>
      </c>
      <c r="D28" s="39">
        <v>84591151.323066965</v>
      </c>
      <c r="E28" s="39">
        <v>182087729.13761482</v>
      </c>
      <c r="F28" s="39">
        <v>85726015.019012213</v>
      </c>
      <c r="G28" s="39">
        <v>511159.09360000002</v>
      </c>
      <c r="H28" s="39">
        <v>0</v>
      </c>
      <c r="I28" s="39">
        <v>0</v>
      </c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320967219.92046231</v>
      </c>
      <c r="D29" s="39">
        <v>33972090.493748829</v>
      </c>
      <c r="E29" s="39">
        <v>191597321.56954432</v>
      </c>
      <c r="F29" s="39">
        <v>89121369.204946965</v>
      </c>
      <c r="G29" s="39">
        <v>6276438.6522222217</v>
      </c>
      <c r="H29" s="39">
        <v>0</v>
      </c>
      <c r="I29" s="39">
        <v>0</v>
      </c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359621651.59606713</v>
      </c>
      <c r="D30" s="39">
        <v>0</v>
      </c>
      <c r="E30" s="39">
        <v>212485400.35664684</v>
      </c>
      <c r="F30" s="39">
        <v>125764361.22414082</v>
      </c>
      <c r="G30" s="39">
        <v>21371890.015279502</v>
      </c>
      <c r="H30" s="39">
        <v>0</v>
      </c>
      <c r="I30" s="39">
        <v>0</v>
      </c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464331304.76479316</v>
      </c>
      <c r="D31" s="39">
        <v>0</v>
      </c>
      <c r="E31" s="39">
        <v>114864274.11662512</v>
      </c>
      <c r="F31" s="39">
        <v>266663585.58865282</v>
      </c>
      <c r="G31" s="39">
        <v>82803445.059515223</v>
      </c>
      <c r="H31" s="39">
        <v>0</v>
      </c>
      <c r="I31" s="39">
        <v>0</v>
      </c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563309618.07468271</v>
      </c>
      <c r="D32" s="39">
        <v>0</v>
      </c>
      <c r="E32" s="39">
        <v>59208832.874121733</v>
      </c>
      <c r="F32" s="39">
        <v>314602802.82831049</v>
      </c>
      <c r="G32" s="39">
        <v>182407140.52394032</v>
      </c>
      <c r="H32" s="39">
        <v>7090841.8483101856</v>
      </c>
      <c r="I32" s="39">
        <v>0</v>
      </c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703865597.51054072</v>
      </c>
      <c r="D33" s="39">
        <v>0</v>
      </c>
      <c r="E33" s="39">
        <v>23372445.81133955</v>
      </c>
      <c r="F33" s="39">
        <v>350465644.86276388</v>
      </c>
      <c r="G33" s="39">
        <v>318165325.8659175</v>
      </c>
      <c r="H33" s="39">
        <v>11862180.970519893</v>
      </c>
      <c r="I33" s="39">
        <v>0</v>
      </c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647340903.19357061</v>
      </c>
      <c r="D34" s="39">
        <v>0</v>
      </c>
      <c r="E34" s="39">
        <v>8298872.9241452664</v>
      </c>
      <c r="F34" s="39">
        <v>217803804.17993477</v>
      </c>
      <c r="G34" s="39">
        <v>394650089.28368419</v>
      </c>
      <c r="H34" s="39">
        <v>26588136.805806454</v>
      </c>
      <c r="I34" s="39">
        <v>0</v>
      </c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332050728.71743596</v>
      </c>
      <c r="D35" s="39">
        <v>0</v>
      </c>
      <c r="E35" s="39">
        <v>0</v>
      </c>
      <c r="F35" s="39">
        <v>114932406.25997528</v>
      </c>
      <c r="G35" s="39">
        <v>197747546.93094274</v>
      </c>
      <c r="H35" s="39">
        <v>19370775.526517894</v>
      </c>
      <c r="I35" s="39">
        <v>0</v>
      </c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92335461.684807912</v>
      </c>
      <c r="D36" s="39">
        <v>0</v>
      </c>
      <c r="E36" s="39">
        <v>0</v>
      </c>
      <c r="F36" s="39">
        <v>25260586.177781794</v>
      </c>
      <c r="G36" s="39">
        <v>61556316.745359458</v>
      </c>
      <c r="H36" s="39">
        <v>5518558.7616666658</v>
      </c>
      <c r="I36" s="39">
        <v>0</v>
      </c>
      <c r="J36" s="39">
        <v>0</v>
      </c>
      <c r="K36" s="27"/>
      <c r="L36" s="43"/>
      <c r="M36" s="43"/>
      <c r="N36" s="43"/>
    </row>
    <row r="37" spans="1:14" ht="23" x14ac:dyDescent="0.25">
      <c r="A37" s="27"/>
      <c r="B37" s="38">
        <v>17.5</v>
      </c>
      <c r="C37" s="76">
        <v>23477543.181181367</v>
      </c>
      <c r="D37" s="39">
        <v>0</v>
      </c>
      <c r="E37" s="39">
        <v>0</v>
      </c>
      <c r="F37" s="39">
        <v>906738.32666666666</v>
      </c>
      <c r="G37" s="39">
        <v>20016710.687526342</v>
      </c>
      <c r="H37" s="39">
        <v>2554094.1669883593</v>
      </c>
      <c r="I37" s="39">
        <v>0</v>
      </c>
      <c r="J37" s="39">
        <v>0</v>
      </c>
      <c r="K37" s="27"/>
      <c r="L37" s="43"/>
      <c r="M37" s="43"/>
      <c r="N37" s="43"/>
    </row>
    <row r="38" spans="1:14" ht="23" x14ac:dyDescent="0.25">
      <c r="A38" s="27"/>
      <c r="B38" s="38">
        <v>18</v>
      </c>
      <c r="C38" s="76">
        <v>25013382.614257794</v>
      </c>
      <c r="D38" s="39">
        <v>0</v>
      </c>
      <c r="E38" s="39">
        <v>0</v>
      </c>
      <c r="F38" s="39">
        <v>0</v>
      </c>
      <c r="G38" s="39">
        <v>25013382.614257794</v>
      </c>
      <c r="H38" s="39">
        <v>0</v>
      </c>
      <c r="I38" s="39">
        <v>0</v>
      </c>
      <c r="J38" s="39">
        <v>0</v>
      </c>
      <c r="K38" s="27"/>
      <c r="L38" s="43"/>
      <c r="M38" s="43"/>
      <c r="N38" s="43"/>
    </row>
    <row r="39" spans="1:14" ht="23" x14ac:dyDescent="0.25">
      <c r="A39" s="27"/>
      <c r="B39" s="38">
        <v>18.5</v>
      </c>
      <c r="C39" s="76">
        <v>14212500.500554677</v>
      </c>
      <c r="D39" s="39">
        <v>0</v>
      </c>
      <c r="E39" s="39">
        <v>0</v>
      </c>
      <c r="F39" s="39">
        <v>0</v>
      </c>
      <c r="G39" s="39">
        <v>14212500.500554677</v>
      </c>
      <c r="H39" s="39">
        <v>0</v>
      </c>
      <c r="I39" s="39">
        <v>0</v>
      </c>
      <c r="J39" s="39">
        <v>0</v>
      </c>
      <c r="K39" s="27"/>
      <c r="L39" s="43"/>
      <c r="M39" s="43"/>
      <c r="N39" s="43"/>
    </row>
    <row r="40" spans="1:14" ht="23" x14ac:dyDescent="0.25">
      <c r="A40" s="27"/>
      <c r="B40" s="38">
        <v>19</v>
      </c>
      <c r="C40" s="76">
        <v>4737500.1668515587</v>
      </c>
      <c r="D40" s="39">
        <v>0</v>
      </c>
      <c r="E40" s="39">
        <v>0</v>
      </c>
      <c r="F40" s="39">
        <v>0</v>
      </c>
      <c r="G40" s="39">
        <v>0</v>
      </c>
      <c r="H40" s="39">
        <v>4737500.1668515587</v>
      </c>
      <c r="I40" s="39"/>
      <c r="J40" s="39">
        <v>0</v>
      </c>
      <c r="K40" s="27"/>
      <c r="L40" s="43"/>
      <c r="M40" s="43"/>
      <c r="N40" s="43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>
        <v>0</v>
      </c>
      <c r="K41" s="27"/>
      <c r="L41" s="43"/>
      <c r="M41" s="43"/>
      <c r="N41" s="43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43"/>
    </row>
    <row r="43" spans="1:14" ht="23" x14ac:dyDescent="0.25">
      <c r="A43" s="27"/>
      <c r="B43" s="71" t="s">
        <v>23</v>
      </c>
      <c r="C43" s="78">
        <v>21729084772.028492</v>
      </c>
      <c r="D43" s="72">
        <v>16830890697.110643</v>
      </c>
      <c r="E43" s="72">
        <v>1825343285.3564713</v>
      </c>
      <c r="F43" s="72">
        <v>1670396755.3419147</v>
      </c>
      <c r="G43" s="72">
        <v>1324731945.9727998</v>
      </c>
      <c r="H43" s="72">
        <v>77722088.246661022</v>
      </c>
      <c r="I43" s="72">
        <v>0</v>
      </c>
      <c r="J43" s="72">
        <v>0</v>
      </c>
      <c r="K43" s="27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79">
        <v>100</v>
      </c>
      <c r="D44" s="48">
        <v>77.457890535623406</v>
      </c>
      <c r="E44" s="48">
        <v>8.4004609697423014</v>
      </c>
      <c r="F44" s="48">
        <v>7.6873774154178367</v>
      </c>
      <c r="G44" s="48">
        <v>6.0965841859943701</v>
      </c>
      <c r="H44" s="48">
        <v>0.35768689322208103</v>
      </c>
      <c r="I44" s="48">
        <v>0</v>
      </c>
      <c r="J44" s="48">
        <v>0</v>
      </c>
      <c r="K44" s="47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0">
        <v>11.028089786308671</v>
      </c>
      <c r="D45" s="49">
        <v>10.096295178050273</v>
      </c>
      <c r="E45" s="49">
        <v>12.380470416570448</v>
      </c>
      <c r="F45" s="49">
        <v>14.901973784060131</v>
      </c>
      <c r="G45" s="49">
        <v>15.811546665704711</v>
      </c>
      <c r="H45" s="49">
        <v>16.260230474999638</v>
      </c>
      <c r="I45" s="49">
        <v>0</v>
      </c>
      <c r="J45" s="49">
        <v>0</v>
      </c>
      <c r="K45" s="47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1">
        <v>5.1920665841477813</v>
      </c>
      <c r="D46" s="52">
        <v>1.7977302888577988</v>
      </c>
      <c r="E46" s="52">
        <v>2.2795255166398074</v>
      </c>
      <c r="F46" s="52">
        <v>1.1989876408424378</v>
      </c>
      <c r="G46" s="52">
        <v>0.66084087251384882</v>
      </c>
      <c r="H46" s="52">
        <v>0.81750919602706473</v>
      </c>
      <c r="I46" s="52">
        <v>0</v>
      </c>
      <c r="J46" s="52">
        <v>0</v>
      </c>
      <c r="K46" s="50"/>
      <c r="L46" s="43"/>
      <c r="M46" s="43"/>
      <c r="N46" s="43"/>
    </row>
    <row r="47" spans="1:14" ht="23" x14ac:dyDescent="0.25">
      <c r="A47" s="27"/>
      <c r="B47" s="53" t="s">
        <v>27</v>
      </c>
      <c r="C47" s="82">
        <v>12.286716281718103</v>
      </c>
      <c r="D47" s="54">
        <v>8.4669781629129197</v>
      </c>
      <c r="E47" s="54">
        <v>16.330218420402439</v>
      </c>
      <c r="F47" s="54">
        <v>28.934677358670854</v>
      </c>
      <c r="G47" s="54">
        <v>34.765743315382132</v>
      </c>
      <c r="H47" s="54">
        <v>38.157163510950781</v>
      </c>
      <c r="I47" s="54">
        <v>0</v>
      </c>
      <c r="J47" s="54">
        <v>0</v>
      </c>
      <c r="K47" s="27"/>
      <c r="L47" s="43"/>
      <c r="M47" s="43"/>
      <c r="N47" s="43"/>
    </row>
    <row r="48" spans="1:14" ht="23" x14ac:dyDescent="0.25">
      <c r="A48" s="27"/>
      <c r="B48" s="46" t="s">
        <v>28</v>
      </c>
      <c r="C48" s="76">
        <v>269668.37493870256</v>
      </c>
      <c r="D48" s="55">
        <v>142506.78399481002</v>
      </c>
      <c r="E48" s="55">
        <v>29808.25454208615</v>
      </c>
      <c r="F48" s="55">
        <v>48332.391176788959</v>
      </c>
      <c r="G48" s="55">
        <v>46055.290795377026</v>
      </c>
      <c r="H48" s="55">
        <v>2965.6544296403904</v>
      </c>
      <c r="I48" s="55">
        <v>0</v>
      </c>
      <c r="J48" s="55">
        <v>0</v>
      </c>
      <c r="K48" s="27"/>
      <c r="L48" s="43"/>
      <c r="M48" s="43"/>
      <c r="N48" s="43"/>
    </row>
    <row r="49" spans="1:14" ht="23" x14ac:dyDescent="0.25">
      <c r="A49" s="27"/>
      <c r="B49" s="44" t="s">
        <v>24</v>
      </c>
      <c r="C49" s="77">
        <v>99.999999999999986</v>
      </c>
      <c r="D49" s="56">
        <v>52.845197004358695</v>
      </c>
      <c r="E49" s="56">
        <v>11.05367084622428</v>
      </c>
      <c r="F49" s="56">
        <v>17.922899260165465</v>
      </c>
      <c r="G49" s="56">
        <v>17.078491612465015</v>
      </c>
      <c r="H49" s="56">
        <v>1.099741276786536</v>
      </c>
      <c r="I49" s="57">
        <v>0</v>
      </c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11.05367084622428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>D43/1000000</f>
        <v>16830.890697110644</v>
      </c>
      <c r="E52" s="27">
        <f t="shared" ref="E52:I52" si="0">E43/1000000</f>
        <v>1825.3432853564714</v>
      </c>
      <c r="F52" s="27">
        <f t="shared" si="0"/>
        <v>1670.3967553419147</v>
      </c>
      <c r="G52" s="27">
        <f t="shared" si="0"/>
        <v>1324.7319459727998</v>
      </c>
      <c r="H52" s="27">
        <f t="shared" si="0"/>
        <v>77.722088246661016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66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66.167938564153644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 t="s">
        <v>32</v>
      </c>
      <c r="C55" s="27" t="str">
        <f>CONCATENATE(C51,C53,C52)</f>
        <v>&lt; 11,5 cm =66%</v>
      </c>
      <c r="D55" s="47">
        <f t="shared" ref="D55:I55" si="2">SUM(D8:D24)/1000000000</f>
        <v>13.844341772118375</v>
      </c>
      <c r="E55" s="47">
        <f t="shared" si="2"/>
        <v>0.53113370072461841</v>
      </c>
      <c r="F55" s="47">
        <f t="shared" si="2"/>
        <v>2.2119896656837609E-3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14.377687462508677</v>
      </c>
      <c r="K55" s="47">
        <f>(J55/$J57)*100</f>
        <v>66.167938564153644</v>
      </c>
      <c r="L55" s="47">
        <f>ROUND(K55,0)</f>
        <v>66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>SUM(D25:D42)/1000000000</f>
        <v>2.9865489249922712</v>
      </c>
      <c r="E56" s="47">
        <f t="shared" ref="E56:I56" si="3">SUM(E25:E42)/1000000000</f>
        <v>1.2942095846318531</v>
      </c>
      <c r="F56" s="47">
        <f t="shared" si="3"/>
        <v>1.668184765676231</v>
      </c>
      <c r="G56" s="47">
        <f t="shared" si="3"/>
        <v>1.3247319459727998</v>
      </c>
      <c r="H56" s="47">
        <f t="shared" si="3"/>
        <v>7.772208824666102E-2</v>
      </c>
      <c r="I56" s="47">
        <f t="shared" si="3"/>
        <v>0</v>
      </c>
      <c r="J56" s="47">
        <f>SUM(D56:I56)</f>
        <v>7.3513973095198164</v>
      </c>
      <c r="K56" s="47">
        <f>(J56/$J57)*100</f>
        <v>33.832061435846363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21.729084772028493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>
        <v>0</v>
      </c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>
        <v>0</v>
      </c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2:J2"/>
    <mergeCell ref="B1:J1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4"/>
  <sheetViews>
    <sheetView showZeros="0" zoomScale="35" zoomScaleNormal="35" workbookViewId="0">
      <selection activeCell="B1" sqref="B1:J2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26.25" customHeight="1" x14ac:dyDescent="0.25">
      <c r="A1" s="27"/>
      <c r="B1" s="89" t="s">
        <v>39</v>
      </c>
      <c r="C1" s="89"/>
      <c r="D1" s="89"/>
      <c r="E1" s="89"/>
      <c r="F1" s="89"/>
      <c r="G1" s="89"/>
      <c r="H1" s="89"/>
      <c r="I1" s="89"/>
      <c r="J1" s="89"/>
      <c r="K1" s="27"/>
      <c r="L1" s="27"/>
      <c r="M1" s="27"/>
      <c r="N1" s="27"/>
    </row>
    <row r="2" spans="1:23" ht="35" x14ac:dyDescent="0.25">
      <c r="A2" s="27"/>
      <c r="B2" s="89" t="s">
        <v>35</v>
      </c>
      <c r="C2" s="89"/>
      <c r="D2" s="89"/>
      <c r="E2" s="89"/>
      <c r="F2" s="89"/>
      <c r="G2" s="89"/>
      <c r="H2" s="89"/>
      <c r="I2" s="89"/>
      <c r="J2" s="89"/>
      <c r="K2" s="27"/>
      <c r="L2" s="27"/>
      <c r="M2" s="27"/>
      <c r="N2" s="27"/>
    </row>
    <row r="3" spans="1:23" ht="26.25" customHeight="1" x14ac:dyDescent="0.35">
      <c r="A3" s="27"/>
      <c r="B3" s="86"/>
      <c r="C3" s="87"/>
      <c r="D3" s="87"/>
      <c r="E3" s="87"/>
      <c r="F3" s="87"/>
      <c r="G3" s="87"/>
      <c r="H3" s="87"/>
      <c r="I3" s="87"/>
      <c r="J3" s="87"/>
      <c r="K3" s="27"/>
      <c r="L3" s="27"/>
      <c r="M3" s="27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66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7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184252157.14999998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363.5</v>
      </c>
      <c r="D15" s="39">
        <v>0</v>
      </c>
      <c r="E15" s="39">
        <v>363.5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654.17999999999995</v>
      </c>
      <c r="D16" s="39">
        <v>0</v>
      </c>
      <c r="E16" s="39">
        <v>654.17999999999995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1105.29</v>
      </c>
      <c r="D17" s="39">
        <v>0</v>
      </c>
      <c r="E17" s="39">
        <v>1105.29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18.452653187838138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1227.3</v>
      </c>
      <c r="D18" s="39">
        <v>0</v>
      </c>
      <c r="E18" s="39">
        <v>1227.3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3642.6809863645194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64267.3</v>
      </c>
      <c r="D19" s="39">
        <v>0</v>
      </c>
      <c r="E19" s="39">
        <v>64267.3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184252157.14999998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937177.47000000009</v>
      </c>
      <c r="D20" s="39">
        <v>0</v>
      </c>
      <c r="E20" s="39">
        <v>937177.47000000009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3669259.2300000004</v>
      </c>
      <c r="D21" s="39">
        <v>0</v>
      </c>
      <c r="E21" s="39">
        <v>3669259.2300000004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2873463.49</v>
      </c>
      <c r="D22" s="39">
        <v>0</v>
      </c>
      <c r="E22" s="39">
        <v>2873463.49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13234921.34</v>
      </c>
      <c r="D23" s="39">
        <v>0</v>
      </c>
      <c r="E23" s="39">
        <v>13234921.34</v>
      </c>
      <c r="F23" s="39">
        <v>0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13216972.450000001</v>
      </c>
      <c r="D24" s="39">
        <v>0</v>
      </c>
      <c r="E24" s="39">
        <v>12200282.261538463</v>
      </c>
      <c r="F24" s="39">
        <v>1016690.1884615385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10554658.309999999</v>
      </c>
      <c r="D25" s="39">
        <v>0</v>
      </c>
      <c r="E25" s="39">
        <v>7915993.7324999999</v>
      </c>
      <c r="F25" s="39">
        <v>2638664.5774999997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4197599</v>
      </c>
      <c r="D26" s="39">
        <v>0</v>
      </c>
      <c r="E26" s="39">
        <v>1988336.3684210526</v>
      </c>
      <c r="F26" s="39">
        <v>2209262.631578947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5867761.9199999999</v>
      </c>
      <c r="D27" s="39">
        <v>0</v>
      </c>
      <c r="E27" s="39">
        <v>2347104.7680000002</v>
      </c>
      <c r="F27" s="39">
        <v>3520657.1520000002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12778977.339999998</v>
      </c>
      <c r="D28" s="39">
        <v>0</v>
      </c>
      <c r="E28" s="39">
        <v>3578113.6551999999</v>
      </c>
      <c r="F28" s="39">
        <v>8689704.5911999997</v>
      </c>
      <c r="G28" s="39">
        <v>511159.09360000002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17733438.729999997</v>
      </c>
      <c r="D29" s="39">
        <v>0</v>
      </c>
      <c r="E29" s="39">
        <v>3283970.1351851849</v>
      </c>
      <c r="F29" s="39">
        <v>9851910.4055555556</v>
      </c>
      <c r="G29" s="39">
        <v>4597558.189259259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27210512.689999998</v>
      </c>
      <c r="D30" s="39">
        <v>0</v>
      </c>
      <c r="E30" s="39">
        <v>1943608.0492857143</v>
      </c>
      <c r="F30" s="39">
        <v>13605256.345000001</v>
      </c>
      <c r="G30" s="39">
        <v>11661648.295714285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33071654.159999996</v>
      </c>
      <c r="D31" s="39">
        <v>0</v>
      </c>
      <c r="E31" s="39">
        <v>0</v>
      </c>
      <c r="F31" s="39">
        <v>6124380.3999999994</v>
      </c>
      <c r="G31" s="39">
        <v>26947273.759999998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20377965.129999995</v>
      </c>
      <c r="D32" s="39">
        <v>0</v>
      </c>
      <c r="E32" s="39">
        <v>0</v>
      </c>
      <c r="F32" s="39">
        <v>1509478.8985185185</v>
      </c>
      <c r="G32" s="39">
        <v>17359007.33296296</v>
      </c>
      <c r="H32" s="39">
        <v>1509478.8985185185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11851208.389999999</v>
      </c>
      <c r="D33" s="39">
        <v>0</v>
      </c>
      <c r="E33" s="39">
        <v>0</v>
      </c>
      <c r="F33" s="39">
        <v>817324.71655172412</v>
      </c>
      <c r="G33" s="39">
        <v>9807896.5986206885</v>
      </c>
      <c r="H33" s="39">
        <v>1225987.0748275861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2863025.8999999994</v>
      </c>
      <c r="D34" s="39">
        <v>0</v>
      </c>
      <c r="E34" s="39">
        <v>0</v>
      </c>
      <c r="F34" s="39">
        <v>286302.58999999997</v>
      </c>
      <c r="G34" s="39">
        <v>2290420.7199999997</v>
      </c>
      <c r="H34" s="39">
        <v>286302.58999999997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2809469.45</v>
      </c>
      <c r="D35" s="39">
        <v>0</v>
      </c>
      <c r="E35" s="39">
        <v>0</v>
      </c>
      <c r="F35" s="39">
        <v>312163.27222222224</v>
      </c>
      <c r="G35" s="39">
        <v>1872979.6333333333</v>
      </c>
      <c r="H35" s="39">
        <v>624326.54444444447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936454.27</v>
      </c>
      <c r="D36" s="39">
        <v>0</v>
      </c>
      <c r="E36" s="39">
        <v>0</v>
      </c>
      <c r="F36" s="39">
        <v>0</v>
      </c>
      <c r="G36" s="39">
        <v>936454.27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20.309999999999999</v>
      </c>
      <c r="D37" s="39">
        <v>0</v>
      </c>
      <c r="E37" s="39">
        <v>0</v>
      </c>
      <c r="F37" s="39">
        <v>0</v>
      </c>
      <c r="G37" s="39">
        <v>0</v>
      </c>
      <c r="H37" s="39">
        <v>20.309999999999999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/>
      <c r="D38" s="39"/>
      <c r="E38" s="39"/>
      <c r="F38" s="39"/>
      <c r="G38" s="39"/>
      <c r="H38" s="39"/>
      <c r="I38" s="39"/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76"/>
      <c r="D39" s="39"/>
      <c r="E39" s="39"/>
      <c r="F39" s="39"/>
      <c r="G39" s="39"/>
      <c r="H39" s="39"/>
      <c r="I39" s="39"/>
      <c r="J39" s="39">
        <v>0</v>
      </c>
      <c r="K39" s="27"/>
      <c r="L39" s="27"/>
      <c r="M39" s="27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>
        <v>0</v>
      </c>
      <c r="K40" s="27"/>
      <c r="L40" s="27"/>
      <c r="M40" s="27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" x14ac:dyDescent="0.25">
      <c r="A43" s="27"/>
      <c r="B43" s="46" t="s">
        <v>23</v>
      </c>
      <c r="C43" s="83">
        <v>184252157.14999998</v>
      </c>
      <c r="D43" s="39">
        <v>0</v>
      </c>
      <c r="E43" s="39">
        <v>54039848.070130415</v>
      </c>
      <c r="F43" s="39">
        <v>50581795.768588498</v>
      </c>
      <c r="G43" s="39">
        <v>75984397.893490523</v>
      </c>
      <c r="H43" s="39">
        <v>3646115.4177905493</v>
      </c>
      <c r="I43" s="39"/>
      <c r="J43" s="39">
        <v>0</v>
      </c>
      <c r="K43" s="27"/>
      <c r="L43" s="27"/>
      <c r="M43" s="27"/>
      <c r="N43" s="27"/>
    </row>
    <row r="44" spans="1:14" s="25" customFormat="1" ht="23" x14ac:dyDescent="0.25">
      <c r="A44" s="47"/>
      <c r="B44" s="38" t="s">
        <v>24</v>
      </c>
      <c r="C44" s="79">
        <v>100</v>
      </c>
      <c r="D44" s="48">
        <v>0</v>
      </c>
      <c r="E44" s="48">
        <v>29.329289222994817</v>
      </c>
      <c r="F44" s="48">
        <v>27.452484980900262</v>
      </c>
      <c r="G44" s="48">
        <v>41.239353215078779</v>
      </c>
      <c r="H44" s="48">
        <v>1.9788725810261429</v>
      </c>
      <c r="I44" s="48"/>
      <c r="J44" s="48">
        <v>0</v>
      </c>
      <c r="K44" s="47"/>
      <c r="L44" s="47"/>
      <c r="M44" s="47"/>
      <c r="N44" s="47"/>
    </row>
    <row r="45" spans="1:14" s="25" customFormat="1" ht="23" x14ac:dyDescent="0.25">
      <c r="A45" s="47"/>
      <c r="B45" s="38" t="s">
        <v>25</v>
      </c>
      <c r="C45" s="80">
        <v>13.381177975125818</v>
      </c>
      <c r="D45" s="49">
        <v>0</v>
      </c>
      <c r="E45" s="49">
        <v>11.252079319046434</v>
      </c>
      <c r="F45" s="49">
        <v>13.489712991241854</v>
      </c>
      <c r="G45" s="49">
        <v>14.7212954998054</v>
      </c>
      <c r="H45" s="49">
        <v>15.503504828761816</v>
      </c>
      <c r="I45" s="49"/>
      <c r="J45" s="49">
        <v>0</v>
      </c>
      <c r="K45" s="47"/>
      <c r="L45" s="47"/>
      <c r="M45" s="47"/>
      <c r="N45" s="47"/>
    </row>
    <row r="46" spans="1:14" s="26" customFormat="1" ht="23" x14ac:dyDescent="0.25">
      <c r="A46" s="50"/>
      <c r="B46" s="51" t="s">
        <v>26</v>
      </c>
      <c r="C46" s="81">
        <v>3.0514717195018632</v>
      </c>
      <c r="D46" s="52">
        <v>0</v>
      </c>
      <c r="E46" s="52">
        <v>1.4207104343241954</v>
      </c>
      <c r="F46" s="52">
        <v>0.95603023275515919</v>
      </c>
      <c r="G46" s="52">
        <v>0.4946784804389755</v>
      </c>
      <c r="H46" s="52">
        <v>0.29437045724481303</v>
      </c>
      <c r="I46" s="52"/>
      <c r="J46" s="52">
        <v>0</v>
      </c>
      <c r="K46" s="50"/>
      <c r="L46" s="50"/>
      <c r="M46" s="50"/>
      <c r="N46" s="50"/>
    </row>
    <row r="47" spans="1:14" ht="23" x14ac:dyDescent="0.25">
      <c r="A47" s="27"/>
      <c r="B47" s="53" t="s">
        <v>27</v>
      </c>
      <c r="C47" s="82">
        <v>19.807136483532407</v>
      </c>
      <c r="D47" s="54">
        <v>0</v>
      </c>
      <c r="E47" s="54">
        <v>11.07430073430274</v>
      </c>
      <c r="F47" s="54">
        <v>19.514463244330191</v>
      </c>
      <c r="G47" s="54">
        <v>25.62474350016937</v>
      </c>
      <c r="H47" s="54">
        <v>30.188335857103702</v>
      </c>
      <c r="I47" s="54"/>
      <c r="J47" s="54">
        <v>0</v>
      </c>
      <c r="K47" s="27"/>
      <c r="L47" s="27"/>
      <c r="M47" s="27"/>
      <c r="N47" s="27"/>
    </row>
    <row r="48" spans="1:14" ht="23" x14ac:dyDescent="0.25">
      <c r="A48" s="27"/>
      <c r="B48" s="46" t="s">
        <v>28</v>
      </c>
      <c r="C48" s="76">
        <v>3642.6809863645194</v>
      </c>
      <c r="D48" s="55">
        <v>0</v>
      </c>
      <c r="E48" s="55">
        <v>598.45352916465379</v>
      </c>
      <c r="F48" s="55">
        <v>987.07659435833659</v>
      </c>
      <c r="G48" s="55">
        <v>1947.0807060355044</v>
      </c>
      <c r="H48" s="55">
        <v>110.07015680602508</v>
      </c>
      <c r="I48" s="55"/>
      <c r="J48" s="55">
        <v>0</v>
      </c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84">
        <v>100.00000000000001</v>
      </c>
      <c r="D49" s="56">
        <v>0</v>
      </c>
      <c r="E49" s="56">
        <v>16.428930543322828</v>
      </c>
      <c r="F49" s="56">
        <v>27.097530584018067</v>
      </c>
      <c r="G49" s="56">
        <v>53.451859037997622</v>
      </c>
      <c r="H49" s="56">
        <v>3.0216798346614939</v>
      </c>
      <c r="I49" s="56"/>
      <c r="J49" s="56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54.039848070130418</v>
      </c>
      <c r="F52" s="27">
        <f t="shared" si="0"/>
        <v>50.581795768588499</v>
      </c>
      <c r="G52" s="27">
        <f t="shared" si="0"/>
        <v>75.984397893490524</v>
      </c>
      <c r="H52" s="27">
        <f t="shared" si="0"/>
        <v>3.6461154177905493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18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18.452653187838138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=18%</v>
      </c>
      <c r="D55" s="47">
        <f t="shared" ref="D55:I55" si="2">SUM(D8:D24)/1000000000</f>
        <v>0</v>
      </c>
      <c r="E55" s="47">
        <f t="shared" si="2"/>
        <v>3.2982721361538465E-2</v>
      </c>
      <c r="F55" s="47">
        <f t="shared" si="2"/>
        <v>1.0166901884615385E-3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3.3999411550000004E-2</v>
      </c>
      <c r="K55" s="47">
        <f>(J55/$J$57)*100</f>
        <v>18.452653187838138</v>
      </c>
      <c r="L55" s="47">
        <f>ROUND(K55,0)</f>
        <v>18</v>
      </c>
      <c r="M55" s="27">
        <f>ROUND(K55,0)</f>
        <v>18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2.1057126708591951E-2</v>
      </c>
      <c r="F56" s="47">
        <f t="shared" si="3"/>
        <v>4.9565105580126965E-2</v>
      </c>
      <c r="G56" s="47">
        <f t="shared" si="3"/>
        <v>7.5984397893490527E-2</v>
      </c>
      <c r="H56" s="47">
        <f t="shared" si="3"/>
        <v>3.6461154177905492E-3</v>
      </c>
      <c r="I56" s="47">
        <f t="shared" si="3"/>
        <v>0</v>
      </c>
      <c r="J56" s="47">
        <f>SUM(D56:I56)</f>
        <v>0.15025274559999999</v>
      </c>
      <c r="K56" s="47">
        <f>(J56/$J$57)*100</f>
        <v>81.547346812161862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0.18425215714999998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>
        <v>0</v>
      </c>
      <c r="E61" s="47"/>
      <c r="F61" s="47"/>
      <c r="G61" s="47"/>
      <c r="H61" s="47"/>
      <c r="I61" s="47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47">
        <v>0</v>
      </c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4"/>
  <sheetViews>
    <sheetView showZeros="0" zoomScale="35" zoomScaleNormal="35" workbookViewId="0">
      <selection activeCell="G61" sqref="G61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35" x14ac:dyDescent="0.25">
      <c r="A1" s="27"/>
      <c r="B1" s="89" t="s">
        <v>42</v>
      </c>
      <c r="C1" s="89"/>
      <c r="D1" s="89"/>
      <c r="E1" s="89"/>
      <c r="F1" s="89"/>
      <c r="G1" s="89"/>
      <c r="H1" s="89"/>
      <c r="I1" s="89"/>
      <c r="J1" s="89"/>
      <c r="K1" s="27"/>
      <c r="L1" s="27"/>
      <c r="M1" s="27"/>
      <c r="N1" s="27"/>
    </row>
    <row r="2" spans="1:23" ht="35" x14ac:dyDescent="0.25">
      <c r="A2" s="27"/>
      <c r="B2" s="89" t="s">
        <v>36</v>
      </c>
      <c r="C2" s="89"/>
      <c r="D2" s="89"/>
      <c r="E2" s="89"/>
      <c r="F2" s="89"/>
      <c r="G2" s="89"/>
      <c r="H2" s="89"/>
      <c r="I2" s="89"/>
      <c r="J2" s="89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66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7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3029738093.5500002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517796.31</v>
      </c>
      <c r="D10" s="39">
        <v>517796.31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1760174.19</v>
      </c>
      <c r="D11" s="39">
        <v>1760174.19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26083287.259999998</v>
      </c>
      <c r="D12" s="39">
        <v>26083287.259999998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83569124.390000001</v>
      </c>
      <c r="D13" s="39">
        <v>83569124.390000001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154173030.90000001</v>
      </c>
      <c r="D14" s="39">
        <v>154173030.90000001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173195041.81</v>
      </c>
      <c r="D15" s="39">
        <v>173195041.81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223560220.95999998</v>
      </c>
      <c r="D16" s="39">
        <v>223560220.95999998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238087310.25999999</v>
      </c>
      <c r="D17" s="39">
        <v>238087310.25999999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46.484273359741415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281298203.25999999</v>
      </c>
      <c r="D18" s="39">
        <v>281298203.25999999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52949.701014016915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152756739.03</v>
      </c>
      <c r="D19" s="39">
        <v>152756739.03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3029738093.5500002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47821999.030000001</v>
      </c>
      <c r="D20" s="39">
        <v>47821999.030000001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8878197.8200000003</v>
      </c>
      <c r="D21" s="39">
        <v>0</v>
      </c>
      <c r="E21" s="39">
        <v>8878197.8200000003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4252697.4000000004</v>
      </c>
      <c r="D22" s="39">
        <v>0</v>
      </c>
      <c r="E22" s="39">
        <v>4252697.4000000004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5837036.5700000003</v>
      </c>
      <c r="D23" s="39">
        <v>0</v>
      </c>
      <c r="E23" s="39">
        <v>5188476.9511111118</v>
      </c>
      <c r="F23" s="39">
        <v>648559.61888888897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6560878.2999999998</v>
      </c>
      <c r="D24" s="39">
        <v>0</v>
      </c>
      <c r="E24" s="39">
        <v>6014138.4416666664</v>
      </c>
      <c r="F24" s="39">
        <v>546739.85833333328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17198268.66</v>
      </c>
      <c r="D25" s="39">
        <v>0</v>
      </c>
      <c r="E25" s="39">
        <v>11767236.451578947</v>
      </c>
      <c r="F25" s="39">
        <v>5431032.2084210524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32878966.259999998</v>
      </c>
      <c r="D26" s="39">
        <v>0</v>
      </c>
      <c r="E26" s="39">
        <v>18787980.719999999</v>
      </c>
      <c r="F26" s="39">
        <v>14090985.539999999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62251771.019999996</v>
      </c>
      <c r="D27" s="39">
        <v>0</v>
      </c>
      <c r="E27" s="39">
        <v>13204921.125454545</v>
      </c>
      <c r="F27" s="39">
        <v>49046849.894545451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89667931.210000008</v>
      </c>
      <c r="D28" s="39">
        <v>0</v>
      </c>
      <c r="E28" s="39">
        <v>25904069.016222216</v>
      </c>
      <c r="F28" s="39">
        <v>63763862.193777785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90659545</v>
      </c>
      <c r="D29" s="39">
        <v>0</v>
      </c>
      <c r="E29" s="39">
        <v>25183206.944444444</v>
      </c>
      <c r="F29" s="39">
        <v>63797457.592592582</v>
      </c>
      <c r="G29" s="39">
        <v>1678880.4629629627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89334223.819999993</v>
      </c>
      <c r="D30" s="39">
        <v>0</v>
      </c>
      <c r="E30" s="39">
        <v>15536386.751304349</v>
      </c>
      <c r="F30" s="39">
        <v>64087595.349130429</v>
      </c>
      <c r="G30" s="39">
        <v>9710241.7195652165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167520702.67000002</v>
      </c>
      <c r="D31" s="39">
        <v>0</v>
      </c>
      <c r="E31" s="39">
        <v>14257081.078297872</v>
      </c>
      <c r="F31" s="39">
        <v>106928108.08723405</v>
      </c>
      <c r="G31" s="39">
        <v>46335513.504468083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267905421.59000003</v>
      </c>
      <c r="D32" s="39">
        <v>0</v>
      </c>
      <c r="E32" s="39">
        <v>5581362.9497916671</v>
      </c>
      <c r="F32" s="39">
        <v>122789984.89541668</v>
      </c>
      <c r="G32" s="39">
        <v>133952710.79500002</v>
      </c>
      <c r="H32" s="39">
        <v>5581362.9497916671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345676301.60999995</v>
      </c>
      <c r="D33" s="39">
        <v>0</v>
      </c>
      <c r="E33" s="39">
        <v>0</v>
      </c>
      <c r="F33" s="39">
        <v>106361938.95692308</v>
      </c>
      <c r="G33" s="39">
        <v>228678168.7573846</v>
      </c>
      <c r="H33" s="39">
        <v>10636193.895692308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271785620.23000002</v>
      </c>
      <c r="D34" s="39">
        <v>0</v>
      </c>
      <c r="E34" s="39">
        <v>0</v>
      </c>
      <c r="F34" s="39">
        <v>70138224.575483873</v>
      </c>
      <c r="G34" s="39">
        <v>175345561.43870968</v>
      </c>
      <c r="H34" s="39">
        <v>26301834.215806454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146629939.68000001</v>
      </c>
      <c r="D35" s="39">
        <v>0</v>
      </c>
      <c r="E35" s="39">
        <v>0</v>
      </c>
      <c r="F35" s="39">
        <v>20947134.240000002</v>
      </c>
      <c r="G35" s="39">
        <v>110720566.69714284</v>
      </c>
      <c r="H35" s="39">
        <v>14962238.742857143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33111352.569999997</v>
      </c>
      <c r="D36" s="39">
        <v>0</v>
      </c>
      <c r="E36" s="39">
        <v>0</v>
      </c>
      <c r="F36" s="39">
        <v>6622270.5140000004</v>
      </c>
      <c r="G36" s="39">
        <v>20970523.294333331</v>
      </c>
      <c r="H36" s="39">
        <v>5518558.7616666658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5440429.9600000009</v>
      </c>
      <c r="D37" s="39">
        <v>0</v>
      </c>
      <c r="E37" s="39">
        <v>0</v>
      </c>
      <c r="F37" s="39">
        <v>906738.32666666666</v>
      </c>
      <c r="G37" s="39">
        <v>4533691.6333333338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>
        <v>1325881.78</v>
      </c>
      <c r="D38" s="39">
        <v>0</v>
      </c>
      <c r="E38" s="39">
        <v>0</v>
      </c>
      <c r="F38" s="39">
        <v>0</v>
      </c>
      <c r="G38" s="39">
        <v>1325881.78</v>
      </c>
      <c r="H38" s="39">
        <v>0</v>
      </c>
      <c r="I38" s="39"/>
      <c r="J38" s="39"/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76"/>
      <c r="D39" s="39"/>
      <c r="E39" s="39"/>
      <c r="F39" s="39"/>
      <c r="G39" s="39"/>
      <c r="H39" s="39"/>
      <c r="I39" s="39"/>
      <c r="J39" s="39"/>
      <c r="K39" s="27"/>
      <c r="L39" s="27"/>
      <c r="M39" s="27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27"/>
      <c r="M40" s="27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" x14ac:dyDescent="0.25">
      <c r="A43" s="27"/>
      <c r="B43" s="46" t="s">
        <v>23</v>
      </c>
      <c r="C43" s="83">
        <v>3029738093.5500002</v>
      </c>
      <c r="D43" s="39">
        <v>1382822927.3999999</v>
      </c>
      <c r="E43" s="39">
        <v>154555755.64987186</v>
      </c>
      <c r="F43" s="39">
        <v>696107481.85141408</v>
      </c>
      <c r="G43" s="39">
        <v>733251740.08290005</v>
      </c>
      <c r="H43" s="39">
        <v>63000188.565814234</v>
      </c>
      <c r="I43" s="39"/>
      <c r="J43" s="39"/>
      <c r="K43" s="27"/>
      <c r="L43" s="27"/>
      <c r="M43" s="27"/>
      <c r="N43" s="27"/>
    </row>
    <row r="44" spans="1:14" s="25" customFormat="1" ht="23" x14ac:dyDescent="0.25">
      <c r="A44" s="47"/>
      <c r="B44" s="38" t="s">
        <v>24</v>
      </c>
      <c r="C44" s="79">
        <v>100.00000000000001</v>
      </c>
      <c r="D44" s="48">
        <v>45.641665540129935</v>
      </c>
      <c r="E44" s="48">
        <v>5.1012909656747265</v>
      </c>
      <c r="F44" s="48">
        <v>22.975830265109551</v>
      </c>
      <c r="G44" s="48">
        <v>24.201819346824646</v>
      </c>
      <c r="H44" s="48">
        <v>2.0793938822611477</v>
      </c>
      <c r="I44" s="48"/>
      <c r="J44" s="48"/>
      <c r="K44" s="47"/>
      <c r="L44" s="47"/>
      <c r="M44" s="47"/>
      <c r="N44" s="47"/>
    </row>
    <row r="45" spans="1:14" s="25" customFormat="1" ht="23" x14ac:dyDescent="0.25">
      <c r="A45" s="47"/>
      <c r="B45" s="38" t="s">
        <v>25</v>
      </c>
      <c r="C45" s="80">
        <v>11.389516049798953</v>
      </c>
      <c r="D45" s="49">
        <v>7.2175812403152095</v>
      </c>
      <c r="E45" s="49">
        <v>12.668752471654118</v>
      </c>
      <c r="F45" s="49">
        <v>14.483515895047521</v>
      </c>
      <c r="G45" s="49">
        <v>15.651375334826858</v>
      </c>
      <c r="H45" s="49">
        <v>16.033336697607872</v>
      </c>
      <c r="I45" s="49"/>
      <c r="J45" s="49"/>
      <c r="K45" s="47"/>
      <c r="L45" s="47"/>
      <c r="M45" s="47"/>
      <c r="N45" s="47"/>
    </row>
    <row r="46" spans="1:14" s="26" customFormat="1" ht="23" x14ac:dyDescent="0.25">
      <c r="A46" s="50"/>
      <c r="B46" s="51" t="s">
        <v>26</v>
      </c>
      <c r="C46" s="81">
        <v>16.050103495798439</v>
      </c>
      <c r="D46" s="52">
        <v>0.95156244941463997</v>
      </c>
      <c r="E46" s="52">
        <v>2.0145460279960479</v>
      </c>
      <c r="F46" s="52">
        <v>1.4387398540392342</v>
      </c>
      <c r="G46" s="52">
        <v>0.43606760254495297</v>
      </c>
      <c r="H46" s="52">
        <v>0.27665815300404589</v>
      </c>
      <c r="I46" s="52"/>
      <c r="J46" s="52"/>
      <c r="K46" s="50"/>
      <c r="L46" s="50"/>
      <c r="M46" s="50"/>
      <c r="N46" s="50"/>
    </row>
    <row r="47" spans="1:14" ht="23" x14ac:dyDescent="0.25">
      <c r="A47" s="27"/>
      <c r="B47" s="53" t="s">
        <v>27</v>
      </c>
      <c r="C47" s="82">
        <v>17.581857080636098</v>
      </c>
      <c r="D47" s="54">
        <v>3.0812591262890856</v>
      </c>
      <c r="E47" s="54">
        <v>17.978223835069453</v>
      </c>
      <c r="F47" s="54">
        <v>26.960543084239387</v>
      </c>
      <c r="G47" s="54">
        <v>33.882327386023057</v>
      </c>
      <c r="H47" s="54">
        <v>36.4842718982446</v>
      </c>
      <c r="I47" s="54"/>
      <c r="J47" s="54"/>
      <c r="K47" s="27"/>
      <c r="L47" s="27"/>
      <c r="M47" s="27"/>
      <c r="N47" s="27"/>
    </row>
    <row r="48" spans="1:14" ht="23" x14ac:dyDescent="0.25">
      <c r="A48" s="27"/>
      <c r="B48" s="46" t="s">
        <v>28</v>
      </c>
      <c r="C48" s="76">
        <v>52949.701014016915</v>
      </c>
      <c r="D48" s="55">
        <v>4260.8357650930393</v>
      </c>
      <c r="E48" s="55">
        <v>2778.6379700716966</v>
      </c>
      <c r="F48" s="55">
        <v>18767.435755716433</v>
      </c>
      <c r="G48" s="55">
        <v>24844.275513859906</v>
      </c>
      <c r="H48" s="55">
        <v>2298.516009275847</v>
      </c>
      <c r="I48" s="55"/>
      <c r="J48" s="55"/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84">
        <v>100.00000000000003</v>
      </c>
      <c r="D49" s="56">
        <v>8.0469496210471618</v>
      </c>
      <c r="E49" s="56">
        <v>5.2476934087618954</v>
      </c>
      <c r="F49" s="56">
        <v>35.443893726138874</v>
      </c>
      <c r="G49" s="56">
        <v>46.920520868065147</v>
      </c>
      <c r="H49" s="56">
        <v>4.3409423759869403</v>
      </c>
      <c r="I49" s="56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1382.8229273999998</v>
      </c>
      <c r="E52" s="27">
        <f t="shared" si="0"/>
        <v>154.55575564987186</v>
      </c>
      <c r="F52" s="27">
        <f t="shared" si="0"/>
        <v>696.10748185141404</v>
      </c>
      <c r="G52" s="27">
        <f t="shared" si="0"/>
        <v>733.25174008290003</v>
      </c>
      <c r="H52" s="27">
        <f t="shared" si="0"/>
        <v>63.000188565814234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46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46.484273359741415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=46%</v>
      </c>
      <c r="D55" s="47">
        <f t="shared" ref="D55:I55" si="2">SUM(D8:D24)/1000000000</f>
        <v>1.3828229273999999</v>
      </c>
      <c r="E55" s="47">
        <f t="shared" si="2"/>
        <v>2.4333510612777779E-2</v>
      </c>
      <c r="F55" s="47">
        <f t="shared" si="2"/>
        <v>1.1952994772222224E-3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1.4083517374899999</v>
      </c>
      <c r="K55" s="47">
        <f>(J55/$J$57)*100</f>
        <v>46.484273359741415</v>
      </c>
      <c r="L55" s="47">
        <f>ROUND(K55,0)</f>
        <v>46</v>
      </c>
      <c r="M55" s="27">
        <f>ROUND(K55,0)</f>
        <v>46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0.13022224503709404</v>
      </c>
      <c r="F56" s="47">
        <f t="shared" si="3"/>
        <v>0.69491218237419172</v>
      </c>
      <c r="G56" s="47">
        <f t="shared" si="3"/>
        <v>0.73325174008290006</v>
      </c>
      <c r="H56" s="47">
        <f t="shared" si="3"/>
        <v>6.3000188565814227E-2</v>
      </c>
      <c r="I56" s="47">
        <f t="shared" si="3"/>
        <v>0</v>
      </c>
      <c r="J56" s="47">
        <f>SUM(D56:I56)</f>
        <v>1.6213863560599999</v>
      </c>
      <c r="K56" s="47">
        <f>(J56/$J$57)*100</f>
        <v>53.515726640258585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3.0297380935499998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4"/>
  <sheetViews>
    <sheetView showZeros="0" zoomScale="35" zoomScaleNormal="35" workbookViewId="0">
      <selection activeCell="S54" sqref="S54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5703125" style="1" bestFit="1" customWidth="1"/>
    <col min="13" max="17" width="11.5703125" style="1"/>
    <col min="18" max="18" width="13.85546875" style="1" customWidth="1"/>
    <col min="19" max="19" width="18.28515625" style="1" bestFit="1" customWidth="1"/>
    <col min="20" max="20" width="17.7109375" style="1" bestFit="1" customWidth="1"/>
    <col min="21" max="22" width="17.5703125" style="1" customWidth="1"/>
    <col min="23" max="16384" width="11.5703125" style="1"/>
  </cols>
  <sheetData>
    <row r="1" spans="1:23" ht="35" x14ac:dyDescent="0.25">
      <c r="A1" s="27"/>
      <c r="B1" s="89" t="s">
        <v>40</v>
      </c>
      <c r="C1" s="89"/>
      <c r="D1" s="89"/>
      <c r="E1" s="89"/>
      <c r="F1" s="89"/>
      <c r="G1" s="89"/>
      <c r="H1" s="89"/>
      <c r="I1" s="89"/>
      <c r="J1" s="89"/>
      <c r="K1" s="27"/>
      <c r="L1" s="27"/>
      <c r="M1" s="27"/>
      <c r="N1" s="27"/>
    </row>
    <row r="2" spans="1:23" ht="35" x14ac:dyDescent="0.25">
      <c r="A2" s="27"/>
      <c r="B2" s="89" t="s">
        <v>37</v>
      </c>
      <c r="C2" s="89"/>
      <c r="D2" s="89"/>
      <c r="E2" s="89"/>
      <c r="F2" s="89"/>
      <c r="G2" s="89"/>
      <c r="H2" s="89"/>
      <c r="I2" s="89"/>
      <c r="J2" s="89"/>
      <c r="K2" s="27"/>
      <c r="L2" s="43"/>
      <c r="M2" s="43"/>
      <c r="N2" s="27"/>
    </row>
    <row r="3" spans="1:23" ht="35" x14ac:dyDescent="0.35">
      <c r="A3" s="27"/>
      <c r="B3" s="86"/>
      <c r="C3" s="87"/>
      <c r="D3" s="87"/>
      <c r="E3" s="87"/>
      <c r="F3" s="87"/>
      <c r="G3" s="87"/>
      <c r="H3" s="87"/>
      <c r="I3" s="87"/>
      <c r="J3" s="87"/>
      <c r="K3" s="27"/>
      <c r="L3" s="43"/>
      <c r="M3" s="43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43"/>
      <c r="M4" s="43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11781416807.801584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55.092538953383553</v>
      </c>
      <c r="D12" s="39">
        <v>55.092538953383553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303.00896424360951</v>
      </c>
      <c r="D13" s="39">
        <v>303.00896424360951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2843464.2195426198</v>
      </c>
      <c r="D14" s="39">
        <v>2843464.2195426198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9478491.3466291819</v>
      </c>
      <c r="D15" s="39">
        <v>9478491.3466291819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27592205.929226395</v>
      </c>
      <c r="D16" s="39">
        <v>27592205.929226395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99089517.597759798</v>
      </c>
      <c r="D17" s="39">
        <v>99089517.597759798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72.998203148736096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208572727.54360542</v>
      </c>
      <c r="D18" s="39">
        <v>208572727.54360542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132202.68078862908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488093835.24118859</v>
      </c>
      <c r="D19" s="39">
        <v>488093835.24118859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11781416807.801584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1104085891.2303777</v>
      </c>
      <c r="D20" s="39">
        <v>1104085891.2303777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1453816278.7328064</v>
      </c>
      <c r="D21" s="39">
        <v>1453816278.7328064</v>
      </c>
      <c r="E21" s="39">
        <v>0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1761957411.7246778</v>
      </c>
      <c r="D22" s="39">
        <v>1761957411.7246778</v>
      </c>
      <c r="E22" s="39">
        <v>0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1855493176.2047763</v>
      </c>
      <c r="D23" s="39">
        <v>1855493176.2047763</v>
      </c>
      <c r="E23" s="39">
        <v>0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1589199217.2862463</v>
      </c>
      <c r="D24" s="39">
        <v>1589199217.2862463</v>
      </c>
      <c r="E24" s="39">
        <v>0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1063139575.5143715</v>
      </c>
      <c r="D25" s="39">
        <v>1063139575.5143715</v>
      </c>
      <c r="E25" s="39">
        <v>0</v>
      </c>
      <c r="F25" s="39">
        <v>0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511844072.85941094</v>
      </c>
      <c r="D26" s="39">
        <v>415873309.19827139</v>
      </c>
      <c r="E26" s="39">
        <v>95970763.661139563</v>
      </c>
      <c r="F26" s="39">
        <v>0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226258982.50945726</v>
      </c>
      <c r="D27" s="39">
        <v>148238643.71309268</v>
      </c>
      <c r="E27" s="39">
        <v>78020338.796364576</v>
      </c>
      <c r="F27" s="39">
        <v>0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192450499.39349928</v>
      </c>
      <c r="D28" s="39">
        <v>59726017.053154953</v>
      </c>
      <c r="E28" s="39">
        <v>119452034.10630991</v>
      </c>
      <c r="F28" s="39">
        <v>13272448.234034432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156079285.91148353</v>
      </c>
      <c r="D29" s="39">
        <v>26910221.708876472</v>
      </c>
      <c r="E29" s="39">
        <v>118404975.51905645</v>
      </c>
      <c r="F29" s="39">
        <v>10764088.683550587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170529081.22229683</v>
      </c>
      <c r="D30" s="39">
        <v>0</v>
      </c>
      <c r="E30" s="39">
        <v>129366889.20312174</v>
      </c>
      <c r="F30" s="39">
        <v>41162192.019175112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156617837.54781803</v>
      </c>
      <c r="D31" s="39">
        <v>0</v>
      </c>
      <c r="E31" s="39">
        <v>59406765.966413736</v>
      </c>
      <c r="F31" s="39">
        <v>91810456.493548498</v>
      </c>
      <c r="G31" s="39">
        <v>5400615.0878557954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144666516.39367989</v>
      </c>
      <c r="D32" s="39">
        <v>0</v>
      </c>
      <c r="E32" s="39">
        <v>27555526.932129502</v>
      </c>
      <c r="F32" s="39">
        <v>96444344.262453258</v>
      </c>
      <c r="G32" s="39">
        <v>20666645.199097127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164671844.43616563</v>
      </c>
      <c r="D33" s="39">
        <v>0</v>
      </c>
      <c r="E33" s="39">
        <v>8233592.2218082808</v>
      </c>
      <c r="F33" s="39">
        <v>107036698.88350765</v>
      </c>
      <c r="G33" s="39">
        <v>49401553.330849677</v>
      </c>
      <c r="H33" s="39">
        <v>0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198415925.65652007</v>
      </c>
      <c r="D34" s="39">
        <v>0</v>
      </c>
      <c r="E34" s="39">
        <v>0</v>
      </c>
      <c r="F34" s="39">
        <v>89287166.545434028</v>
      </c>
      <c r="G34" s="39">
        <v>109128759.11108604</v>
      </c>
      <c r="H34" s="39">
        <v>0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99358694.324677169</v>
      </c>
      <c r="D35" s="39">
        <v>0</v>
      </c>
      <c r="E35" s="39">
        <v>0</v>
      </c>
      <c r="F35" s="39">
        <v>59615216.594806299</v>
      </c>
      <c r="G35" s="39">
        <v>39743477.729870871</v>
      </c>
      <c r="H35" s="39">
        <v>0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39041396.318007097</v>
      </c>
      <c r="D36" s="39">
        <v>0</v>
      </c>
      <c r="E36" s="39">
        <v>0</v>
      </c>
      <c r="F36" s="39">
        <v>14196871.388366219</v>
      </c>
      <c r="G36" s="39">
        <v>24844524.929640878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15483019.054193007</v>
      </c>
      <c r="D37" s="39">
        <v>0</v>
      </c>
      <c r="E37" s="39">
        <v>0</v>
      </c>
      <c r="F37" s="39">
        <v>0</v>
      </c>
      <c r="G37" s="39">
        <v>15483019.054193007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>
        <v>23687500.834257793</v>
      </c>
      <c r="D38" s="39">
        <v>0</v>
      </c>
      <c r="E38" s="39">
        <v>0</v>
      </c>
      <c r="F38" s="39">
        <v>0</v>
      </c>
      <c r="G38" s="39">
        <v>23687500.834257793</v>
      </c>
      <c r="H38" s="39">
        <v>0</v>
      </c>
      <c r="I38" s="39"/>
      <c r="J38" s="39"/>
      <c r="K38" s="27"/>
      <c r="L38" s="43"/>
      <c r="M38" s="43"/>
      <c r="N38" s="27"/>
    </row>
    <row r="39" spans="1:14" ht="23" x14ac:dyDescent="0.25">
      <c r="A39" s="27"/>
      <c r="B39" s="38">
        <v>18.5</v>
      </c>
      <c r="C39" s="76">
        <v>14212500.500554677</v>
      </c>
      <c r="D39" s="39">
        <v>0</v>
      </c>
      <c r="E39" s="39">
        <v>0</v>
      </c>
      <c r="F39" s="39">
        <v>0</v>
      </c>
      <c r="G39" s="39">
        <v>14212500.500554677</v>
      </c>
      <c r="H39" s="39">
        <v>0</v>
      </c>
      <c r="I39" s="39"/>
      <c r="J39" s="39"/>
      <c r="K39" s="27"/>
      <c r="L39" s="43"/>
      <c r="M39" s="43"/>
      <c r="N39" s="27"/>
    </row>
    <row r="40" spans="1:14" ht="23" x14ac:dyDescent="0.25">
      <c r="A40" s="27"/>
      <c r="B40" s="38">
        <v>19</v>
      </c>
      <c r="C40" s="76">
        <v>4737500.1668515587</v>
      </c>
      <c r="D40" s="39">
        <v>0</v>
      </c>
      <c r="E40" s="39">
        <v>0</v>
      </c>
      <c r="F40" s="39">
        <v>0</v>
      </c>
      <c r="G40" s="39">
        <v>0</v>
      </c>
      <c r="H40" s="39">
        <v>4737500.1668515587</v>
      </c>
      <c r="I40" s="39"/>
      <c r="J40" s="39"/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83">
        <v>11781416807.801584</v>
      </c>
      <c r="D43" s="39">
        <v>10314110342.346107</v>
      </c>
      <c r="E43" s="39">
        <v>636410886.40634382</v>
      </c>
      <c r="F43" s="39">
        <v>523589483.10487616</v>
      </c>
      <c r="G43" s="39">
        <v>302568595.77740586</v>
      </c>
      <c r="H43" s="39">
        <v>4737500.1668515587</v>
      </c>
      <c r="I43" s="39"/>
      <c r="J43" s="39"/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79">
        <v>100</v>
      </c>
      <c r="D44" s="48">
        <v>87.54558565075267</v>
      </c>
      <c r="E44" s="48">
        <v>5.401819635011269</v>
      </c>
      <c r="F44" s="48">
        <v>4.4441979402524687</v>
      </c>
      <c r="G44" s="48">
        <v>2.5681851403223992</v>
      </c>
      <c r="H44" s="48">
        <v>4.0211633661194415E-2</v>
      </c>
      <c r="I44" s="48"/>
      <c r="J44" s="48"/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0">
        <v>10.769338409658264</v>
      </c>
      <c r="D45" s="49">
        <v>10.21640561167877</v>
      </c>
      <c r="E45" s="49">
        <v>13.343164505725134</v>
      </c>
      <c r="F45" s="49">
        <v>15.24993556616295</v>
      </c>
      <c r="G45" s="49">
        <v>16.321840079104255</v>
      </c>
      <c r="H45" s="49">
        <v>19</v>
      </c>
      <c r="I45" s="49"/>
      <c r="J45" s="49"/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1">
        <v>3.4423813235062997</v>
      </c>
      <c r="D46" s="52">
        <v>1.1487735714271388</v>
      </c>
      <c r="E46" s="52">
        <v>0.77755791764969695</v>
      </c>
      <c r="F46" s="52">
        <v>0.79391278960689227</v>
      </c>
      <c r="G46" s="52">
        <v>0.88252175546200839</v>
      </c>
      <c r="H46" s="52">
        <v>0</v>
      </c>
      <c r="I46" s="52"/>
      <c r="J46" s="52"/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2">
        <v>11.087921328464098</v>
      </c>
      <c r="D47" s="54">
        <v>8.6762941268044891</v>
      </c>
      <c r="E47" s="54">
        <v>20.725441782309858</v>
      </c>
      <c r="F47" s="54">
        <v>32.328663201939676</v>
      </c>
      <c r="G47" s="54">
        <v>40.590745546067353</v>
      </c>
      <c r="H47" s="54">
        <v>66.722127353181179</v>
      </c>
      <c r="I47" s="54"/>
      <c r="J47" s="54"/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76">
        <v>132202.68078862908</v>
      </c>
      <c r="D48" s="55">
        <v>89488.254986510976</v>
      </c>
      <c r="E48" s="55">
        <v>13189.896775842892</v>
      </c>
      <c r="F48" s="55">
        <v>16926.948055375226</v>
      </c>
      <c r="G48" s="55">
        <v>12281.484881431592</v>
      </c>
      <c r="H48" s="55">
        <v>316.09608946838677</v>
      </c>
      <c r="I48" s="55"/>
      <c r="J48" s="55"/>
      <c r="K48" s="27"/>
      <c r="L48" s="43"/>
      <c r="M48" s="43"/>
      <c r="N48" s="27"/>
    </row>
    <row r="49" spans="1:14" ht="23" x14ac:dyDescent="0.25">
      <c r="A49" s="27"/>
      <c r="B49" s="44" t="s">
        <v>24</v>
      </c>
      <c r="C49" s="84">
        <v>100.00000000000001</v>
      </c>
      <c r="D49" s="56">
        <v>67.69019694055099</v>
      </c>
      <c r="E49" s="56">
        <v>9.9770267116832709</v>
      </c>
      <c r="F49" s="56">
        <v>12.80378578891203</v>
      </c>
      <c r="G49" s="56">
        <v>9.2898909524139821</v>
      </c>
      <c r="H49" s="56">
        <v>0.2390996064397316</v>
      </c>
      <c r="I49" s="57"/>
      <c r="J49" s="57"/>
      <c r="K49" s="27"/>
      <c r="L49" s="43"/>
      <c r="M49" s="43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43"/>
      <c r="M50" s="43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/>
      <c r="E52" s="27">
        <f>E43/1000000</f>
        <v>636.41088640634382</v>
      </c>
      <c r="F52" s="27">
        <f>F43/1000000</f>
        <v>523.58948310487619</v>
      </c>
      <c r="G52" s="27">
        <f>G43/1000000</f>
        <v>302.56859577740585</v>
      </c>
      <c r="H52" s="27">
        <f>H43/1000000</f>
        <v>4.7375001668515591</v>
      </c>
      <c r="I52" s="27">
        <f>I43/1000000</f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73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72.998203148736096</v>
      </c>
      <c r="D54" s="58" t="str">
        <f t="shared" ref="D54:I54" si="0">D6</f>
        <v>O</v>
      </c>
      <c r="E54" s="58" t="str">
        <f t="shared" si="0"/>
        <v>I</v>
      </c>
      <c r="F54" s="58" t="str">
        <f t="shared" si="0"/>
        <v>II</v>
      </c>
      <c r="G54" s="58" t="str">
        <f t="shared" si="0"/>
        <v>III</v>
      </c>
      <c r="H54" s="58" t="str">
        <f t="shared" si="0"/>
        <v>IV</v>
      </c>
      <c r="I54" s="58" t="str">
        <f t="shared" si="0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=73%</v>
      </c>
      <c r="D55" s="47">
        <f t="shared" ref="D55:I55" si="1">SUM(D8:D24)/1000000000</f>
        <v>8.600222575158341</v>
      </c>
      <c r="E55" s="47">
        <f t="shared" si="1"/>
        <v>0</v>
      </c>
      <c r="F55" s="47">
        <f t="shared" si="1"/>
        <v>0</v>
      </c>
      <c r="G55" s="47">
        <f t="shared" si="1"/>
        <v>0</v>
      </c>
      <c r="H55" s="47">
        <f t="shared" si="1"/>
        <v>0</v>
      </c>
      <c r="I55" s="47">
        <f t="shared" si="1"/>
        <v>0</v>
      </c>
      <c r="J55" s="47">
        <f>SUM(D55:I55)</f>
        <v>8.600222575158341</v>
      </c>
      <c r="K55" s="47">
        <f>(J55/$J$57)*100</f>
        <v>72.998203148736096</v>
      </c>
      <c r="L55" s="47">
        <f>ROUND(K55,0)</f>
        <v>73</v>
      </c>
      <c r="M55" s="27">
        <f>ROUND(K55,0)</f>
        <v>73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2">SUM(D25:D42)/1000000000</f>
        <v>1.7138877671877668</v>
      </c>
      <c r="E56" s="47">
        <f t="shared" si="2"/>
        <v>0.6364108864063438</v>
      </c>
      <c r="F56" s="47">
        <f t="shared" si="2"/>
        <v>0.52358948310487619</v>
      </c>
      <c r="G56" s="47">
        <f t="shared" si="2"/>
        <v>0.30256859577740586</v>
      </c>
      <c r="H56" s="47">
        <f t="shared" si="2"/>
        <v>4.737500166851559E-3</v>
      </c>
      <c r="I56" s="47">
        <f t="shared" si="2"/>
        <v>0</v>
      </c>
      <c r="J56" s="47">
        <f>SUM(D56:I56)</f>
        <v>3.1811942326432447</v>
      </c>
      <c r="K56" s="47">
        <f>(J56/$J$57)*100</f>
        <v>27.001796851263904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11.781416807801586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4"/>
  <sheetViews>
    <sheetView showZeros="0" zoomScale="40" zoomScaleNormal="40" workbookViewId="0">
      <selection activeCell="K30" sqref="K30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35" x14ac:dyDescent="0.25">
      <c r="A1" s="27"/>
      <c r="B1" s="89" t="s">
        <v>41</v>
      </c>
      <c r="C1" s="89"/>
      <c r="D1" s="89"/>
      <c r="E1" s="89"/>
      <c r="F1" s="89"/>
      <c r="G1" s="89"/>
      <c r="H1" s="89"/>
      <c r="I1" s="89"/>
      <c r="J1" s="89"/>
      <c r="K1" s="27"/>
      <c r="L1" s="27"/>
      <c r="M1" s="27"/>
      <c r="N1" s="27"/>
    </row>
    <row r="2" spans="1:23" ht="35" x14ac:dyDescent="0.25">
      <c r="A2" s="27"/>
      <c r="B2" s="89" t="s">
        <v>38</v>
      </c>
      <c r="C2" s="89"/>
      <c r="D2" s="89"/>
      <c r="E2" s="89"/>
      <c r="F2" s="89"/>
      <c r="G2" s="89"/>
      <c r="H2" s="89"/>
      <c r="I2" s="89"/>
      <c r="J2" s="89"/>
      <c r="K2" s="27"/>
      <c r="L2" s="43"/>
      <c r="M2" s="43"/>
      <c r="N2" s="27"/>
    </row>
    <row r="3" spans="1:23" ht="35" x14ac:dyDescent="0.35">
      <c r="A3" s="27"/>
      <c r="B3" s="86"/>
      <c r="C3" s="87"/>
      <c r="D3" s="87"/>
      <c r="E3" s="87"/>
      <c r="F3" s="87"/>
      <c r="G3" s="87"/>
      <c r="H3" s="87"/>
      <c r="I3" s="87"/>
      <c r="J3" s="87"/>
      <c r="K3" s="27"/>
      <c r="L3" s="43"/>
      <c r="M3" s="43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43"/>
      <c r="M4" s="43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6733677713.5269098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485757.69889159326</v>
      </c>
      <c r="D16" s="39">
        <v>485757.69889159326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3482110.8976122122</v>
      </c>
      <c r="D17" s="39">
        <v>3482110.8976122122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64.379584570876744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17579318.207750786</v>
      </c>
      <c r="D18" s="39">
        <v>17579318.207750786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80618.922486796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58556747.592056267</v>
      </c>
      <c r="D19" s="39">
        <v>58556747.592056267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6733677713.5269098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204423684.02983722</v>
      </c>
      <c r="D20" s="39">
        <v>204423684.02983722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524479831.74268055</v>
      </c>
      <c r="D21" s="39">
        <v>524479831.74268055</v>
      </c>
      <c r="E21" s="39">
        <v>0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1011967571.0502543</v>
      </c>
      <c r="D22" s="39">
        <v>903542474.15201283</v>
      </c>
      <c r="E22" s="39">
        <v>108425096.89824152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1336725798.515645</v>
      </c>
      <c r="D23" s="39">
        <v>1145764970.1562672</v>
      </c>
      <c r="E23" s="39">
        <v>190960828.35937786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1177412918.5756087</v>
      </c>
      <c r="D24" s="39">
        <v>1002981375.0829259</v>
      </c>
      <c r="E24" s="39">
        <v>174431543.49268273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897555664.55997407</v>
      </c>
      <c r="D25" s="39">
        <v>752788621.88901055</v>
      </c>
      <c r="E25" s="39">
        <v>144767042.67096356</v>
      </c>
      <c r="F25" s="39">
        <v>0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447876064.93446732</v>
      </c>
      <c r="D26" s="39">
        <v>376215894.54495251</v>
      </c>
      <c r="E26" s="39">
        <v>71660170.389514774</v>
      </c>
      <c r="F26" s="39">
        <v>0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167594457.47363538</v>
      </c>
      <c r="D27" s="39">
        <v>111729638.31575692</v>
      </c>
      <c r="E27" s="39">
        <v>55864819.157878458</v>
      </c>
      <c r="F27" s="39">
        <v>0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58018646.629794687</v>
      </c>
      <c r="D28" s="39">
        <v>24865134.269912008</v>
      </c>
      <c r="E28" s="39">
        <v>33153512.359882683</v>
      </c>
      <c r="F28" s="39">
        <v>0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56494950.278978817</v>
      </c>
      <c r="D29" s="39">
        <v>7061868.7848723531</v>
      </c>
      <c r="E29" s="39">
        <v>44725168.970858231</v>
      </c>
      <c r="F29" s="39">
        <v>4707912.5232482348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72547833.863770306</v>
      </c>
      <c r="D30" s="39">
        <v>0</v>
      </c>
      <c r="E30" s="39">
        <v>65638516.352935039</v>
      </c>
      <c r="F30" s="39">
        <v>6909317.5108352676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107121110.38697511</v>
      </c>
      <c r="D31" s="39">
        <v>0</v>
      </c>
      <c r="E31" s="39">
        <v>41200427.071913511</v>
      </c>
      <c r="F31" s="39">
        <v>61800640.607870251</v>
      </c>
      <c r="G31" s="39">
        <v>4120042.7071913504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130359714.96100283</v>
      </c>
      <c r="D32" s="39">
        <v>0</v>
      </c>
      <c r="E32" s="39">
        <v>26071942.992200565</v>
      </c>
      <c r="F32" s="39">
        <v>93858994.771922037</v>
      </c>
      <c r="G32" s="39">
        <v>10428777.196880225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181666243.07437521</v>
      </c>
      <c r="D33" s="39">
        <v>0</v>
      </c>
      <c r="E33" s="39">
        <v>15138853.589531267</v>
      </c>
      <c r="F33" s="39">
        <v>136249682.30578139</v>
      </c>
      <c r="G33" s="39">
        <v>30277707.179062534</v>
      </c>
      <c r="H33" s="39">
        <v>0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174276331.40705061</v>
      </c>
      <c r="D34" s="39">
        <v>0</v>
      </c>
      <c r="E34" s="39">
        <v>8298872.9241452664</v>
      </c>
      <c r="F34" s="39">
        <v>58092110.469016872</v>
      </c>
      <c r="G34" s="39">
        <v>107885348.01388848</v>
      </c>
      <c r="H34" s="39">
        <v>0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83252625.262758791</v>
      </c>
      <c r="D35" s="39">
        <v>0</v>
      </c>
      <c r="E35" s="39">
        <v>0</v>
      </c>
      <c r="F35" s="39">
        <v>34057892.152946778</v>
      </c>
      <c r="G35" s="39">
        <v>45410522.870595701</v>
      </c>
      <c r="H35" s="39">
        <v>3784210.2392163081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19246258.526800822</v>
      </c>
      <c r="D36" s="39">
        <v>0</v>
      </c>
      <c r="E36" s="39">
        <v>0</v>
      </c>
      <c r="F36" s="39">
        <v>4441444.2754155742</v>
      </c>
      <c r="G36" s="39">
        <v>14804814.251385249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2554073.8569883592</v>
      </c>
      <c r="D37" s="39">
        <v>0</v>
      </c>
      <c r="E37" s="39">
        <v>0</v>
      </c>
      <c r="F37" s="39">
        <v>0</v>
      </c>
      <c r="G37" s="39">
        <v>0</v>
      </c>
      <c r="H37" s="39">
        <v>2554073.8569883592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/>
      <c r="D38" s="39"/>
      <c r="E38" s="39"/>
      <c r="F38" s="39"/>
      <c r="G38" s="39"/>
      <c r="H38" s="39"/>
      <c r="I38" s="39"/>
      <c r="J38" s="39"/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76"/>
      <c r="D39" s="39"/>
      <c r="E39" s="39"/>
      <c r="F39" s="39"/>
      <c r="G39" s="39"/>
      <c r="H39" s="39"/>
      <c r="I39" s="39"/>
      <c r="J39" s="39"/>
      <c r="K39" s="27"/>
      <c r="L39" s="43"/>
      <c r="M39" s="27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43"/>
      <c r="M40" s="27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43"/>
      <c r="M41" s="27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27"/>
      <c r="N42" s="27"/>
    </row>
    <row r="43" spans="1:14" ht="23" x14ac:dyDescent="0.25">
      <c r="A43" s="27"/>
      <c r="B43" s="46" t="s">
        <v>23</v>
      </c>
      <c r="C43" s="83">
        <v>6733677713.5269098</v>
      </c>
      <c r="D43" s="39">
        <v>5133957427.3645382</v>
      </c>
      <c r="E43" s="39">
        <v>980336795.23012555</v>
      </c>
      <c r="F43" s="39">
        <v>400117994.6170364</v>
      </c>
      <c r="G43" s="39">
        <v>212927212.21900353</v>
      </c>
      <c r="H43" s="39">
        <v>6338284.0962046674</v>
      </c>
      <c r="I43" s="39"/>
      <c r="J43" s="39"/>
      <c r="K43" s="27"/>
      <c r="L43" s="43"/>
      <c r="M43" s="27"/>
      <c r="N43" s="27"/>
    </row>
    <row r="44" spans="1:14" s="25" customFormat="1" ht="23" x14ac:dyDescent="0.25">
      <c r="A44" s="47"/>
      <c r="B44" s="38" t="s">
        <v>24</v>
      </c>
      <c r="C44" s="79">
        <v>99.999999999999972</v>
      </c>
      <c r="D44" s="48">
        <v>76.242992994024902</v>
      </c>
      <c r="E44" s="48">
        <v>14.558712741193146</v>
      </c>
      <c r="F44" s="48">
        <v>5.9420425455358767</v>
      </c>
      <c r="G44" s="48">
        <v>3.162123601360753</v>
      </c>
      <c r="H44" s="48">
        <v>9.4128117885298276E-2</v>
      </c>
      <c r="I44" s="48"/>
      <c r="J44" s="48"/>
      <c r="K44" s="47"/>
      <c r="L44" s="43"/>
      <c r="M44" s="47"/>
      <c r="N44" s="47"/>
    </row>
    <row r="45" spans="1:14" s="25" customFormat="1" ht="23" x14ac:dyDescent="0.25">
      <c r="A45" s="47"/>
      <c r="B45" s="38" t="s">
        <v>25</v>
      </c>
      <c r="C45" s="80">
        <v>11.253801409185726</v>
      </c>
      <c r="D45" s="49">
        <v>10.630370383699601</v>
      </c>
      <c r="E45" s="49">
        <v>11.772264574549602</v>
      </c>
      <c r="F45" s="49">
        <v>15.353183745054436</v>
      </c>
      <c r="G45" s="49">
        <v>16.027062679210573</v>
      </c>
      <c r="H45" s="49">
        <v>16.902959826069921</v>
      </c>
      <c r="I45" s="49"/>
      <c r="J45" s="49"/>
      <c r="K45" s="47"/>
      <c r="L45" s="43"/>
      <c r="M45" s="47"/>
      <c r="N45" s="47"/>
    </row>
    <row r="46" spans="1:14" s="26" customFormat="1" ht="23" x14ac:dyDescent="0.25">
      <c r="A46" s="50"/>
      <c r="B46" s="51" t="s">
        <v>26</v>
      </c>
      <c r="C46" s="81">
        <v>3.0481189490168896</v>
      </c>
      <c r="D46" s="52">
        <v>0.78308970463226801</v>
      </c>
      <c r="E46" s="52">
        <v>2.2888362836347973</v>
      </c>
      <c r="F46" s="52">
        <v>0.42385653088994169</v>
      </c>
      <c r="G46" s="52">
        <v>0.25017844963428754</v>
      </c>
      <c r="H46" s="52">
        <v>0.24058324260067657</v>
      </c>
      <c r="I46" s="52"/>
      <c r="J46" s="52"/>
      <c r="K46" s="50"/>
      <c r="L46" s="43"/>
      <c r="M46" s="50"/>
      <c r="N46" s="50"/>
    </row>
    <row r="47" spans="1:14" ht="23" x14ac:dyDescent="0.25">
      <c r="A47" s="27"/>
      <c r="B47" s="53" t="s">
        <v>27</v>
      </c>
      <c r="C47" s="82">
        <v>11.866522005570955</v>
      </c>
      <c r="D47" s="54">
        <v>9.1943716098967396</v>
      </c>
      <c r="E47" s="54">
        <v>13.427009064542094</v>
      </c>
      <c r="F47" s="54">
        <v>30.966653417051671</v>
      </c>
      <c r="G47" s="54">
        <v>35.655590563513037</v>
      </c>
      <c r="H47" s="54">
        <v>42.607473302924745</v>
      </c>
      <c r="I47" s="54"/>
      <c r="J47" s="54"/>
      <c r="K47" s="27"/>
      <c r="L47" s="43"/>
      <c r="M47" s="27"/>
      <c r="N47" s="27"/>
    </row>
    <row r="48" spans="1:14" ht="23" x14ac:dyDescent="0.25">
      <c r="A48" s="27"/>
      <c r="B48" s="46" t="s">
        <v>28</v>
      </c>
      <c r="C48" s="76">
        <v>80618.922486796</v>
      </c>
      <c r="D48" s="55">
        <v>47203.512416579011</v>
      </c>
      <c r="E48" s="55">
        <v>13162.991035859042</v>
      </c>
      <c r="F48" s="55">
        <v>12390.315265231513</v>
      </c>
      <c r="G48" s="55">
        <v>7592.0454987110406</v>
      </c>
      <c r="H48" s="55">
        <v>270.05827041539288</v>
      </c>
      <c r="I48" s="55"/>
      <c r="J48" s="55"/>
      <c r="K48" s="27"/>
      <c r="L48" s="43"/>
      <c r="M48" s="27"/>
      <c r="N48" s="27"/>
    </row>
    <row r="49" spans="1:14" ht="23" x14ac:dyDescent="0.25">
      <c r="A49" s="27"/>
      <c r="B49" s="44" t="s">
        <v>24</v>
      </c>
      <c r="C49" s="84">
        <v>100.00000000000001</v>
      </c>
      <c r="D49" s="56">
        <v>58.551405750070828</v>
      </c>
      <c r="E49" s="56">
        <v>16.327421193225344</v>
      </c>
      <c r="F49" s="56">
        <v>15.36899140181492</v>
      </c>
      <c r="G49" s="56">
        <v>9.4172004096860604</v>
      </c>
      <c r="H49" s="56">
        <v>0.33498124520285394</v>
      </c>
      <c r="I49" s="56"/>
      <c r="J49" s="57"/>
      <c r="K49" s="27"/>
      <c r="L49" s="43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/>
      <c r="E52" s="27">
        <f>E43/1000000</f>
        <v>980.33679523012552</v>
      </c>
      <c r="F52" s="27">
        <f>F43/1000000</f>
        <v>400.1179946170364</v>
      </c>
      <c r="G52" s="27">
        <f>G43/1000000</f>
        <v>212.92721221900354</v>
      </c>
      <c r="H52" s="27">
        <f>H43/1000000</f>
        <v>6.3382840962046672</v>
      </c>
      <c r="I52" s="27">
        <f>I43/1000000</f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64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64.379584570876744</v>
      </c>
      <c r="D54" s="58" t="str">
        <f t="shared" ref="D54:I54" si="0">D6</f>
        <v>O</v>
      </c>
      <c r="E54" s="58" t="str">
        <f t="shared" si="0"/>
        <v>I</v>
      </c>
      <c r="F54" s="58" t="str">
        <f t="shared" si="0"/>
        <v>II</v>
      </c>
      <c r="G54" s="58" t="str">
        <f t="shared" si="0"/>
        <v>III</v>
      </c>
      <c r="H54" s="58" t="str">
        <f t="shared" si="0"/>
        <v>IV</v>
      </c>
      <c r="I54" s="58" t="str">
        <f t="shared" si="0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=64%</v>
      </c>
      <c r="D55" s="47">
        <f>SUM(D8:D24)/1000000000</f>
        <v>3.8612962695600341</v>
      </c>
      <c r="E55" s="47">
        <f t="shared" ref="E55:I55" si="1">SUM(E8:E24)/1000000000</f>
        <v>0.47381746875030206</v>
      </c>
      <c r="F55" s="47">
        <f t="shared" si="1"/>
        <v>0</v>
      </c>
      <c r="G55" s="47">
        <f t="shared" si="1"/>
        <v>0</v>
      </c>
      <c r="H55" s="47">
        <f t="shared" si="1"/>
        <v>0</v>
      </c>
      <c r="I55" s="47">
        <f t="shared" si="1"/>
        <v>0</v>
      </c>
      <c r="J55" s="47">
        <f>SUM(D55:I55)</f>
        <v>4.3351137383103362</v>
      </c>
      <c r="K55" s="47">
        <f>(J55/$J$57)*100</f>
        <v>64.379584570876744</v>
      </c>
      <c r="L55" s="47">
        <f>ROUND(K55,0)</f>
        <v>64</v>
      </c>
      <c r="M55" s="27">
        <f>ROUND(K55,0)</f>
        <v>64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2">SUM(D25:D42)/1000000000</f>
        <v>1.2726611578045044</v>
      </c>
      <c r="E56" s="47">
        <f t="shared" si="2"/>
        <v>0.50651932647982334</v>
      </c>
      <c r="F56" s="47">
        <f t="shared" si="2"/>
        <v>0.4001179946170364</v>
      </c>
      <c r="G56" s="47">
        <f t="shared" si="2"/>
        <v>0.21292721221900354</v>
      </c>
      <c r="H56" s="47">
        <f t="shared" si="2"/>
        <v>6.3382840962046671E-3</v>
      </c>
      <c r="I56" s="47">
        <f t="shared" si="2"/>
        <v>0</v>
      </c>
      <c r="J56" s="47">
        <f>SUM(D56:I56)</f>
        <v>2.3985639752165722</v>
      </c>
      <c r="K56" s="47">
        <f>(J56/$J$57)*100</f>
        <v>35.620415429123241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6.7336777135269088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AÑO_2020-2021</vt:lpstr>
      <vt:lpstr>CS3_2020</vt:lpstr>
      <vt:lpstr>CS4_2020</vt:lpstr>
      <vt:lpstr>CS1_2021</vt:lpstr>
      <vt:lpstr>CS2_2021</vt:lpstr>
      <vt:lpstr>'AÑO_2020-2021'!Área_de_impresión</vt:lpstr>
      <vt:lpstr>CS1_2021!Área_de_impresión</vt:lpstr>
      <vt:lpstr>CS2_2021!Área_de_impresión</vt:lpstr>
      <vt:lpstr>CS3_2020!Área_de_impresión</vt:lpstr>
      <vt:lpstr>CS4_2020!Área_de_impresión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Gili</dc:creator>
  <cp:lastModifiedBy>Microsoft Office User</cp:lastModifiedBy>
  <cp:lastPrinted>2020-08-04T22:13:47Z</cp:lastPrinted>
  <dcterms:created xsi:type="dcterms:W3CDTF">2001-01-24T16:51:12Z</dcterms:created>
  <dcterms:modified xsi:type="dcterms:W3CDTF">2021-07-05T21:46:19Z</dcterms:modified>
</cp:coreProperties>
</file>