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27.xml" ContentType="application/vnd.openxmlformats-officedocument.drawingml.chart+xml"/>
  <Override PartName="/xl/drawings/drawing54.xml" ContentType="application/vnd.openxmlformats-officedocument.drawingml.chartshapes+xml"/>
  <Override PartName="/xl/drawings/drawing55.xml" ContentType="application/vnd.openxmlformats-officedocument.drawing+xml"/>
  <Override PartName="/xl/charts/chart28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29.xml" ContentType="application/vnd.openxmlformats-officedocument.drawingml.chart+xml"/>
  <Override PartName="/xl/drawings/drawing58.xml" ContentType="application/vnd.openxmlformats-officedocument.drawingml.chartshapes+xml"/>
  <Override PartName="/xl/drawings/drawing59.xml" ContentType="application/vnd.openxmlformats-officedocument.drawing+xml"/>
  <Override PartName="/xl/charts/chart30.xml" ContentType="application/vnd.openxmlformats-officedocument.drawingml.chart+xml"/>
  <Override PartName="/xl/drawings/drawing60.xml" ContentType="application/vnd.openxmlformats-officedocument.drawingml.chartshapes+xml"/>
  <Override PartName="/xl/drawings/drawing61.xml" ContentType="application/vnd.openxmlformats-officedocument.drawing+xml"/>
  <Override PartName="/xl/charts/chart31.xml" ContentType="application/vnd.openxmlformats-officedocument.drawingml.chart+xml"/>
  <Override PartName="/xl/drawings/drawing62.xml" ContentType="application/vnd.openxmlformats-officedocument.drawingml.chartshapes+xml"/>
  <Override PartName="/xl/drawings/drawing63.xml" ContentType="application/vnd.openxmlformats-officedocument.drawing+xml"/>
  <Override PartName="/xl/charts/chart32.xml" ContentType="application/vnd.openxmlformats-officedocument.drawingml.chart+xml"/>
  <Override PartName="/xl/drawings/drawing64.xml" ContentType="application/vnd.openxmlformats-officedocument.drawingml.chartshapes+xml"/>
  <Override PartName="/xl/drawings/drawing65.xml" ContentType="application/vnd.openxmlformats-officedocument.drawing+xml"/>
  <Override PartName="/xl/charts/chart33.xml" ContentType="application/vnd.openxmlformats-officedocument.drawingml.chart+xml"/>
  <Override PartName="/xl/drawings/drawing66.xml" ContentType="application/vnd.openxmlformats-officedocument.drawingml.chartshapes+xml"/>
  <Override PartName="/xl/drawings/drawing67.xml" ContentType="application/vnd.openxmlformats-officedocument.drawing+xml"/>
  <Override PartName="/xl/charts/chart34.xml" ContentType="application/vnd.openxmlformats-officedocument.drawingml.chart+xml"/>
  <Override PartName="/xl/drawings/drawing6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CTP2022/SARDINACOMUN/PRIMER_INFORME/Datos_2020_2021/"/>
    </mc:Choice>
  </mc:AlternateContent>
  <xr:revisionPtr revIDLastSave="0" documentId="13_ncr:1_{0CF15123-4F7A-EE43-B212-5FB0748A5FAD}" xr6:coauthVersionLast="47" xr6:coauthVersionMax="47" xr10:uidLastSave="{00000000-0000-0000-0000-000000000000}"/>
  <bookViews>
    <workbookView xWindow="0" yWindow="500" windowWidth="33480" windowHeight="20140" tabRatio="923" xr2:uid="{00000000-000D-0000-FFFF-FFFF00000000}"/>
  </bookViews>
  <sheets>
    <sheet name="AÑO" sheetId="11" r:id="rId1"/>
    <sheet name="CS3" sheetId="12520" r:id="rId2"/>
    <sheet name="CS4" sheetId="12521" r:id="rId3"/>
    <sheet name="CS1" sheetId="20" r:id="rId4"/>
    <sheet name="CS2" sheetId="12531" r:id="rId5"/>
    <sheet name="CSAAÑO" sheetId="12563" r:id="rId6"/>
    <sheet name="CSA3" sheetId="12525" r:id="rId7"/>
    <sheet name="CSA4" sheetId="12526" r:id="rId8"/>
    <sheet name="CSA1" sheetId="12595" r:id="rId9"/>
    <sheet name="CSA2" sheetId="12543" r:id="rId10"/>
    <sheet name="CSIAÑO" sheetId="12564" r:id="rId11"/>
    <sheet name="CSIT4" sheetId="12664" r:id="rId12"/>
    <sheet name="TTAÑO" sheetId="12607" r:id="rId13"/>
    <sheet name="TT3" sheetId="12608" r:id="rId14"/>
    <sheet name="TT4" sheetId="12609" r:id="rId15"/>
    <sheet name="TT1" sheetId="12610" r:id="rId16"/>
    <sheet name="TT2" sheetId="12611" r:id="rId17"/>
    <sheet name="VTAÑO" sheetId="12572" r:id="rId18"/>
    <sheet name="VTT3" sheetId="12549" r:id="rId19"/>
    <sheet name="VTT4" sheetId="12573" r:id="rId20"/>
    <sheet name="VTT1" sheetId="12574" r:id="rId21"/>
    <sheet name="VTT2" sheetId="12575" r:id="rId22"/>
    <sheet name="VAAÑO" sheetId="12579" r:id="rId23"/>
    <sheet name="VAT3" sheetId="12649" r:id="rId24"/>
    <sheet name="VAT4" sheetId="12650" r:id="rId25"/>
    <sheet name="VAT1" sheetId="12651" r:id="rId26"/>
    <sheet name="VAT2" sheetId="12652" r:id="rId27"/>
    <sheet name="VIAÑO" sheetId="12577" r:id="rId28"/>
    <sheet name="VIT4" sheetId="12666" r:id="rId29"/>
    <sheet name="CalbT20-21" sheetId="12615" r:id="rId30"/>
    <sheet name="Calb3t20" sheetId="12616" r:id="rId31"/>
    <sheet name="Calb4t20" sheetId="12617" r:id="rId32"/>
    <sheet name="Calb1t21" sheetId="12618" r:id="rId33"/>
    <sheet name="Calb2t21" sheetId="12619" r:id="rId34"/>
  </sheets>
  <externalReferences>
    <externalReference r:id="rId35"/>
  </externalReferences>
  <definedNames>
    <definedName name="_Fill" localSheetId="32" hidden="1">#REF!</definedName>
    <definedName name="_Fill" localSheetId="33" hidden="1">#REF!</definedName>
    <definedName name="_Fill" localSheetId="30" hidden="1">#REF!</definedName>
    <definedName name="_Fill" localSheetId="31" hidden="1">#REF!</definedName>
    <definedName name="_Fill" localSheetId="29" hidden="1">#REF!</definedName>
    <definedName name="_Fill" hidden="1">#REF!</definedName>
    <definedName name="A_IMPRESIÓN_IM" localSheetId="32">#REF!</definedName>
    <definedName name="A_IMPRESIÓN_IM" localSheetId="33">#REF!</definedName>
    <definedName name="A_IMPRESIÓN_IM" localSheetId="30">#REF!</definedName>
    <definedName name="A_IMPRESIÓN_IM" localSheetId="31">#REF!</definedName>
    <definedName name="A_IMPRESIÓN_IM" localSheetId="29">#REF!</definedName>
    <definedName name="A_IMPRESIÓN_IM">#REF!</definedName>
    <definedName name="_xlnm.Print_Area" localSheetId="0">AÑO!$B$1:$J$49</definedName>
    <definedName name="_xlnm.Print_Area" localSheetId="32">Calb1t21!$B$1:$J$46</definedName>
    <definedName name="_xlnm.Print_Area" localSheetId="33">Calb2t21!$B$1:$J$46</definedName>
    <definedName name="_xlnm.Print_Area" localSheetId="30">Calb3t20!$B$1:$J$46</definedName>
    <definedName name="_xlnm.Print_Area" localSheetId="31">Calb4t20!$B$1:$J$46</definedName>
    <definedName name="_xlnm.Print_Area" localSheetId="29">'CalbT20-21'!$B$1:$J$46</definedName>
    <definedName name="_xlnm.Print_Area" localSheetId="3">'CS1'!$B$1:$J$49</definedName>
    <definedName name="_xlnm.Print_Area" localSheetId="4">'CS2'!$B$1:$J$49</definedName>
    <definedName name="_xlnm.Print_Area" localSheetId="1">'CS3'!$B$1:$J$49</definedName>
    <definedName name="_xlnm.Print_Area" localSheetId="2">'CS4'!$B$1:$J$49</definedName>
    <definedName name="_xlnm.Print_Area" localSheetId="8">'CSA1'!$B$1:$J$49</definedName>
    <definedName name="_xlnm.Print_Area" localSheetId="9">'CSA2'!$B$1:$J$49</definedName>
    <definedName name="_xlnm.Print_Area" localSheetId="6">'CSA3'!$B$1:$J$49</definedName>
    <definedName name="_xlnm.Print_Area" localSheetId="7">'CSA4'!$B$1:$J$49</definedName>
    <definedName name="_xlnm.Print_Area" localSheetId="5">CSAAÑO!$B$1:$J$49</definedName>
    <definedName name="_xlnm.Print_Area" localSheetId="10">CSIAÑO!$B$1:$J$49</definedName>
    <definedName name="_xlnm.Print_Area" localSheetId="11">CSIT4!$B$1:$J$49</definedName>
    <definedName name="_xlnm.Print_Area" localSheetId="15">'TT1'!$B$1:$J$49</definedName>
    <definedName name="_xlnm.Print_Area" localSheetId="16">'TT2'!$B$1:$J$49</definedName>
    <definedName name="_xlnm.Print_Area" localSheetId="13">'TT3'!$B$1:$J$49</definedName>
    <definedName name="_xlnm.Print_Area" localSheetId="14">'TT4'!$B$1:$J$49</definedName>
    <definedName name="_xlnm.Print_Area" localSheetId="12">TTAÑO!$B$1:$J$49</definedName>
    <definedName name="_xlnm.Print_Area" localSheetId="22">VAAÑO!$B$1:$J$49</definedName>
    <definedName name="_xlnm.Print_Area" localSheetId="25">'VAT1'!$B$1:$J$49</definedName>
    <definedName name="_xlnm.Print_Area" localSheetId="26">'VAT2'!$B$1:$J$49</definedName>
    <definedName name="_xlnm.Print_Area" localSheetId="23">'VAT3'!$B$1:$J$49</definedName>
    <definedName name="_xlnm.Print_Area" localSheetId="24">'VAT4'!$B$1:$J$49</definedName>
    <definedName name="_xlnm.Print_Area" localSheetId="27">VIAÑO!$B$1:$J$49</definedName>
    <definedName name="_xlnm.Print_Area" localSheetId="28">'VIT4'!$B$1:$J$49</definedName>
    <definedName name="_xlnm.Print_Area" localSheetId="17">VTAÑO!$B$1:$J$49</definedName>
    <definedName name="_xlnm.Print_Area" localSheetId="20">'VTT1'!$B$1:$J$49</definedName>
    <definedName name="_xlnm.Print_Area" localSheetId="21">'VTT2'!$B$1:$J$49</definedName>
    <definedName name="_xlnm.Print_Area" localSheetId="18">'VTT3'!$B$1:$J$49</definedName>
    <definedName name="_xlnm.Print_Area" localSheetId="19">'VTT4'!$B$1:$J$49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2" i="11" l="1"/>
  <c r="D52" i="11"/>
  <c r="C60" i="12666"/>
  <c r="I56" i="12666"/>
  <c r="H56" i="12666"/>
  <c r="G56" i="12666"/>
  <c r="F56" i="12666"/>
  <c r="E56" i="12666"/>
  <c r="D56" i="12666"/>
  <c r="I55" i="12666"/>
  <c r="H55" i="12666"/>
  <c r="G55" i="12666"/>
  <c r="F55" i="12666"/>
  <c r="E55" i="12666"/>
  <c r="D55" i="12666"/>
  <c r="I54" i="12666"/>
  <c r="H54" i="12666"/>
  <c r="G54" i="12666"/>
  <c r="F54" i="12666"/>
  <c r="E54" i="12666"/>
  <c r="D54" i="12666"/>
  <c r="I52" i="12666"/>
  <c r="H52" i="12666"/>
  <c r="G52" i="12666"/>
  <c r="F52" i="12666"/>
  <c r="E52" i="12666"/>
  <c r="D52" i="12666"/>
  <c r="E51" i="12666"/>
  <c r="L20" i="12666"/>
  <c r="L19" i="12666"/>
  <c r="L18" i="12666"/>
  <c r="T11" i="12666"/>
  <c r="U11" i="12666" s="1"/>
  <c r="T10" i="12666"/>
  <c r="U10" i="12666" s="1"/>
  <c r="T9" i="12666"/>
  <c r="U9" i="12666" s="1"/>
  <c r="S8" i="12666"/>
  <c r="T8" i="12666" l="1"/>
  <c r="U8" i="12666" s="1"/>
  <c r="V9" i="12666" s="1"/>
  <c r="R9" i="12666" s="1"/>
  <c r="J56" i="12666"/>
  <c r="J55" i="12666"/>
  <c r="V10" i="12666" l="1"/>
  <c r="R10" i="12666" s="1"/>
  <c r="V11" i="12666"/>
  <c r="R11" i="12666" s="1"/>
  <c r="J57" i="12666"/>
  <c r="K56" i="12666" s="1"/>
  <c r="V8" i="12666"/>
  <c r="R8" i="12666" s="1"/>
  <c r="K55" i="12666" l="1"/>
  <c r="K57" i="12666" s="1"/>
  <c r="C54" i="12666"/>
  <c r="L55" i="12666"/>
  <c r="C53" i="12666" s="1"/>
  <c r="C55" i="12666" s="1"/>
  <c r="C60" i="12664"/>
  <c r="I56" i="12664"/>
  <c r="H56" i="12664"/>
  <c r="G56" i="12664"/>
  <c r="F56" i="12664"/>
  <c r="E56" i="12664"/>
  <c r="D56" i="12664"/>
  <c r="I55" i="12664"/>
  <c r="H55" i="12664"/>
  <c r="G55" i="12664"/>
  <c r="F55" i="12664"/>
  <c r="E55" i="12664"/>
  <c r="D55" i="12664"/>
  <c r="I54" i="12664"/>
  <c r="H54" i="12664"/>
  <c r="G54" i="12664"/>
  <c r="F54" i="12664"/>
  <c r="E54" i="12664"/>
  <c r="D54" i="12664"/>
  <c r="I52" i="12664"/>
  <c r="H52" i="12664"/>
  <c r="G52" i="12664"/>
  <c r="F52" i="12664"/>
  <c r="E52" i="12664"/>
  <c r="D52" i="12664"/>
  <c r="E51" i="12664"/>
  <c r="L20" i="12664"/>
  <c r="L19" i="12664"/>
  <c r="L18" i="12664"/>
  <c r="T11" i="12664"/>
  <c r="U11" i="12664" s="1"/>
  <c r="T10" i="12664"/>
  <c r="U10" i="12664" s="1"/>
  <c r="T9" i="12664"/>
  <c r="U9" i="12664" s="1"/>
  <c r="S8" i="12664"/>
  <c r="L17" i="12666" l="1"/>
  <c r="T8" i="12664"/>
  <c r="U8" i="12664" s="1"/>
  <c r="V9" i="12664" s="1"/>
  <c r="J56" i="12664"/>
  <c r="J55" i="12664"/>
  <c r="V11" i="12664" l="1"/>
  <c r="R11" i="12664" s="1"/>
  <c r="V10" i="12664"/>
  <c r="R10" i="12664" s="1"/>
  <c r="R9" i="12664"/>
  <c r="V8" i="12664"/>
  <c r="R8" i="12664" s="1"/>
  <c r="J57" i="12664"/>
  <c r="K56" i="12664" s="1"/>
  <c r="K55" i="12664" l="1"/>
  <c r="L17" i="12664" s="1"/>
  <c r="K57" i="12664" l="1"/>
  <c r="L55" i="12664"/>
  <c r="C53" i="12664" s="1"/>
  <c r="C55" i="12664" s="1"/>
  <c r="C54" i="12664"/>
  <c r="C60" i="12652"/>
  <c r="I56" i="12652"/>
  <c r="H56" i="12652"/>
  <c r="G56" i="12652"/>
  <c r="F56" i="12652"/>
  <c r="E56" i="12652"/>
  <c r="D56" i="12652"/>
  <c r="I55" i="12652"/>
  <c r="H55" i="12652"/>
  <c r="G55" i="12652"/>
  <c r="F55" i="12652"/>
  <c r="E55" i="12652"/>
  <c r="D55" i="12652"/>
  <c r="I54" i="12652"/>
  <c r="H54" i="12652"/>
  <c r="G54" i="12652"/>
  <c r="F54" i="12652"/>
  <c r="E54" i="12652"/>
  <c r="D54" i="12652"/>
  <c r="I52" i="12652"/>
  <c r="H52" i="12652"/>
  <c r="G52" i="12652"/>
  <c r="F52" i="12652"/>
  <c r="E52" i="12652"/>
  <c r="D52" i="12652"/>
  <c r="E51" i="12652"/>
  <c r="L20" i="12652"/>
  <c r="L19" i="12652"/>
  <c r="L18" i="12652"/>
  <c r="T11" i="12652"/>
  <c r="U11" i="12652" s="1"/>
  <c r="T10" i="12652"/>
  <c r="U10" i="12652" s="1"/>
  <c r="T9" i="12652"/>
  <c r="U9" i="12652" s="1"/>
  <c r="S8" i="12652"/>
  <c r="C60" i="12651"/>
  <c r="I56" i="12651"/>
  <c r="H56" i="12651"/>
  <c r="G56" i="12651"/>
  <c r="F56" i="12651"/>
  <c r="E56" i="12651"/>
  <c r="D56" i="12651"/>
  <c r="I55" i="12651"/>
  <c r="H55" i="12651"/>
  <c r="G55" i="12651"/>
  <c r="F55" i="12651"/>
  <c r="E55" i="12651"/>
  <c r="D55" i="12651"/>
  <c r="I54" i="12651"/>
  <c r="H54" i="12651"/>
  <c r="G54" i="12651"/>
  <c r="F54" i="12651"/>
  <c r="E54" i="12651"/>
  <c r="D54" i="12651"/>
  <c r="I52" i="12651"/>
  <c r="H52" i="12651"/>
  <c r="G52" i="12651"/>
  <c r="F52" i="12651"/>
  <c r="E52" i="12651"/>
  <c r="D52" i="12651"/>
  <c r="E51" i="12651"/>
  <c r="L20" i="12651"/>
  <c r="L19" i="12651"/>
  <c r="L18" i="12651"/>
  <c r="T11" i="12651"/>
  <c r="U11" i="12651" s="1"/>
  <c r="T10" i="12651"/>
  <c r="U10" i="12651" s="1"/>
  <c r="T9" i="12651"/>
  <c r="U9" i="12651" s="1"/>
  <c r="S8" i="12651"/>
  <c r="C60" i="12650"/>
  <c r="I56" i="12650"/>
  <c r="H56" i="12650"/>
  <c r="G56" i="12650"/>
  <c r="F56" i="12650"/>
  <c r="E56" i="12650"/>
  <c r="D56" i="12650"/>
  <c r="I55" i="12650"/>
  <c r="H55" i="12650"/>
  <c r="G55" i="12650"/>
  <c r="F55" i="12650"/>
  <c r="E55" i="12650"/>
  <c r="D55" i="12650"/>
  <c r="I54" i="12650"/>
  <c r="H54" i="12650"/>
  <c r="G54" i="12650"/>
  <c r="F54" i="12650"/>
  <c r="E54" i="12650"/>
  <c r="D54" i="12650"/>
  <c r="I52" i="12650"/>
  <c r="H52" i="12650"/>
  <c r="G52" i="12650"/>
  <c r="F52" i="12650"/>
  <c r="E52" i="12650"/>
  <c r="D52" i="12650"/>
  <c r="E51" i="12650"/>
  <c r="L20" i="12650"/>
  <c r="L19" i="12650"/>
  <c r="L18" i="12650"/>
  <c r="T11" i="12650"/>
  <c r="U11" i="12650" s="1"/>
  <c r="T10" i="12650"/>
  <c r="U10" i="12650" s="1"/>
  <c r="T9" i="12650"/>
  <c r="T8" i="12650" s="1"/>
  <c r="U8" i="12650" s="1"/>
  <c r="S8" i="12650"/>
  <c r="C60" i="12649"/>
  <c r="I56" i="12649"/>
  <c r="H56" i="12649"/>
  <c r="G56" i="12649"/>
  <c r="F56" i="12649"/>
  <c r="E56" i="12649"/>
  <c r="D56" i="12649"/>
  <c r="I55" i="12649"/>
  <c r="H55" i="12649"/>
  <c r="G55" i="12649"/>
  <c r="F55" i="12649"/>
  <c r="E55" i="12649"/>
  <c r="D55" i="12649"/>
  <c r="I54" i="12649"/>
  <c r="H54" i="12649"/>
  <c r="G54" i="12649"/>
  <c r="F54" i="12649"/>
  <c r="E54" i="12649"/>
  <c r="D54" i="12649"/>
  <c r="I52" i="12649"/>
  <c r="H52" i="12649"/>
  <c r="G52" i="12649"/>
  <c r="F52" i="12649"/>
  <c r="E52" i="12649"/>
  <c r="D52" i="12649"/>
  <c r="E51" i="12649"/>
  <c r="L20" i="12649"/>
  <c r="L19" i="12649"/>
  <c r="L18" i="12649"/>
  <c r="T11" i="12649"/>
  <c r="U11" i="12649" s="1"/>
  <c r="T10" i="12649"/>
  <c r="U10" i="12649" s="1"/>
  <c r="T9" i="12649"/>
  <c r="U9" i="12649" s="1"/>
  <c r="S8" i="12649"/>
  <c r="V11" i="12650" l="1"/>
  <c r="R11" i="12650" s="1"/>
  <c r="V10" i="12650"/>
  <c r="R10" i="12650" s="1"/>
  <c r="J55" i="12649"/>
  <c r="T8" i="12651"/>
  <c r="U8" i="12651" s="1"/>
  <c r="V10" i="12651" s="1"/>
  <c r="R10" i="12651" s="1"/>
  <c r="J56" i="12652"/>
  <c r="T8" i="12649"/>
  <c r="U8" i="12649" s="1"/>
  <c r="V11" i="12649" s="1"/>
  <c r="R11" i="12649" s="1"/>
  <c r="U9" i="12650"/>
  <c r="V9" i="12650" s="1"/>
  <c r="V8" i="12650" s="1"/>
  <c r="R8" i="12650" s="1"/>
  <c r="J56" i="12650"/>
  <c r="J55" i="12651"/>
  <c r="J56" i="12649"/>
  <c r="J56" i="12651"/>
  <c r="T8" i="12652"/>
  <c r="U8" i="12652" s="1"/>
  <c r="V10" i="12652" s="1"/>
  <c r="R10" i="12652" s="1"/>
  <c r="J55" i="12652"/>
  <c r="J55" i="12650"/>
  <c r="J57" i="12649" l="1"/>
  <c r="J57" i="12652"/>
  <c r="K55" i="12652" s="1"/>
  <c r="J57" i="12650"/>
  <c r="K55" i="12650" s="1"/>
  <c r="L17" i="12650" s="1"/>
  <c r="V9" i="12651"/>
  <c r="R9" i="12651" s="1"/>
  <c r="V11" i="12651"/>
  <c r="R11" i="12651" s="1"/>
  <c r="V10" i="12649"/>
  <c r="R10" i="12649" s="1"/>
  <c r="J57" i="12651"/>
  <c r="K55" i="12651" s="1"/>
  <c r="L55" i="12651" s="1"/>
  <c r="C53" i="12651" s="1"/>
  <c r="C55" i="12651" s="1"/>
  <c r="K55" i="12649"/>
  <c r="C54" i="12649" s="1"/>
  <c r="K56" i="12649"/>
  <c r="V9" i="12652"/>
  <c r="R9" i="12650"/>
  <c r="V11" i="12652"/>
  <c r="R11" i="12652" s="1"/>
  <c r="V9" i="12649"/>
  <c r="L17" i="12652"/>
  <c r="L55" i="12652"/>
  <c r="C53" i="12652" s="1"/>
  <c r="C55" i="12652" s="1"/>
  <c r="C54" i="12652"/>
  <c r="V8" i="12651"/>
  <c r="R8" i="12651" s="1"/>
  <c r="K56" i="12652"/>
  <c r="K57" i="12652" s="1"/>
  <c r="C54" i="12650" l="1"/>
  <c r="L55" i="12650"/>
  <c r="C53" i="12650" s="1"/>
  <c r="C55" i="12650" s="1"/>
  <c r="K56" i="12650"/>
  <c r="K57" i="12650" s="1"/>
  <c r="L17" i="12649"/>
  <c r="L17" i="12651"/>
  <c r="C54" i="12651"/>
  <c r="K56" i="12651"/>
  <c r="K57" i="12651" s="1"/>
  <c r="K57" i="12649"/>
  <c r="L55" i="12649"/>
  <c r="C53" i="12649" s="1"/>
  <c r="C55" i="12649" s="1"/>
  <c r="V8" i="12652"/>
  <c r="R8" i="12652" s="1"/>
  <c r="R9" i="12652"/>
  <c r="R9" i="12649"/>
  <c r="V8" i="12649"/>
  <c r="R8" i="12649" s="1"/>
  <c r="E55" i="12608"/>
  <c r="S8" i="12563" l="1"/>
  <c r="T9" i="12563"/>
  <c r="U9" i="12563" s="1"/>
  <c r="T10" i="12563"/>
  <c r="U10" i="12563" s="1"/>
  <c r="T11" i="12563"/>
  <c r="U11" i="12563"/>
  <c r="T8" i="12563" l="1"/>
  <c r="U8" i="12563" s="1"/>
  <c r="V11" i="12563" s="1"/>
  <c r="R11" i="12563" s="1"/>
  <c r="V10" i="12563" l="1"/>
  <c r="R10" i="12563" s="1"/>
  <c r="V9" i="12563"/>
  <c r="V8" i="12563" s="1"/>
  <c r="R8" i="12563" s="1"/>
  <c r="R9" i="12563" l="1"/>
  <c r="D55" i="12531"/>
  <c r="E51" i="12575" l="1"/>
  <c r="D52" i="12575"/>
  <c r="E52" i="12575"/>
  <c r="F52" i="12575"/>
  <c r="G52" i="12575"/>
  <c r="H52" i="12575"/>
  <c r="D54" i="12575"/>
  <c r="E54" i="12575"/>
  <c r="F54" i="12575"/>
  <c r="G54" i="12575"/>
  <c r="H54" i="12575"/>
  <c r="D55" i="12575"/>
  <c r="E55" i="12575"/>
  <c r="F55" i="12575"/>
  <c r="G55" i="12575"/>
  <c r="H55" i="12575"/>
  <c r="D56" i="12575"/>
  <c r="E56" i="12575"/>
  <c r="F56" i="12575"/>
  <c r="G56" i="12575"/>
  <c r="H56" i="12575"/>
  <c r="C60" i="12575"/>
  <c r="D55" i="12563" l="1"/>
  <c r="E55" i="12563" l="1"/>
  <c r="C57" i="12619" l="1"/>
  <c r="I53" i="12619"/>
  <c r="H53" i="12619"/>
  <c r="G53" i="12619"/>
  <c r="F53" i="12619"/>
  <c r="E53" i="12619"/>
  <c r="D53" i="12619"/>
  <c r="I52" i="12619"/>
  <c r="H52" i="12619"/>
  <c r="G52" i="12619"/>
  <c r="F52" i="12619"/>
  <c r="E52" i="12619"/>
  <c r="D52" i="12619"/>
  <c r="I51" i="12619"/>
  <c r="H51" i="12619"/>
  <c r="G51" i="12619"/>
  <c r="F51" i="12619"/>
  <c r="E51" i="12619"/>
  <c r="D51" i="12619"/>
  <c r="I49" i="12619"/>
  <c r="H49" i="12619"/>
  <c r="G49" i="12619"/>
  <c r="F49" i="12619"/>
  <c r="E49" i="12619"/>
  <c r="D49" i="12619"/>
  <c r="E48" i="12619"/>
  <c r="L20" i="12619"/>
  <c r="L19" i="12619"/>
  <c r="L18" i="12619"/>
  <c r="T11" i="12619"/>
  <c r="U11" i="12619" s="1"/>
  <c r="T10" i="12619"/>
  <c r="U10" i="12619" s="1"/>
  <c r="T9" i="12619"/>
  <c r="U9" i="12619" s="1"/>
  <c r="S8" i="12619"/>
  <c r="C57" i="12618"/>
  <c r="I53" i="12618"/>
  <c r="H53" i="12618"/>
  <c r="G53" i="12618"/>
  <c r="F53" i="12618"/>
  <c r="E53" i="12618"/>
  <c r="D53" i="12618"/>
  <c r="I52" i="12618"/>
  <c r="H52" i="12618"/>
  <c r="G52" i="12618"/>
  <c r="F52" i="12618"/>
  <c r="E52" i="12618"/>
  <c r="D52" i="12618"/>
  <c r="I51" i="12618"/>
  <c r="H51" i="12618"/>
  <c r="G51" i="12618"/>
  <c r="F51" i="12618"/>
  <c r="E51" i="12618"/>
  <c r="D51" i="12618"/>
  <c r="I49" i="12618"/>
  <c r="H49" i="12618"/>
  <c r="G49" i="12618"/>
  <c r="F49" i="12618"/>
  <c r="E49" i="12618"/>
  <c r="D49" i="12618"/>
  <c r="E48" i="12618"/>
  <c r="L20" i="12618"/>
  <c r="L19" i="12618"/>
  <c r="L18" i="12618"/>
  <c r="T11" i="12618"/>
  <c r="U11" i="12618" s="1"/>
  <c r="T10" i="12618"/>
  <c r="U10" i="12618" s="1"/>
  <c r="T9" i="12618"/>
  <c r="U9" i="12618" s="1"/>
  <c r="S8" i="12618"/>
  <c r="C57" i="12617"/>
  <c r="I53" i="12617"/>
  <c r="H53" i="12617"/>
  <c r="G53" i="12617"/>
  <c r="F53" i="12617"/>
  <c r="E53" i="12617"/>
  <c r="D53" i="12617"/>
  <c r="I52" i="12617"/>
  <c r="H52" i="12617"/>
  <c r="G52" i="12617"/>
  <c r="F52" i="12617"/>
  <c r="E52" i="12617"/>
  <c r="D52" i="12617"/>
  <c r="I51" i="12617"/>
  <c r="H51" i="12617"/>
  <c r="G51" i="12617"/>
  <c r="F51" i="12617"/>
  <c r="E51" i="12617"/>
  <c r="D51" i="12617"/>
  <c r="I49" i="12617"/>
  <c r="H49" i="12617"/>
  <c r="G49" i="12617"/>
  <c r="F49" i="12617"/>
  <c r="E49" i="12617"/>
  <c r="D49" i="12617"/>
  <c r="E48" i="12617"/>
  <c r="L20" i="12617"/>
  <c r="L19" i="12617"/>
  <c r="L18" i="12617"/>
  <c r="T11" i="12617"/>
  <c r="U11" i="12617" s="1"/>
  <c r="T10" i="12617"/>
  <c r="U10" i="12617" s="1"/>
  <c r="T9" i="12617"/>
  <c r="U9" i="12617" s="1"/>
  <c r="S8" i="12617"/>
  <c r="C57" i="12616"/>
  <c r="I53" i="12616"/>
  <c r="H53" i="12616"/>
  <c r="G53" i="12616"/>
  <c r="F53" i="12616"/>
  <c r="E53" i="12616"/>
  <c r="D53" i="12616"/>
  <c r="I52" i="12616"/>
  <c r="H52" i="12616"/>
  <c r="G52" i="12616"/>
  <c r="F52" i="12616"/>
  <c r="E52" i="12616"/>
  <c r="D52" i="12616"/>
  <c r="I51" i="12616"/>
  <c r="H51" i="12616"/>
  <c r="G51" i="12616"/>
  <c r="F51" i="12616"/>
  <c r="E51" i="12616"/>
  <c r="D51" i="12616"/>
  <c r="I49" i="12616"/>
  <c r="H49" i="12616"/>
  <c r="G49" i="12616"/>
  <c r="F49" i="12616"/>
  <c r="E49" i="12616"/>
  <c r="D49" i="12616"/>
  <c r="E48" i="12616"/>
  <c r="L20" i="12616"/>
  <c r="L19" i="12616"/>
  <c r="L18" i="12616"/>
  <c r="T11" i="12616"/>
  <c r="U11" i="12616" s="1"/>
  <c r="T10" i="12616"/>
  <c r="U10" i="12616" s="1"/>
  <c r="T9" i="12616"/>
  <c r="U9" i="12616" s="1"/>
  <c r="S8" i="12616"/>
  <c r="C57" i="12615"/>
  <c r="I53" i="12615"/>
  <c r="H53" i="12615"/>
  <c r="G53" i="12615"/>
  <c r="F53" i="12615"/>
  <c r="E53" i="12615"/>
  <c r="D53" i="12615"/>
  <c r="I52" i="12615"/>
  <c r="H52" i="12615"/>
  <c r="G52" i="12615"/>
  <c r="F52" i="12615"/>
  <c r="E52" i="12615"/>
  <c r="D52" i="12615"/>
  <c r="I51" i="12615"/>
  <c r="H51" i="12615"/>
  <c r="G51" i="12615"/>
  <c r="F51" i="12615"/>
  <c r="E51" i="12615"/>
  <c r="D51" i="12615"/>
  <c r="I49" i="12615"/>
  <c r="H49" i="12615"/>
  <c r="G49" i="12615"/>
  <c r="F49" i="12615"/>
  <c r="E49" i="12615"/>
  <c r="D49" i="12615"/>
  <c r="E48" i="12615"/>
  <c r="L20" i="12615"/>
  <c r="L19" i="12615"/>
  <c r="L18" i="12615"/>
  <c r="T11" i="12615"/>
  <c r="U11" i="12615" s="1"/>
  <c r="T10" i="12615"/>
  <c r="U10" i="12615" s="1"/>
  <c r="T9" i="12615"/>
  <c r="S8" i="12615"/>
  <c r="T8" i="12619" l="1"/>
  <c r="U8" i="12619" s="1"/>
  <c r="V9" i="12619" s="1"/>
  <c r="V8" i="12619" s="1"/>
  <c r="R8" i="12619" s="1"/>
  <c r="J52" i="12618"/>
  <c r="T8" i="12615"/>
  <c r="U8" i="12615" s="1"/>
  <c r="V10" i="12615" s="1"/>
  <c r="R10" i="12615" s="1"/>
  <c r="U9" i="12615"/>
  <c r="V9" i="12615" s="1"/>
  <c r="T8" i="12618"/>
  <c r="U8" i="12618" s="1"/>
  <c r="V11" i="12618" s="1"/>
  <c r="R11" i="12618" s="1"/>
  <c r="T8" i="12617"/>
  <c r="U8" i="12617" s="1"/>
  <c r="V10" i="12617" s="1"/>
  <c r="R10" i="12617" s="1"/>
  <c r="J52" i="12619"/>
  <c r="J53" i="12619"/>
  <c r="J53" i="12618"/>
  <c r="J53" i="12617"/>
  <c r="J52" i="12617"/>
  <c r="J52" i="12616"/>
  <c r="J53" i="12616"/>
  <c r="J52" i="12615"/>
  <c r="J53" i="12615"/>
  <c r="T8" i="12616"/>
  <c r="U8" i="12616" s="1"/>
  <c r="V11" i="12616" s="1"/>
  <c r="R11" i="12616" s="1"/>
  <c r="V10" i="12619" l="1"/>
  <c r="R10" i="12619" s="1"/>
  <c r="V11" i="12619"/>
  <c r="R11" i="12619" s="1"/>
  <c r="J54" i="12618"/>
  <c r="K53" i="12618" s="1"/>
  <c r="J54" i="12619"/>
  <c r="K52" i="12619" s="1"/>
  <c r="L52" i="12619" s="1"/>
  <c r="C50" i="12619" s="1"/>
  <c r="C52" i="12619" s="1"/>
  <c r="J54" i="12617"/>
  <c r="K52" i="12617" s="1"/>
  <c r="L17" i="12617" s="1"/>
  <c r="R9" i="12615"/>
  <c r="V8" i="12615"/>
  <c r="R8" i="12615" s="1"/>
  <c r="V9" i="12617"/>
  <c r="R9" i="12617" s="1"/>
  <c r="V11" i="12615"/>
  <c r="R11" i="12615" s="1"/>
  <c r="J54" i="12616"/>
  <c r="K52" i="12616" s="1"/>
  <c r="L52" i="12616" s="1"/>
  <c r="C50" i="12616" s="1"/>
  <c r="C52" i="12616" s="1"/>
  <c r="J54" i="12615"/>
  <c r="K53" i="12615" s="1"/>
  <c r="V11" i="12617"/>
  <c r="R11" i="12617" s="1"/>
  <c r="R9" i="12619"/>
  <c r="V10" i="12618"/>
  <c r="R10" i="12618" s="1"/>
  <c r="V10" i="12616"/>
  <c r="R10" i="12616" s="1"/>
  <c r="V9" i="12616"/>
  <c r="R9" i="12616" s="1"/>
  <c r="V9" i="12618"/>
  <c r="L17" i="12616" l="1"/>
  <c r="K53" i="12619"/>
  <c r="K54" i="12619" s="1"/>
  <c r="L17" i="12619"/>
  <c r="C51" i="12619"/>
  <c r="K52" i="12618"/>
  <c r="K54" i="12618" s="1"/>
  <c r="K53" i="12617"/>
  <c r="K54" i="12617" s="1"/>
  <c r="K53" i="12616"/>
  <c r="K54" i="12616" s="1"/>
  <c r="L52" i="12617"/>
  <c r="C50" i="12617" s="1"/>
  <c r="C52" i="12617" s="1"/>
  <c r="C51" i="12617"/>
  <c r="K52" i="12615"/>
  <c r="K54" i="12615" s="1"/>
  <c r="C51" i="12616"/>
  <c r="V8" i="12616"/>
  <c r="R8" i="12616" s="1"/>
  <c r="V8" i="12617"/>
  <c r="R8" i="12617" s="1"/>
  <c r="R9" i="12618"/>
  <c r="V8" i="12618"/>
  <c r="R8" i="12618" s="1"/>
  <c r="L17" i="12618" l="1"/>
  <c r="C51" i="12618"/>
  <c r="L52" i="12618"/>
  <c r="C50" i="12618" s="1"/>
  <c r="C52" i="12618" s="1"/>
  <c r="L52" i="12615"/>
  <c r="C50" i="12615" s="1"/>
  <c r="C52" i="12615" s="1"/>
  <c r="C51" i="12615"/>
  <c r="L17" i="12615"/>
  <c r="D55" i="12595" l="1"/>
  <c r="E55" i="12525"/>
  <c r="D56" i="11" l="1"/>
  <c r="E51" i="12610" l="1"/>
  <c r="T9" i="12607"/>
  <c r="U9" i="12607" s="1"/>
  <c r="T10" i="12607"/>
  <c r="U10" i="12607" s="1"/>
  <c r="T11" i="12607"/>
  <c r="U11" i="12607" s="1"/>
  <c r="S8" i="12607"/>
  <c r="D55" i="12607"/>
  <c r="E55" i="12607"/>
  <c r="F55" i="12607"/>
  <c r="G55" i="12607"/>
  <c r="H55" i="12607"/>
  <c r="I55" i="12607"/>
  <c r="D56" i="12607"/>
  <c r="E56" i="12607"/>
  <c r="F56" i="12607"/>
  <c r="G56" i="12607"/>
  <c r="H56" i="12607"/>
  <c r="I56" i="12607"/>
  <c r="L18" i="12607"/>
  <c r="L19" i="12607"/>
  <c r="L20" i="12607"/>
  <c r="E51" i="12607"/>
  <c r="D52" i="12607"/>
  <c r="E52" i="12607"/>
  <c r="F52" i="12607"/>
  <c r="G52" i="12607"/>
  <c r="H52" i="12607"/>
  <c r="I52" i="12607"/>
  <c r="D54" i="12607"/>
  <c r="E54" i="12607"/>
  <c r="F54" i="12607"/>
  <c r="G54" i="12607"/>
  <c r="H54" i="12607"/>
  <c r="I54" i="12607"/>
  <c r="C60" i="12607"/>
  <c r="T9" i="12608"/>
  <c r="U9" i="12608" s="1"/>
  <c r="T10" i="12608"/>
  <c r="T11" i="12608"/>
  <c r="U11" i="12608" s="1"/>
  <c r="S8" i="12608"/>
  <c r="D55" i="12608"/>
  <c r="F55" i="12608"/>
  <c r="G55" i="12608"/>
  <c r="H55" i="12608"/>
  <c r="I55" i="12608"/>
  <c r="D56" i="12608"/>
  <c r="E56" i="12608"/>
  <c r="F56" i="12608"/>
  <c r="G56" i="12608"/>
  <c r="H56" i="12608"/>
  <c r="I56" i="12608"/>
  <c r="L18" i="12608"/>
  <c r="L19" i="12608"/>
  <c r="L20" i="12608"/>
  <c r="E51" i="12608"/>
  <c r="D52" i="12608"/>
  <c r="E52" i="12608"/>
  <c r="F52" i="12608"/>
  <c r="G52" i="12608"/>
  <c r="H52" i="12608"/>
  <c r="I52" i="12608"/>
  <c r="D54" i="12608"/>
  <c r="E54" i="12608"/>
  <c r="F54" i="12608"/>
  <c r="G54" i="12608"/>
  <c r="H54" i="12608"/>
  <c r="I54" i="12608"/>
  <c r="C60" i="12608"/>
  <c r="T9" i="12609"/>
  <c r="U9" i="12609" s="1"/>
  <c r="T10" i="12609"/>
  <c r="U10" i="12609" s="1"/>
  <c r="T11" i="12609"/>
  <c r="S8" i="12609"/>
  <c r="D55" i="12609"/>
  <c r="E55" i="12609"/>
  <c r="F55" i="12609"/>
  <c r="G55" i="12609"/>
  <c r="H55" i="12609"/>
  <c r="I55" i="12609"/>
  <c r="D56" i="12609"/>
  <c r="E56" i="12609"/>
  <c r="F56" i="12609"/>
  <c r="G56" i="12609"/>
  <c r="H56" i="12609"/>
  <c r="I56" i="12609"/>
  <c r="L18" i="12609"/>
  <c r="L19" i="12609"/>
  <c r="L20" i="12609"/>
  <c r="E51" i="12609"/>
  <c r="D52" i="12609"/>
  <c r="E52" i="12609"/>
  <c r="F52" i="12609"/>
  <c r="G52" i="12609"/>
  <c r="H52" i="12609"/>
  <c r="I52" i="12609"/>
  <c r="D54" i="12609"/>
  <c r="E54" i="12609"/>
  <c r="F54" i="12609"/>
  <c r="G54" i="12609"/>
  <c r="H54" i="12609"/>
  <c r="I54" i="12609"/>
  <c r="C60" i="12609"/>
  <c r="T9" i="12610"/>
  <c r="T10" i="12610"/>
  <c r="U10" i="12610" s="1"/>
  <c r="T11" i="12610"/>
  <c r="U11" i="12610" s="1"/>
  <c r="S8" i="12610"/>
  <c r="D55" i="12610"/>
  <c r="E55" i="12610"/>
  <c r="F55" i="12610"/>
  <c r="G55" i="12610"/>
  <c r="H55" i="12610"/>
  <c r="I55" i="12610"/>
  <c r="D56" i="12610"/>
  <c r="E56" i="12610"/>
  <c r="F56" i="12610"/>
  <c r="G56" i="12610"/>
  <c r="H56" i="12610"/>
  <c r="I56" i="12610"/>
  <c r="L18" i="12610"/>
  <c r="L19" i="12610"/>
  <c r="L20" i="12610"/>
  <c r="D52" i="12610"/>
  <c r="E52" i="12610"/>
  <c r="F52" i="12610"/>
  <c r="G52" i="12610"/>
  <c r="H52" i="12610"/>
  <c r="I52" i="12610"/>
  <c r="D54" i="12610"/>
  <c r="E54" i="12610"/>
  <c r="F54" i="12610"/>
  <c r="G54" i="12610"/>
  <c r="H54" i="12610"/>
  <c r="I54" i="12610"/>
  <c r="C60" i="12610"/>
  <c r="T9" i="12611"/>
  <c r="U9" i="12611" s="1"/>
  <c r="T10" i="12611"/>
  <c r="U10" i="12611" s="1"/>
  <c r="T11" i="12611"/>
  <c r="U11" i="12611" s="1"/>
  <c r="S8" i="12611"/>
  <c r="D55" i="12611"/>
  <c r="E55" i="12611"/>
  <c r="F55" i="12611"/>
  <c r="G55" i="12611"/>
  <c r="H55" i="12611"/>
  <c r="I55" i="12611"/>
  <c r="D56" i="12611"/>
  <c r="E56" i="12611"/>
  <c r="F56" i="12611"/>
  <c r="G56" i="12611"/>
  <c r="H56" i="12611"/>
  <c r="I56" i="12611"/>
  <c r="L18" i="12611"/>
  <c r="L19" i="12611"/>
  <c r="L20" i="12611"/>
  <c r="E51" i="12611"/>
  <c r="D52" i="12611"/>
  <c r="E52" i="12611"/>
  <c r="F52" i="12611"/>
  <c r="G52" i="12611"/>
  <c r="H52" i="12611"/>
  <c r="I52" i="12611"/>
  <c r="D54" i="12611"/>
  <c r="E54" i="12611"/>
  <c r="F54" i="12611"/>
  <c r="G54" i="12611"/>
  <c r="H54" i="12611"/>
  <c r="I54" i="12611"/>
  <c r="C60" i="12611"/>
  <c r="T9" i="12595"/>
  <c r="U9" i="12595" s="1"/>
  <c r="T10" i="12595"/>
  <c r="T11" i="12595"/>
  <c r="U11" i="12595" s="1"/>
  <c r="S8" i="12595"/>
  <c r="E55" i="12595"/>
  <c r="F55" i="12595"/>
  <c r="G55" i="12595"/>
  <c r="H55" i="12595"/>
  <c r="I55" i="12595"/>
  <c r="D56" i="12595"/>
  <c r="E56" i="12595"/>
  <c r="F56" i="12595"/>
  <c r="G56" i="12595"/>
  <c r="H56" i="12595"/>
  <c r="I56" i="12595"/>
  <c r="L18" i="12595"/>
  <c r="L19" i="12595"/>
  <c r="L20" i="12595"/>
  <c r="E51" i="12595"/>
  <c r="D52" i="12595"/>
  <c r="E52" i="12595"/>
  <c r="F52" i="12595"/>
  <c r="G52" i="12595"/>
  <c r="H52" i="12595"/>
  <c r="I52" i="12595"/>
  <c r="D54" i="12595"/>
  <c r="E54" i="12595"/>
  <c r="F54" i="12595"/>
  <c r="G54" i="12595"/>
  <c r="H54" i="12595"/>
  <c r="I54" i="12595"/>
  <c r="C60" i="12595"/>
  <c r="E55" i="12531"/>
  <c r="F55" i="12531"/>
  <c r="G55" i="12531"/>
  <c r="H55" i="12531"/>
  <c r="I55" i="12531"/>
  <c r="D56" i="12531"/>
  <c r="E56" i="12531"/>
  <c r="F56" i="12531"/>
  <c r="G56" i="12531"/>
  <c r="H56" i="12531"/>
  <c r="I56" i="12531"/>
  <c r="T9" i="12579"/>
  <c r="U9" i="12579" s="1"/>
  <c r="T10" i="12579"/>
  <c r="U10" i="12579" s="1"/>
  <c r="T11" i="12579"/>
  <c r="U11" i="12579" s="1"/>
  <c r="S8" i="12579"/>
  <c r="D55" i="12579"/>
  <c r="E55" i="12579"/>
  <c r="F55" i="12579"/>
  <c r="G55" i="12579"/>
  <c r="H55" i="12579"/>
  <c r="I55" i="12579"/>
  <c r="D56" i="12579"/>
  <c r="E56" i="12579"/>
  <c r="F56" i="12579"/>
  <c r="G56" i="12579"/>
  <c r="H56" i="12579"/>
  <c r="I56" i="12579"/>
  <c r="L18" i="12579"/>
  <c r="L19" i="12579"/>
  <c r="L20" i="12579"/>
  <c r="E51" i="12579"/>
  <c r="D52" i="12579"/>
  <c r="E52" i="12579"/>
  <c r="F52" i="12579"/>
  <c r="G52" i="12579"/>
  <c r="H52" i="12579"/>
  <c r="I52" i="12579"/>
  <c r="D54" i="12579"/>
  <c r="E54" i="12579"/>
  <c r="F54" i="12579"/>
  <c r="G54" i="12579"/>
  <c r="H54" i="12579"/>
  <c r="I54" i="12579"/>
  <c r="C60" i="12579"/>
  <c r="T9" i="12577"/>
  <c r="U9" i="12577" s="1"/>
  <c r="T10" i="12577"/>
  <c r="T11" i="12577"/>
  <c r="U11" i="12577"/>
  <c r="S8" i="12577"/>
  <c r="U10" i="12577"/>
  <c r="D55" i="12577"/>
  <c r="E55" i="12577"/>
  <c r="F55" i="12577"/>
  <c r="G55" i="12577"/>
  <c r="H55" i="12577"/>
  <c r="I55" i="12577"/>
  <c r="D56" i="12577"/>
  <c r="E56" i="12577"/>
  <c r="F56" i="12577"/>
  <c r="G56" i="12577"/>
  <c r="H56" i="12577"/>
  <c r="I56" i="12577"/>
  <c r="L18" i="12577"/>
  <c r="L19" i="12577"/>
  <c r="L20" i="12577"/>
  <c r="E51" i="12577"/>
  <c r="D52" i="12577"/>
  <c r="E52" i="12577"/>
  <c r="F52" i="12577"/>
  <c r="G52" i="12577"/>
  <c r="H52" i="12577"/>
  <c r="I52" i="12577"/>
  <c r="D54" i="12577"/>
  <c r="E54" i="12577"/>
  <c r="F54" i="12577"/>
  <c r="G54" i="12577"/>
  <c r="H54" i="12577"/>
  <c r="I54" i="12577"/>
  <c r="C60" i="12577"/>
  <c r="T9" i="12575"/>
  <c r="U9" i="12575" s="1"/>
  <c r="T10" i="12575"/>
  <c r="U10" i="12575" s="1"/>
  <c r="T11" i="12575"/>
  <c r="U11" i="12575" s="1"/>
  <c r="S8" i="12575"/>
  <c r="I55" i="12575"/>
  <c r="I56" i="12575"/>
  <c r="L18" i="12575"/>
  <c r="L19" i="12575"/>
  <c r="L20" i="12575"/>
  <c r="I52" i="12575"/>
  <c r="I54" i="12575"/>
  <c r="T9" i="12574"/>
  <c r="U9" i="12574" s="1"/>
  <c r="T10" i="12574"/>
  <c r="U10" i="12574" s="1"/>
  <c r="T11" i="12574"/>
  <c r="U11" i="12574" s="1"/>
  <c r="S8" i="12574"/>
  <c r="D55" i="12574"/>
  <c r="E55" i="12574"/>
  <c r="F55" i="12574"/>
  <c r="G55" i="12574"/>
  <c r="H55" i="12574"/>
  <c r="I55" i="12574"/>
  <c r="D56" i="12574"/>
  <c r="E56" i="12574"/>
  <c r="F56" i="12574"/>
  <c r="G56" i="12574"/>
  <c r="H56" i="12574"/>
  <c r="I56" i="12574"/>
  <c r="L18" i="12574"/>
  <c r="L19" i="12574"/>
  <c r="L20" i="12574"/>
  <c r="E51" i="12574"/>
  <c r="D52" i="12574"/>
  <c r="E52" i="12574"/>
  <c r="F52" i="12574"/>
  <c r="G52" i="12574"/>
  <c r="H52" i="12574"/>
  <c r="I52" i="12574"/>
  <c r="D54" i="12574"/>
  <c r="E54" i="12574"/>
  <c r="F54" i="12574"/>
  <c r="G54" i="12574"/>
  <c r="H54" i="12574"/>
  <c r="I54" i="12574"/>
  <c r="C60" i="12574"/>
  <c r="T9" i="12573"/>
  <c r="T10" i="12573"/>
  <c r="U10" i="12573" s="1"/>
  <c r="T11" i="12573"/>
  <c r="U11" i="12573" s="1"/>
  <c r="S8" i="12573"/>
  <c r="D55" i="12573"/>
  <c r="E55" i="12573"/>
  <c r="F55" i="12573"/>
  <c r="G55" i="12573"/>
  <c r="H55" i="12573"/>
  <c r="I55" i="12573"/>
  <c r="D56" i="12573"/>
  <c r="E56" i="12573"/>
  <c r="F56" i="12573"/>
  <c r="G56" i="12573"/>
  <c r="H56" i="12573"/>
  <c r="I56" i="12573"/>
  <c r="L18" i="12573"/>
  <c r="L19" i="12573"/>
  <c r="L20" i="12573"/>
  <c r="E51" i="12573"/>
  <c r="D52" i="12573"/>
  <c r="E52" i="12573"/>
  <c r="F52" i="12573"/>
  <c r="G52" i="12573"/>
  <c r="H52" i="12573"/>
  <c r="I52" i="12573"/>
  <c r="D54" i="12573"/>
  <c r="E54" i="12573"/>
  <c r="F54" i="12573"/>
  <c r="G54" i="12573"/>
  <c r="H54" i="12573"/>
  <c r="I54" i="12573"/>
  <c r="C60" i="12573"/>
  <c r="T9" i="12572"/>
  <c r="T10" i="12572"/>
  <c r="U10" i="12572" s="1"/>
  <c r="T11" i="12572"/>
  <c r="U11" i="12572" s="1"/>
  <c r="S8" i="12572"/>
  <c r="D55" i="12572"/>
  <c r="E55" i="12572"/>
  <c r="F55" i="12572"/>
  <c r="G55" i="12572"/>
  <c r="H55" i="12572"/>
  <c r="I55" i="12572"/>
  <c r="D56" i="12572"/>
  <c r="E56" i="12572"/>
  <c r="F56" i="12572"/>
  <c r="G56" i="12572"/>
  <c r="H56" i="12572"/>
  <c r="I56" i="12572"/>
  <c r="L18" i="12572"/>
  <c r="L19" i="12572"/>
  <c r="L20" i="12572"/>
  <c r="E51" i="12572"/>
  <c r="D52" i="12572"/>
  <c r="E52" i="12572"/>
  <c r="F52" i="12572"/>
  <c r="G52" i="12572"/>
  <c r="H52" i="12572"/>
  <c r="I52" i="12572"/>
  <c r="D54" i="12572"/>
  <c r="E54" i="12572"/>
  <c r="F54" i="12572"/>
  <c r="G54" i="12572"/>
  <c r="H54" i="12572"/>
  <c r="I54" i="12572"/>
  <c r="C60" i="12572"/>
  <c r="T9" i="12564"/>
  <c r="U9" i="12564" s="1"/>
  <c r="T10" i="12564"/>
  <c r="U10" i="12564" s="1"/>
  <c r="T11" i="12564"/>
  <c r="S8" i="12564"/>
  <c r="U11" i="12564"/>
  <c r="D55" i="12564"/>
  <c r="E55" i="12564"/>
  <c r="F55" i="12564"/>
  <c r="G55" i="12564"/>
  <c r="H55" i="12564"/>
  <c r="I55" i="12564"/>
  <c r="D56" i="12564"/>
  <c r="E56" i="12564"/>
  <c r="F56" i="12564"/>
  <c r="G56" i="12564"/>
  <c r="H56" i="12564"/>
  <c r="I56" i="12564"/>
  <c r="L18" i="12564"/>
  <c r="L19" i="12564"/>
  <c r="L20" i="12564"/>
  <c r="E51" i="12564"/>
  <c r="D52" i="12564"/>
  <c r="E52" i="12564"/>
  <c r="F52" i="12564"/>
  <c r="G52" i="12564"/>
  <c r="H52" i="12564"/>
  <c r="I52" i="12564"/>
  <c r="D54" i="12564"/>
  <c r="E54" i="12564"/>
  <c r="F54" i="12564"/>
  <c r="G54" i="12564"/>
  <c r="H54" i="12564"/>
  <c r="I54" i="12564"/>
  <c r="C60" i="12564"/>
  <c r="F55" i="12563"/>
  <c r="G55" i="12563"/>
  <c r="H55" i="12563"/>
  <c r="I55" i="12563"/>
  <c r="D56" i="12563"/>
  <c r="E56" i="12563"/>
  <c r="F56" i="12563"/>
  <c r="G56" i="12563"/>
  <c r="H56" i="12563"/>
  <c r="I56" i="12563"/>
  <c r="L18" i="12563"/>
  <c r="L19" i="12563"/>
  <c r="L20" i="12563"/>
  <c r="E51" i="12563"/>
  <c r="D52" i="12563"/>
  <c r="E52" i="12563"/>
  <c r="F52" i="12563"/>
  <c r="G52" i="12563"/>
  <c r="H52" i="12563"/>
  <c r="I52" i="12563"/>
  <c r="D54" i="12563"/>
  <c r="E54" i="12563"/>
  <c r="F54" i="12563"/>
  <c r="G54" i="12563"/>
  <c r="H54" i="12563"/>
  <c r="I54" i="12563"/>
  <c r="C60" i="12563"/>
  <c r="T9" i="12549"/>
  <c r="U9" i="12549" s="1"/>
  <c r="T10" i="12549"/>
  <c r="U10" i="12549" s="1"/>
  <c r="T11" i="12549"/>
  <c r="U11" i="12549" s="1"/>
  <c r="S8" i="12549"/>
  <c r="D55" i="12549"/>
  <c r="E55" i="12549"/>
  <c r="F55" i="12549"/>
  <c r="G55" i="12549"/>
  <c r="H55" i="12549"/>
  <c r="I55" i="12549"/>
  <c r="D56" i="12549"/>
  <c r="E56" i="12549"/>
  <c r="F56" i="12549"/>
  <c r="G56" i="12549"/>
  <c r="H56" i="12549"/>
  <c r="I56" i="12549"/>
  <c r="L18" i="12549"/>
  <c r="L19" i="12549"/>
  <c r="L20" i="12549"/>
  <c r="E51" i="12549"/>
  <c r="D52" i="12549"/>
  <c r="E52" i="12549"/>
  <c r="F52" i="12549"/>
  <c r="G52" i="12549"/>
  <c r="H52" i="12549"/>
  <c r="I52" i="12549"/>
  <c r="D54" i="12549"/>
  <c r="E54" i="12549"/>
  <c r="F54" i="12549"/>
  <c r="G54" i="12549"/>
  <c r="H54" i="12549"/>
  <c r="I54" i="12549"/>
  <c r="C60" i="12549"/>
  <c r="T9" i="12543"/>
  <c r="U9" i="12543" s="1"/>
  <c r="T10" i="12543"/>
  <c r="T11" i="12543"/>
  <c r="S8" i="12543"/>
  <c r="U11" i="12543"/>
  <c r="D55" i="12543"/>
  <c r="E55" i="12543"/>
  <c r="F55" i="12543"/>
  <c r="G55" i="12543"/>
  <c r="H55" i="12543"/>
  <c r="I55" i="12543"/>
  <c r="D56" i="12543"/>
  <c r="E56" i="12543"/>
  <c r="F56" i="12543"/>
  <c r="G56" i="12543"/>
  <c r="H56" i="12543"/>
  <c r="I56" i="12543"/>
  <c r="L18" i="12543"/>
  <c r="L19" i="12543"/>
  <c r="L20" i="12543"/>
  <c r="E51" i="12543"/>
  <c r="D52" i="12543"/>
  <c r="E52" i="12543"/>
  <c r="F52" i="12543"/>
  <c r="G52" i="12543"/>
  <c r="H52" i="12543"/>
  <c r="I52" i="12543"/>
  <c r="D54" i="12543"/>
  <c r="E54" i="12543"/>
  <c r="F54" i="12543"/>
  <c r="G54" i="12543"/>
  <c r="H54" i="12543"/>
  <c r="I54" i="12543"/>
  <c r="C60" i="12543"/>
  <c r="T9" i="12531"/>
  <c r="U9" i="12531" s="1"/>
  <c r="S8" i="12531"/>
  <c r="T10" i="12531"/>
  <c r="U10" i="12531" s="1"/>
  <c r="T11" i="12531"/>
  <c r="U11" i="12531" s="1"/>
  <c r="L18" i="12531"/>
  <c r="L19" i="12531"/>
  <c r="L20" i="12531"/>
  <c r="E52" i="12531"/>
  <c r="F52" i="12531"/>
  <c r="G52" i="12531"/>
  <c r="H52" i="12531"/>
  <c r="I52" i="12531"/>
  <c r="D54" i="12531"/>
  <c r="E54" i="12531"/>
  <c r="F54" i="12531"/>
  <c r="G54" i="12531"/>
  <c r="H54" i="12531"/>
  <c r="I54" i="12531"/>
  <c r="E56" i="11"/>
  <c r="F56" i="11"/>
  <c r="G56" i="11"/>
  <c r="H56" i="11"/>
  <c r="I56" i="11"/>
  <c r="E55" i="11"/>
  <c r="F55" i="11"/>
  <c r="G55" i="11"/>
  <c r="H55" i="11"/>
  <c r="I55" i="11"/>
  <c r="D55" i="11"/>
  <c r="E51" i="11"/>
  <c r="T11" i="11"/>
  <c r="U11" i="11" s="1"/>
  <c r="T10" i="11"/>
  <c r="U10" i="11" s="1"/>
  <c r="T9" i="11"/>
  <c r="U9" i="11" s="1"/>
  <c r="C60" i="11"/>
  <c r="S8" i="11"/>
  <c r="L19" i="11"/>
  <c r="L18" i="11"/>
  <c r="L20" i="11"/>
  <c r="D54" i="11"/>
  <c r="E54" i="11"/>
  <c r="F54" i="11"/>
  <c r="G54" i="11"/>
  <c r="H54" i="11"/>
  <c r="I54" i="11"/>
  <c r="E52" i="11"/>
  <c r="F52" i="11"/>
  <c r="G52" i="11"/>
  <c r="I52" i="11"/>
  <c r="E55" i="20"/>
  <c r="F55" i="20"/>
  <c r="G55" i="20"/>
  <c r="H55" i="20"/>
  <c r="I55" i="20"/>
  <c r="E56" i="20"/>
  <c r="F56" i="20"/>
  <c r="G56" i="20"/>
  <c r="H56" i="20"/>
  <c r="I56" i="20"/>
  <c r="D56" i="20"/>
  <c r="D55" i="20"/>
  <c r="M61" i="20"/>
  <c r="C60" i="20"/>
  <c r="T9" i="20"/>
  <c r="T8" i="20" s="1"/>
  <c r="U8" i="20" s="1"/>
  <c r="T10" i="20"/>
  <c r="U10" i="20" s="1"/>
  <c r="T11" i="20"/>
  <c r="U11" i="20" s="1"/>
  <c r="S8" i="20"/>
  <c r="L19" i="20"/>
  <c r="L18" i="20"/>
  <c r="L20" i="20"/>
  <c r="D54" i="20"/>
  <c r="E54" i="20"/>
  <c r="F54" i="20"/>
  <c r="G54" i="20"/>
  <c r="H54" i="20"/>
  <c r="I54" i="20"/>
  <c r="E52" i="20"/>
  <c r="F52" i="20"/>
  <c r="G52" i="20"/>
  <c r="H52" i="20"/>
  <c r="I52" i="20"/>
  <c r="T9" i="12520"/>
  <c r="U9" i="12520" s="1"/>
  <c r="T10" i="12520"/>
  <c r="U10" i="12520" s="1"/>
  <c r="T11" i="12520"/>
  <c r="U11" i="12520" s="1"/>
  <c r="S8" i="12520"/>
  <c r="D55" i="12520"/>
  <c r="E55" i="12520"/>
  <c r="F55" i="12520"/>
  <c r="G55" i="12520"/>
  <c r="H55" i="12520"/>
  <c r="I55" i="12520"/>
  <c r="D56" i="12520"/>
  <c r="E56" i="12520"/>
  <c r="F56" i="12520"/>
  <c r="G56" i="12520"/>
  <c r="H56" i="12520"/>
  <c r="I56" i="12520"/>
  <c r="L18" i="12520"/>
  <c r="L19" i="12520"/>
  <c r="L20" i="12520"/>
  <c r="D52" i="12520"/>
  <c r="E52" i="12520"/>
  <c r="F52" i="12520"/>
  <c r="G52" i="12520"/>
  <c r="H52" i="12520"/>
  <c r="I52" i="12520"/>
  <c r="D54" i="12520"/>
  <c r="E54" i="12520"/>
  <c r="F54" i="12520"/>
  <c r="G54" i="12520"/>
  <c r="H54" i="12520"/>
  <c r="I54" i="12520"/>
  <c r="C60" i="12520"/>
  <c r="T9" i="12521"/>
  <c r="U9" i="12521" s="1"/>
  <c r="T10" i="12521"/>
  <c r="U10" i="12521" s="1"/>
  <c r="T11" i="12521"/>
  <c r="U11" i="12521" s="1"/>
  <c r="S8" i="12521"/>
  <c r="D55" i="12521"/>
  <c r="E55" i="12521"/>
  <c r="F55" i="12521"/>
  <c r="G55" i="12521"/>
  <c r="H55" i="12521"/>
  <c r="I55" i="12521"/>
  <c r="D56" i="12521"/>
  <c r="E56" i="12521"/>
  <c r="F56" i="12521"/>
  <c r="G56" i="12521"/>
  <c r="H56" i="12521"/>
  <c r="I56" i="12521"/>
  <c r="L18" i="12521"/>
  <c r="L19" i="12521"/>
  <c r="L20" i="12521"/>
  <c r="D52" i="12521"/>
  <c r="E52" i="12521"/>
  <c r="F52" i="12521"/>
  <c r="G52" i="12521"/>
  <c r="H52" i="12521"/>
  <c r="I52" i="12521"/>
  <c r="D54" i="12521"/>
  <c r="E54" i="12521"/>
  <c r="F54" i="12521"/>
  <c r="G54" i="12521"/>
  <c r="H54" i="12521"/>
  <c r="I54" i="12521"/>
  <c r="C60" i="12521"/>
  <c r="M61" i="12521"/>
  <c r="T9" i="12525"/>
  <c r="U9" i="12525" s="1"/>
  <c r="T10" i="12525"/>
  <c r="U10" i="12525" s="1"/>
  <c r="T11" i="12525"/>
  <c r="U11" i="12525" s="1"/>
  <c r="S8" i="12525"/>
  <c r="D55" i="12525"/>
  <c r="F55" i="12525"/>
  <c r="G55" i="12525"/>
  <c r="H55" i="12525"/>
  <c r="I55" i="12525"/>
  <c r="D56" i="12525"/>
  <c r="E56" i="12525"/>
  <c r="F56" i="12525"/>
  <c r="G56" i="12525"/>
  <c r="H56" i="12525"/>
  <c r="I56" i="12525"/>
  <c r="L18" i="12525"/>
  <c r="L19" i="12525"/>
  <c r="L20" i="12525"/>
  <c r="E51" i="12525"/>
  <c r="D52" i="12525"/>
  <c r="E52" i="12525"/>
  <c r="F52" i="12525"/>
  <c r="G52" i="12525"/>
  <c r="H52" i="12525"/>
  <c r="I52" i="12525"/>
  <c r="D54" i="12525"/>
  <c r="E54" i="12525"/>
  <c r="F54" i="12525"/>
  <c r="G54" i="12525"/>
  <c r="H54" i="12525"/>
  <c r="I54" i="12525"/>
  <c r="C60" i="12525"/>
  <c r="T9" i="12526"/>
  <c r="U9" i="12526" s="1"/>
  <c r="T10" i="12526"/>
  <c r="U10" i="12526" s="1"/>
  <c r="T11" i="12526"/>
  <c r="U11" i="12526" s="1"/>
  <c r="S8" i="12526"/>
  <c r="D55" i="12526"/>
  <c r="E55" i="12526"/>
  <c r="F55" i="12526"/>
  <c r="G55" i="12526"/>
  <c r="H55" i="12526"/>
  <c r="I55" i="12526"/>
  <c r="D56" i="12526"/>
  <c r="E56" i="12526"/>
  <c r="F56" i="12526"/>
  <c r="G56" i="12526"/>
  <c r="H56" i="12526"/>
  <c r="I56" i="12526"/>
  <c r="L18" i="12526"/>
  <c r="L19" i="12526"/>
  <c r="L20" i="12526"/>
  <c r="E51" i="12526"/>
  <c r="D52" i="12526"/>
  <c r="E52" i="12526"/>
  <c r="F52" i="12526"/>
  <c r="G52" i="12526"/>
  <c r="H52" i="12526"/>
  <c r="I52" i="12526"/>
  <c r="D54" i="12526"/>
  <c r="E54" i="12526"/>
  <c r="F54" i="12526"/>
  <c r="G54" i="12526"/>
  <c r="H54" i="12526"/>
  <c r="I54" i="12526"/>
  <c r="C60" i="12526"/>
  <c r="U11" i="12609"/>
  <c r="U9" i="20" l="1"/>
  <c r="T8" i="12531"/>
  <c r="U8" i="12531" s="1"/>
  <c r="V10" i="12531" s="1"/>
  <c r="R10" i="12531" s="1"/>
  <c r="J56" i="12549"/>
  <c r="T8" i="12521"/>
  <c r="U8" i="12521" s="1"/>
  <c r="V10" i="12521" s="1"/>
  <c r="R10" i="12521" s="1"/>
  <c r="J55" i="12574"/>
  <c r="J55" i="12549"/>
  <c r="J56" i="12609"/>
  <c r="J55" i="12609"/>
  <c r="J56" i="12526"/>
  <c r="J55" i="12525"/>
  <c r="J56" i="12531"/>
  <c r="J56" i="12520"/>
  <c r="V10" i="20"/>
  <c r="R10" i="20" s="1"/>
  <c r="V11" i="20"/>
  <c r="R11" i="20" s="1"/>
  <c r="V9" i="12531"/>
  <c r="V9" i="20"/>
  <c r="V11" i="12531"/>
  <c r="R11" i="12531" s="1"/>
  <c r="J55" i="12520"/>
  <c r="J56" i="20"/>
  <c r="J56" i="12574"/>
  <c r="J56" i="12610"/>
  <c r="J55" i="12608"/>
  <c r="J56" i="12607"/>
  <c r="J55" i="12526"/>
  <c r="J56" i="12525"/>
  <c r="J55" i="12543"/>
  <c r="J56" i="12521"/>
  <c r="J55" i="12521"/>
  <c r="T8" i="12520"/>
  <c r="U8" i="12520" s="1"/>
  <c r="V10" i="12520" s="1"/>
  <c r="R10" i="12520" s="1"/>
  <c r="J56" i="12563"/>
  <c r="J56" i="12572"/>
  <c r="J55" i="12579"/>
  <c r="J56" i="12608"/>
  <c r="T8" i="11"/>
  <c r="U8" i="11" s="1"/>
  <c r="V9" i="11" s="1"/>
  <c r="J56" i="12573"/>
  <c r="J55" i="12573"/>
  <c r="J56" i="12579"/>
  <c r="J56" i="12577"/>
  <c r="J55" i="12577"/>
  <c r="J56" i="12575"/>
  <c r="J55" i="12575"/>
  <c r="J55" i="12572"/>
  <c r="J55" i="12611"/>
  <c r="J56" i="12611"/>
  <c r="J55" i="12610"/>
  <c r="J55" i="12607"/>
  <c r="J55" i="12564"/>
  <c r="J56" i="12564"/>
  <c r="J56" i="12543"/>
  <c r="J56" i="12595"/>
  <c r="J55" i="12595"/>
  <c r="J55" i="12563"/>
  <c r="J55" i="12531"/>
  <c r="J55" i="20"/>
  <c r="J56" i="11"/>
  <c r="J55" i="11"/>
  <c r="T8" i="12595"/>
  <c r="U8" i="12595" s="1"/>
  <c r="V11" i="12595" s="1"/>
  <c r="R11" i="12595" s="1"/>
  <c r="T8" i="12610"/>
  <c r="U8" i="12610" s="1"/>
  <c r="V10" i="12610" s="1"/>
  <c r="R10" i="12610" s="1"/>
  <c r="T8" i="12543"/>
  <c r="U8" i="12543" s="1"/>
  <c r="V11" i="12543" s="1"/>
  <c r="R11" i="12543" s="1"/>
  <c r="T8" i="12526"/>
  <c r="U8" i="12526" s="1"/>
  <c r="V11" i="12526" s="1"/>
  <c r="R11" i="12526" s="1"/>
  <c r="T8" i="12577"/>
  <c r="U8" i="12577" s="1"/>
  <c r="V11" i="12577" s="1"/>
  <c r="R11" i="12577" s="1"/>
  <c r="U10" i="12543"/>
  <c r="U9" i="12610"/>
  <c r="T8" i="12607"/>
  <c r="U8" i="12607" s="1"/>
  <c r="V9" i="12607" s="1"/>
  <c r="T8" i="12549"/>
  <c r="U8" i="12549" s="1"/>
  <c r="V11" i="12549" s="1"/>
  <c r="R11" i="12549" s="1"/>
  <c r="T8" i="12564"/>
  <c r="U8" i="12564" s="1"/>
  <c r="V11" i="12564" s="1"/>
  <c r="R11" i="12564" s="1"/>
  <c r="T8" i="12609"/>
  <c r="U8" i="12609" s="1"/>
  <c r="V11" i="12609" s="1"/>
  <c r="R11" i="12609" s="1"/>
  <c r="T8" i="12525"/>
  <c r="U8" i="12525" s="1"/>
  <c r="V9" i="12525" s="1"/>
  <c r="T8" i="12579"/>
  <c r="U8" i="12579" s="1"/>
  <c r="V11" i="12579" s="1"/>
  <c r="R11" i="12579" s="1"/>
  <c r="U10" i="12595"/>
  <c r="T8" i="12608"/>
  <c r="U8" i="12608" s="1"/>
  <c r="U10" i="12608"/>
  <c r="T8" i="12611"/>
  <c r="U8" i="12611" s="1"/>
  <c r="V11" i="12611" s="1"/>
  <c r="R11" i="12611" s="1"/>
  <c r="U9" i="12573"/>
  <c r="T8" i="12573"/>
  <c r="U8" i="12573" s="1"/>
  <c r="T8" i="12572"/>
  <c r="U8" i="12572" s="1"/>
  <c r="V11" i="12572" s="1"/>
  <c r="R11" i="12572" s="1"/>
  <c r="U9" i="12572"/>
  <c r="T8" i="12574"/>
  <c r="U8" i="12574" s="1"/>
  <c r="T8" i="12575"/>
  <c r="U8" i="12575" s="1"/>
  <c r="J57" i="12549" l="1"/>
  <c r="K55" i="12549" s="1"/>
  <c r="L17" i="12549" s="1"/>
  <c r="V9" i="12526"/>
  <c r="R9" i="12526" s="1"/>
  <c r="J57" i="20"/>
  <c r="K57" i="20" s="1"/>
  <c r="V11" i="12521"/>
  <c r="R11" i="12521" s="1"/>
  <c r="V9" i="12520"/>
  <c r="V8" i="12520" s="1"/>
  <c r="R8" i="12520" s="1"/>
  <c r="V9" i="12521"/>
  <c r="R9" i="12521" s="1"/>
  <c r="J57" i="12609"/>
  <c r="K56" i="12609" s="1"/>
  <c r="J57" i="12611"/>
  <c r="K55" i="12611" s="1"/>
  <c r="C54" i="12611" s="1"/>
  <c r="J57" i="12608"/>
  <c r="K55" i="12608" s="1"/>
  <c r="L17" i="12608" s="1"/>
  <c r="J57" i="12531"/>
  <c r="K57" i="12531" s="1"/>
  <c r="V10" i="11"/>
  <c r="R10" i="11" s="1"/>
  <c r="J57" i="12574"/>
  <c r="K55" i="12574" s="1"/>
  <c r="L55" i="12574" s="1"/>
  <c r="C53" i="12574" s="1"/>
  <c r="C55" i="12574" s="1"/>
  <c r="J57" i="12573"/>
  <c r="K55" i="12573" s="1"/>
  <c r="L17" i="12573" s="1"/>
  <c r="J57" i="12610"/>
  <c r="K56" i="12610" s="1"/>
  <c r="J57" i="12607"/>
  <c r="K56" i="12607" s="1"/>
  <c r="J57" i="12526"/>
  <c r="K56" i="12526" s="1"/>
  <c r="J57" i="12521"/>
  <c r="K56" i="12521" s="1"/>
  <c r="J57" i="12520"/>
  <c r="K57" i="12520" s="1"/>
  <c r="J57" i="12543"/>
  <c r="K55" i="12543" s="1"/>
  <c r="L55" i="12543" s="1"/>
  <c r="C53" i="12543" s="1"/>
  <c r="C55" i="12543" s="1"/>
  <c r="J57" i="12579"/>
  <c r="K55" i="12579" s="1"/>
  <c r="J57" i="12572"/>
  <c r="K55" i="12572" s="1"/>
  <c r="J57" i="12525"/>
  <c r="K55" i="12525" s="1"/>
  <c r="L55" i="12525" s="1"/>
  <c r="C53" i="12525" s="1"/>
  <c r="C55" i="12525" s="1"/>
  <c r="J57" i="12563"/>
  <c r="K56" i="12563" s="1"/>
  <c r="J57" i="11"/>
  <c r="K56" i="11" s="1"/>
  <c r="V11" i="11"/>
  <c r="R11" i="11" s="1"/>
  <c r="V8" i="20"/>
  <c r="R8" i="20" s="1"/>
  <c r="R9" i="20"/>
  <c r="R9" i="12531"/>
  <c r="V8" i="12531"/>
  <c r="R8" i="12531" s="1"/>
  <c r="V11" i="12520"/>
  <c r="R11" i="12520" s="1"/>
  <c r="J57" i="12595"/>
  <c r="K55" i="12595" s="1"/>
  <c r="L55" i="12595" s="1"/>
  <c r="C53" i="12595" s="1"/>
  <c r="C55" i="12595" s="1"/>
  <c r="J57" i="12564"/>
  <c r="K55" i="12564" s="1"/>
  <c r="L17" i="12564" s="1"/>
  <c r="J57" i="12577"/>
  <c r="K56" i="12577" s="1"/>
  <c r="C60" i="12531"/>
  <c r="V11" i="12610"/>
  <c r="R11" i="12610" s="1"/>
  <c r="V10" i="12543"/>
  <c r="R10" i="12543" s="1"/>
  <c r="V9" i="12543"/>
  <c r="V8" i="12543" s="1"/>
  <c r="R8" i="12543" s="1"/>
  <c r="V10" i="12595"/>
  <c r="R10" i="12595" s="1"/>
  <c r="J57" i="12575"/>
  <c r="K56" i="12575" s="1"/>
  <c r="K55" i="20"/>
  <c r="L55" i="20" s="1"/>
  <c r="C53" i="20" s="1"/>
  <c r="C55" i="20" s="1"/>
  <c r="V10" i="12607"/>
  <c r="R10" i="12607" s="1"/>
  <c r="V11" i="12607"/>
  <c r="R11" i="12607" s="1"/>
  <c r="V9" i="12610"/>
  <c r="R9" i="12610" s="1"/>
  <c r="V10" i="12526"/>
  <c r="R10" i="12526" s="1"/>
  <c r="V10" i="12549"/>
  <c r="R10" i="12549" s="1"/>
  <c r="V9" i="12595"/>
  <c r="R9" i="12595" s="1"/>
  <c r="V10" i="12579"/>
  <c r="R10" i="12579" s="1"/>
  <c r="K56" i="20"/>
  <c r="V10" i="12525"/>
  <c r="R10" i="12525" s="1"/>
  <c r="V10" i="12564"/>
  <c r="R10" i="12564" s="1"/>
  <c r="V9" i="12564"/>
  <c r="V8" i="12564" s="1"/>
  <c r="R8" i="12564" s="1"/>
  <c r="V11" i="12525"/>
  <c r="R11" i="12525" s="1"/>
  <c r="V10" i="12577"/>
  <c r="R10" i="12577" s="1"/>
  <c r="V8" i="12526"/>
  <c r="R8" i="12526" s="1"/>
  <c r="V9" i="12577"/>
  <c r="R9" i="11"/>
  <c r="V8" i="11"/>
  <c r="R8" i="11" s="1"/>
  <c r="V10" i="12609"/>
  <c r="R10" i="12609" s="1"/>
  <c r="V9" i="12549"/>
  <c r="V9" i="12609"/>
  <c r="V9" i="12573"/>
  <c r="R9" i="12573" s="1"/>
  <c r="V10" i="12608"/>
  <c r="R10" i="12608" s="1"/>
  <c r="V8" i="12607"/>
  <c r="R8" i="12607" s="1"/>
  <c r="R9" i="12607"/>
  <c r="V9" i="12579"/>
  <c r="R9" i="12525"/>
  <c r="V8" i="12525"/>
  <c r="R8" i="12525" s="1"/>
  <c r="V9" i="12575"/>
  <c r="V11" i="12575"/>
  <c r="R11" i="12575" s="1"/>
  <c r="V10" i="12572"/>
  <c r="R10" i="12572" s="1"/>
  <c r="V9" i="12611"/>
  <c r="V11" i="12574"/>
  <c r="R11" i="12574" s="1"/>
  <c r="V9" i="12574"/>
  <c r="V10" i="12574"/>
  <c r="R10" i="12574" s="1"/>
  <c r="V9" i="12608"/>
  <c r="V11" i="12608"/>
  <c r="R11" i="12608" s="1"/>
  <c r="V10" i="12573"/>
  <c r="R10" i="12573" s="1"/>
  <c r="V11" i="12573"/>
  <c r="R11" i="12573" s="1"/>
  <c r="V10" i="12611"/>
  <c r="R10" i="12611" s="1"/>
  <c r="V9" i="12572"/>
  <c r="V10" i="12575"/>
  <c r="R10" i="12575" s="1"/>
  <c r="L55" i="12549" l="1"/>
  <c r="C53" i="12549" s="1"/>
  <c r="C55" i="12549" s="1"/>
  <c r="K56" i="12549"/>
  <c r="K57" i="12549" s="1"/>
  <c r="C54" i="12549"/>
  <c r="V8" i="12521"/>
  <c r="R8" i="12521" s="1"/>
  <c r="K56" i="12520"/>
  <c r="L17" i="12611"/>
  <c r="K56" i="12608"/>
  <c r="K57" i="12608" s="1"/>
  <c r="L17" i="12543"/>
  <c r="K55" i="12520"/>
  <c r="L55" i="12520" s="1"/>
  <c r="C53" i="12520" s="1"/>
  <c r="C55" i="12520" s="1"/>
  <c r="K55" i="12521"/>
  <c r="M55" i="12521" s="1"/>
  <c r="K57" i="12521"/>
  <c r="R9" i="12520"/>
  <c r="V8" i="12595"/>
  <c r="R8" i="12595" s="1"/>
  <c r="C54" i="12574"/>
  <c r="L55" i="12611"/>
  <c r="C53" i="12611" s="1"/>
  <c r="C55" i="12611" s="1"/>
  <c r="K55" i="12610"/>
  <c r="C54" i="12610" s="1"/>
  <c r="K55" i="12609"/>
  <c r="L17" i="12609" s="1"/>
  <c r="K55" i="12607"/>
  <c r="C54" i="12607" s="1"/>
  <c r="K56" i="12564"/>
  <c r="K57" i="12564" s="1"/>
  <c r="K56" i="12611"/>
  <c r="K57" i="12611" s="1"/>
  <c r="K55" i="12526"/>
  <c r="K57" i="12526" s="1"/>
  <c r="K55" i="12531"/>
  <c r="C54" i="12531" s="1"/>
  <c r="K56" i="12531"/>
  <c r="K56" i="12573"/>
  <c r="K57" i="12573" s="1"/>
  <c r="K56" i="12574"/>
  <c r="K57" i="12574" s="1"/>
  <c r="K56" i="12579"/>
  <c r="K57" i="12579" s="1"/>
  <c r="L17" i="12574"/>
  <c r="L55" i="12573"/>
  <c r="C53" i="12573" s="1"/>
  <c r="C55" i="12573" s="1"/>
  <c r="C54" i="12573"/>
  <c r="K56" i="12543"/>
  <c r="K57" i="12543" s="1"/>
  <c r="C54" i="12543"/>
  <c r="K56" i="12595"/>
  <c r="K57" i="12595" s="1"/>
  <c r="C54" i="12525"/>
  <c r="K56" i="12525"/>
  <c r="K57" i="12525" s="1"/>
  <c r="L17" i="12525"/>
  <c r="C54" i="20"/>
  <c r="L55" i="12608"/>
  <c r="C53" i="12608" s="1"/>
  <c r="C55" i="12608" s="1"/>
  <c r="K55" i="12563"/>
  <c r="L55" i="12563" s="1"/>
  <c r="C53" i="12563" s="1"/>
  <c r="C55" i="12563" s="1"/>
  <c r="L17" i="20"/>
  <c r="M55" i="20"/>
  <c r="C54" i="12579"/>
  <c r="L17" i="12579"/>
  <c r="L55" i="12579"/>
  <c r="C53" i="12579" s="1"/>
  <c r="C55" i="12579" s="1"/>
  <c r="L17" i="12572"/>
  <c r="C54" i="12572"/>
  <c r="L55" i="12572"/>
  <c r="C53" i="12572" s="1"/>
  <c r="C55" i="12572" s="1"/>
  <c r="K56" i="12572"/>
  <c r="K57" i="12572" s="1"/>
  <c r="C54" i="12608"/>
  <c r="L55" i="12564"/>
  <c r="C53" i="12564" s="1"/>
  <c r="C55" i="12564" s="1"/>
  <c r="K55" i="11"/>
  <c r="K57" i="11" s="1"/>
  <c r="L17" i="12595"/>
  <c r="R9" i="12543"/>
  <c r="C54" i="12595"/>
  <c r="K55" i="12577"/>
  <c r="C54" i="12577" s="1"/>
  <c r="V8" i="12610"/>
  <c r="R8" i="12610" s="1"/>
  <c r="K55" i="12575"/>
  <c r="C54" i="12575" s="1"/>
  <c r="C54" i="12564"/>
  <c r="R9" i="12564"/>
  <c r="V8" i="12577"/>
  <c r="R8" i="12577" s="1"/>
  <c r="R9" i="12577"/>
  <c r="V8" i="12573"/>
  <c r="R8" i="12573" s="1"/>
  <c r="R9" i="12579"/>
  <c r="V8" i="12579"/>
  <c r="R8" i="12579" s="1"/>
  <c r="V8" i="12549"/>
  <c r="R8" i="12549" s="1"/>
  <c r="R9" i="12549"/>
  <c r="V8" i="12609"/>
  <c r="R8" i="12609" s="1"/>
  <c r="R9" i="12609"/>
  <c r="R9" i="12608"/>
  <c r="V8" i="12608"/>
  <c r="R8" i="12608" s="1"/>
  <c r="R9" i="12611"/>
  <c r="V8" i="12611"/>
  <c r="R8" i="12611" s="1"/>
  <c r="R9" i="12575"/>
  <c r="V8" i="12575"/>
  <c r="R8" i="12575" s="1"/>
  <c r="R9" i="12572"/>
  <c r="V8" i="12572"/>
  <c r="R8" i="12572" s="1"/>
  <c r="V8" i="12574"/>
  <c r="R8" i="12574" s="1"/>
  <c r="R9" i="12574"/>
  <c r="C54" i="12521" l="1"/>
  <c r="L17" i="12607"/>
  <c r="M55" i="12531"/>
  <c r="L55" i="12531"/>
  <c r="C53" i="12531" s="1"/>
  <c r="C55" i="12531" s="1"/>
  <c r="L55" i="12521"/>
  <c r="C53" i="12521" s="1"/>
  <c r="C55" i="12521" s="1"/>
  <c r="L17" i="12520"/>
  <c r="M55" i="12520"/>
  <c r="C54" i="12520"/>
  <c r="K57" i="12610"/>
  <c r="C54" i="12609"/>
  <c r="L17" i="12521"/>
  <c r="L55" i="12607"/>
  <c r="C53" i="12607" s="1"/>
  <c r="C55" i="12607" s="1"/>
  <c r="L17" i="12526"/>
  <c r="K57" i="12607"/>
  <c r="L55" i="12610"/>
  <c r="C53" i="12610" s="1"/>
  <c r="C55" i="12610" s="1"/>
  <c r="L17" i="12610"/>
  <c r="K57" i="12609"/>
  <c r="L55" i="12609"/>
  <c r="C53" i="12609" s="1"/>
  <c r="C55" i="12609" s="1"/>
  <c r="L17" i="12531"/>
  <c r="L55" i="12526"/>
  <c r="C53" i="12526" s="1"/>
  <c r="C55" i="12526" s="1"/>
  <c r="C54" i="12526"/>
  <c r="L55" i="12577"/>
  <c r="C53" i="12577" s="1"/>
  <c r="C55" i="12577" s="1"/>
  <c r="L17" i="12577"/>
  <c r="K57" i="12563"/>
  <c r="C54" i="12563"/>
  <c r="L17" i="12563"/>
  <c r="L17" i="11"/>
  <c r="K57" i="12577"/>
  <c r="C54" i="11"/>
  <c r="L55" i="11"/>
  <c r="C53" i="11" s="1"/>
  <c r="C55" i="11" s="1"/>
  <c r="K57" i="12575"/>
  <c r="L55" i="12575"/>
  <c r="C53" i="12575" s="1"/>
  <c r="C55" i="12575" s="1"/>
  <c r="L17" i="12575"/>
</calcChain>
</file>

<file path=xl/sharedStrings.xml><?xml version="1.0" encoding="utf-8"?>
<sst xmlns="http://schemas.openxmlformats.org/spreadsheetml/2006/main" count="1481" uniqueCount="102">
  <si>
    <t xml:space="preserve">  TALLAS</t>
  </si>
  <si>
    <t>FREC.</t>
  </si>
  <si>
    <t>GRUPOS  DE  EDAD</t>
  </si>
  <si>
    <t xml:space="preserve">  (cm)</t>
  </si>
  <si>
    <t>(Unidades)</t>
  </si>
  <si>
    <t>O</t>
  </si>
  <si>
    <t>I</t>
  </si>
  <si>
    <t>II</t>
  </si>
  <si>
    <t>III</t>
  </si>
  <si>
    <t>IV</t>
  </si>
  <si>
    <t>V</t>
  </si>
  <si>
    <t>UNIDADES</t>
  </si>
  <si>
    <t>MILLONES</t>
  </si>
  <si>
    <t>TRIMESTRE</t>
  </si>
  <si>
    <t>1º</t>
  </si>
  <si>
    <t>CSUR</t>
  </si>
  <si>
    <t>%</t>
  </si>
  <si>
    <t>SA</t>
  </si>
  <si>
    <t>ton</t>
  </si>
  <si>
    <t>THNO</t>
  </si>
  <si>
    <t>ejem</t>
  </si>
  <si>
    <t>VAL</t>
  </si>
  <si>
    <t xml:space="preserve">  </t>
  </si>
  <si>
    <t>TOTAL</t>
  </si>
  <si>
    <t>PORCENTAJE</t>
  </si>
  <si>
    <t>L.PR.(cm)</t>
  </si>
  <si>
    <t>VAR. (L)</t>
  </si>
  <si>
    <t>PESO PR.(g)</t>
  </si>
  <si>
    <t>PESO (ton)</t>
  </si>
  <si>
    <t>&gt; 11,5 cm</t>
  </si>
  <si>
    <t>&lt; 11,5 cm =</t>
  </si>
  <si>
    <t>&lt; 11,5 cm =%</t>
  </si>
  <si>
    <t>&lt; 11,5 cm =42%</t>
  </si>
  <si>
    <t>2016-2017</t>
  </si>
  <si>
    <r>
      <rPr>
        <b/>
        <sz val="18"/>
        <color rgb="FF000000"/>
        <rFont val="Arial Narrow"/>
        <family val="2"/>
      </rPr>
      <t>Tabla   45.</t>
    </r>
    <r>
      <rPr>
        <sz val="18"/>
        <color rgb="FF000000"/>
        <rFont val="Arial Narrow"/>
        <family val="2"/>
      </rPr>
      <t xml:space="preserve">  Composición en numero por grupo de edad en la captura de sardina común en</t>
    </r>
  </si>
  <si>
    <r>
      <rPr>
        <b/>
        <sz val="18"/>
        <color rgb="FF000000"/>
        <rFont val="Arial Narrow"/>
        <family val="2"/>
      </rPr>
      <t>Tabla   44.</t>
    </r>
    <r>
      <rPr>
        <sz val="18"/>
        <color rgb="FF000000"/>
        <rFont val="Arial Narrow"/>
        <family val="2"/>
      </rPr>
      <t xml:space="preserve">  Composición en numero por grupo de edad en la captura de sardina común en</t>
    </r>
  </si>
  <si>
    <r>
      <rPr>
        <b/>
        <sz val="18"/>
        <color rgb="FF000000"/>
        <rFont val="Arial Narrow"/>
        <family val="2"/>
      </rPr>
      <t>Tabla   43.</t>
    </r>
    <r>
      <rPr>
        <sz val="18"/>
        <color rgb="FF000000"/>
        <rFont val="Arial Narrow"/>
        <family val="2"/>
      </rPr>
      <t xml:space="preserve">  Composición en numero por grupo de edad en la captura de sardina común en</t>
    </r>
  </si>
  <si>
    <r>
      <rPr>
        <b/>
        <sz val="18"/>
        <color rgb="FF000000"/>
        <rFont val="Arial Narrow"/>
        <family val="2"/>
      </rPr>
      <t>Tabla   42.</t>
    </r>
    <r>
      <rPr>
        <sz val="18"/>
        <color rgb="FF000000"/>
        <rFont val="Arial Narrow"/>
        <family val="2"/>
      </rPr>
      <t xml:space="preserve">  Composición en numero por grupo de edad en la captura de sardina común en</t>
    </r>
  </si>
  <si>
    <r>
      <rPr>
        <b/>
        <sz val="18"/>
        <color rgb="FF000000"/>
        <rFont val="Arial Narrow"/>
        <family val="2"/>
      </rPr>
      <t>Tabla   41.</t>
    </r>
    <r>
      <rPr>
        <sz val="18"/>
        <color rgb="FF000000"/>
        <rFont val="Arial Narrow"/>
        <family val="2"/>
      </rPr>
      <t xml:space="preserve">  Composición en numero por grupo de edad en la captura de sardina común en</t>
    </r>
  </si>
  <si>
    <r>
      <rPr>
        <b/>
        <sz val="18"/>
        <color rgb="FF000000"/>
        <rFont val="Arial Narrow"/>
        <family val="2"/>
      </rPr>
      <t>Tabla   40.</t>
    </r>
    <r>
      <rPr>
        <sz val="18"/>
        <color rgb="FF000000"/>
        <rFont val="Arial Narrow"/>
        <family val="2"/>
      </rPr>
      <t xml:space="preserve">  Composición en numero por grupo de edad en la captura de sardina común en</t>
    </r>
  </si>
  <si>
    <r>
      <rPr>
        <b/>
        <sz val="18"/>
        <color rgb="FF000000"/>
        <rFont val="Arial Narrow"/>
        <family val="2"/>
      </rPr>
      <t>Tabla   39.</t>
    </r>
    <r>
      <rPr>
        <sz val="18"/>
        <color rgb="FF000000"/>
        <rFont val="Arial Narrow"/>
        <family val="2"/>
      </rPr>
      <t xml:space="preserve">  Composición en numero por grupo de edad en la captura de sardina común en</t>
    </r>
  </si>
  <si>
    <r>
      <rPr>
        <b/>
        <sz val="18"/>
        <color rgb="FF000000"/>
        <rFont val="Arial Narrow"/>
        <family val="2"/>
      </rPr>
      <t>Tabla   38.</t>
    </r>
    <r>
      <rPr>
        <sz val="18"/>
        <color rgb="FF000000"/>
        <rFont val="Arial Narrow"/>
        <family val="2"/>
      </rPr>
      <t xml:space="preserve">  Composición en numero por grupo de edad en la captura de sardina común en</t>
    </r>
  </si>
  <si>
    <r>
      <rPr>
        <b/>
        <sz val="18"/>
        <color rgb="FF000000"/>
        <rFont val="Arial Narrow"/>
        <family val="2"/>
      </rPr>
      <t>Tabla   37.</t>
    </r>
    <r>
      <rPr>
        <sz val="18"/>
        <color rgb="FF000000"/>
        <rFont val="Arial Narrow"/>
        <family val="2"/>
      </rPr>
      <t xml:space="preserve">  Composición en numero por grupo de edad en la captura de sardina común en</t>
    </r>
  </si>
  <si>
    <r>
      <rPr>
        <b/>
        <sz val="18"/>
        <color rgb="FF000000"/>
        <rFont val="Arial Narrow"/>
        <family val="2"/>
      </rPr>
      <t>Tabla   33.</t>
    </r>
    <r>
      <rPr>
        <sz val="18"/>
        <color rgb="FF000000"/>
        <rFont val="Arial Narrow"/>
        <family val="2"/>
      </rPr>
      <t xml:space="preserve">  Composición en numero por grupo de edad en la captura de sardina común en</t>
    </r>
  </si>
  <si>
    <r>
      <rPr>
        <b/>
        <sz val="18"/>
        <color rgb="FF000000"/>
        <rFont val="Arial Narrow"/>
        <family val="2"/>
      </rPr>
      <t>Tabla   32.</t>
    </r>
    <r>
      <rPr>
        <sz val="18"/>
        <color rgb="FF000000"/>
        <rFont val="Arial Narrow"/>
        <family val="2"/>
      </rPr>
      <t xml:space="preserve">  Composición en numero por grupo de edad en la captura de sardina común en</t>
    </r>
  </si>
  <si>
    <r>
      <rPr>
        <b/>
        <sz val="18"/>
        <color rgb="FF000000"/>
        <rFont val="Arial Narrow"/>
        <family val="2"/>
      </rPr>
      <t>Tabla   31.</t>
    </r>
    <r>
      <rPr>
        <sz val="18"/>
        <color rgb="FF000000"/>
        <rFont val="Arial Narrow"/>
        <family val="2"/>
      </rPr>
      <t xml:space="preserve">  Composición en numero por grupo de edad en la captura de sardina común en</t>
    </r>
  </si>
  <si>
    <r>
      <rPr>
        <b/>
        <sz val="18"/>
        <color rgb="FF000000"/>
        <rFont val="Arial Narrow"/>
        <family val="2"/>
      </rPr>
      <t>Tabla   29.</t>
    </r>
    <r>
      <rPr>
        <sz val="18"/>
        <color rgb="FF000000"/>
        <rFont val="Arial Narrow"/>
        <family val="2"/>
      </rPr>
      <t xml:space="preserve">  Composición en numero por grupo de edad en la captura de sardina común en</t>
    </r>
  </si>
  <si>
    <r>
      <rPr>
        <b/>
        <sz val="18"/>
        <color rgb="FF000000"/>
        <rFont val="Arial Narrow"/>
        <family val="2"/>
      </rPr>
      <t>Tabla   28.</t>
    </r>
    <r>
      <rPr>
        <sz val="18"/>
        <color rgb="FF000000"/>
        <rFont val="Arial Narrow"/>
        <family val="2"/>
      </rPr>
      <t xml:space="preserve">  Composición en numero por grupo de edad en la captura de sardina común en</t>
    </r>
  </si>
  <si>
    <r>
      <rPr>
        <b/>
        <sz val="18"/>
        <color rgb="FF000000"/>
        <rFont val="Arial Narrow"/>
        <family val="2"/>
      </rPr>
      <t>Tabla   27.</t>
    </r>
    <r>
      <rPr>
        <sz val="18"/>
        <color rgb="FF000000"/>
        <rFont val="Arial Narrow"/>
        <family val="2"/>
      </rPr>
      <t xml:space="preserve">  Composición en numero por grupo de edad en la captura de sardina común en</t>
    </r>
  </si>
  <si>
    <r>
      <rPr>
        <b/>
        <sz val="18"/>
        <color rgb="FF000000"/>
        <rFont val="Arial Narrow"/>
        <family val="2"/>
      </rPr>
      <t>Tabla   26.</t>
    </r>
    <r>
      <rPr>
        <sz val="18"/>
        <color rgb="FF000000"/>
        <rFont val="Arial Narrow"/>
        <family val="2"/>
      </rPr>
      <t xml:space="preserve">  Composición en numero por grupo de edad en la captura de sardina común en</t>
    </r>
  </si>
  <si>
    <r>
      <rPr>
        <b/>
        <sz val="18"/>
        <color rgb="FF000000"/>
        <rFont val="Arial Narrow"/>
        <family val="2"/>
      </rPr>
      <t>Tabla   25.</t>
    </r>
    <r>
      <rPr>
        <sz val="18"/>
        <color rgb="FF000000"/>
        <rFont val="Arial Narrow"/>
        <family val="2"/>
      </rPr>
      <t xml:space="preserve">  Composición en numero por grupo de edad en la captura de sardina común en</t>
    </r>
  </si>
  <si>
    <r>
      <rPr>
        <b/>
        <sz val="18"/>
        <color rgb="FF000000"/>
        <rFont val="Arial Narrow"/>
        <family val="2"/>
      </rPr>
      <t>Tabla   24.</t>
    </r>
    <r>
      <rPr>
        <sz val="18"/>
        <color rgb="FF000000"/>
        <rFont val="Arial Narrow"/>
        <family val="2"/>
      </rPr>
      <t xml:space="preserve">  Composición en numero por grupo de edad en la captura de sardina común en</t>
    </r>
  </si>
  <si>
    <r>
      <rPr>
        <b/>
        <sz val="18"/>
        <color rgb="FF000000"/>
        <rFont val="Arial Narrow"/>
        <family val="2"/>
      </rPr>
      <t>Tabla   23.</t>
    </r>
    <r>
      <rPr>
        <sz val="18"/>
        <color rgb="FF000000"/>
        <rFont val="Arial Narrow"/>
        <family val="2"/>
      </rPr>
      <t xml:space="preserve">  Composición en numero por grupo de edad en la captura de sardina común en</t>
    </r>
  </si>
  <si>
    <r>
      <rPr>
        <b/>
        <sz val="18"/>
        <color rgb="FF000000"/>
        <rFont val="Arial Narrow"/>
        <family val="2"/>
      </rPr>
      <t>Tabla   22.</t>
    </r>
    <r>
      <rPr>
        <sz val="18"/>
        <color rgb="FF000000"/>
        <rFont val="Arial Narrow"/>
        <family val="2"/>
      </rPr>
      <t xml:space="preserve">  Composición en numero por grupo de edad en la captura de sardina común en</t>
    </r>
  </si>
  <si>
    <r>
      <rPr>
        <b/>
        <sz val="18"/>
        <color rgb="FF000000"/>
        <rFont val="Arial Narrow"/>
        <family val="2"/>
      </rPr>
      <t>Tabla   21.</t>
    </r>
    <r>
      <rPr>
        <sz val="18"/>
        <color rgb="FF000000"/>
        <rFont val="Arial Narrow"/>
        <family val="2"/>
      </rPr>
      <t xml:space="preserve">  Composición en numero por grupo de edad en la captura de sardina común en</t>
    </r>
  </si>
  <si>
    <r>
      <rPr>
        <b/>
        <sz val="18"/>
        <color rgb="FF000000"/>
        <rFont val="Arial Narrow"/>
        <family val="2"/>
      </rPr>
      <t>Tabla   20.</t>
    </r>
    <r>
      <rPr>
        <sz val="18"/>
        <color rgb="FF000000"/>
        <rFont val="Arial Narrow"/>
        <family val="2"/>
      </rPr>
      <t xml:space="preserve">  Composición en numero por grupo de edad en la captura de sardina común en</t>
    </r>
  </si>
  <si>
    <t>Tabla  19.  Composición en numero por grupo de edad en la captura de sardina común en</t>
  </si>
  <si>
    <r>
      <rPr>
        <b/>
        <sz val="18"/>
        <color rgb="FF000000"/>
        <rFont val="Arial Narrow"/>
        <family val="2"/>
      </rPr>
      <t>Tabla   34.</t>
    </r>
    <r>
      <rPr>
        <sz val="18"/>
        <color rgb="FF000000"/>
        <rFont val="Arial Narrow"/>
        <family val="2"/>
      </rPr>
      <t xml:space="preserve">  Composición en numero por grupo de edad en la captura de sardina común en</t>
    </r>
  </si>
  <si>
    <r>
      <rPr>
        <b/>
        <sz val="18"/>
        <color rgb="FF000000"/>
        <rFont val="Arial Narrow"/>
        <family val="2"/>
      </rPr>
      <t>Tabla   46.</t>
    </r>
    <r>
      <rPr>
        <sz val="18"/>
        <color rgb="FF000000"/>
        <rFont val="Arial Narrow"/>
        <family val="2"/>
      </rPr>
      <t xml:space="preserve">  Composición en numero por grupo de edad en la captura de sardina común en</t>
    </r>
  </si>
  <si>
    <r>
      <rPr>
        <b/>
        <sz val="18"/>
        <color rgb="FF000000"/>
        <rFont val="Arial Narrow"/>
        <family val="2"/>
      </rPr>
      <t>Tabla   47.</t>
    </r>
    <r>
      <rPr>
        <sz val="18"/>
        <color rgb="FF000000"/>
        <rFont val="Arial Narrow"/>
        <family val="2"/>
      </rPr>
      <t xml:space="preserve">  Composición en numero por grupo de edad en la captura de sardina común en</t>
    </r>
  </si>
  <si>
    <r>
      <rPr>
        <b/>
        <sz val="18"/>
        <color rgb="FF000000"/>
        <rFont val="Arial Narrow"/>
        <family val="2"/>
      </rPr>
      <t>Tabla   49.</t>
    </r>
    <r>
      <rPr>
        <sz val="18"/>
        <color rgb="FF000000"/>
        <rFont val="Arial Narrow"/>
        <family val="2"/>
      </rPr>
      <t xml:space="preserve">  Composición en numero por grupo de edad en la captura de sardina común en</t>
    </r>
  </si>
  <si>
    <r>
      <rPr>
        <b/>
        <sz val="18"/>
        <color rgb="FF000000"/>
        <rFont val="Arial Narrow"/>
        <family val="2"/>
      </rPr>
      <t>Tabla   51.</t>
    </r>
    <r>
      <rPr>
        <sz val="18"/>
        <color rgb="FF000000"/>
        <rFont val="Arial Narrow"/>
        <family val="2"/>
      </rPr>
      <t xml:space="preserve">  Composición en numero por grupo de edad en la captura de sardina común en</t>
    </r>
  </si>
  <si>
    <r>
      <rPr>
        <b/>
        <sz val="18"/>
        <color rgb="FF000000"/>
        <rFont val="Arial Narrow"/>
        <family val="2"/>
      </rPr>
      <t>Tabla   52.</t>
    </r>
    <r>
      <rPr>
        <sz val="18"/>
        <color rgb="FF000000"/>
        <rFont val="Arial Narrow"/>
        <family val="2"/>
      </rPr>
      <t xml:space="preserve">  Composición en numero por grupo de edad en la captura de sardina común en</t>
    </r>
  </si>
  <si>
    <t>la zona Centro-Sur. Flota total año 2020-2021.</t>
  </si>
  <si>
    <t>la zona Centro-Sur. Flota total tercer trimestre de 2020.</t>
  </si>
  <si>
    <t>la zona Centro-Sur. Flota total cuarto trimestre de 2020.</t>
  </si>
  <si>
    <t>la zona Centro-Sur. Flota total primer trimestre de 2021.</t>
  </si>
  <si>
    <t>la zona Centro-Sur. Flota total segundo trimestre de 2021.</t>
  </si>
  <si>
    <t>la zona Centro-Sur. Flota Artesanal año 2020-2021.</t>
  </si>
  <si>
    <t>la zona Centro-Sur. Flota Artesanal tercer trimestre de 2020.</t>
  </si>
  <si>
    <t>la zona Centro-Sur. Flota Artesanal cuarto trimestre de 2020.</t>
  </si>
  <si>
    <t>la zona Centro-Sur. Flota Artesanal primer trimestre de 2021.</t>
  </si>
  <si>
    <t>la zona Centro-Sur. Flota Artesanal segundo trimestre de 2021.</t>
  </si>
  <si>
    <t>la zona Centro-Sur. Flota Industrial año 2020-2021.</t>
  </si>
  <si>
    <t>la zona Centro-Sur. Flota Industrial año - cuarto Trimestre 2020-2021.</t>
  </si>
  <si>
    <t>la zona Talcahuano. Flota total (Artesanal) año 2020-2021.</t>
  </si>
  <si>
    <t>la zona Talcahuano. Flota total (Artesanal) tercer trimestre de 2020.</t>
  </si>
  <si>
    <t>la zona Talcahuano. Flota total (Artesanal) cuarto trimestre de 2020.</t>
  </si>
  <si>
    <t>la zona Talcahuano. Flota total (Artesanal) primer trimestre de 2021.</t>
  </si>
  <si>
    <t>la zona Talcahuano. Flota total (Artesanal) segundo trimestre de 2021.</t>
  </si>
  <si>
    <t>la zona Valdivia. Flota total año 2020-2021.</t>
  </si>
  <si>
    <t>la zona Valdivia. Flota total tercer trimestre de 2020.</t>
  </si>
  <si>
    <t>la zona Valdivia. Flota total cuarto trimestre de 2020.</t>
  </si>
  <si>
    <t>la zona Valdivia. Flota total primer trimestre de 2021.</t>
  </si>
  <si>
    <t>la zona Valdivia. Flota total segundo trimestre de 2021.</t>
  </si>
  <si>
    <t>la zona Valdivia. Flota Artesanal año 2020-2021.</t>
  </si>
  <si>
    <t>la zona Valdivia. Flota Artesanal tercer trimestre de 2020.</t>
  </si>
  <si>
    <t>la zona Valdivia. Flota Artesanal cuarto trimestre de 2020.</t>
  </si>
  <si>
    <t>la zona Valdivia. Flota Artesanal primer trimestre de 2021.</t>
  </si>
  <si>
    <t>la zona Valdivia. Flota Artesanal segundo trimestre de 2021.</t>
  </si>
  <si>
    <t>la zona Valdivia. Flota Industrial año 2020-2021.</t>
  </si>
  <si>
    <t>la zona Valdivia. Flota Industrial cuarto trimestre 2020.</t>
  </si>
  <si>
    <t>la zona Calbuco. Flota Artesanal año 2020-2021.</t>
  </si>
  <si>
    <t>la zona Calbuco. Flota Artesanal tercer trimestre año 2020.</t>
  </si>
  <si>
    <t>la zona Calbuco. Flota Artesanal cuarto trimestre año 2020.</t>
  </si>
  <si>
    <t>la zona Calbuco. Flota Artesanal primer trimestre año 2021.</t>
  </si>
  <si>
    <t>la zona Calbuco. Flota Artesanal segundo trimestre año 2021.</t>
  </si>
  <si>
    <r>
      <rPr>
        <b/>
        <sz val="18"/>
        <color rgb="FF000000"/>
        <rFont val="Arial Narrow"/>
        <family val="2"/>
      </rPr>
      <t>Tabla   30.</t>
    </r>
    <r>
      <rPr>
        <sz val="18"/>
        <color rgb="FF000000"/>
        <rFont val="Arial Narrow"/>
        <family val="2"/>
      </rPr>
      <t xml:space="preserve">  Composición en numero por grupo de edad en la captura de sardina común en</t>
    </r>
  </si>
  <si>
    <r>
      <rPr>
        <b/>
        <sz val="18"/>
        <color rgb="FF000000"/>
        <rFont val="Arial Narrow"/>
        <family val="2"/>
      </rPr>
      <t>Tabla  35.</t>
    </r>
    <r>
      <rPr>
        <sz val="18"/>
        <color rgb="FF000000"/>
        <rFont val="Arial Narrow"/>
        <family val="2"/>
      </rPr>
      <t xml:space="preserve">  Composición en numero por grupo de edad en la captura de sardina común en</t>
    </r>
  </si>
  <si>
    <r>
      <rPr>
        <b/>
        <sz val="18"/>
        <color rgb="FF000000"/>
        <rFont val="Arial Narrow"/>
        <family val="2"/>
      </rPr>
      <t>Tabla   36.</t>
    </r>
    <r>
      <rPr>
        <sz val="18"/>
        <color rgb="FF000000"/>
        <rFont val="Arial Narrow"/>
        <family val="2"/>
      </rPr>
      <t xml:space="preserve">  Composición en numero por grupo de edad en la captura de sardina común en</t>
    </r>
  </si>
  <si>
    <r>
      <rPr>
        <b/>
        <sz val="18"/>
        <color rgb="FF000000"/>
        <rFont val="Arial Narrow"/>
        <family val="2"/>
      </rPr>
      <t>Tabla  48.</t>
    </r>
    <r>
      <rPr>
        <sz val="18"/>
        <color rgb="FF000000"/>
        <rFont val="Arial Narrow"/>
        <family val="2"/>
      </rPr>
      <t xml:space="preserve">  Composición en numero por grupo de edad en la captura de sardina común en</t>
    </r>
  </si>
  <si>
    <r>
      <rPr>
        <b/>
        <sz val="18"/>
        <color rgb="FF000000"/>
        <rFont val="Arial Narrow"/>
        <family val="2"/>
      </rPr>
      <t>Tabla   50.</t>
    </r>
    <r>
      <rPr>
        <sz val="18"/>
        <color rgb="FF000000"/>
        <rFont val="Arial Narrow"/>
        <family val="2"/>
      </rPr>
      <t xml:space="preserve">  Composición en numero por grupo de edad en la captura de sardina común en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</si>
</sst>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\ _P_t_s_-;\-* #,##0\ _P_t_s_-;_-* &quot;-&quot;\ _P_t_s_-;_-@_-"/>
    <numFmt numFmtId="165" formatCode="_-* #,##0.0\ _P_t_s_-;\-* #,##0.0\ _P_t_s_-;_-* &quot;-&quot;\ _P_t_s_-;_-@_-"/>
    <numFmt numFmtId="166" formatCode="0.0"/>
    <numFmt numFmtId="167" formatCode="0.000"/>
    <numFmt numFmtId="168" formatCode="#,##0.0"/>
  </numFmts>
  <fonts count="17" x14ac:knownFonts="1">
    <font>
      <sz val="12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sz val="10"/>
      <color indexed="12"/>
      <name val="Arial"/>
      <family val="2"/>
    </font>
    <font>
      <sz val="16"/>
      <color indexed="12"/>
      <name val="Arial"/>
      <family val="2"/>
    </font>
    <font>
      <sz val="14"/>
      <color indexed="12"/>
      <name val="Arial"/>
      <family val="2"/>
    </font>
    <font>
      <sz val="20"/>
      <color indexed="12"/>
      <name val="Arial"/>
      <family val="2"/>
    </font>
    <font>
      <sz val="18"/>
      <name val="Arial Narrow"/>
      <family val="2"/>
    </font>
    <font>
      <sz val="18"/>
      <color rgb="FF000000"/>
      <name val="Arial Narrow"/>
      <family val="2"/>
    </font>
    <font>
      <b/>
      <sz val="18"/>
      <color rgb="FF000000"/>
      <name val="Arial Narrow"/>
      <family val="2"/>
    </font>
    <font>
      <b/>
      <sz val="18"/>
      <name val="Arial Narrow"/>
      <family val="2"/>
    </font>
    <font>
      <i/>
      <sz val="18"/>
      <name val="Arial Narrow"/>
      <family val="2"/>
    </font>
    <font>
      <b/>
      <i/>
      <sz val="18"/>
      <name val="Arial Narrow"/>
      <family val="2"/>
    </font>
    <font>
      <i/>
      <sz val="18"/>
      <color indexed="62"/>
      <name val="Arial Narrow"/>
      <family val="2"/>
    </font>
    <font>
      <b/>
      <i/>
      <sz val="18"/>
      <color indexed="62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Protection="0"/>
    <xf numFmtId="164" fontId="1" fillId="0" borderId="0" applyFont="0" applyFill="0" applyBorder="0" applyAlignment="0" applyProtection="0"/>
    <xf numFmtId="0" fontId="1" fillId="0" borderId="0"/>
  </cellStyleXfs>
  <cellXfs count="103">
    <xf numFmtId="0" fontId="0" fillId="0" borderId="0" xfId="0"/>
    <xf numFmtId="1" fontId="1" fillId="0" borderId="0" xfId="2" applyNumberFormat="1"/>
    <xf numFmtId="166" fontId="2" fillId="0" borderId="0" xfId="2" applyNumberFormat="1" applyFont="1" applyAlignment="1">
      <alignment horizontal="center"/>
    </xf>
    <xf numFmtId="1" fontId="2" fillId="0" borderId="0" xfId="2" applyNumberFormat="1" applyFont="1"/>
    <xf numFmtId="1" fontId="3" fillId="0" borderId="0" xfId="2" applyNumberFormat="1" applyFont="1" applyAlignment="1">
      <alignment horizontal="center"/>
    </xf>
    <xf numFmtId="1" fontId="4" fillId="0" borderId="0" xfId="2" applyNumberFormat="1" applyFont="1" applyAlignment="1">
      <alignment horizontal="center"/>
    </xf>
    <xf numFmtId="165" fontId="5" fillId="0" borderId="1" xfId="1" applyNumberFormat="1" applyFont="1" applyBorder="1" applyAlignment="1">
      <alignment horizontal="center"/>
    </xf>
    <xf numFmtId="1" fontId="5" fillId="0" borderId="2" xfId="1" applyNumberFormat="1" applyFont="1" applyBorder="1"/>
    <xf numFmtId="1" fontId="5" fillId="0" borderId="3" xfId="1" applyNumberFormat="1" applyFont="1" applyBorder="1"/>
    <xf numFmtId="165" fontId="5" fillId="0" borderId="6" xfId="1" applyNumberFormat="1" applyFont="1" applyBorder="1" applyAlignment="1">
      <alignment horizontal="center"/>
    </xf>
    <xf numFmtId="1" fontId="5" fillId="0" borderId="0" xfId="1" applyNumberFormat="1" applyFont="1" applyBorder="1"/>
    <xf numFmtId="1" fontId="5" fillId="0" borderId="0" xfId="1" applyNumberFormat="1" applyFont="1" applyBorder="1" applyAlignment="1">
      <alignment horizontal="center"/>
    </xf>
    <xf numFmtId="1" fontId="5" fillId="0" borderId="4" xfId="1" applyNumberFormat="1" applyFont="1" applyBorder="1" applyAlignment="1">
      <alignment horizontal="center"/>
    </xf>
    <xf numFmtId="1" fontId="6" fillId="0" borderId="0" xfId="1" applyNumberFormat="1" applyFont="1" applyBorder="1"/>
    <xf numFmtId="1" fontId="7" fillId="0" borderId="0" xfId="1" applyNumberFormat="1" applyFont="1" applyBorder="1" applyAlignment="1">
      <alignment horizontal="center"/>
    </xf>
    <xf numFmtId="1" fontId="5" fillId="0" borderId="4" xfId="1" applyNumberFormat="1" applyFont="1" applyBorder="1"/>
    <xf numFmtId="166" fontId="6" fillId="0" borderId="0" xfId="1" applyNumberFormat="1" applyFont="1" applyBorder="1" applyAlignment="1">
      <alignment horizontal="center"/>
    </xf>
    <xf numFmtId="3" fontId="6" fillId="0" borderId="0" xfId="1" applyNumberFormat="1" applyFont="1" applyBorder="1"/>
    <xf numFmtId="1" fontId="6" fillId="0" borderId="4" xfId="1" applyNumberFormat="1" applyFont="1" applyBorder="1" applyAlignment="1">
      <alignment horizontal="center"/>
    </xf>
    <xf numFmtId="168" fontId="6" fillId="0" borderId="0" xfId="1" applyNumberFormat="1" applyFont="1" applyBorder="1" applyAlignment="1">
      <alignment horizontal="center"/>
    </xf>
    <xf numFmtId="168" fontId="6" fillId="0" borderId="4" xfId="1" applyNumberFormat="1" applyFont="1" applyBorder="1" applyAlignment="1">
      <alignment horizontal="center"/>
    </xf>
    <xf numFmtId="165" fontId="5" fillId="0" borderId="8" xfId="1" applyNumberFormat="1" applyFont="1" applyBorder="1" applyAlignment="1">
      <alignment horizontal="center"/>
    </xf>
    <xf numFmtId="1" fontId="8" fillId="0" borderId="9" xfId="1" applyNumberFormat="1" applyFont="1" applyBorder="1"/>
    <xf numFmtId="1" fontId="5" fillId="0" borderId="9" xfId="1" applyNumberFormat="1" applyFont="1" applyBorder="1"/>
    <xf numFmtId="1" fontId="5" fillId="0" borderId="5" xfId="1" applyNumberFormat="1" applyFont="1" applyBorder="1"/>
    <xf numFmtId="166" fontId="1" fillId="0" borderId="0" xfId="2" applyNumberFormat="1"/>
    <xf numFmtId="167" fontId="1" fillId="0" borderId="0" xfId="2" applyNumberFormat="1"/>
    <xf numFmtId="1" fontId="9" fillId="0" borderId="0" xfId="2" applyNumberFormat="1" applyFont="1"/>
    <xf numFmtId="166" fontId="9" fillId="0" borderId="0" xfId="2" applyNumberFormat="1" applyFont="1" applyAlignment="1">
      <alignment horizontal="center"/>
    </xf>
    <xf numFmtId="1" fontId="12" fillId="0" borderId="0" xfId="2" applyNumberFormat="1" applyFont="1" applyAlignment="1">
      <alignment horizontal="center"/>
    </xf>
    <xf numFmtId="166" fontId="13" fillId="2" borderId="11" xfId="3" applyNumberFormat="1" applyFont="1" applyFill="1" applyBorder="1" applyAlignment="1">
      <alignment horizontal="center"/>
    </xf>
    <xf numFmtId="0" fontId="13" fillId="2" borderId="10" xfId="3" applyFont="1" applyFill="1" applyBorder="1"/>
    <xf numFmtId="166" fontId="14" fillId="2" borderId="12" xfId="3" applyNumberFormat="1" applyFont="1" applyFill="1" applyBorder="1" applyAlignment="1">
      <alignment horizontal="center"/>
    </xf>
    <xf numFmtId="0" fontId="14" fillId="2" borderId="0" xfId="3" applyFont="1" applyFill="1" applyBorder="1" applyAlignment="1">
      <alignment horizontal="centerContinuous"/>
    </xf>
    <xf numFmtId="0" fontId="14" fillId="2" borderId="0" xfId="3" applyFont="1" applyFill="1" applyBorder="1" applyAlignment="1">
      <alignment horizontal="right"/>
    </xf>
    <xf numFmtId="0" fontId="14" fillId="2" borderId="0" xfId="3" applyFont="1" applyFill="1" applyBorder="1"/>
    <xf numFmtId="166" fontId="9" fillId="2" borderId="11" xfId="3" applyNumberFormat="1" applyFont="1" applyFill="1" applyBorder="1" applyAlignment="1">
      <alignment horizontal="center"/>
    </xf>
    <xf numFmtId="0" fontId="9" fillId="2" borderId="10" xfId="3" applyFont="1" applyFill="1" applyBorder="1"/>
    <xf numFmtId="166" fontId="9" fillId="2" borderId="12" xfId="3" applyNumberFormat="1" applyFont="1" applyFill="1" applyBorder="1" applyAlignment="1">
      <alignment horizontal="center"/>
    </xf>
    <xf numFmtId="3" fontId="9" fillId="2" borderId="0" xfId="3" applyNumberFormat="1" applyFont="1" applyFill="1" applyBorder="1"/>
    <xf numFmtId="0" fontId="9" fillId="2" borderId="0" xfId="3" applyFont="1" applyFill="1" applyBorder="1"/>
    <xf numFmtId="168" fontId="9" fillId="0" borderId="0" xfId="2" applyNumberFormat="1" applyFont="1"/>
    <xf numFmtId="3" fontId="9" fillId="0" borderId="0" xfId="2" applyNumberFormat="1" applyFont="1"/>
    <xf numFmtId="0" fontId="9" fillId="0" borderId="0" xfId="0" applyFont="1"/>
    <xf numFmtId="166" fontId="9" fillId="2" borderId="14" xfId="3" applyNumberFormat="1" applyFont="1" applyFill="1" applyBorder="1" applyAlignment="1">
      <alignment horizontal="center"/>
    </xf>
    <xf numFmtId="3" fontId="9" fillId="2" borderId="13" xfId="3" applyNumberFormat="1" applyFont="1" applyFill="1" applyBorder="1"/>
    <xf numFmtId="166" fontId="9" fillId="2" borderId="12" xfId="2" applyNumberFormat="1" applyFont="1" applyFill="1" applyBorder="1" applyAlignment="1">
      <alignment horizontal="center"/>
    </xf>
    <xf numFmtId="166" fontId="9" fillId="0" borderId="0" xfId="2" applyNumberFormat="1" applyFont="1"/>
    <xf numFmtId="2" fontId="9" fillId="2" borderId="0" xfId="3" applyNumberFormat="1" applyFont="1" applyFill="1" applyBorder="1"/>
    <xf numFmtId="166" fontId="9" fillId="2" borderId="0" xfId="3" applyNumberFormat="1" applyFont="1" applyFill="1" applyBorder="1"/>
    <xf numFmtId="167" fontId="9" fillId="0" borderId="0" xfId="2" applyNumberFormat="1" applyFont="1"/>
    <xf numFmtId="166" fontId="9" fillId="2" borderId="12" xfId="3" quotePrefix="1" applyNumberFormat="1" applyFont="1" applyFill="1" applyBorder="1" applyAlignment="1">
      <alignment horizontal="center"/>
    </xf>
    <xf numFmtId="167" fontId="9" fillId="2" borderId="0" xfId="3" applyNumberFormat="1" applyFont="1" applyFill="1" applyBorder="1"/>
    <xf numFmtId="166" fontId="9" fillId="2" borderId="12" xfId="2" quotePrefix="1" applyNumberFormat="1" applyFont="1" applyFill="1" applyBorder="1" applyAlignment="1">
      <alignment horizontal="center"/>
    </xf>
    <xf numFmtId="166" fontId="9" fillId="2" borderId="0" xfId="2" applyNumberFormat="1" applyFont="1" applyFill="1" applyBorder="1"/>
    <xf numFmtId="3" fontId="9" fillId="2" borderId="0" xfId="2" applyNumberFormat="1" applyFont="1" applyFill="1" applyBorder="1"/>
    <xf numFmtId="168" fontId="9" fillId="2" borderId="13" xfId="2" applyNumberFormat="1" applyFont="1" applyFill="1" applyBorder="1"/>
    <xf numFmtId="3" fontId="9" fillId="2" borderId="13" xfId="2" applyNumberFormat="1" applyFont="1" applyFill="1" applyBorder="1"/>
    <xf numFmtId="1" fontId="12" fillId="0" borderId="0" xfId="2" applyNumberFormat="1" applyFont="1" applyAlignment="1">
      <alignment horizontal="right"/>
    </xf>
    <xf numFmtId="1" fontId="9" fillId="0" borderId="0" xfId="2" applyNumberFormat="1" applyFont="1" applyAlignment="1">
      <alignment horizontal="center"/>
    </xf>
    <xf numFmtId="1" fontId="9" fillId="0" borderId="0" xfId="2" applyNumberFormat="1" applyFont="1" applyAlignment="1">
      <alignment horizontal="right"/>
    </xf>
    <xf numFmtId="2" fontId="9" fillId="0" borderId="0" xfId="2" applyNumberFormat="1" applyFont="1"/>
    <xf numFmtId="1" fontId="9" fillId="0" borderId="0" xfId="2" applyNumberFormat="1" applyFont="1" applyBorder="1"/>
    <xf numFmtId="166" fontId="9" fillId="0" borderId="0" xfId="2" applyNumberFormat="1" applyFont="1" applyBorder="1"/>
    <xf numFmtId="1" fontId="9" fillId="0" borderId="13" xfId="2" applyNumberFormat="1" applyFont="1" applyBorder="1"/>
    <xf numFmtId="166" fontId="15" fillId="2" borderId="11" xfId="3" applyNumberFormat="1" applyFont="1" applyFill="1" applyBorder="1" applyAlignment="1">
      <alignment horizontal="center"/>
    </xf>
    <xf numFmtId="0" fontId="15" fillId="2" borderId="10" xfId="3" applyFont="1" applyFill="1" applyBorder="1"/>
    <xf numFmtId="0" fontId="16" fillId="2" borderId="0" xfId="3" applyFont="1" applyFill="1" applyBorder="1" applyAlignment="1">
      <alignment horizontal="centerContinuous"/>
    </xf>
    <xf numFmtId="0" fontId="16" fillId="2" borderId="0" xfId="3" applyFont="1" applyFill="1" applyBorder="1"/>
    <xf numFmtId="166" fontId="9" fillId="0" borderId="0" xfId="2" applyNumberFormat="1" applyFont="1" applyBorder="1" applyAlignment="1">
      <alignment horizontal="center"/>
    </xf>
    <xf numFmtId="1" fontId="12" fillId="0" borderId="0" xfId="2" applyNumberFormat="1" applyFont="1" applyBorder="1"/>
    <xf numFmtId="166" fontId="9" fillId="0" borderId="13" xfId="2" applyNumberFormat="1" applyFont="1" applyBorder="1" applyAlignment="1">
      <alignment horizontal="center"/>
    </xf>
    <xf numFmtId="1" fontId="12" fillId="0" borderId="0" xfId="2" applyNumberFormat="1" applyFont="1" applyBorder="1" applyAlignment="1">
      <alignment horizontal="center"/>
    </xf>
    <xf numFmtId="166" fontId="14" fillId="2" borderId="0" xfId="3" applyNumberFormat="1" applyFont="1" applyFill="1" applyBorder="1" applyAlignment="1">
      <alignment horizontal="center"/>
    </xf>
    <xf numFmtId="166" fontId="9" fillId="2" borderId="0" xfId="3" applyNumberFormat="1" applyFont="1" applyFill="1" applyBorder="1" applyAlignment="1">
      <alignment horizontal="center"/>
    </xf>
    <xf numFmtId="166" fontId="9" fillId="2" borderId="0" xfId="2" applyNumberFormat="1" applyFont="1" applyFill="1" applyBorder="1" applyAlignment="1">
      <alignment horizontal="center"/>
    </xf>
    <xf numFmtId="166" fontId="9" fillId="2" borderId="0" xfId="3" quotePrefix="1" applyNumberFormat="1" applyFont="1" applyFill="1" applyBorder="1" applyAlignment="1">
      <alignment horizontal="center"/>
    </xf>
    <xf numFmtId="166" fontId="9" fillId="2" borderId="0" xfId="2" quotePrefix="1" applyNumberFormat="1" applyFont="1" applyFill="1" applyBorder="1" applyAlignment="1">
      <alignment horizontal="center"/>
    </xf>
    <xf numFmtId="166" fontId="9" fillId="2" borderId="11" xfId="2" applyNumberFormat="1" applyFont="1" applyFill="1" applyBorder="1" applyAlignment="1">
      <alignment horizontal="center"/>
    </xf>
    <xf numFmtId="3" fontId="9" fillId="2" borderId="10" xfId="3" applyNumberFormat="1" applyFont="1" applyFill="1" applyBorder="1"/>
    <xf numFmtId="1" fontId="13" fillId="2" borderId="15" xfId="3" applyNumberFormat="1" applyFont="1" applyFill="1" applyBorder="1"/>
    <xf numFmtId="1" fontId="14" fillId="2" borderId="7" xfId="3" applyNumberFormat="1" applyFont="1" applyFill="1" applyBorder="1" applyAlignment="1">
      <alignment horizontal="center"/>
    </xf>
    <xf numFmtId="1" fontId="9" fillId="2" borderId="15" xfId="3" applyNumberFormat="1" applyFont="1" applyFill="1" applyBorder="1"/>
    <xf numFmtId="3" fontId="9" fillId="2" borderId="7" xfId="3" applyNumberFormat="1" applyFont="1" applyFill="1" applyBorder="1"/>
    <xf numFmtId="3" fontId="9" fillId="2" borderId="16" xfId="3" applyNumberFormat="1" applyFont="1" applyFill="1" applyBorder="1"/>
    <xf numFmtId="3" fontId="9" fillId="2" borderId="15" xfId="2" applyNumberFormat="1" applyFont="1" applyFill="1" applyBorder="1"/>
    <xf numFmtId="2" fontId="9" fillId="2" borderId="7" xfId="3" applyNumberFormat="1" applyFont="1" applyFill="1" applyBorder="1"/>
    <xf numFmtId="166" fontId="9" fillId="2" borderId="7" xfId="3" applyNumberFormat="1" applyFont="1" applyFill="1" applyBorder="1"/>
    <xf numFmtId="167" fontId="9" fillId="2" borderId="7" xfId="3" applyNumberFormat="1" applyFont="1" applyFill="1" applyBorder="1"/>
    <xf numFmtId="166" fontId="9" fillId="2" borderId="7" xfId="2" applyNumberFormat="1" applyFont="1" applyFill="1" applyBorder="1"/>
    <xf numFmtId="3" fontId="9" fillId="2" borderId="7" xfId="2" applyNumberFormat="1" applyFont="1" applyFill="1" applyBorder="1"/>
    <xf numFmtId="168" fontId="9" fillId="2" borderId="16" xfId="3" applyNumberFormat="1" applyFont="1" applyFill="1" applyBorder="1"/>
    <xf numFmtId="1" fontId="15" fillId="2" borderId="15" xfId="3" applyNumberFormat="1" applyFont="1" applyFill="1" applyBorder="1"/>
    <xf numFmtId="1" fontId="12" fillId="0" borderId="0" xfId="2" applyNumberFormat="1" applyFont="1" applyBorder="1" applyAlignment="1">
      <alignment horizontal="right"/>
    </xf>
    <xf numFmtId="1" fontId="9" fillId="0" borderId="0" xfId="2" applyNumberFormat="1" applyFont="1" applyBorder="1" applyAlignment="1">
      <alignment horizontal="center"/>
    </xf>
    <xf numFmtId="166" fontId="9" fillId="2" borderId="13" xfId="3" applyNumberFormat="1" applyFont="1" applyFill="1" applyBorder="1" applyAlignment="1">
      <alignment horizontal="center"/>
    </xf>
    <xf numFmtId="166" fontId="9" fillId="2" borderId="10" xfId="3" applyNumberFormat="1" applyFont="1" applyFill="1" applyBorder="1" applyAlignment="1">
      <alignment horizontal="center"/>
    </xf>
    <xf numFmtId="1" fontId="9" fillId="0" borderId="10" xfId="2" applyNumberFormat="1" applyFont="1" applyBorder="1"/>
    <xf numFmtId="166" fontId="9" fillId="0" borderId="10" xfId="2" applyNumberFormat="1" applyFont="1" applyBorder="1" applyAlignment="1">
      <alignment horizontal="center"/>
    </xf>
    <xf numFmtId="166" fontId="9" fillId="2" borderId="10" xfId="2" applyNumberFormat="1" applyFont="1" applyFill="1" applyBorder="1" applyAlignment="1">
      <alignment horizontal="center"/>
    </xf>
    <xf numFmtId="166" fontId="13" fillId="2" borderId="10" xfId="3" applyNumberFormat="1" applyFont="1" applyFill="1" applyBorder="1" applyAlignment="1">
      <alignment horizontal="center"/>
    </xf>
    <xf numFmtId="0" fontId="11" fillId="0" borderId="0" xfId="0" applyFont="1" applyBorder="1" applyAlignment="1">
      <alignment horizontal="center" vertical="center" readingOrder="1"/>
    </xf>
    <xf numFmtId="0" fontId="10" fillId="0" borderId="0" xfId="0" applyFont="1" applyAlignment="1">
      <alignment horizontal="center" vertical="center" readingOrder="1"/>
    </xf>
  </cellXfs>
  <cellStyles count="4">
    <cellStyle name="Millares [0]_166AREN" xfId="1" xr:uid="{00000000-0005-0000-0000-000000000000}"/>
    <cellStyle name="Millares [0]_74CAEN" xfId="2" xr:uid="{00000000-0005-0000-0000-000001000000}"/>
    <cellStyle name="Normal" xfId="0" builtinId="0"/>
    <cellStyle name="Normal_6AZNfb97   " xfId="3" xr:uid="{00000000-0005-0000-0000-00000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35309957239436"/>
          <c:y val="5.063301570950296E-2"/>
          <c:w val="0.79411859743436619"/>
          <c:h val="0.67932629410249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AÑO!$C$55</c:f>
              <c:strCache>
                <c:ptCount val="1"/>
                <c:pt idx="0">
                  <c:v>&lt; 11,5 cm =71%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AÑO!$D$6:$I$6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AÑO!$D$55:$I$55</c:f>
              <c:numCache>
                <c:formatCode>0.0</c:formatCode>
                <c:ptCount val="6"/>
                <c:pt idx="0">
                  <c:v>15.639573803996846</c:v>
                </c:pt>
                <c:pt idx="1">
                  <c:v>0.90446624562589051</c:v>
                </c:pt>
                <c:pt idx="2">
                  <c:v>2.3890118281837602E-3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5B-4553-9210-12E85C0BBBC8}"/>
            </c:ext>
          </c:extLst>
        </c:ser>
        <c:ser>
          <c:idx val="1"/>
          <c:order val="1"/>
          <c:tx>
            <c:strRef>
              <c:f>AÑO!$C$56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AÑO!$D$6:$I$6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AÑO!$D$56:$I$56</c:f>
              <c:numCache>
                <c:formatCode>0.0</c:formatCode>
                <c:ptCount val="6"/>
                <c:pt idx="0">
                  <c:v>2.8966116104557638</c:v>
                </c:pt>
                <c:pt idx="1">
                  <c:v>1.5348858784202111</c:v>
                </c:pt>
                <c:pt idx="2">
                  <c:v>1.1826622708993217</c:v>
                </c:pt>
                <c:pt idx="3">
                  <c:v>1.0482537570414914</c:v>
                </c:pt>
                <c:pt idx="4">
                  <c:v>7.4520493424260245E-2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5B-4553-9210-12E85C0BB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6353080"/>
        <c:axId val="256352688"/>
      </c:barChart>
      <c:catAx>
        <c:axId val="25635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56352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6352688"/>
        <c:scaling>
          <c:orientation val="minMax"/>
          <c:min val="0"/>
        </c:scaling>
        <c:delete val="0"/>
        <c:axPos val="l"/>
        <c:numFmt formatCode="0_ ;\-0\ 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56353080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299096804075963"/>
          <c:y val="0.12025338604826294"/>
          <c:w val="0.30024548402037976"/>
          <c:h val="0.135021318537714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81447963800905"/>
          <c:y val="8.4717607973421927E-2"/>
          <c:w val="0.7839366515837104"/>
          <c:h val="0.661129568106312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'CSA2'!$C$55</c:f>
              <c:strCache>
                <c:ptCount val="1"/>
                <c:pt idx="0">
                  <c:v>&lt; 11,5 cm =68%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'CSA2'!$D$6:$I$6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'CSA2'!$D$55:$I$55</c:f>
              <c:numCache>
                <c:formatCode>0.0</c:formatCode>
                <c:ptCount val="6"/>
                <c:pt idx="0">
                  <c:v>4.1506388328368482</c:v>
                </c:pt>
                <c:pt idx="1">
                  <c:v>0.8435487907040744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2-4DAC-92B5-F9AC62BBC429}"/>
            </c:ext>
          </c:extLst>
        </c:ser>
        <c:ser>
          <c:idx val="1"/>
          <c:order val="1"/>
          <c:tx>
            <c:strRef>
              <c:f>'CSA2'!$C$56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'CSA2'!$D$6:$I$6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'CSA2'!$D$56:$I$56</c:f>
              <c:numCache>
                <c:formatCode>0.0</c:formatCode>
                <c:ptCount val="6"/>
                <c:pt idx="0">
                  <c:v>1.193782789512833</c:v>
                </c:pt>
                <c:pt idx="1">
                  <c:v>0.92507971301484737</c:v>
                </c:pt>
                <c:pt idx="2">
                  <c:v>0.17870959266400008</c:v>
                </c:pt>
                <c:pt idx="3">
                  <c:v>6.728685044118593E-2</c:v>
                </c:pt>
                <c:pt idx="4">
                  <c:v>1.2362744681818183E-3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92-4DAC-92B5-F9AC62BBC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7579016"/>
        <c:axId val="297579408"/>
      </c:barChart>
      <c:catAx>
        <c:axId val="297579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7579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7579408"/>
        <c:scaling>
          <c:orientation val="minMax"/>
          <c:min val="0"/>
        </c:scaling>
        <c:delete val="0"/>
        <c:axPos val="l"/>
        <c:numFmt formatCode="0_ ;\-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7579016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986425339366519"/>
          <c:y val="0.15780730897009967"/>
          <c:w val="0.27714932126696834"/>
          <c:h val="0.106312292358803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39821692103074"/>
          <c:y val="8.7591240875912413E-2"/>
          <c:w val="0.78233925871042576"/>
          <c:h val="0.660583941605839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CSIAÑO!$C$55</c:f>
              <c:strCache>
                <c:ptCount val="1"/>
                <c:pt idx="0">
                  <c:v>&lt; 11,5 cm =0%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CSIAÑO!$D$6:$I$6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CSIAÑO!$D$55:$I$55</c:f>
              <c:numCache>
                <c:formatCode>0.0</c:formatCode>
                <c:ptCount val="6"/>
                <c:pt idx="0">
                  <c:v>0</c:v>
                </c:pt>
                <c:pt idx="1">
                  <c:v>1.0626100833333334E-4</c:v>
                </c:pt>
                <c:pt idx="2">
                  <c:v>9.6600916666666676E-6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7-40CF-A94F-10A9AE159E2C}"/>
            </c:ext>
          </c:extLst>
        </c:ser>
        <c:ser>
          <c:idx val="1"/>
          <c:order val="1"/>
          <c:tx>
            <c:strRef>
              <c:f>CSIAÑO!$C$56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CSIAÑO!$D$6:$I$6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CSIAÑO!$D$56:$I$56</c:f>
              <c:numCache>
                <c:formatCode>0.0</c:formatCode>
                <c:ptCount val="6"/>
                <c:pt idx="0">
                  <c:v>0</c:v>
                </c:pt>
                <c:pt idx="1">
                  <c:v>1.0034526308949061E-2</c:v>
                </c:pt>
                <c:pt idx="2">
                  <c:v>9.6562860551802451E-2</c:v>
                </c:pt>
                <c:pt idx="3">
                  <c:v>0.10456162926941417</c:v>
                </c:pt>
                <c:pt idx="4">
                  <c:v>6.2869688098343354E-3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7-40CF-A94F-10A9AE159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7581368"/>
        <c:axId val="299339784"/>
      </c:barChart>
      <c:catAx>
        <c:axId val="29758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9339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9339784"/>
        <c:scaling>
          <c:orientation val="minMax"/>
          <c:min val="0"/>
        </c:scaling>
        <c:delete val="0"/>
        <c:axPos val="l"/>
        <c:numFmt formatCode="0.00_ ;\-0.0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7581368"/>
        <c:crosses val="autoZero"/>
        <c:crossBetween val="between"/>
        <c:majorUnit val="2.0000000000000004E-2"/>
        <c:minorUnit val="2.0000000000000004E-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16923257727112"/>
          <c:y val="0.16058394160583941"/>
          <c:w val="0.30472675990128095"/>
          <c:h val="0.11678832116788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39821692103074"/>
          <c:y val="8.7591240875912413E-2"/>
          <c:w val="0.78233925871042576"/>
          <c:h val="0.660583941605839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CSIT4!$C$55</c:f>
              <c:strCache>
                <c:ptCount val="1"/>
                <c:pt idx="0">
                  <c:v>&lt; 11,5 cm =0%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CSIT4!$D$6:$I$6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CSIT4!$D$55:$I$55</c:f>
              <c:numCache>
                <c:formatCode>0.0</c:formatCode>
                <c:ptCount val="6"/>
                <c:pt idx="0">
                  <c:v>0</c:v>
                </c:pt>
                <c:pt idx="1">
                  <c:v>1.0626100833333334E-4</c:v>
                </c:pt>
                <c:pt idx="2">
                  <c:v>9.6600916666666676E-6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1-4C38-824B-C847FF1DA1B7}"/>
            </c:ext>
          </c:extLst>
        </c:ser>
        <c:ser>
          <c:idx val="1"/>
          <c:order val="1"/>
          <c:tx>
            <c:strRef>
              <c:f>CSIT4!$C$56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CSIT4!$D$6:$I$6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CSIT4!$D$56:$I$56</c:f>
              <c:numCache>
                <c:formatCode>0.0</c:formatCode>
                <c:ptCount val="6"/>
                <c:pt idx="0">
                  <c:v>0</c:v>
                </c:pt>
                <c:pt idx="1">
                  <c:v>1.0034526308949061E-2</c:v>
                </c:pt>
                <c:pt idx="2">
                  <c:v>9.6562860551802451E-2</c:v>
                </c:pt>
                <c:pt idx="3">
                  <c:v>0.10456162926941417</c:v>
                </c:pt>
                <c:pt idx="4">
                  <c:v>6.2869688098343354E-3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21-4C38-824B-C847FF1DA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7581368"/>
        <c:axId val="299339784"/>
      </c:barChart>
      <c:catAx>
        <c:axId val="29758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9339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9339784"/>
        <c:scaling>
          <c:orientation val="minMax"/>
          <c:min val="0"/>
        </c:scaling>
        <c:delete val="0"/>
        <c:axPos val="l"/>
        <c:numFmt formatCode="0.00_ ;\-0.0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7581368"/>
        <c:crosses val="autoZero"/>
        <c:crossBetween val="between"/>
        <c:majorUnit val="2.0000000000000004E-2"/>
        <c:minorUnit val="2.0000000000000004E-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16923257727112"/>
          <c:y val="0.16058394160583941"/>
          <c:w val="0.30472675990128095"/>
          <c:h val="0.11678832116788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91402714932126"/>
          <c:y val="8.9700996677740868E-2"/>
          <c:w val="0.76244343891402711"/>
          <c:h val="0.652823920265780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TTAÑO!$C$55</c:f>
              <c:strCache>
                <c:ptCount val="1"/>
                <c:pt idx="0">
                  <c:v>&lt; 11,5 cm =78%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TTAÑO!$D$6:$I$6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TTAÑO!$D$55:$I$55</c:f>
              <c:numCache>
                <c:formatCode>0.0</c:formatCode>
                <c:ptCount val="6"/>
                <c:pt idx="0">
                  <c:v>14.046049621783563</c:v>
                </c:pt>
                <c:pt idx="1">
                  <c:v>0.65400173437421472</c:v>
                </c:pt>
                <c:pt idx="2">
                  <c:v>2.5909472331428576E-3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D-4C7C-8272-8D92E65561D6}"/>
            </c:ext>
          </c:extLst>
        </c:ser>
        <c:ser>
          <c:idx val="1"/>
          <c:order val="1"/>
          <c:tx>
            <c:strRef>
              <c:f>TTAÑO!$C$56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TTAÑO!$D$6:$I$6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TTAÑO!$D$56:$I$56</c:f>
              <c:numCache>
                <c:formatCode>0.0</c:formatCode>
                <c:ptCount val="6"/>
                <c:pt idx="0">
                  <c:v>1.921091862352708</c:v>
                </c:pt>
                <c:pt idx="1">
                  <c:v>1.3092286136161861</c:v>
                </c:pt>
                <c:pt idx="2">
                  <c:v>0.55947431269256032</c:v>
                </c:pt>
                <c:pt idx="3">
                  <c:v>0.29885813069247136</c:v>
                </c:pt>
                <c:pt idx="4">
                  <c:v>2.2587578267123005E-2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D-4C7C-8272-8D92E6556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4077040"/>
        <c:axId val="294077432"/>
      </c:barChart>
      <c:catAx>
        <c:axId val="29407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4077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4077432"/>
        <c:scaling>
          <c:orientation val="minMax"/>
          <c:min val="0"/>
        </c:scaling>
        <c:delete val="0"/>
        <c:axPos val="l"/>
        <c:numFmt formatCode="0_ ;\-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4077040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0814479638009"/>
          <c:y val="0.17275747508305647"/>
          <c:w val="0.27714932126696834"/>
          <c:h val="0.106312292358803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796380090497737"/>
          <c:y val="0.12790697674418605"/>
          <c:w val="0.75452488687782804"/>
          <c:h val="0.652823920265780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'TT3'!$C$55</c:f>
              <c:strCache>
                <c:ptCount val="1"/>
                <c:pt idx="0">
                  <c:v>&lt; 11,5 cm =27%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'TT3'!$D$6:$I$6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'TT3'!$D$55:$I$55</c:f>
              <c:numCache>
                <c:formatCode>0.0</c:formatCode>
                <c:ptCount val="6"/>
                <c:pt idx="0">
                  <c:v>0</c:v>
                </c:pt>
                <c:pt idx="1">
                  <c:v>3.2805822482857148E-2</c:v>
                </c:pt>
                <c:pt idx="2">
                  <c:v>2.0340424371428573E-3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7-40BA-BB70-734553CAA1BD}"/>
            </c:ext>
          </c:extLst>
        </c:ser>
        <c:ser>
          <c:idx val="1"/>
          <c:order val="1"/>
          <c:tx>
            <c:strRef>
              <c:f>'TT3'!$C$56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'TT3'!$D$6:$I$6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'TT3'!$D$56:$I$56</c:f>
              <c:numCache>
                <c:formatCode>0.0</c:formatCode>
                <c:ptCount val="6"/>
                <c:pt idx="0">
                  <c:v>0</c:v>
                </c:pt>
                <c:pt idx="1">
                  <c:v>2.1161593851190475E-2</c:v>
                </c:pt>
                <c:pt idx="2">
                  <c:v>4.1861311237916664E-2</c:v>
                </c:pt>
                <c:pt idx="3">
                  <c:v>3.0871588807142858E-2</c:v>
                </c:pt>
                <c:pt idx="4">
                  <c:v>3.7962996374999998E-4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F7-40BA-BB70-734553CAA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4079392"/>
        <c:axId val="294079784"/>
      </c:barChart>
      <c:catAx>
        <c:axId val="29407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4079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4079784"/>
        <c:scaling>
          <c:orientation val="minMax"/>
          <c:max val="0.2"/>
          <c:min val="0"/>
        </c:scaling>
        <c:delete val="0"/>
        <c:axPos val="l"/>
        <c:numFmt formatCode="0.00_ ;\-0.0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4079392"/>
        <c:crosses val="autoZero"/>
        <c:crossBetween val="between"/>
        <c:majorUnit val="5.000000000000001E-2"/>
        <c:minorUnit val="5.000000000000001E-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307694173415045"/>
          <c:y val="0.11752685042875487"/>
          <c:w val="0.27714932126696834"/>
          <c:h val="0.106312292358803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457013574660634"/>
          <c:y val="0.12292358803986711"/>
          <c:w val="0.75452488687782804"/>
          <c:h val="0.652823920265780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'TT4'!$C$55</c:f>
              <c:strCache>
                <c:ptCount val="1"/>
                <c:pt idx="0">
                  <c:v>&lt; 11,5 cm =67%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'TT4'!$D$6:$I$6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'TT4'!$D$55:$I$55</c:f>
              <c:numCache>
                <c:formatCode>0.0</c:formatCode>
                <c:ptCount val="6"/>
                <c:pt idx="0">
                  <c:v>1.3125119777000001</c:v>
                </c:pt>
                <c:pt idx="1">
                  <c:v>1.9884798863999999E-2</c:v>
                </c:pt>
                <c:pt idx="2">
                  <c:v>5.5690479600000006E-4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C-4641-8DA8-34452FC9869F}"/>
            </c:ext>
          </c:extLst>
        </c:ser>
        <c:ser>
          <c:idx val="1"/>
          <c:order val="1"/>
          <c:tx>
            <c:strRef>
              <c:f>'TT4'!$C$56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'TT4'!$D$6:$I$6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'TT4'!$D$56:$I$56</c:f>
              <c:numCache>
                <c:formatCode>0.0</c:formatCode>
                <c:ptCount val="6"/>
                <c:pt idx="0">
                  <c:v>0</c:v>
                </c:pt>
                <c:pt idx="1">
                  <c:v>8.3175171826924771E-2</c:v>
                </c:pt>
                <c:pt idx="2">
                  <c:v>0.34588921534854045</c:v>
                </c:pt>
                <c:pt idx="3">
                  <c:v>0.20920100614116183</c:v>
                </c:pt>
                <c:pt idx="4">
                  <c:v>1.8125550753373004E-2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BC-4641-8DA8-34452FC98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0458336"/>
        <c:axId val="300458728"/>
      </c:barChart>
      <c:catAx>
        <c:axId val="30045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300458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0458728"/>
        <c:scaling>
          <c:orientation val="minMax"/>
          <c:max val="2"/>
          <c:min val="0"/>
        </c:scaling>
        <c:delete val="0"/>
        <c:axPos val="l"/>
        <c:numFmt formatCode="0.0_ ;\-0.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300458336"/>
        <c:crosses val="autoZero"/>
        <c:crossBetween val="between"/>
        <c:majorUnit val="0.5"/>
        <c:minorUnit val="0.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0814479638009"/>
          <c:y val="0.1744186046511628"/>
          <c:w val="0.27714932126696834"/>
          <c:h val="0.106312292358803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91402714932126"/>
          <c:y val="8.9700996677740868E-2"/>
          <c:w val="0.76244343891402711"/>
          <c:h val="0.652823920265780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'TT1'!$C$55</c:f>
              <c:strCache>
                <c:ptCount val="1"/>
                <c:pt idx="0">
                  <c:v>&lt; 11,5 cm =84%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'TT1'!$D$6:$I$6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'TT1'!$D$55:$I$55</c:f>
              <c:numCache>
                <c:formatCode>0.0</c:formatCode>
                <c:ptCount val="6"/>
                <c:pt idx="0">
                  <c:v>9.2867268208500011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9-4DD8-A2D1-906CD3FC82D8}"/>
            </c:ext>
          </c:extLst>
        </c:ser>
        <c:ser>
          <c:idx val="1"/>
          <c:order val="1"/>
          <c:tx>
            <c:strRef>
              <c:f>'TT1'!$C$56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'TT1'!$D$6:$I$6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'TT1'!$D$56:$I$56</c:f>
              <c:numCache>
                <c:formatCode>0.0</c:formatCode>
                <c:ptCount val="6"/>
                <c:pt idx="0">
                  <c:v>1.3315943143944444</c:v>
                </c:pt>
                <c:pt idx="1">
                  <c:v>0.29983141358033327</c:v>
                </c:pt>
                <c:pt idx="2">
                  <c:v>0.12737988263522224</c:v>
                </c:pt>
                <c:pt idx="3">
                  <c:v>4.4905929320000003E-2</c:v>
                </c:pt>
                <c:pt idx="4">
                  <c:v>4.0823975500000002E-3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79-4DD8-A2D1-906CD3FC8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0460688"/>
        <c:axId val="300670768"/>
      </c:barChart>
      <c:catAx>
        <c:axId val="30046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300670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0670768"/>
        <c:scaling>
          <c:orientation val="minMax"/>
          <c:min val="0"/>
        </c:scaling>
        <c:delete val="0"/>
        <c:axPos val="l"/>
        <c:numFmt formatCode="0_ ;\-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300460688"/>
        <c:crosses val="autoZero"/>
        <c:crossBetween val="between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647058823529416"/>
          <c:y val="0.17275747508305647"/>
          <c:w val="0.27714932126696834"/>
          <c:h val="0.106312292358803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0074441687345"/>
          <c:y val="9.5575303836511194E-2"/>
          <c:w val="0.76923076923076927"/>
          <c:h val="0.651327996515483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'TT2'!$C$55</c:f>
              <c:strCache>
                <c:ptCount val="1"/>
                <c:pt idx="0">
                  <c:v>&lt; 11,5 cm =72%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'TT2'!$D$6:$I$6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'TT2'!$D$55:$I$55</c:f>
              <c:numCache>
                <c:formatCode>0.0</c:formatCode>
                <c:ptCount val="6"/>
                <c:pt idx="0">
                  <c:v>3.4468108232335659</c:v>
                </c:pt>
                <c:pt idx="1">
                  <c:v>0.60131111302735762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DE-4E40-BE71-EA2D33A7B693}"/>
            </c:ext>
          </c:extLst>
        </c:ser>
        <c:ser>
          <c:idx val="1"/>
          <c:order val="1"/>
          <c:tx>
            <c:strRef>
              <c:f>'TT2'!$C$56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'TT2'!$D$6:$I$6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'TT2'!$D$56:$I$56</c:f>
              <c:numCache>
                <c:formatCode>0.0</c:formatCode>
                <c:ptCount val="6"/>
                <c:pt idx="0">
                  <c:v>0.58949754795826348</c:v>
                </c:pt>
                <c:pt idx="1">
                  <c:v>0.9050604343577372</c:v>
                </c:pt>
                <c:pt idx="2">
                  <c:v>4.4343903470880942E-2</c:v>
                </c:pt>
                <c:pt idx="3">
                  <c:v>1.3879606424166666E-2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DE-4E40-BE71-EA2D33A7B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0672728"/>
        <c:axId val="300673120"/>
      </c:barChart>
      <c:catAx>
        <c:axId val="300672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300673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0673120"/>
        <c:scaling>
          <c:orientation val="minMax"/>
          <c:min val="0"/>
        </c:scaling>
        <c:delete val="0"/>
        <c:axPos val="l"/>
        <c:numFmt formatCode="0_ ;\-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300672728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5756823821339949"/>
          <c:y val="0.1646019557289852"/>
          <c:w val="0.30397022332506196"/>
          <c:h val="0.113274522100666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91402714932126"/>
          <c:y val="8.9700996677740868E-2"/>
          <c:w val="0.76244343891402711"/>
          <c:h val="0.652823920265780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VTAÑO!$C$55</c:f>
              <c:strCache>
                <c:ptCount val="1"/>
                <c:pt idx="0">
                  <c:v>&lt; 11,5 cm =41%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VTAÑO!$D$6:$I$6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VTAÑO!$D$55:$I$55</c:f>
              <c:numCache>
                <c:formatCode>0.0</c:formatCode>
                <c:ptCount val="6"/>
                <c:pt idx="0">
                  <c:v>1.672682824903325</c:v>
                </c:pt>
                <c:pt idx="1">
                  <c:v>0.17052682194917484</c:v>
                </c:pt>
                <c:pt idx="2">
                  <c:v>5.7711120749999998E-4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2-464B-B8FC-7F25C36DFABA}"/>
            </c:ext>
          </c:extLst>
        </c:ser>
        <c:ser>
          <c:idx val="1"/>
          <c:order val="1"/>
          <c:tx>
            <c:strRef>
              <c:f>VTAÑO!$C$56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VTAÑO!$D$6:$I$6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VTAÑO!$D$56:$I$56</c:f>
              <c:numCache>
                <c:formatCode>0.0</c:formatCode>
                <c:ptCount val="6"/>
                <c:pt idx="0">
                  <c:v>0.88853407943854301</c:v>
                </c:pt>
                <c:pt idx="1">
                  <c:v>0.42291155102813194</c:v>
                </c:pt>
                <c:pt idx="2">
                  <c:v>0.55944522478179382</c:v>
                </c:pt>
                <c:pt idx="3">
                  <c:v>0.70055146874362217</c:v>
                </c:pt>
                <c:pt idx="4">
                  <c:v>5.4251188627908835E-2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A2-464B-B8FC-7F25C36DF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9741824"/>
        <c:axId val="299742216"/>
      </c:barChart>
      <c:catAx>
        <c:axId val="29974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9742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9742216"/>
        <c:scaling>
          <c:orientation val="minMax"/>
          <c:max val="4"/>
          <c:min val="0"/>
        </c:scaling>
        <c:delete val="0"/>
        <c:axPos val="l"/>
        <c:numFmt formatCode="0_ ;\-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9741824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307692307692313"/>
          <c:y val="0.17275747508305647"/>
          <c:w val="0.27714932126696834"/>
          <c:h val="0.106312292358803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420814479638008"/>
          <c:y val="8.9700996677740868E-2"/>
          <c:w val="0.77714932126696834"/>
          <c:h val="0.652823920265780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'VTT3'!$C$55</c:f>
              <c:strCache>
                <c:ptCount val="1"/>
                <c:pt idx="0">
                  <c:v>&lt; 11,5 cm =1%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'VTT3'!$D$6:$I$6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'VTT3'!$D$55:$I$55</c:f>
              <c:numCache>
                <c:formatCode>0.0</c:formatCode>
                <c:ptCount val="6"/>
                <c:pt idx="0">
                  <c:v>0</c:v>
                </c:pt>
                <c:pt idx="1">
                  <c:v>8.9890742999999991E-4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5-4092-8DAD-D2F84C14B3C9}"/>
            </c:ext>
          </c:extLst>
        </c:ser>
        <c:ser>
          <c:idx val="1"/>
          <c:order val="1"/>
          <c:tx>
            <c:strRef>
              <c:f>'VTT3'!$C$56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'VTT3'!$D$6:$I$6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'VTT3'!$D$56:$I$56</c:f>
              <c:numCache>
                <c:formatCode>0.0</c:formatCode>
                <c:ptCount val="6"/>
                <c:pt idx="0">
                  <c:v>0</c:v>
                </c:pt>
                <c:pt idx="1">
                  <c:v>1.0614963797966788E-2</c:v>
                </c:pt>
                <c:pt idx="2">
                  <c:v>2.4536185600240252E-2</c:v>
                </c:pt>
                <c:pt idx="3">
                  <c:v>2.8124138359867493E-2</c:v>
                </c:pt>
                <c:pt idx="4">
                  <c:v>1.4640485719254657E-3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B5-4092-8DAD-D2F84C14B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9744176"/>
        <c:axId val="299744568"/>
      </c:barChart>
      <c:catAx>
        <c:axId val="29974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9744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9744568"/>
        <c:scaling>
          <c:orientation val="minMax"/>
          <c:max val="1"/>
          <c:min val="0"/>
        </c:scaling>
        <c:delete val="0"/>
        <c:axPos val="l"/>
        <c:numFmt formatCode="0.0_ ;\-0.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9744176"/>
        <c:crosses val="autoZero"/>
        <c:crossBetween val="between"/>
        <c:majorUnit val="0.5"/>
        <c:minorUnit val="0.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194570135746612"/>
          <c:y val="0.17275747508305647"/>
          <c:w val="0.27714932126696834"/>
          <c:h val="0.106312292358803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3272557085983"/>
          <c:y val="9.3577981651376152E-2"/>
          <c:w val="0.78113303500028863"/>
          <c:h val="0.614678899082568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'CS3'!$C$55</c:f>
              <c:strCache>
                <c:ptCount val="1"/>
                <c:pt idx="0">
                  <c:v>&lt; 11,5 cm =18%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'CS3'!$D$6:$I$6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'CS3'!$D$55:$I$55</c:f>
              <c:numCache>
                <c:formatCode>0.0</c:formatCode>
                <c:ptCount val="6"/>
                <c:pt idx="0">
                  <c:v>0</c:v>
                </c:pt>
                <c:pt idx="1">
                  <c:v>3.4611595071538465E-2</c:v>
                </c:pt>
                <c:pt idx="2">
                  <c:v>1.1271772784615386E-3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6-48E9-82CA-80AFCA34D969}"/>
            </c:ext>
          </c:extLst>
        </c:ser>
        <c:ser>
          <c:idx val="1"/>
          <c:order val="1"/>
          <c:tx>
            <c:strRef>
              <c:f>'CS3'!$C$56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'CS3'!$D$6:$I$6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'CS3'!$D$56:$I$56</c:f>
              <c:numCache>
                <c:formatCode>0.0</c:formatCode>
                <c:ptCount val="6"/>
                <c:pt idx="0">
                  <c:v>0</c:v>
                </c:pt>
                <c:pt idx="1">
                  <c:v>2.8256671827043948E-2</c:v>
                </c:pt>
                <c:pt idx="2">
                  <c:v>6.0409011101662614E-2</c:v>
                </c:pt>
                <c:pt idx="3">
                  <c:v>6.7307419758842621E-2</c:v>
                </c:pt>
                <c:pt idx="4">
                  <c:v>3.0403575024508301E-3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6-48E9-82CA-80AFCA34D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6351904"/>
        <c:axId val="190760368"/>
      </c:barChart>
      <c:catAx>
        <c:axId val="25635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9076036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90760368"/>
        <c:scaling>
          <c:orientation val="minMax"/>
          <c:max val="4"/>
          <c:min val="0"/>
        </c:scaling>
        <c:delete val="0"/>
        <c:axPos val="l"/>
        <c:numFmt formatCode="#,##0_ ;\-#,##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56351904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41517357500123"/>
          <c:y val="4.7706422018348627E-2"/>
          <c:w val="0.30817649680582371"/>
          <c:h val="0.117431192660550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420814479638008"/>
          <c:y val="8.9700996677740868E-2"/>
          <c:w val="0.77714932126696834"/>
          <c:h val="0.652823920265780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'VTT4'!$C$55</c:f>
              <c:strCache>
                <c:ptCount val="1"/>
                <c:pt idx="0">
                  <c:v>&lt; 11,5 cm =1%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'VTT4'!$D$6:$I$6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'VTT4'!$D$55:$I$55</c:f>
              <c:numCache>
                <c:formatCode>0.0</c:formatCode>
                <c:ptCount val="6"/>
                <c:pt idx="0">
                  <c:v>2.4705983999999998E-3</c:v>
                </c:pt>
                <c:pt idx="1">
                  <c:v>6.3233431025000002E-3</c:v>
                </c:pt>
                <c:pt idx="2">
                  <c:v>5.7711120749999998E-4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A-443C-8E30-7E1C84992BE5}"/>
            </c:ext>
          </c:extLst>
        </c:ser>
        <c:ser>
          <c:idx val="1"/>
          <c:order val="1"/>
          <c:tx>
            <c:strRef>
              <c:f>'VTT4'!$C$56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'VTT4'!$D$6:$I$6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'VTT4'!$D$56:$I$56</c:f>
              <c:numCache>
                <c:formatCode>0.0</c:formatCode>
                <c:ptCount val="6"/>
                <c:pt idx="0">
                  <c:v>0</c:v>
                </c:pt>
                <c:pt idx="1">
                  <c:v>3.3403462131002551E-2</c:v>
                </c:pt>
                <c:pt idx="2">
                  <c:v>0.31653419646875192</c:v>
                </c:pt>
                <c:pt idx="3">
                  <c:v>0.55891141693661495</c:v>
                </c:pt>
                <c:pt idx="4">
                  <c:v>5.192237862363043E-2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5A-443C-8E30-7E1C84992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1588040"/>
        <c:axId val="301588432"/>
      </c:barChart>
      <c:catAx>
        <c:axId val="301588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301588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1588432"/>
        <c:scaling>
          <c:orientation val="minMax"/>
          <c:max val="4"/>
          <c:min val="0"/>
        </c:scaling>
        <c:delete val="0"/>
        <c:axPos val="l"/>
        <c:numFmt formatCode="0_ ;\-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301588040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742081447963797"/>
          <c:y val="0.17275747508305647"/>
          <c:w val="0.27714932126696834"/>
          <c:h val="0.106312292358803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420814479638008"/>
          <c:y val="8.9700996677740868E-2"/>
          <c:w val="0.77714932126696834"/>
          <c:h val="0.652823920265780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'VTT1'!$C$55</c:f>
              <c:strCache>
                <c:ptCount val="1"/>
                <c:pt idx="0">
                  <c:v>&lt; 11,5 cm =53%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'VTT1'!$D$6:$I$6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'VTT1'!$D$55:$I$55</c:f>
              <c:numCache>
                <c:formatCode>0.0</c:formatCode>
                <c:ptCount val="6"/>
                <c:pt idx="0">
                  <c:v>0.88745111064000015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5D-42E6-A891-46FE1CCCFD5B}"/>
            </c:ext>
          </c:extLst>
        </c:ser>
        <c:ser>
          <c:idx val="1"/>
          <c:order val="1"/>
          <c:tx>
            <c:strRef>
              <c:f>'VTT1'!$C$56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'VTT1'!$D$6:$I$6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'VTT1'!$D$56:$I$56</c:f>
              <c:numCache>
                <c:formatCode>0.0</c:formatCode>
                <c:ptCount val="6"/>
                <c:pt idx="0">
                  <c:v>0.44516487946</c:v>
                </c:pt>
                <c:pt idx="1">
                  <c:v>0.16494239453339476</c:v>
                </c:pt>
                <c:pt idx="2">
                  <c:v>0.11283347086453828</c:v>
                </c:pt>
                <c:pt idx="3">
                  <c:v>6.3928249382066996E-2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5D-42E6-A891-46FE1CCCF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1750528"/>
        <c:axId val="301750920"/>
      </c:barChart>
      <c:catAx>
        <c:axId val="30175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301750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1750920"/>
        <c:scaling>
          <c:orientation val="minMax"/>
          <c:max val="4"/>
          <c:min val="0"/>
        </c:scaling>
        <c:delete val="0"/>
        <c:axPos val="l"/>
        <c:numFmt formatCode="0_ ;\-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301750528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742081447963797"/>
          <c:y val="0.17275747508305647"/>
          <c:w val="0.27714932126696834"/>
          <c:h val="0.106312292358803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420814479638008"/>
          <c:y val="8.9700996677740868E-2"/>
          <c:w val="0.77714932126696834"/>
          <c:h val="0.652823920265780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'VTT2'!$C$55</c:f>
              <c:strCache>
                <c:ptCount val="1"/>
                <c:pt idx="0">
                  <c:v>&lt; 11,5 cm =54%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'VTT2'!$D$6:$I$6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'VTT2'!$D$55:$I$55</c:f>
              <c:numCache>
                <c:formatCode>0.0</c:formatCode>
                <c:ptCount val="6"/>
                <c:pt idx="0">
                  <c:v>0.78276111586332509</c:v>
                </c:pt>
                <c:pt idx="1">
                  <c:v>0.16330457141667484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81-40F6-B24B-DF3B598EF59D}"/>
            </c:ext>
          </c:extLst>
        </c:ser>
        <c:ser>
          <c:idx val="1"/>
          <c:order val="1"/>
          <c:tx>
            <c:strRef>
              <c:f>'VTT2'!$C$56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'VTT2'!$D$6:$I$6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'VTT2'!$D$56:$I$56</c:f>
              <c:numCache>
                <c:formatCode>0.0</c:formatCode>
                <c:ptCount val="6"/>
                <c:pt idx="0">
                  <c:v>0.44336919997854296</c:v>
                </c:pt>
                <c:pt idx="1">
                  <c:v>0.21395073056576797</c:v>
                </c:pt>
                <c:pt idx="2">
                  <c:v>0.1055413718482635</c:v>
                </c:pt>
                <c:pt idx="3">
                  <c:v>4.9587664065072576E-2</c:v>
                </c:pt>
                <c:pt idx="4">
                  <c:v>8.6476143235294112E-4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81-40F6-B24B-DF3B598EF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1752880"/>
        <c:axId val="301753272"/>
      </c:barChart>
      <c:catAx>
        <c:axId val="30175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301753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1753272"/>
        <c:scaling>
          <c:orientation val="minMax"/>
          <c:max val="4"/>
          <c:min val="0"/>
        </c:scaling>
        <c:delete val="0"/>
        <c:axPos val="l"/>
        <c:numFmt formatCode="0_ ;\-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301752880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289592760180993"/>
          <c:y val="0.17275747508305647"/>
          <c:w val="0.27714932126696834"/>
          <c:h val="0.106312292358803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420814479638008"/>
          <c:y val="8.9700996677740868E-2"/>
          <c:w val="0.77714932126696834"/>
          <c:h val="0.652823920265780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VAAÑO!$C$55</c:f>
              <c:strCache>
                <c:ptCount val="1"/>
                <c:pt idx="0">
                  <c:v>&lt; 11,5 cm =34%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VAAÑO!$D$6:$I$6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VAAÑO!$D$55:$I$55</c:f>
              <c:numCache>
                <c:formatCode>0.0</c:formatCode>
                <c:ptCount val="6"/>
                <c:pt idx="0">
                  <c:v>1.3602238322511824</c:v>
                </c:pt>
                <c:pt idx="1">
                  <c:v>0.10248503288131773</c:v>
                </c:pt>
                <c:pt idx="2">
                  <c:v>5.7711120749999998E-4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0-4B0A-A53B-C8107D545396}"/>
            </c:ext>
          </c:extLst>
        </c:ser>
        <c:ser>
          <c:idx val="1"/>
          <c:order val="1"/>
          <c:tx>
            <c:strRef>
              <c:f>VAAÑO!$C$56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VAAÑO!$D$6:$I$6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VAAÑO!$D$56:$I$56</c:f>
              <c:numCache>
                <c:formatCode>0.0</c:formatCode>
                <c:ptCount val="6"/>
                <c:pt idx="0">
                  <c:v>1.2009930720906858</c:v>
                </c:pt>
                <c:pt idx="1">
                  <c:v>0.4844965317586068</c:v>
                </c:pt>
                <c:pt idx="2">
                  <c:v>0.47974041282302982</c:v>
                </c:pt>
                <c:pt idx="3">
                  <c:v>0.57702976536948791</c:v>
                </c:pt>
                <c:pt idx="4">
                  <c:v>4.6372606258189585E-2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F0-4B0A-A53B-C8107D545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0558384"/>
        <c:axId val="310558776"/>
      </c:barChart>
      <c:catAx>
        <c:axId val="31055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310558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10558776"/>
        <c:scaling>
          <c:orientation val="minMax"/>
          <c:max val="4"/>
          <c:min val="0"/>
        </c:scaling>
        <c:delete val="0"/>
        <c:axPos val="l"/>
        <c:numFmt formatCode="0_ ;\-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310558384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515837104072395"/>
          <c:y val="0.17275747508305647"/>
          <c:w val="0.27714932126696834"/>
          <c:h val="0.106312292358803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420814479638008"/>
          <c:y val="8.9700996677740868E-2"/>
          <c:w val="0.77714932126696834"/>
          <c:h val="0.652823920265780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'VAT3'!$C$55</c:f>
              <c:strCache>
                <c:ptCount val="1"/>
                <c:pt idx="0">
                  <c:v>&lt; 11,5 cm =1%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'VAT3'!$D$6:$I$6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'VAT3'!$D$55:$I$55</c:f>
              <c:numCache>
                <c:formatCode>0.0</c:formatCode>
                <c:ptCount val="6"/>
                <c:pt idx="0">
                  <c:v>0</c:v>
                </c:pt>
                <c:pt idx="1">
                  <c:v>8.9890742999999991E-4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4-44F4-9027-855C30927419}"/>
            </c:ext>
          </c:extLst>
        </c:ser>
        <c:ser>
          <c:idx val="1"/>
          <c:order val="1"/>
          <c:tx>
            <c:strRef>
              <c:f>'VAT3'!$C$56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'VAT3'!$D$6:$I$6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'VAT3'!$D$56:$I$56</c:f>
              <c:numCache>
                <c:formatCode>0.0</c:formatCode>
                <c:ptCount val="6"/>
                <c:pt idx="0">
                  <c:v>0</c:v>
                </c:pt>
                <c:pt idx="1">
                  <c:v>1.0614963797966788E-2</c:v>
                </c:pt>
                <c:pt idx="2">
                  <c:v>2.4536185600240252E-2</c:v>
                </c:pt>
                <c:pt idx="3">
                  <c:v>2.8124138359867493E-2</c:v>
                </c:pt>
                <c:pt idx="4">
                  <c:v>1.4640485719254657E-3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04-44F4-9027-855C30927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9744176"/>
        <c:axId val="299744568"/>
      </c:barChart>
      <c:catAx>
        <c:axId val="29974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9744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9744568"/>
        <c:scaling>
          <c:orientation val="minMax"/>
          <c:min val="0"/>
        </c:scaling>
        <c:delete val="0"/>
        <c:axPos val="l"/>
        <c:numFmt formatCode="0.000_ ;\-0.00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97441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194570135746612"/>
          <c:y val="0.17275747508305647"/>
          <c:w val="0.27714932126696834"/>
          <c:h val="0.106312292358803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420814479638008"/>
          <c:y val="8.9700996677740868E-2"/>
          <c:w val="0.77714932126696834"/>
          <c:h val="0.652823920265780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'VAT4'!$C$55</c:f>
              <c:strCache>
                <c:ptCount val="1"/>
                <c:pt idx="0">
                  <c:v>&lt; 11,5 cm =1%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'VAT4'!$D$6:$I$6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'VAT4'!$D$55:$I$55</c:f>
              <c:numCache>
                <c:formatCode>0.0</c:formatCode>
                <c:ptCount val="6"/>
                <c:pt idx="0">
                  <c:v>2.4705983999999998E-3</c:v>
                </c:pt>
                <c:pt idx="1">
                  <c:v>6.2074220024999991E-3</c:v>
                </c:pt>
                <c:pt idx="2">
                  <c:v>5.7711120749999998E-4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9-45B2-B4BB-7154A7CB23B0}"/>
            </c:ext>
          </c:extLst>
        </c:ser>
        <c:ser>
          <c:idx val="1"/>
          <c:order val="1"/>
          <c:tx>
            <c:strRef>
              <c:f>'VAT4'!$C$56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'VAT4'!$D$6:$I$6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'VAT4'!$D$56:$I$56</c:f>
              <c:numCache>
                <c:formatCode>0.0</c:formatCode>
                <c:ptCount val="6"/>
                <c:pt idx="0">
                  <c:v>0</c:v>
                </c:pt>
                <c:pt idx="1">
                  <c:v>2.7062574893620146E-2</c:v>
                </c:pt>
                <c:pt idx="2">
                  <c:v>0.23682938450998786</c:v>
                </c:pt>
                <c:pt idx="3">
                  <c:v>0.43538971356248085</c:v>
                </c:pt>
                <c:pt idx="4">
                  <c:v>4.4043796253911166E-2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9-45B2-B4BB-7154A7CB2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1588040"/>
        <c:axId val="301588432"/>
      </c:barChart>
      <c:catAx>
        <c:axId val="301588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301588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1588432"/>
        <c:scaling>
          <c:orientation val="minMax"/>
          <c:max val="2"/>
          <c:min val="0"/>
        </c:scaling>
        <c:delete val="0"/>
        <c:axPos val="l"/>
        <c:numFmt formatCode="0.0_ ;\-0.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301588040"/>
        <c:crosses val="autoZero"/>
        <c:crossBetween val="between"/>
        <c:majorUnit val="0.2"/>
        <c:minorUnit val="0.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742081447963797"/>
          <c:y val="0.17275747508305647"/>
          <c:w val="0.27714932126696834"/>
          <c:h val="0.106312292358803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420814479638008"/>
          <c:y val="8.9700996677740868E-2"/>
          <c:w val="0.77714932126696834"/>
          <c:h val="0.652823920265780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'VAT1'!$C$55</c:f>
              <c:strCache>
                <c:ptCount val="1"/>
                <c:pt idx="0">
                  <c:v>&lt; 11,5 cm =53%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'VAT1'!$D$6:$I$6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'VAT1'!$D$55:$I$55</c:f>
              <c:numCache>
                <c:formatCode>0.0</c:formatCode>
                <c:ptCount val="6"/>
                <c:pt idx="0">
                  <c:v>0.88745111064000015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F-488F-B53F-9516631EC6AB}"/>
            </c:ext>
          </c:extLst>
        </c:ser>
        <c:ser>
          <c:idx val="1"/>
          <c:order val="1"/>
          <c:tx>
            <c:strRef>
              <c:f>'VAT1'!$C$56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'VAT1'!$D$6:$I$6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'VAT1'!$D$56:$I$56</c:f>
              <c:numCache>
                <c:formatCode>0.0</c:formatCode>
                <c:ptCount val="6"/>
                <c:pt idx="0">
                  <c:v>0.44516487946</c:v>
                </c:pt>
                <c:pt idx="1">
                  <c:v>0.16494239453339476</c:v>
                </c:pt>
                <c:pt idx="2">
                  <c:v>0.11283347086453828</c:v>
                </c:pt>
                <c:pt idx="3">
                  <c:v>6.3928249382066996E-2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F-488F-B53F-9516631EC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1750528"/>
        <c:axId val="301750920"/>
      </c:barChart>
      <c:catAx>
        <c:axId val="30175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301750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1750920"/>
        <c:scaling>
          <c:orientation val="minMax"/>
          <c:max val="4"/>
          <c:min val="0"/>
        </c:scaling>
        <c:delete val="0"/>
        <c:axPos val="l"/>
        <c:numFmt formatCode="0_ ;\-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301750528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742081447963797"/>
          <c:y val="0.17275747508305647"/>
          <c:w val="0.27714932126696834"/>
          <c:h val="0.106312292358803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420814479638008"/>
          <c:y val="8.9700996677740868E-2"/>
          <c:w val="0.77714932126696834"/>
          <c:h val="0.652823920265780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'VAT2'!$C$55</c:f>
              <c:strCache>
                <c:ptCount val="1"/>
                <c:pt idx="0">
                  <c:v>&lt; 11,5 cm =32%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'VAT2'!$D$6:$I$6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'VAT2'!$D$55:$I$55</c:f>
              <c:numCache>
                <c:formatCode>0.0</c:formatCode>
                <c:ptCount val="6"/>
                <c:pt idx="0">
                  <c:v>0.47030212321118225</c:v>
                </c:pt>
                <c:pt idx="1">
                  <c:v>9.5378703448817728E-2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56-4F71-9DD1-F54840F31ACD}"/>
            </c:ext>
          </c:extLst>
        </c:ser>
        <c:ser>
          <c:idx val="1"/>
          <c:order val="1"/>
          <c:tx>
            <c:strRef>
              <c:f>'VAT2'!$C$56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'VAT2'!$D$6:$I$6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'VAT2'!$D$56:$I$56</c:f>
              <c:numCache>
                <c:formatCode>0.0</c:formatCode>
                <c:ptCount val="6"/>
                <c:pt idx="0">
                  <c:v>0.75582819263068579</c:v>
                </c:pt>
                <c:pt idx="1">
                  <c:v>0.28187659853362512</c:v>
                </c:pt>
                <c:pt idx="2">
                  <c:v>0.1055413718482635</c:v>
                </c:pt>
                <c:pt idx="3">
                  <c:v>4.9587664065072576E-2</c:v>
                </c:pt>
                <c:pt idx="4">
                  <c:v>8.6476143235294112E-4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56-4F71-9DD1-F54840F31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1752880"/>
        <c:axId val="301753272"/>
      </c:barChart>
      <c:catAx>
        <c:axId val="30175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301753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1753272"/>
        <c:scaling>
          <c:orientation val="minMax"/>
          <c:max val="4"/>
          <c:min val="0"/>
        </c:scaling>
        <c:delete val="0"/>
        <c:axPos val="l"/>
        <c:numFmt formatCode="0_ ;\-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301752880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289592760180993"/>
          <c:y val="0.17275747508305647"/>
          <c:w val="0.27714932126696834"/>
          <c:h val="0.106312292358803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420814479638008"/>
          <c:y val="8.9700996677740868E-2"/>
          <c:w val="0.77714932126696834"/>
          <c:h val="0.652823920265780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VIAÑO!$C$55</c:f>
              <c:strCache>
                <c:ptCount val="1"/>
                <c:pt idx="0">
                  <c:v>&lt; 11,5 cm =0%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VIAÑO!$D$6:$I$6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VIAÑO!$D$55:$I$55</c:f>
              <c:numCache>
                <c:formatCode>0.0</c:formatCode>
                <c:ptCount val="6"/>
                <c:pt idx="0">
                  <c:v>0</c:v>
                </c:pt>
                <c:pt idx="1">
                  <c:v>1.1592110000000001E-4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9-4DAF-A81C-2FFAE1E16556}"/>
            </c:ext>
          </c:extLst>
        </c:ser>
        <c:ser>
          <c:idx val="1"/>
          <c:order val="1"/>
          <c:tx>
            <c:strRef>
              <c:f>VIAÑO!$C$56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VIAÑO!$D$6:$I$6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VIAÑO!$D$56:$I$56</c:f>
              <c:numCache>
                <c:formatCode>0.0</c:formatCode>
                <c:ptCount val="6"/>
                <c:pt idx="0">
                  <c:v>0</c:v>
                </c:pt>
                <c:pt idx="1">
                  <c:v>6.340887237382414E-3</c:v>
                </c:pt>
                <c:pt idx="2">
                  <c:v>7.9704811958764027E-2</c:v>
                </c:pt>
                <c:pt idx="3">
                  <c:v>0.1235217033741343</c:v>
                </c:pt>
                <c:pt idx="4">
                  <c:v>7.878582369719252E-3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99-4DAF-A81C-2FFAE1E16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2074744"/>
        <c:axId val="302075136"/>
      </c:barChart>
      <c:catAx>
        <c:axId val="302074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302075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2075136"/>
        <c:scaling>
          <c:orientation val="minMax"/>
        </c:scaling>
        <c:delete val="0"/>
        <c:axPos val="l"/>
        <c:numFmt formatCode="0.00_ ;\-0.0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302074744"/>
        <c:crosses val="autoZero"/>
        <c:crossBetween val="between"/>
        <c:minorUnit val="2.0000000000000004E-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515837104072395"/>
          <c:y val="0.18106312292358803"/>
          <c:w val="0.27714932126696834"/>
          <c:h val="0.106312292358803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420814479638008"/>
          <c:y val="8.9700996677740868E-2"/>
          <c:w val="0.77714932126696834"/>
          <c:h val="0.652823920265780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'VIT4'!$C$55</c:f>
              <c:strCache>
                <c:ptCount val="1"/>
                <c:pt idx="0">
                  <c:v>&lt; 11,5 cm =0%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'VIT4'!$D$6:$I$6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'VIT4'!$D$55:$I$55</c:f>
              <c:numCache>
                <c:formatCode>0.0</c:formatCode>
                <c:ptCount val="6"/>
                <c:pt idx="0">
                  <c:v>0</c:v>
                </c:pt>
                <c:pt idx="1">
                  <c:v>1.1592110000000001E-4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1-401C-AC90-3D6C4A65C850}"/>
            </c:ext>
          </c:extLst>
        </c:ser>
        <c:ser>
          <c:idx val="1"/>
          <c:order val="1"/>
          <c:tx>
            <c:strRef>
              <c:f>'VIT4'!$C$56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'VIT4'!$D$6:$I$6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'VIT4'!$D$56:$I$56</c:f>
              <c:numCache>
                <c:formatCode>0.0</c:formatCode>
                <c:ptCount val="6"/>
                <c:pt idx="0">
                  <c:v>0</c:v>
                </c:pt>
                <c:pt idx="1">
                  <c:v>6.340887237382414E-3</c:v>
                </c:pt>
                <c:pt idx="2">
                  <c:v>7.9704811958764027E-2</c:v>
                </c:pt>
                <c:pt idx="3">
                  <c:v>0.1235217033741343</c:v>
                </c:pt>
                <c:pt idx="4">
                  <c:v>7.878582369719252E-3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D1-401C-AC90-3D6C4A65C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2074744"/>
        <c:axId val="302075136"/>
      </c:barChart>
      <c:catAx>
        <c:axId val="302074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302075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2075136"/>
        <c:scaling>
          <c:orientation val="minMax"/>
        </c:scaling>
        <c:delete val="0"/>
        <c:axPos val="l"/>
        <c:numFmt formatCode="0.00_ ;\-0.0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302074744"/>
        <c:crosses val="autoZero"/>
        <c:crossBetween val="between"/>
        <c:minorUnit val="2.0000000000000004E-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515837104072395"/>
          <c:y val="0.18106312292358803"/>
          <c:w val="0.27714932126696834"/>
          <c:h val="0.106312292358803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623035093994192"/>
          <c:y val="8.575803981623277E-2"/>
          <c:w val="0.7686234484248512"/>
          <c:h val="0.630934150076569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'CS4'!$C$55</c:f>
              <c:strCache>
                <c:ptCount val="1"/>
                <c:pt idx="0">
                  <c:v>&lt; 11,5 cm =45%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'CS4'!$D$6:$I$6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'CS4'!$D$55:$I$55</c:f>
              <c:numCache>
                <c:formatCode>0.0</c:formatCode>
                <c:ptCount val="6"/>
                <c:pt idx="0">
                  <c:v>1.3147570396700001</c:v>
                </c:pt>
                <c:pt idx="1">
                  <c:v>2.6305859850277776E-2</c:v>
                </c:pt>
                <c:pt idx="2">
                  <c:v>1.261834549722222E-3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B-4C06-9CE3-E15E2121CE15}"/>
            </c:ext>
          </c:extLst>
        </c:ser>
        <c:ser>
          <c:idx val="1"/>
          <c:order val="1"/>
          <c:tx>
            <c:strRef>
              <c:f>'CS4'!$C$56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'CS4'!$D$6:$I$6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'CS4'!$D$56:$I$56</c:f>
              <c:numCache>
                <c:formatCode>0.0</c:formatCode>
                <c:ptCount val="6"/>
                <c:pt idx="0">
                  <c:v>0</c:v>
                </c:pt>
                <c:pt idx="1">
                  <c:v>0.11577448316913135</c:v>
                </c:pt>
                <c:pt idx="2">
                  <c:v>0.6709380274542559</c:v>
                </c:pt>
                <c:pt idx="3">
                  <c:v>0.76428842370298489</c:v>
                </c:pt>
                <c:pt idx="4">
                  <c:v>6.6161463903627593E-2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B-4C06-9CE3-E15E2121C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5810568"/>
        <c:axId val="295810960"/>
      </c:barChart>
      <c:catAx>
        <c:axId val="295810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5810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5810960"/>
        <c:scaling>
          <c:orientation val="minMax"/>
          <c:max val="4"/>
          <c:min val="0"/>
        </c:scaling>
        <c:delete val="0"/>
        <c:axPos val="l"/>
        <c:numFmt formatCode="0_ ;\-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5810568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284459927836338"/>
          <c:y val="5.6661562021439509E-2"/>
          <c:w val="0.27652382052694879"/>
          <c:h val="9.800918836140887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420814479638008"/>
          <c:y val="8.9700996677740868E-2"/>
          <c:w val="0.77714932126696834"/>
          <c:h val="0.652823920265780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'CalbT20-21'!$C$52</c:f>
              <c:strCache>
                <c:ptCount val="1"/>
                <c:pt idx="0">
                  <c:v>&lt; 11,5 cm =14%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'CalbT20-21'!$D$6:$I$6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'CalbT20-21'!$D$52:$I$52</c:f>
              <c:numCache>
                <c:formatCode>0.0</c:formatCode>
                <c:ptCount val="6"/>
                <c:pt idx="0">
                  <c:v>1.8696667075</c:v>
                </c:pt>
                <c:pt idx="1">
                  <c:v>0.25788228527192986</c:v>
                </c:pt>
                <c:pt idx="2">
                  <c:v>6.4487787228070165E-2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B-4C60-8336-D88E512A520A}"/>
            </c:ext>
          </c:extLst>
        </c:ser>
        <c:ser>
          <c:idx val="1"/>
          <c:order val="1"/>
          <c:tx>
            <c:strRef>
              <c:f>'CalbT20-21'!$C$53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'CalbT20-21'!$D$6:$I$6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'CalbT20-21'!$D$53:$I$53</c:f>
              <c:numCache>
                <c:formatCode>0.0</c:formatCode>
                <c:ptCount val="6"/>
                <c:pt idx="0">
                  <c:v>0.91910679264931927</c:v>
                </c:pt>
                <c:pt idx="1">
                  <c:v>2.6276563335161085</c:v>
                </c:pt>
                <c:pt idx="2">
                  <c:v>8.8993667598003583</c:v>
                </c:pt>
                <c:pt idx="3">
                  <c:v>0.82088257403421483</c:v>
                </c:pt>
                <c:pt idx="4">
                  <c:v>1.0710000000000001E-5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CB-4C60-8336-D88E512A5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1796752"/>
        <c:axId val="431797144"/>
      </c:barChart>
      <c:catAx>
        <c:axId val="43179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431797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1797144"/>
        <c:scaling>
          <c:orientation val="minMax"/>
        </c:scaling>
        <c:delete val="0"/>
        <c:axPos val="l"/>
        <c:numFmt formatCode="0_ ;\-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431796752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515837104072395"/>
          <c:y val="0.18106312292358803"/>
          <c:w val="0.27714932126696834"/>
          <c:h val="0.106312292358803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420814479638008"/>
          <c:y val="8.9700996677740868E-2"/>
          <c:w val="0.77714932126696834"/>
          <c:h val="0.652823920265780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Calb3t20!$C$52</c:f>
              <c:strCache>
                <c:ptCount val="1"/>
                <c:pt idx="0">
                  <c:v>&lt; 11,5 cm =1%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Calb3t20!$D$6:$I$6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Calb3t20!$D$52:$I$52</c:f>
              <c:numCache>
                <c:formatCode>0.0</c:formatCode>
                <c:ptCount val="6"/>
                <c:pt idx="0">
                  <c:v>0</c:v>
                </c:pt>
                <c:pt idx="1">
                  <c:v>5.3589509999999993E-2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F-49A4-BC6D-9E3DE83EC790}"/>
            </c:ext>
          </c:extLst>
        </c:ser>
        <c:ser>
          <c:idx val="1"/>
          <c:order val="1"/>
          <c:tx>
            <c:strRef>
              <c:f>Calb3t20!$C$53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Calb3t20!$D$6:$I$6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Calb3t20!$D$53:$I$53</c:f>
              <c:numCache>
                <c:formatCode>0.0</c:formatCode>
                <c:ptCount val="6"/>
                <c:pt idx="0">
                  <c:v>0</c:v>
                </c:pt>
                <c:pt idx="1">
                  <c:v>0.39519574388326589</c:v>
                </c:pt>
                <c:pt idx="2">
                  <c:v>5.077774963940807</c:v>
                </c:pt>
                <c:pt idx="3">
                  <c:v>0.76394786217592614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F-49A4-BC6D-9E3DE83EC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1799104"/>
        <c:axId val="431799496"/>
      </c:barChart>
      <c:catAx>
        <c:axId val="43179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431799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1799496"/>
        <c:scaling>
          <c:orientation val="minMax"/>
        </c:scaling>
        <c:delete val="0"/>
        <c:axPos val="l"/>
        <c:numFmt formatCode="0_ ;\-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431799104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515837104072395"/>
          <c:y val="0.18106312292358803"/>
          <c:w val="0.27714932126696834"/>
          <c:h val="0.106312292358803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420814479638008"/>
          <c:y val="8.9700996677740868E-2"/>
          <c:w val="0.77714932126696834"/>
          <c:h val="0.652823920265780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Calb4t20!$C$52</c:f>
              <c:strCache>
                <c:ptCount val="1"/>
                <c:pt idx="0">
                  <c:v>&lt; 11,5 cm =8%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Calb4t20!$D$6:$I$6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Calb4t20!$D$52:$I$52</c:f>
              <c:numCache>
                <c:formatCode>0.0</c:formatCode>
                <c:ptCount val="6"/>
                <c:pt idx="0">
                  <c:v>0</c:v>
                </c:pt>
                <c:pt idx="1">
                  <c:v>2.3146292771929824E-2</c:v>
                </c:pt>
                <c:pt idx="2">
                  <c:v>6.4487787228070165E-2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7-4B53-B9C2-37258E8BF34D}"/>
            </c:ext>
          </c:extLst>
        </c:ser>
        <c:ser>
          <c:idx val="1"/>
          <c:order val="1"/>
          <c:tx>
            <c:strRef>
              <c:f>Calb4t20!$C$53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Calb4t20!$D$6:$I$6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Calb4t20!$D$53:$I$53</c:f>
              <c:numCache>
                <c:formatCode>0.0</c:formatCode>
                <c:ptCount val="6"/>
                <c:pt idx="0">
                  <c:v>0</c:v>
                </c:pt>
                <c:pt idx="1">
                  <c:v>6.6324746754385946E-2</c:v>
                </c:pt>
                <c:pt idx="2">
                  <c:v>0.87326617456914346</c:v>
                </c:pt>
                <c:pt idx="3">
                  <c:v>2.2285098676470584E-2</c:v>
                </c:pt>
                <c:pt idx="4">
                  <c:v>1.0710000000000001E-5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7-4B53-B9C2-37258E8BF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1801456"/>
        <c:axId val="431801848"/>
      </c:barChart>
      <c:catAx>
        <c:axId val="43180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431801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1801848"/>
        <c:scaling>
          <c:orientation val="minMax"/>
        </c:scaling>
        <c:delete val="0"/>
        <c:axPos val="l"/>
        <c:numFmt formatCode="0.00_ ;\-0.0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4318014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515837104072395"/>
          <c:y val="0.18106312292358803"/>
          <c:w val="0.27714932126696834"/>
          <c:h val="0.106312292358803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420814479638008"/>
          <c:y val="8.9700996677740868E-2"/>
          <c:w val="0.77714932126696834"/>
          <c:h val="0.652823920265780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Calb1t21!$C$52</c:f>
              <c:strCache>
                <c:ptCount val="1"/>
                <c:pt idx="0">
                  <c:v>&lt; 11,5 cm =3%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Calb1t21!$D$6:$I$6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Calb1t21!$D$52:$I$52</c:f>
              <c:numCache>
                <c:formatCode>0.0</c:formatCode>
                <c:ptCount val="6"/>
                <c:pt idx="0">
                  <c:v>9.872916000000001E-2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2-4889-A842-86FFEC0DBA4F}"/>
            </c:ext>
          </c:extLst>
        </c:ser>
        <c:ser>
          <c:idx val="1"/>
          <c:order val="1"/>
          <c:tx>
            <c:strRef>
              <c:f>Calb1t21!$C$53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Calb1t21!$D$6:$I$6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Calb1t21!$D$53:$I$53</c:f>
              <c:numCache>
                <c:formatCode>0.0</c:formatCode>
                <c:ptCount val="6"/>
                <c:pt idx="0">
                  <c:v>6.5832854444444436E-2</c:v>
                </c:pt>
                <c:pt idx="1">
                  <c:v>1.1456220494284384</c:v>
                </c:pt>
                <c:pt idx="2">
                  <c:v>1.7552988529452993</c:v>
                </c:pt>
                <c:pt idx="3">
                  <c:v>2.7813483181818185E-2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22-4889-A842-86FFEC0DB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7076600"/>
        <c:axId val="477076992"/>
      </c:barChart>
      <c:catAx>
        <c:axId val="477076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477076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7076992"/>
        <c:scaling>
          <c:orientation val="minMax"/>
        </c:scaling>
        <c:delete val="0"/>
        <c:axPos val="l"/>
        <c:numFmt formatCode="0_ ;\-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477076600"/>
        <c:crosses val="autoZero"/>
        <c:crossBetween val="between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515837104072395"/>
          <c:y val="0.18106312292358803"/>
          <c:w val="0.27714932126696834"/>
          <c:h val="0.106312292358803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420814479638008"/>
          <c:y val="8.9700996677740868E-2"/>
          <c:w val="0.77714932126696834"/>
          <c:h val="0.652823920265780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Calb2t21!$C$52</c:f>
              <c:strCache>
                <c:ptCount val="1"/>
                <c:pt idx="0">
                  <c:v>&lt; 11,5 cm =39%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Calb2t21!$D$6:$I$6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Calb2t21!$D$52:$I$52</c:f>
              <c:numCache>
                <c:formatCode>0.0</c:formatCode>
                <c:ptCount val="6"/>
                <c:pt idx="0">
                  <c:v>1.7709375475000002</c:v>
                </c:pt>
                <c:pt idx="1">
                  <c:v>0.18114648250000001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F0-4414-90FB-A8C09DCBDFE6}"/>
            </c:ext>
          </c:extLst>
        </c:ser>
        <c:ser>
          <c:idx val="1"/>
          <c:order val="1"/>
          <c:tx>
            <c:strRef>
              <c:f>Calb2t21!$C$53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Calb2t21!$D$6:$I$6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Calb2t21!$D$53:$I$53</c:f>
              <c:numCache>
                <c:formatCode>0.0</c:formatCode>
                <c:ptCount val="6"/>
                <c:pt idx="0">
                  <c:v>0.85327393820487474</c:v>
                </c:pt>
                <c:pt idx="1">
                  <c:v>1.0205137934500179</c:v>
                </c:pt>
                <c:pt idx="2">
                  <c:v>1.193026768345107</c:v>
                </c:pt>
                <c:pt idx="3">
                  <c:v>6.8361300000000002E-3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F0-4414-90FB-A8C09DCBD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7079344"/>
        <c:axId val="477079736"/>
      </c:barChart>
      <c:catAx>
        <c:axId val="47707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477079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7079736"/>
        <c:scaling>
          <c:orientation val="minMax"/>
          <c:max val="4"/>
        </c:scaling>
        <c:delete val="0"/>
        <c:axPos val="l"/>
        <c:numFmt formatCode="0_ ;\-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477079344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515837104072395"/>
          <c:y val="0.18106312292358803"/>
          <c:w val="0.27714932126696834"/>
          <c:h val="0.106312292358803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25791855203619"/>
          <c:y val="4.8237476808905382E-2"/>
          <c:w val="0.77714932126696834"/>
          <c:h val="0.6864564007421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'CS1'!$C$55</c:f>
              <c:strCache>
                <c:ptCount val="1"/>
                <c:pt idx="0">
                  <c:v>&lt; 11,5 cm =80%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'CS1'!$D$6:$I$6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'CS1'!$D$55:$I$55</c:f>
              <c:numCache>
                <c:formatCode>0.0</c:formatCode>
                <c:ptCount val="6"/>
                <c:pt idx="0">
                  <c:v>10.17417793149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D-4230-B69A-F0CD53CD4306}"/>
            </c:ext>
          </c:extLst>
        </c:ser>
        <c:ser>
          <c:idx val="1"/>
          <c:order val="1"/>
          <c:tx>
            <c:strRef>
              <c:f>'CS1'!$C$56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'CS1'!$D$6:$I$6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'CS1'!$D$56:$I$56</c:f>
              <c:numCache>
                <c:formatCode>0.0</c:formatCode>
                <c:ptCount val="6"/>
                <c:pt idx="0">
                  <c:v>1.7028288209429312</c:v>
                </c:pt>
                <c:pt idx="1">
                  <c:v>0.46577501040918801</c:v>
                </c:pt>
                <c:pt idx="2">
                  <c:v>0.27260563967940332</c:v>
                </c:pt>
                <c:pt idx="3">
                  <c:v>0.14937106313847762</c:v>
                </c:pt>
                <c:pt idx="4">
                  <c:v>4.0823975500000002E-3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8D-4230-B69A-F0CD53CD4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5811744"/>
        <c:axId val="295812136"/>
      </c:barChart>
      <c:catAx>
        <c:axId val="29581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5812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5812136"/>
        <c:scaling>
          <c:orientation val="minMax"/>
        </c:scaling>
        <c:delete val="0"/>
        <c:axPos val="l"/>
        <c:numFmt formatCode="0_ ;\-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5811744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665158371040724"/>
          <c:y val="4.4526901669758812E-2"/>
          <c:w val="0.27714932126696834"/>
          <c:h val="0.1187384044526901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55203619909503"/>
          <c:y val="4.8237476808905382E-2"/>
          <c:w val="0.79185520361990946"/>
          <c:h val="0.6864564007421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'CS2'!$C$55</c:f>
              <c:strCache>
                <c:ptCount val="1"/>
                <c:pt idx="0">
                  <c:v>&lt; 11,5 cm =68%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'CS2'!$D$6:$I$6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'CS2'!$D$55:$I$55</c:f>
              <c:numCache>
                <c:formatCode>0.0</c:formatCode>
                <c:ptCount val="6"/>
                <c:pt idx="0">
                  <c:v>4.1506388328368482</c:v>
                </c:pt>
                <c:pt idx="1">
                  <c:v>0.8435487907040744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A-4336-9E7F-E8698C81E44A}"/>
            </c:ext>
          </c:extLst>
        </c:ser>
        <c:ser>
          <c:idx val="1"/>
          <c:order val="1"/>
          <c:tx>
            <c:strRef>
              <c:f>'CS2'!$C$56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'CS2'!$D$6:$I$6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'CS2'!$D$56:$I$56</c:f>
              <c:numCache>
                <c:formatCode>0.0</c:formatCode>
                <c:ptCount val="6"/>
                <c:pt idx="0">
                  <c:v>1.193782789512833</c:v>
                </c:pt>
                <c:pt idx="1">
                  <c:v>0.92507971301484737</c:v>
                </c:pt>
                <c:pt idx="2">
                  <c:v>0.17870959266400008</c:v>
                </c:pt>
                <c:pt idx="3">
                  <c:v>6.728685044118593E-2</c:v>
                </c:pt>
                <c:pt idx="4">
                  <c:v>1.2362744681818183E-3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A-4336-9E7F-E8698C81E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5812920"/>
        <c:axId val="295813312"/>
      </c:barChart>
      <c:catAx>
        <c:axId val="295812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5813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5813312"/>
        <c:scaling>
          <c:orientation val="minMax"/>
          <c:min val="0"/>
        </c:scaling>
        <c:delete val="0"/>
        <c:axPos val="l"/>
        <c:numFmt formatCode="0_ ;\-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5812920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891402714932126"/>
          <c:y val="4.4526901669758812E-2"/>
          <c:w val="0.27714932126696834"/>
          <c:h val="0.1781076066790352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52036199095023"/>
          <c:y val="8.4717607973421927E-2"/>
          <c:w val="0.76923076923076927"/>
          <c:h val="0.661129568106312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CSAAÑO!$C$55</c:f>
              <c:strCache>
                <c:ptCount val="1"/>
                <c:pt idx="0">
                  <c:v>&lt; 11,5 cm =72%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CSAAÑO!$D$6:$I$6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CSAAÑO!$D$55:$I$55</c:f>
              <c:numCache>
                <c:formatCode>0.0</c:formatCode>
                <c:ptCount val="6"/>
                <c:pt idx="0">
                  <c:v>15.639573803996846</c:v>
                </c:pt>
                <c:pt idx="1">
                  <c:v>0.90435998461755718</c:v>
                </c:pt>
                <c:pt idx="2">
                  <c:v>2.3793517365170939E-3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C-446C-AFB2-37DFB8013D1C}"/>
            </c:ext>
          </c:extLst>
        </c:ser>
        <c:ser>
          <c:idx val="1"/>
          <c:order val="1"/>
          <c:tx>
            <c:strRef>
              <c:f>CSAAÑO!$C$56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CSAAÑO!$D$6:$I$6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CSAAÑO!$D$56:$I$56</c:f>
              <c:numCache>
                <c:formatCode>0.0</c:formatCode>
                <c:ptCount val="6"/>
                <c:pt idx="0">
                  <c:v>2.8966116104557638</c:v>
                </c:pt>
                <c:pt idx="1">
                  <c:v>1.5248513521112619</c:v>
                </c:pt>
                <c:pt idx="2">
                  <c:v>1.0860994103475194</c:v>
                </c:pt>
                <c:pt idx="3">
                  <c:v>0.94369212777207712</c:v>
                </c:pt>
                <c:pt idx="4">
                  <c:v>6.8233524614425917E-2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AC-446C-AFB2-37DFB8013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5814096"/>
        <c:axId val="299125200"/>
      </c:barChart>
      <c:catAx>
        <c:axId val="29581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9125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9125200"/>
        <c:scaling>
          <c:orientation val="minMax"/>
          <c:min val="0"/>
        </c:scaling>
        <c:delete val="0"/>
        <c:axPos val="l"/>
        <c:numFmt formatCode="0_ ;\-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5814096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80107708920089"/>
          <c:y val="0.10756011077655531"/>
          <c:w val="0.27714932126696834"/>
          <c:h val="0.106312292358803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81447963800905"/>
          <c:y val="8.4717607973421927E-2"/>
          <c:w val="0.7839366515837104"/>
          <c:h val="0.661129568106312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'CSA3'!$C$55</c:f>
              <c:strCache>
                <c:ptCount val="1"/>
                <c:pt idx="0">
                  <c:v>&lt; 11,5 cm =18%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'CSA3'!$D$6:$I$6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'CSA3'!$D$55:$I$55</c:f>
              <c:numCache>
                <c:formatCode>0.0</c:formatCode>
                <c:ptCount val="6"/>
                <c:pt idx="0">
                  <c:v>0</c:v>
                </c:pt>
                <c:pt idx="1">
                  <c:v>3.4611595071538465E-2</c:v>
                </c:pt>
                <c:pt idx="2">
                  <c:v>1.1271772784615386E-3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C-4B1A-A6F7-4AE6CBACFF8C}"/>
            </c:ext>
          </c:extLst>
        </c:ser>
        <c:ser>
          <c:idx val="1"/>
          <c:order val="1"/>
          <c:tx>
            <c:strRef>
              <c:f>'CSA3'!$C$56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'CSA3'!$D$6:$I$6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'CSA3'!$D$56:$I$56</c:f>
              <c:numCache>
                <c:formatCode>0.0</c:formatCode>
                <c:ptCount val="6"/>
                <c:pt idx="0">
                  <c:v>0</c:v>
                </c:pt>
                <c:pt idx="1">
                  <c:v>2.8256671827043948E-2</c:v>
                </c:pt>
                <c:pt idx="2">
                  <c:v>6.0409011101662614E-2</c:v>
                </c:pt>
                <c:pt idx="3">
                  <c:v>6.7307419758842621E-2</c:v>
                </c:pt>
                <c:pt idx="4">
                  <c:v>3.0403575024508301E-3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C-4B1A-A6F7-4AE6CBACF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9127160"/>
        <c:axId val="299127552"/>
      </c:barChart>
      <c:catAx>
        <c:axId val="299127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9127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9127552"/>
        <c:scaling>
          <c:orientation val="minMax"/>
          <c:max val="0.2"/>
          <c:min val="0"/>
        </c:scaling>
        <c:delete val="0"/>
        <c:axPos val="l"/>
        <c:numFmt formatCode="0.00_ ;\-0.0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9127160"/>
        <c:crosses val="autoZero"/>
        <c:crossBetween val="between"/>
        <c:majorUnit val="5.000000000000001E-2"/>
        <c:minorUnit val="5.000000000000001E-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9196772030995179"/>
          <c:y val="3.4954520524501299E-2"/>
          <c:w val="0.29563112847941431"/>
          <c:h val="0.106312292358803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81447963800905"/>
          <c:y val="8.4717607973421927E-2"/>
          <c:w val="0.7839366515837104"/>
          <c:h val="0.661129568106312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'CSA4'!$C$55</c:f>
              <c:strCache>
                <c:ptCount val="1"/>
                <c:pt idx="0">
                  <c:v>&lt; 11,5 cm =49%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'CSA4'!$D$6:$I$6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'CSA4'!$D$55:$I$55</c:f>
              <c:numCache>
                <c:formatCode>0.0</c:formatCode>
                <c:ptCount val="6"/>
                <c:pt idx="0">
                  <c:v>1.3147570396700001</c:v>
                </c:pt>
                <c:pt idx="1">
                  <c:v>2.6199598841944446E-2</c:v>
                </c:pt>
                <c:pt idx="2">
                  <c:v>1.2521744580555553E-3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5-412F-AB02-4DB823233C9D}"/>
            </c:ext>
          </c:extLst>
        </c:ser>
        <c:ser>
          <c:idx val="1"/>
          <c:order val="1"/>
          <c:tx>
            <c:strRef>
              <c:f>'CSA4'!$C$56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'CSA4'!$D$6:$I$6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'CSA4'!$D$56:$I$56</c:f>
              <c:numCache>
                <c:formatCode>0.0</c:formatCode>
                <c:ptCount val="6"/>
                <c:pt idx="0">
                  <c:v>0</c:v>
                </c:pt>
                <c:pt idx="1">
                  <c:v>0.10573995686018228</c:v>
                </c:pt>
                <c:pt idx="2">
                  <c:v>0.57437516690245349</c:v>
                </c:pt>
                <c:pt idx="3">
                  <c:v>0.65972679443357085</c:v>
                </c:pt>
                <c:pt idx="4">
                  <c:v>5.9874495093793251E-2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5-412F-AB02-4DB823233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7876880"/>
        <c:axId val="297877272"/>
      </c:barChart>
      <c:catAx>
        <c:axId val="29787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7877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7877272"/>
        <c:scaling>
          <c:orientation val="minMax"/>
          <c:max val="4"/>
          <c:min val="0"/>
        </c:scaling>
        <c:delete val="0"/>
        <c:axPos val="l"/>
        <c:numFmt formatCode="0_ ;\-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7876880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647058823529416"/>
          <c:y val="0.15780730897009967"/>
          <c:w val="0.27714932126696834"/>
          <c:h val="0.106312292358803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81447963800905"/>
          <c:y val="8.4717607973421927E-2"/>
          <c:w val="0.7839366515837104"/>
          <c:h val="0.661129568106312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'CSA1'!$C$55</c:f>
              <c:strCache>
                <c:ptCount val="1"/>
                <c:pt idx="0">
                  <c:v>&lt; 11,5 cm =80%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'CSA1'!$D$6:$I$6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'CSA1'!$D$55:$I$55</c:f>
              <c:numCache>
                <c:formatCode>0.0</c:formatCode>
                <c:ptCount val="6"/>
                <c:pt idx="0">
                  <c:v>10.17417793149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E-4680-B146-72F0F955B678}"/>
            </c:ext>
          </c:extLst>
        </c:ser>
        <c:ser>
          <c:idx val="1"/>
          <c:order val="1"/>
          <c:tx>
            <c:strRef>
              <c:f>'CSA1'!$C$56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'CSA1'!$D$6:$I$6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'CSA1'!$D$56:$I$56</c:f>
              <c:numCache>
                <c:formatCode>0.0</c:formatCode>
                <c:ptCount val="6"/>
                <c:pt idx="0">
                  <c:v>1.7028288209429312</c:v>
                </c:pt>
                <c:pt idx="1">
                  <c:v>0.46577501040918801</c:v>
                </c:pt>
                <c:pt idx="2">
                  <c:v>0.27260563967940332</c:v>
                </c:pt>
                <c:pt idx="3">
                  <c:v>0.14937106313847762</c:v>
                </c:pt>
                <c:pt idx="4">
                  <c:v>4.0823975500000002E-3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7E-4680-B146-72F0F955B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7879232"/>
        <c:axId val="297879624"/>
      </c:barChart>
      <c:catAx>
        <c:axId val="29787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7879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7879624"/>
        <c:scaling>
          <c:orientation val="minMax"/>
          <c:min val="0"/>
        </c:scaling>
        <c:delete val="0"/>
        <c:axPos val="l"/>
        <c:numFmt formatCode="0_ ;\-0\ 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97879232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986425339366519"/>
          <c:y val="0.15780730897009967"/>
          <c:w val="0.27714932126696834"/>
          <c:h val="0.106312292358803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1933575</xdr:colOff>
      <xdr:row>7</xdr:row>
      <xdr:rowOff>219075</xdr:rowOff>
    </xdr:from>
    <xdr:to>
      <xdr:col>10</xdr:col>
      <xdr:colOff>0</xdr:colOff>
      <xdr:row>21</xdr:row>
      <xdr:rowOff>190500</xdr:rowOff>
    </xdr:to>
    <xdr:graphicFrame macro="">
      <xdr:nvGraphicFramePr>
        <xdr:cNvPr id="113733" name="Gráfico 2">
          <a:extLst>
            <a:ext uri="{FF2B5EF4-FFF2-40B4-BE49-F238E27FC236}">
              <a16:creationId xmlns:a16="http://schemas.microsoft.com/office/drawing/2014/main" id="{00000000-0008-0000-0000-000045BC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1581150</xdr:colOff>
      <xdr:row>7</xdr:row>
      <xdr:rowOff>8164</xdr:rowOff>
    </xdr:from>
    <xdr:to>
      <xdr:col>6</xdr:col>
      <xdr:colOff>847725</xdr:colOff>
      <xdr:row>19</xdr:row>
      <xdr:rowOff>189139</xdr:rowOff>
    </xdr:to>
    <xdr:sp macro="" textlink="">
      <xdr:nvSpPr>
        <xdr:cNvPr id="113668" name="Text Box 4">
          <a:extLst>
            <a:ext uri="{FF2B5EF4-FFF2-40B4-BE49-F238E27FC236}">
              <a16:creationId xmlns:a16="http://schemas.microsoft.com/office/drawing/2014/main" id="{00000000-0008-0000-0000-000004BC0100}"/>
            </a:ext>
          </a:extLst>
        </xdr:cNvPr>
        <xdr:cNvSpPr txBox="1">
          <a:spLocks noChangeArrowheads="1"/>
        </xdr:cNvSpPr>
      </xdr:nvSpPr>
      <xdr:spPr bwMode="auto">
        <a:xfrm>
          <a:off x="10463893" y="2598964"/>
          <a:ext cx="1269546" cy="3860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36576" tIns="27432" rIns="36576" bIns="27432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0.29732</cdr:x>
      <cdr:y>0.00926</cdr:y>
    </cdr:from>
    <cdr:to>
      <cdr:x>0.55586</cdr:x>
      <cdr:y>0.49706</cdr:y>
    </cdr:to>
    <cdr:sp macro="" textlink="">
      <cdr:nvSpPr>
        <cdr:cNvPr id="2856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9441" y="50800"/>
          <a:ext cx="2179439" cy="25089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2021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0.64868</cdr:x>
      <cdr:y>0.26629</cdr:y>
    </cdr:from>
    <cdr:to>
      <cdr:x>1</cdr:x>
      <cdr:y>0.50394</cdr:y>
    </cdr:to>
    <cdr:sp macro="" textlink="">
      <cdr:nvSpPr>
        <cdr:cNvPr id="2856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48968" y="1289222"/>
          <a:ext cx="2896960" cy="11505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7.360 millones de ejem.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1378404</xdr:colOff>
      <xdr:row>6</xdr:row>
      <xdr:rowOff>289832</xdr:rowOff>
    </xdr:from>
    <xdr:to>
      <xdr:col>9</xdr:col>
      <xdr:colOff>1676400</xdr:colOff>
      <xdr:row>24</xdr:row>
      <xdr:rowOff>204107</xdr:rowOff>
    </xdr:to>
    <xdr:graphicFrame macro="">
      <xdr:nvGraphicFramePr>
        <xdr:cNvPr id="395354" name="Gráfico 2">
          <a:extLst>
            <a:ext uri="{FF2B5EF4-FFF2-40B4-BE49-F238E27FC236}">
              <a16:creationId xmlns:a16="http://schemas.microsoft.com/office/drawing/2014/main" id="{00000000-0008-0000-0500-00005A080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1647825</xdr:colOff>
      <xdr:row>6</xdr:row>
      <xdr:rowOff>277586</xdr:rowOff>
    </xdr:from>
    <xdr:to>
      <xdr:col>6</xdr:col>
      <xdr:colOff>695325</xdr:colOff>
      <xdr:row>21</xdr:row>
      <xdr:rowOff>185057</xdr:rowOff>
    </xdr:to>
    <xdr:sp macro="" textlink="">
      <xdr:nvSpPr>
        <xdr:cNvPr id="395268" name="Text Box 4">
          <a:extLst>
            <a:ext uri="{FF2B5EF4-FFF2-40B4-BE49-F238E27FC236}">
              <a16:creationId xmlns:a16="http://schemas.microsoft.com/office/drawing/2014/main" id="{00000000-0008-0000-0500-000004080600}"/>
            </a:ext>
          </a:extLst>
        </xdr:cNvPr>
        <xdr:cNvSpPr txBox="1">
          <a:spLocks noChangeArrowheads="1"/>
        </xdr:cNvSpPr>
      </xdr:nvSpPr>
      <xdr:spPr bwMode="auto">
        <a:xfrm>
          <a:off x="10530568" y="2628900"/>
          <a:ext cx="1050471" cy="45012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36576" tIns="32004" rIns="36576" bIns="32004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</a:t>
          </a:r>
          <a:r>
            <a:rPr lang="es-CL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)</a:t>
          </a:r>
        </a:p>
      </xdr:txBody>
    </xdr: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0.2952</cdr:x>
      <cdr:y>0.03706</cdr:y>
    </cdr:from>
    <cdr:to>
      <cdr:x>0.55202</cdr:x>
      <cdr:y>0.27849</cdr:y>
    </cdr:to>
    <cdr:sp macro="" textlink="">
      <cdr:nvSpPr>
        <cdr:cNvPr id="3962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75935" y="213865"/>
          <a:ext cx="2154063" cy="13932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2020-2021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0.63212</cdr:x>
      <cdr:y>0.25908</cdr:y>
    </cdr:from>
    <cdr:to>
      <cdr:x>1</cdr:x>
      <cdr:y>0.41741</cdr:y>
    </cdr:to>
    <cdr:sp macro="" textlink="">
      <cdr:nvSpPr>
        <cdr:cNvPr id="3962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7710" y="1404848"/>
          <a:ext cx="2960914" cy="8585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23.065 millones de ejem.</a:t>
          </a:r>
        </a:p>
      </cdr:txBody>
    </cdr:sp>
  </cdr:relSizeAnchor>
  <cdr:relSizeAnchor xmlns:cdr="http://schemas.openxmlformats.org/drawingml/2006/chartDrawing">
    <cdr:from>
      <cdr:x>0.18911</cdr:x>
      <cdr:y>0.88755</cdr:y>
    </cdr:from>
    <cdr:to>
      <cdr:x>0.93138</cdr:x>
      <cdr:y>0.9473</cdr:y>
    </cdr:to>
    <cdr:sp macro="" textlink="">
      <cdr:nvSpPr>
        <cdr:cNvPr id="39629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59372" y="4812690"/>
          <a:ext cx="6120705" cy="3239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1160690</xdr:colOff>
      <xdr:row>6</xdr:row>
      <xdr:rowOff>28575</xdr:rowOff>
    </xdr:from>
    <xdr:to>
      <xdr:col>9</xdr:col>
      <xdr:colOff>1655990</xdr:colOff>
      <xdr:row>23</xdr:row>
      <xdr:rowOff>247650</xdr:rowOff>
    </xdr:to>
    <xdr:graphicFrame macro="">
      <xdr:nvGraphicFramePr>
        <xdr:cNvPr id="257114" name="Gráfico 2">
          <a:extLst>
            <a:ext uri="{FF2B5EF4-FFF2-40B4-BE49-F238E27FC236}">
              <a16:creationId xmlns:a16="http://schemas.microsoft.com/office/drawing/2014/main" id="{00000000-0008-0000-0600-00005AEC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847725</xdr:colOff>
      <xdr:row>5</xdr:row>
      <xdr:rowOff>190500</xdr:rowOff>
    </xdr:from>
    <xdr:to>
      <xdr:col>5</xdr:col>
      <xdr:colOff>1943100</xdr:colOff>
      <xdr:row>20</xdr:row>
      <xdr:rowOff>76200</xdr:rowOff>
    </xdr:to>
    <xdr:sp macro="" textlink="">
      <xdr:nvSpPr>
        <xdr:cNvPr id="257028" name="Text Box 4">
          <a:extLst>
            <a:ext uri="{FF2B5EF4-FFF2-40B4-BE49-F238E27FC236}">
              <a16:creationId xmlns:a16="http://schemas.microsoft.com/office/drawing/2014/main" id="{00000000-0008-0000-0600-000004EC0300}"/>
            </a:ext>
          </a:extLst>
        </xdr:cNvPr>
        <xdr:cNvSpPr txBox="1">
          <a:spLocks noChangeArrowheads="1"/>
        </xdr:cNvSpPr>
      </xdr:nvSpPr>
      <xdr:spPr bwMode="auto">
        <a:xfrm>
          <a:off x="9953625" y="1885950"/>
          <a:ext cx="1095375" cy="476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36576" tIns="32004" rIns="36576" bIns="32004" anchor="ctr" upright="1"/>
        <a:lstStyle/>
        <a:p>
          <a:pPr algn="ctr" rtl="0">
            <a:defRPr sz="1000"/>
          </a:pPr>
          <a:r>
            <a:rPr lang="es-CL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0.21893</cdr:x>
      <cdr:y>0.04041</cdr:y>
    </cdr:from>
    <cdr:to>
      <cdr:x>0.48687</cdr:x>
      <cdr:y>0.19548</cdr:y>
    </cdr:to>
    <cdr:sp macro="" textlink="">
      <cdr:nvSpPr>
        <cdr:cNvPr id="258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05316" y="219123"/>
          <a:ext cx="2209414" cy="8408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2020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0.65924</cdr:x>
      <cdr:y>0.24367</cdr:y>
    </cdr:from>
    <cdr:to>
      <cdr:x>0.97888</cdr:x>
      <cdr:y>0.37727</cdr:y>
    </cdr:to>
    <cdr:sp macro="" textlink="">
      <cdr:nvSpPr>
        <cdr:cNvPr id="258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6043" y="1321267"/>
          <a:ext cx="2635728" cy="7244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194 millones de ejem.</a:t>
          </a:r>
        </a:p>
      </cdr:txBody>
    </cdr:sp>
  </cdr:relSizeAnchor>
  <cdr:relSizeAnchor xmlns:cdr="http://schemas.openxmlformats.org/drawingml/2006/chartDrawing">
    <cdr:from>
      <cdr:x>0.17669</cdr:x>
      <cdr:y>0.91967</cdr:y>
    </cdr:from>
    <cdr:to>
      <cdr:x>0.94961</cdr:x>
      <cdr:y>0.97942</cdr:y>
    </cdr:to>
    <cdr:sp macro="" textlink="">
      <cdr:nvSpPr>
        <cdr:cNvPr id="258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2647" y="5285385"/>
          <a:ext cx="6515398" cy="3431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1676399</xdr:colOff>
      <xdr:row>7</xdr:row>
      <xdr:rowOff>28576</xdr:rowOff>
    </xdr:from>
    <xdr:to>
      <xdr:col>9</xdr:col>
      <xdr:colOff>1632858</xdr:colOff>
      <xdr:row>24</xdr:row>
      <xdr:rowOff>239486</xdr:rowOff>
    </xdr:to>
    <xdr:graphicFrame macro="">
      <xdr:nvGraphicFramePr>
        <xdr:cNvPr id="260186" name="Gráfico 2">
          <a:extLst>
            <a:ext uri="{FF2B5EF4-FFF2-40B4-BE49-F238E27FC236}">
              <a16:creationId xmlns:a16="http://schemas.microsoft.com/office/drawing/2014/main" id="{00000000-0008-0000-0700-00005AF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1828799</xdr:colOff>
      <xdr:row>7</xdr:row>
      <xdr:rowOff>283029</xdr:rowOff>
    </xdr:from>
    <xdr:to>
      <xdr:col>6</xdr:col>
      <xdr:colOff>587829</xdr:colOff>
      <xdr:row>20</xdr:row>
      <xdr:rowOff>283028</xdr:rowOff>
    </xdr:to>
    <xdr:sp macro="" textlink="">
      <xdr:nvSpPr>
        <xdr:cNvPr id="260100" name="Text Box 4">
          <a:extLst>
            <a:ext uri="{FF2B5EF4-FFF2-40B4-BE49-F238E27FC236}">
              <a16:creationId xmlns:a16="http://schemas.microsoft.com/office/drawing/2014/main" id="{00000000-0008-0000-0700-000004F80300}"/>
            </a:ext>
          </a:extLst>
        </xdr:cNvPr>
        <xdr:cNvSpPr txBox="1">
          <a:spLocks noChangeArrowheads="1"/>
        </xdr:cNvSpPr>
      </xdr:nvSpPr>
      <xdr:spPr bwMode="auto">
        <a:xfrm>
          <a:off x="10711542" y="2830286"/>
          <a:ext cx="762001" cy="39841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0.22494</cdr:x>
      <cdr:y>0.05246</cdr:y>
    </cdr:from>
    <cdr:to>
      <cdr:x>0.48645</cdr:x>
      <cdr:y>0.28307</cdr:y>
    </cdr:to>
    <cdr:sp macro="" textlink="">
      <cdr:nvSpPr>
        <cdr:cNvPr id="261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54865" y="284438"/>
          <a:ext cx="2156393" cy="12504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2020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0.62712</cdr:x>
      <cdr:y>0.32209</cdr:y>
    </cdr:from>
    <cdr:to>
      <cdr:x>1</cdr:x>
      <cdr:y>0.46117</cdr:y>
    </cdr:to>
    <cdr:sp macro="" textlink="">
      <cdr:nvSpPr>
        <cdr:cNvPr id="2611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3258" y="1743886"/>
          <a:ext cx="2873829" cy="7530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2.741 millones de ejem.</a:t>
          </a:r>
        </a:p>
      </cdr:txBody>
    </cdr:sp>
  </cdr:relSizeAnchor>
  <cdr:relSizeAnchor xmlns:cdr="http://schemas.openxmlformats.org/drawingml/2006/chartDrawing">
    <cdr:from>
      <cdr:x>0.19326</cdr:x>
      <cdr:y>0.92361</cdr:y>
    </cdr:from>
    <cdr:to>
      <cdr:x>0.94961</cdr:x>
      <cdr:y>0.99171</cdr:y>
    </cdr:to>
    <cdr:sp macro="" textlink="">
      <cdr:nvSpPr>
        <cdr:cNvPr id="26112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32248" y="5307978"/>
          <a:ext cx="6375797" cy="3911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1247775</xdr:colOff>
      <xdr:row>7</xdr:row>
      <xdr:rowOff>28575</xdr:rowOff>
    </xdr:from>
    <xdr:to>
      <xdr:col>9</xdr:col>
      <xdr:colOff>1743075</xdr:colOff>
      <xdr:row>24</xdr:row>
      <xdr:rowOff>247650</xdr:rowOff>
    </xdr:to>
    <xdr:graphicFrame macro="">
      <xdr:nvGraphicFramePr>
        <xdr:cNvPr id="494682" name="Gráfico 2">
          <a:extLst>
            <a:ext uri="{FF2B5EF4-FFF2-40B4-BE49-F238E27FC236}">
              <a16:creationId xmlns:a16="http://schemas.microsoft.com/office/drawing/2014/main" id="{00000000-0008-0000-0800-00005A8C0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1362075</xdr:colOff>
      <xdr:row>7</xdr:row>
      <xdr:rowOff>0</xdr:rowOff>
    </xdr:from>
    <xdr:to>
      <xdr:col>6</xdr:col>
      <xdr:colOff>133350</xdr:colOff>
      <xdr:row>21</xdr:row>
      <xdr:rowOff>0</xdr:rowOff>
    </xdr:to>
    <xdr:sp macro="" textlink="">
      <xdr:nvSpPr>
        <xdr:cNvPr id="494596" name="Text Box 4">
          <a:extLst>
            <a:ext uri="{FF2B5EF4-FFF2-40B4-BE49-F238E27FC236}">
              <a16:creationId xmlns:a16="http://schemas.microsoft.com/office/drawing/2014/main" id="{00000000-0008-0000-0800-0000048C0700}"/>
            </a:ext>
          </a:extLst>
        </xdr:cNvPr>
        <xdr:cNvSpPr txBox="1">
          <a:spLocks noChangeArrowheads="1"/>
        </xdr:cNvSpPr>
      </xdr:nvSpPr>
      <xdr:spPr bwMode="auto">
        <a:xfrm>
          <a:off x="10467975" y="2352675"/>
          <a:ext cx="819150" cy="454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0.216</cdr:x>
      <cdr:y>0.02435</cdr:y>
    </cdr:from>
    <cdr:to>
      <cdr:x>0.4696</cdr:x>
      <cdr:y>0.25496</cdr:y>
    </cdr:to>
    <cdr:sp macro="" textlink="">
      <cdr:nvSpPr>
        <cdr:cNvPr id="4956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81120" y="132038"/>
          <a:ext cx="2091168" cy="1250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2021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0.63812</cdr:x>
      <cdr:y>0.34003</cdr:y>
    </cdr:from>
    <cdr:to>
      <cdr:x>1</cdr:x>
      <cdr:y>0.42434</cdr:y>
    </cdr:to>
    <cdr:sp macro="" textlink="">
      <cdr:nvSpPr>
        <cdr:cNvPr id="49561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61882" y="1843794"/>
          <a:ext cx="2984046" cy="4571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12.768 millones de ejem.</a:t>
          </a:r>
        </a:p>
      </cdr:txBody>
    </cdr:sp>
  </cdr:relSizeAnchor>
  <cdr:relSizeAnchor xmlns:cdr="http://schemas.openxmlformats.org/drawingml/2006/chartDrawing">
    <cdr:from>
      <cdr:x>0.216</cdr:x>
      <cdr:y>0.92361</cdr:y>
    </cdr:from>
    <cdr:to>
      <cdr:x>0.94961</cdr:x>
      <cdr:y>0.99171</cdr:y>
    </cdr:to>
    <cdr:sp macro="" textlink="">
      <cdr:nvSpPr>
        <cdr:cNvPr id="49561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23938" y="5307978"/>
          <a:ext cx="6184107" cy="3911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1247775</xdr:colOff>
      <xdr:row>7</xdr:row>
      <xdr:rowOff>28575</xdr:rowOff>
    </xdr:from>
    <xdr:to>
      <xdr:col>9</xdr:col>
      <xdr:colOff>1743075</xdr:colOff>
      <xdr:row>24</xdr:row>
      <xdr:rowOff>247650</xdr:rowOff>
    </xdr:to>
    <xdr:graphicFrame macro="">
      <xdr:nvGraphicFramePr>
        <xdr:cNvPr id="321626" name="Gráfico 2">
          <a:extLst>
            <a:ext uri="{FF2B5EF4-FFF2-40B4-BE49-F238E27FC236}">
              <a16:creationId xmlns:a16="http://schemas.microsoft.com/office/drawing/2014/main" id="{00000000-0008-0000-0900-00005AE80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1362075</xdr:colOff>
      <xdr:row>7</xdr:row>
      <xdr:rowOff>0</xdr:rowOff>
    </xdr:from>
    <xdr:to>
      <xdr:col>6</xdr:col>
      <xdr:colOff>133350</xdr:colOff>
      <xdr:row>21</xdr:row>
      <xdr:rowOff>0</xdr:rowOff>
    </xdr:to>
    <xdr:sp macro="" textlink="">
      <xdr:nvSpPr>
        <xdr:cNvPr id="321540" name="Text Box 4">
          <a:extLst>
            <a:ext uri="{FF2B5EF4-FFF2-40B4-BE49-F238E27FC236}">
              <a16:creationId xmlns:a16="http://schemas.microsoft.com/office/drawing/2014/main" id="{00000000-0008-0000-0900-000004E80400}"/>
            </a:ext>
          </a:extLst>
        </xdr:cNvPr>
        <xdr:cNvSpPr txBox="1">
          <a:spLocks noChangeArrowheads="1"/>
        </xdr:cNvSpPr>
      </xdr:nvSpPr>
      <xdr:spPr bwMode="auto">
        <a:xfrm>
          <a:off x="10467975" y="2352675"/>
          <a:ext cx="819150" cy="454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0.23849</cdr:x>
      <cdr:y>0.01053</cdr:y>
    </cdr:from>
    <cdr:to>
      <cdr:x>0.4963</cdr:x>
      <cdr:y>0.30862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59090" y="50800"/>
          <a:ext cx="2006222" cy="13486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2020-2021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0.5766</cdr:x>
      <cdr:y>0.33048</cdr:y>
    </cdr:from>
    <cdr:to>
      <cdr:x>1</cdr:x>
      <cdr:y>0.53114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58369" y="1407976"/>
          <a:ext cx="3200399" cy="8548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23.283 millones de ejem.</a:t>
          </a:r>
        </a:p>
      </cdr:txBody>
    </cdr:sp>
  </cdr:relSizeAnchor>
  <cdr:relSizeAnchor xmlns:cdr="http://schemas.openxmlformats.org/drawingml/2006/chartDrawing">
    <cdr:from>
      <cdr:x>0.13947</cdr:x>
      <cdr:y>0.87078</cdr:y>
    </cdr:from>
    <cdr:to>
      <cdr:x>0.90325</cdr:x>
      <cdr:y>0.95154</cdr:y>
    </cdr:to>
    <cdr:sp macro="" textlink="">
      <cdr:nvSpPr>
        <cdr:cNvPr id="11469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88501" y="3942894"/>
          <a:ext cx="5943722" cy="3654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0.216</cdr:x>
      <cdr:y>0.00829</cdr:y>
    </cdr:from>
    <cdr:to>
      <cdr:x>0.4696</cdr:x>
      <cdr:y>0.2389</cdr:y>
    </cdr:to>
    <cdr:sp macro="" textlink="">
      <cdr:nvSpPr>
        <cdr:cNvPr id="3225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23938" y="50800"/>
          <a:ext cx="2137767" cy="13245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2021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0.6302</cdr:x>
      <cdr:y>0.33414</cdr:y>
    </cdr:from>
    <cdr:to>
      <cdr:x>1</cdr:x>
      <cdr:y>0.45245</cdr:y>
    </cdr:to>
    <cdr:sp macro="" textlink="">
      <cdr:nvSpPr>
        <cdr:cNvPr id="32256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96569" y="1811856"/>
          <a:ext cx="3049359" cy="6415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7.360 milloneas de ejem.</a:t>
          </a:r>
        </a:p>
      </cdr:txBody>
    </cdr:sp>
  </cdr:relSizeAnchor>
  <cdr:relSizeAnchor xmlns:cdr="http://schemas.openxmlformats.org/drawingml/2006/chartDrawing">
    <cdr:from>
      <cdr:x>0.216</cdr:x>
      <cdr:y>0.92361</cdr:y>
    </cdr:from>
    <cdr:to>
      <cdr:x>0.94961</cdr:x>
      <cdr:y>0.99171</cdr:y>
    </cdr:to>
    <cdr:sp macro="" textlink="">
      <cdr:nvSpPr>
        <cdr:cNvPr id="32256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23938" y="5307978"/>
          <a:ext cx="6184107" cy="3911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2009775</xdr:colOff>
      <xdr:row>7</xdr:row>
      <xdr:rowOff>28575</xdr:rowOff>
    </xdr:from>
    <xdr:to>
      <xdr:col>9</xdr:col>
      <xdr:colOff>1743075</xdr:colOff>
      <xdr:row>23</xdr:row>
      <xdr:rowOff>57150</xdr:rowOff>
    </xdr:to>
    <xdr:graphicFrame macro="">
      <xdr:nvGraphicFramePr>
        <xdr:cNvPr id="398426" name="Gráfico 2">
          <a:extLst>
            <a:ext uri="{FF2B5EF4-FFF2-40B4-BE49-F238E27FC236}">
              <a16:creationId xmlns:a16="http://schemas.microsoft.com/office/drawing/2014/main" id="{00000000-0008-0000-0A00-00005A140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2009775</xdr:colOff>
      <xdr:row>6</xdr:row>
      <xdr:rowOff>28575</xdr:rowOff>
    </xdr:from>
    <xdr:to>
      <xdr:col>6</xdr:col>
      <xdr:colOff>733425</xdr:colOff>
      <xdr:row>20</xdr:row>
      <xdr:rowOff>247650</xdr:rowOff>
    </xdr:to>
    <xdr:sp macro="" textlink="">
      <xdr:nvSpPr>
        <xdr:cNvPr id="398340" name="Text Box 4">
          <a:extLst>
            <a:ext uri="{FF2B5EF4-FFF2-40B4-BE49-F238E27FC236}">
              <a16:creationId xmlns:a16="http://schemas.microsoft.com/office/drawing/2014/main" id="{00000000-0008-0000-0A00-000004140600}"/>
            </a:ext>
          </a:extLst>
        </xdr:cNvPr>
        <xdr:cNvSpPr txBox="1">
          <a:spLocks noChangeArrowheads="1"/>
        </xdr:cNvSpPr>
      </xdr:nvSpPr>
      <xdr:spPr bwMode="auto">
        <a:xfrm>
          <a:off x="11115675" y="2057400"/>
          <a:ext cx="771525" cy="476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36576" tIns="32004" rIns="36576" bIns="32004" anchor="ctr" upright="1"/>
        <a:lstStyle/>
        <a:p>
          <a:pPr algn="ctr" rtl="0">
            <a:defRPr sz="1000"/>
          </a:pPr>
          <a:r>
            <a:rPr lang="es-CL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0.19286</cdr:x>
      <cdr:y>0.00911</cdr:y>
    </cdr:from>
    <cdr:to>
      <cdr:x>0.45383</cdr:x>
      <cdr:y>0.15769</cdr:y>
    </cdr:to>
    <cdr:sp macro="" textlink="">
      <cdr:nvSpPr>
        <cdr:cNvPr id="3993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44820" y="44886"/>
          <a:ext cx="1955069" cy="7320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2020-2021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0.65108</cdr:x>
      <cdr:y>0.33002</cdr:y>
    </cdr:from>
    <cdr:to>
      <cdr:x>1</cdr:x>
      <cdr:y>0.47568</cdr:y>
    </cdr:to>
    <cdr:sp macro="" textlink="">
      <cdr:nvSpPr>
        <cdr:cNvPr id="39936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77616" y="1626054"/>
          <a:ext cx="2613932" cy="7176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:217 millones de ejem.</a:t>
          </a:r>
        </a:p>
      </cdr:txBody>
    </cdr:sp>
  </cdr:relSizeAnchor>
  <cdr:relSizeAnchor xmlns:cdr="http://schemas.openxmlformats.org/drawingml/2006/chartDrawing">
    <cdr:from>
      <cdr:x>0.1936</cdr:x>
      <cdr:y>0.88093</cdr:y>
    </cdr:from>
    <cdr:to>
      <cdr:x>0.94836</cdr:x>
      <cdr:y>0.94009</cdr:y>
    </cdr:to>
    <cdr:sp macro="" textlink="">
      <cdr:nvSpPr>
        <cdr:cNvPr id="39936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87658" y="4609770"/>
          <a:ext cx="5787188" cy="3093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65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2009775</xdr:colOff>
      <xdr:row>7</xdr:row>
      <xdr:rowOff>28575</xdr:rowOff>
    </xdr:from>
    <xdr:to>
      <xdr:col>9</xdr:col>
      <xdr:colOff>1743075</xdr:colOff>
      <xdr:row>23</xdr:row>
      <xdr:rowOff>57150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BE604BFF-4D3E-4143-BE62-ACDC48964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2009775</xdr:colOff>
      <xdr:row>6</xdr:row>
      <xdr:rowOff>28575</xdr:rowOff>
    </xdr:from>
    <xdr:to>
      <xdr:col>6</xdr:col>
      <xdr:colOff>733425</xdr:colOff>
      <xdr:row>20</xdr:row>
      <xdr:rowOff>247650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7C52DB84-CA38-4538-A159-AD3843EF2AF0}"/>
            </a:ext>
          </a:extLst>
        </xdr:cNvPr>
        <xdr:cNvSpPr txBox="1">
          <a:spLocks noChangeArrowheads="1"/>
        </xdr:cNvSpPr>
      </xdr:nvSpPr>
      <xdr:spPr bwMode="auto">
        <a:xfrm>
          <a:off x="10902315" y="2306955"/>
          <a:ext cx="735330" cy="460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36576" tIns="32004" rIns="36576" bIns="32004" anchor="ctr" upright="1"/>
        <a:lstStyle/>
        <a:p>
          <a:pPr algn="ctr" rtl="0">
            <a:defRPr sz="1000"/>
          </a:pPr>
          <a:r>
            <a:rPr lang="es-CL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0.19286</cdr:x>
      <cdr:y>0.00911</cdr:y>
    </cdr:from>
    <cdr:to>
      <cdr:x>0.45383</cdr:x>
      <cdr:y>0.15769</cdr:y>
    </cdr:to>
    <cdr:sp macro="" textlink="">
      <cdr:nvSpPr>
        <cdr:cNvPr id="3993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44820" y="44886"/>
          <a:ext cx="1955069" cy="7320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2020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0.65689</cdr:x>
      <cdr:y>0.31234</cdr:y>
    </cdr:from>
    <cdr:to>
      <cdr:x>1</cdr:x>
      <cdr:y>0.47568</cdr:y>
    </cdr:to>
    <cdr:sp macro="" textlink="">
      <cdr:nvSpPr>
        <cdr:cNvPr id="39936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21159" y="1538968"/>
          <a:ext cx="2570389" cy="8047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:217 millones de ejem.</a:t>
          </a:r>
        </a:p>
      </cdr:txBody>
    </cdr:sp>
  </cdr:relSizeAnchor>
  <cdr:relSizeAnchor xmlns:cdr="http://schemas.openxmlformats.org/drawingml/2006/chartDrawing">
    <cdr:from>
      <cdr:x>0.1936</cdr:x>
      <cdr:y>0.88093</cdr:y>
    </cdr:from>
    <cdr:to>
      <cdr:x>0.94836</cdr:x>
      <cdr:y>0.94009</cdr:y>
    </cdr:to>
    <cdr:sp macro="" textlink="">
      <cdr:nvSpPr>
        <cdr:cNvPr id="39936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87658" y="4609770"/>
          <a:ext cx="5787188" cy="3093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65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1523999</xdr:colOff>
      <xdr:row>7</xdr:row>
      <xdr:rowOff>28575</xdr:rowOff>
    </xdr:from>
    <xdr:to>
      <xdr:col>9</xdr:col>
      <xdr:colOff>1611086</xdr:colOff>
      <xdr:row>24</xdr:row>
      <xdr:rowOff>43543</xdr:rowOff>
    </xdr:to>
    <xdr:graphicFrame macro="">
      <xdr:nvGraphicFramePr>
        <xdr:cNvPr id="531546" name="Gráfico 2">
          <a:extLst>
            <a:ext uri="{FF2B5EF4-FFF2-40B4-BE49-F238E27FC236}">
              <a16:creationId xmlns:a16="http://schemas.microsoft.com/office/drawing/2014/main" id="{00000000-0008-0000-0F00-00005A1C0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1699533</xdr:colOff>
      <xdr:row>7</xdr:row>
      <xdr:rowOff>-1</xdr:rowOff>
    </xdr:from>
    <xdr:to>
      <xdr:col>6</xdr:col>
      <xdr:colOff>747033</xdr:colOff>
      <xdr:row>21</xdr:row>
      <xdr:rowOff>219074</xdr:rowOff>
    </xdr:to>
    <xdr:sp macro="" textlink="">
      <xdr:nvSpPr>
        <xdr:cNvPr id="531460" name="Text Box 4">
          <a:extLst>
            <a:ext uri="{FF2B5EF4-FFF2-40B4-BE49-F238E27FC236}">
              <a16:creationId xmlns:a16="http://schemas.microsoft.com/office/drawing/2014/main" id="{00000000-0008-0000-0F00-0000041C0800}"/>
            </a:ext>
          </a:extLst>
        </xdr:cNvPr>
        <xdr:cNvSpPr txBox="1">
          <a:spLocks noChangeArrowheads="1"/>
        </xdr:cNvSpPr>
      </xdr:nvSpPr>
      <xdr:spPr bwMode="auto">
        <a:xfrm>
          <a:off x="10582276" y="2590799"/>
          <a:ext cx="1050471" cy="45080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0.23795</cdr:x>
      <cdr:y>0.04041</cdr:y>
    </cdr:from>
    <cdr:to>
      <cdr:x>0.46807</cdr:x>
      <cdr:y>0.15793</cdr:y>
    </cdr:to>
    <cdr:sp macro="" textlink="">
      <cdr:nvSpPr>
        <cdr:cNvPr id="53248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62141" y="219123"/>
          <a:ext cx="1897553" cy="6372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2020-2021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0.61944</cdr:x>
      <cdr:y>0.31995</cdr:y>
    </cdr:from>
    <cdr:to>
      <cdr:x>1</cdr:x>
      <cdr:y>0.44094</cdr:y>
    </cdr:to>
    <cdr:sp macro="" textlink="">
      <cdr:nvSpPr>
        <cdr:cNvPr id="53248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55029" y="1669597"/>
          <a:ext cx="2982686" cy="6313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18.813 millones de ejem.</a:t>
          </a:r>
        </a:p>
      </cdr:txBody>
    </cdr:sp>
  </cdr:relSizeAnchor>
  <cdr:relSizeAnchor xmlns:cdr="http://schemas.openxmlformats.org/drawingml/2006/chartDrawing">
    <cdr:from>
      <cdr:x>0.21081</cdr:x>
      <cdr:y>0.89951</cdr:y>
    </cdr:from>
    <cdr:to>
      <cdr:x>0.94665</cdr:x>
      <cdr:y>0.97647</cdr:y>
    </cdr:to>
    <cdr:sp macro="" textlink="">
      <cdr:nvSpPr>
        <cdr:cNvPr id="53248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80183" y="5169595"/>
          <a:ext cx="6202858" cy="4419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217715</xdr:colOff>
      <xdr:row>7</xdr:row>
      <xdr:rowOff>28576</xdr:rowOff>
    </xdr:from>
    <xdr:to>
      <xdr:col>10</xdr:col>
      <xdr:colOff>1359</xdr:colOff>
      <xdr:row>23</xdr:row>
      <xdr:rowOff>239487</xdr:rowOff>
    </xdr:to>
    <xdr:graphicFrame macro="">
      <xdr:nvGraphicFramePr>
        <xdr:cNvPr id="534618" name="Gráfico 2">
          <a:extLst>
            <a:ext uri="{FF2B5EF4-FFF2-40B4-BE49-F238E27FC236}">
              <a16:creationId xmlns:a16="http://schemas.microsoft.com/office/drawing/2014/main" id="{00000000-0008-0000-1000-00005A280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1872342</xdr:colOff>
      <xdr:row>7</xdr:row>
      <xdr:rowOff>111578</xdr:rowOff>
    </xdr:from>
    <xdr:to>
      <xdr:col>6</xdr:col>
      <xdr:colOff>725260</xdr:colOff>
      <xdr:row>22</xdr:row>
      <xdr:rowOff>6803</xdr:rowOff>
    </xdr:to>
    <xdr:sp macro="" textlink="">
      <xdr:nvSpPr>
        <xdr:cNvPr id="534532" name="Text Box 4">
          <a:extLst>
            <a:ext uri="{FF2B5EF4-FFF2-40B4-BE49-F238E27FC236}">
              <a16:creationId xmlns:a16="http://schemas.microsoft.com/office/drawing/2014/main" id="{00000000-0008-0000-1000-000004280800}"/>
            </a:ext>
          </a:extLst>
        </xdr:cNvPr>
        <xdr:cNvSpPr txBox="1">
          <a:spLocks noChangeArrowheads="1"/>
        </xdr:cNvSpPr>
      </xdr:nvSpPr>
      <xdr:spPr bwMode="auto">
        <a:xfrm>
          <a:off x="10755085" y="2702378"/>
          <a:ext cx="855889" cy="44889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0.23997</cdr:x>
      <cdr:y>0.0314</cdr:y>
    </cdr:from>
    <cdr:to>
      <cdr:x>0.46589</cdr:x>
      <cdr:y>0.1499</cdr:y>
    </cdr:to>
    <cdr:sp macro="" textlink="">
      <cdr:nvSpPr>
        <cdr:cNvPr id="5355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26047" y="183536"/>
          <a:ext cx="1904405" cy="6806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2020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0.5957</cdr:x>
      <cdr:y>0.31302</cdr:y>
    </cdr:from>
    <cdr:to>
      <cdr:x>0.99455</cdr:x>
      <cdr:y>0.42477</cdr:y>
    </cdr:to>
    <cdr:sp macro="" textlink="">
      <cdr:nvSpPr>
        <cdr:cNvPr id="53555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32514" y="1599371"/>
          <a:ext cx="2900864" cy="5709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n: 129 millones de ejem.</a:t>
          </a:r>
        </a:p>
      </cdr:txBody>
    </cdr:sp>
  </cdr:relSizeAnchor>
  <cdr:relSizeAnchor xmlns:cdr="http://schemas.openxmlformats.org/drawingml/2006/chartDrawing">
    <cdr:from>
      <cdr:x>0.21946</cdr:x>
      <cdr:y>0.9</cdr:y>
    </cdr:from>
    <cdr:to>
      <cdr:x>0.94393</cdr:x>
      <cdr:y>0.97647</cdr:y>
    </cdr:to>
    <cdr:sp macro="" textlink="">
      <cdr:nvSpPr>
        <cdr:cNvPr id="53555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53109" y="5172419"/>
          <a:ext cx="6107013" cy="439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1828800</xdr:colOff>
      <xdr:row>7</xdr:row>
      <xdr:rowOff>28575</xdr:rowOff>
    </xdr:from>
    <xdr:to>
      <xdr:col>10</xdr:col>
      <xdr:colOff>1359</xdr:colOff>
      <xdr:row>23</xdr:row>
      <xdr:rowOff>195943</xdr:rowOff>
    </xdr:to>
    <xdr:graphicFrame macro="">
      <xdr:nvGraphicFramePr>
        <xdr:cNvPr id="537690" name="Gráfico 2">
          <a:extLst>
            <a:ext uri="{FF2B5EF4-FFF2-40B4-BE49-F238E27FC236}">
              <a16:creationId xmlns:a16="http://schemas.microsoft.com/office/drawing/2014/main" id="{00000000-0008-0000-1100-00005A340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1786617</xdr:colOff>
      <xdr:row>7</xdr:row>
      <xdr:rowOff>111578</xdr:rowOff>
    </xdr:from>
    <xdr:to>
      <xdr:col>6</xdr:col>
      <xdr:colOff>834117</xdr:colOff>
      <xdr:row>22</xdr:row>
      <xdr:rowOff>6803</xdr:rowOff>
    </xdr:to>
    <xdr:sp macro="" textlink="">
      <xdr:nvSpPr>
        <xdr:cNvPr id="537604" name="Text Box 4">
          <a:extLst>
            <a:ext uri="{FF2B5EF4-FFF2-40B4-BE49-F238E27FC236}">
              <a16:creationId xmlns:a16="http://schemas.microsoft.com/office/drawing/2014/main" id="{00000000-0008-0000-1100-000004340800}"/>
            </a:ext>
          </a:extLst>
        </xdr:cNvPr>
        <xdr:cNvSpPr txBox="1">
          <a:spLocks noChangeArrowheads="1"/>
        </xdr:cNvSpPr>
      </xdr:nvSpPr>
      <xdr:spPr bwMode="auto">
        <a:xfrm>
          <a:off x="10669360" y="2702378"/>
          <a:ext cx="1050471" cy="44889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1872343</xdr:colOff>
      <xdr:row>7</xdr:row>
      <xdr:rowOff>28575</xdr:rowOff>
    </xdr:from>
    <xdr:to>
      <xdr:col>10</xdr:col>
      <xdr:colOff>133351</xdr:colOff>
      <xdr:row>23</xdr:row>
      <xdr:rowOff>43543</xdr:rowOff>
    </xdr:to>
    <xdr:graphicFrame macro="">
      <xdr:nvGraphicFramePr>
        <xdr:cNvPr id="239708" name="Gráfico 2">
          <a:extLst>
            <a:ext uri="{FF2B5EF4-FFF2-40B4-BE49-F238E27FC236}">
              <a16:creationId xmlns:a16="http://schemas.microsoft.com/office/drawing/2014/main" id="{00000000-0008-0000-0100-00005CA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176893</xdr:colOff>
      <xdr:row>6</xdr:row>
      <xdr:rowOff>235404</xdr:rowOff>
    </xdr:from>
    <xdr:to>
      <xdr:col>6</xdr:col>
      <xdr:colOff>834118</xdr:colOff>
      <xdr:row>20</xdr:row>
      <xdr:rowOff>130629</xdr:rowOff>
    </xdr:to>
    <xdr:sp macro="" textlink="">
      <xdr:nvSpPr>
        <xdr:cNvPr id="239621" name="Text Box 5">
          <a:extLst>
            <a:ext uri="{FF2B5EF4-FFF2-40B4-BE49-F238E27FC236}">
              <a16:creationId xmlns:a16="http://schemas.microsoft.com/office/drawing/2014/main" id="{00000000-0008-0000-0100-000005A80300}"/>
            </a:ext>
          </a:extLst>
        </xdr:cNvPr>
        <xdr:cNvSpPr txBox="1">
          <a:spLocks noChangeArrowheads="1"/>
        </xdr:cNvSpPr>
      </xdr:nvSpPr>
      <xdr:spPr bwMode="auto">
        <a:xfrm>
          <a:off x="11062607" y="2390775"/>
          <a:ext cx="657225" cy="4184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  <xdr:twoCellAnchor>
    <xdr:from>
      <xdr:col>6</xdr:col>
      <xdr:colOff>1371600</xdr:colOff>
      <xdr:row>20</xdr:row>
      <xdr:rowOff>191861</xdr:rowOff>
    </xdr:from>
    <xdr:to>
      <xdr:col>9</xdr:col>
      <xdr:colOff>1362075</xdr:colOff>
      <xdr:row>21</xdr:row>
      <xdr:rowOff>239486</xdr:rowOff>
    </xdr:to>
    <xdr:sp macro="" textlink="">
      <xdr:nvSpPr>
        <xdr:cNvPr id="239622" name="Text Box 6">
          <a:extLst>
            <a:ext uri="{FF2B5EF4-FFF2-40B4-BE49-F238E27FC236}">
              <a16:creationId xmlns:a16="http://schemas.microsoft.com/office/drawing/2014/main" id="{00000000-0008-0000-0100-000006A80300}"/>
            </a:ext>
          </a:extLst>
        </xdr:cNvPr>
        <xdr:cNvSpPr txBox="1">
          <a:spLocks noChangeArrowheads="1"/>
        </xdr:cNvSpPr>
      </xdr:nvSpPr>
      <xdr:spPr bwMode="auto">
        <a:xfrm>
          <a:off x="12257314" y="6505575"/>
          <a:ext cx="5738132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xdr:txBody>
    </xdr:sp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0.24244</cdr:x>
      <cdr:y>0.0609</cdr:y>
    </cdr:from>
    <cdr:to>
      <cdr:x>0.46935</cdr:x>
      <cdr:y>0.17744</cdr:y>
    </cdr:to>
    <cdr:sp macro="" textlink="">
      <cdr:nvSpPr>
        <cdr:cNvPr id="5386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46883" y="352985"/>
          <a:ext cx="1912739" cy="6693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2020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0.62489</cdr:x>
      <cdr:y>0.36584</cdr:y>
    </cdr:from>
    <cdr:to>
      <cdr:x>0.997</cdr:x>
      <cdr:y>0.43701</cdr:y>
    </cdr:to>
    <cdr:sp macro="" textlink="">
      <cdr:nvSpPr>
        <cdr:cNvPr id="5386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89714" y="1853323"/>
          <a:ext cx="2852193" cy="3605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1.989 millones de ejem.</a:t>
          </a:r>
        </a:p>
      </cdr:txBody>
    </cdr:sp>
  </cdr:relSizeAnchor>
  <cdr:relSizeAnchor xmlns:cdr="http://schemas.openxmlformats.org/drawingml/2006/chartDrawing">
    <cdr:from>
      <cdr:x>0.21921</cdr:x>
      <cdr:y>0.89902</cdr:y>
    </cdr:from>
    <cdr:to>
      <cdr:x>0.94417</cdr:x>
      <cdr:y>0.97622</cdr:y>
    </cdr:to>
    <cdr:sp macro="" textlink="">
      <cdr:nvSpPr>
        <cdr:cNvPr id="53862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51025" y="5166770"/>
          <a:ext cx="6111180" cy="4433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1247775</xdr:colOff>
      <xdr:row>7</xdr:row>
      <xdr:rowOff>28575</xdr:rowOff>
    </xdr:from>
    <xdr:to>
      <xdr:col>9</xdr:col>
      <xdr:colOff>1743075</xdr:colOff>
      <xdr:row>24</xdr:row>
      <xdr:rowOff>247650</xdr:rowOff>
    </xdr:to>
    <xdr:graphicFrame macro="">
      <xdr:nvGraphicFramePr>
        <xdr:cNvPr id="540762" name="Gráfico 2">
          <a:extLst>
            <a:ext uri="{FF2B5EF4-FFF2-40B4-BE49-F238E27FC236}">
              <a16:creationId xmlns:a16="http://schemas.microsoft.com/office/drawing/2014/main" id="{00000000-0008-0000-1200-00005A400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480332</xdr:colOff>
      <xdr:row>7</xdr:row>
      <xdr:rowOff>24493</xdr:rowOff>
    </xdr:from>
    <xdr:to>
      <xdr:col>5</xdr:col>
      <xdr:colOff>1530803</xdr:colOff>
      <xdr:row>21</xdr:row>
      <xdr:rowOff>224518</xdr:rowOff>
    </xdr:to>
    <xdr:sp macro="" textlink="">
      <xdr:nvSpPr>
        <xdr:cNvPr id="540676" name="Text Box 4">
          <a:extLst>
            <a:ext uri="{FF2B5EF4-FFF2-40B4-BE49-F238E27FC236}">
              <a16:creationId xmlns:a16="http://schemas.microsoft.com/office/drawing/2014/main" id="{00000000-0008-0000-1200-000004400800}"/>
            </a:ext>
          </a:extLst>
        </xdr:cNvPr>
        <xdr:cNvSpPr txBox="1">
          <a:spLocks noChangeArrowheads="1"/>
        </xdr:cNvSpPr>
      </xdr:nvSpPr>
      <xdr:spPr bwMode="auto">
        <a:xfrm>
          <a:off x="9363075" y="2245179"/>
          <a:ext cx="1050471" cy="44889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(*10^3)</a:t>
          </a:r>
        </a:p>
      </xdr:txBody>
    </xdr:sp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0.23305</cdr:x>
      <cdr:y>0.0364</cdr:y>
    </cdr:from>
    <cdr:to>
      <cdr:x>0.456</cdr:x>
      <cdr:y>0.15392</cdr:y>
    </cdr:to>
    <cdr:sp macro="" textlink="">
      <cdr:nvSpPr>
        <cdr:cNvPr id="5416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21714" y="197352"/>
          <a:ext cx="1838429" cy="6372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2021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0.62756</cdr:x>
      <cdr:y>0.37879</cdr:y>
    </cdr:from>
    <cdr:to>
      <cdr:x>0.98669</cdr:x>
      <cdr:y>0.47654</cdr:y>
    </cdr:to>
    <cdr:sp macro="" textlink="">
      <cdr:nvSpPr>
        <cdr:cNvPr id="5416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4796" y="2053969"/>
          <a:ext cx="2961379" cy="5300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n: 11.094 miles de ejem.</a:t>
          </a:r>
        </a:p>
      </cdr:txBody>
    </cdr:sp>
  </cdr:relSizeAnchor>
  <cdr:relSizeAnchor xmlns:cdr="http://schemas.openxmlformats.org/drawingml/2006/chartDrawing">
    <cdr:from>
      <cdr:x>0.23231</cdr:x>
      <cdr:y>0.89951</cdr:y>
    </cdr:from>
    <cdr:to>
      <cdr:x>0.94665</cdr:x>
      <cdr:y>0.97647</cdr:y>
    </cdr:to>
    <cdr:sp macro="" textlink="">
      <cdr:nvSpPr>
        <cdr:cNvPr id="54169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61455" y="5169595"/>
          <a:ext cx="6021586" cy="4419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1990725</xdr:colOff>
      <xdr:row>7</xdr:row>
      <xdr:rowOff>28575</xdr:rowOff>
    </xdr:from>
    <xdr:to>
      <xdr:col>9</xdr:col>
      <xdr:colOff>1743075</xdr:colOff>
      <xdr:row>23</xdr:row>
      <xdr:rowOff>219075</xdr:rowOff>
    </xdr:to>
    <xdr:graphicFrame macro="">
      <xdr:nvGraphicFramePr>
        <xdr:cNvPr id="543834" name="Gráfico 2">
          <a:extLst>
            <a:ext uri="{FF2B5EF4-FFF2-40B4-BE49-F238E27FC236}">
              <a16:creationId xmlns:a16="http://schemas.microsoft.com/office/drawing/2014/main" id="{00000000-0008-0000-1300-00005A4C0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1905000</xdr:colOff>
      <xdr:row>6</xdr:row>
      <xdr:rowOff>161925</xdr:rowOff>
    </xdr:from>
    <xdr:to>
      <xdr:col>6</xdr:col>
      <xdr:colOff>952500</xdr:colOff>
      <xdr:row>21</xdr:row>
      <xdr:rowOff>57150</xdr:rowOff>
    </xdr:to>
    <xdr:sp macro="" textlink="">
      <xdr:nvSpPr>
        <xdr:cNvPr id="543748" name="Text Box 4">
          <a:extLst>
            <a:ext uri="{FF2B5EF4-FFF2-40B4-BE49-F238E27FC236}">
              <a16:creationId xmlns:a16="http://schemas.microsoft.com/office/drawing/2014/main" id="{00000000-0008-0000-1300-0000044C0800}"/>
            </a:ext>
          </a:extLst>
        </xdr:cNvPr>
        <xdr:cNvSpPr txBox="1">
          <a:spLocks noChangeArrowheads="1"/>
        </xdr:cNvSpPr>
      </xdr:nvSpPr>
      <xdr:spPr bwMode="auto">
        <a:xfrm>
          <a:off x="11010900" y="2190750"/>
          <a:ext cx="1095375" cy="476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0.22378</cdr:x>
      <cdr:y>0.02594</cdr:y>
    </cdr:from>
    <cdr:to>
      <cdr:x>0.47192</cdr:x>
      <cdr:y>0.19973</cdr:y>
    </cdr:to>
    <cdr:sp macro="" textlink="">
      <cdr:nvSpPr>
        <cdr:cNvPr id="5447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79004" y="132023"/>
          <a:ext cx="1861789" cy="8844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2021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0.60809</cdr:x>
      <cdr:y>0.35558</cdr:y>
    </cdr:from>
    <cdr:to>
      <cdr:x>0.98418</cdr:x>
      <cdr:y>0.46497</cdr:y>
    </cdr:to>
    <cdr:sp macro="" textlink="">
      <cdr:nvSpPr>
        <cdr:cNvPr id="54477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62475" y="1809572"/>
          <a:ext cx="2821806" cy="5567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5.600 millones de ejem.</a:t>
          </a:r>
        </a:p>
      </cdr:txBody>
    </cdr:sp>
  </cdr:relSizeAnchor>
  <cdr:relSizeAnchor xmlns:cdr="http://schemas.openxmlformats.org/drawingml/2006/chartDrawing">
    <cdr:from>
      <cdr:x>0.22668</cdr:x>
      <cdr:y>0.90104</cdr:y>
    </cdr:from>
    <cdr:to>
      <cdr:x>0.94418</cdr:x>
      <cdr:y>0.97594</cdr:y>
    </cdr:to>
    <cdr:sp macro="" textlink="">
      <cdr:nvSpPr>
        <cdr:cNvPr id="54477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45586" y="4860801"/>
          <a:ext cx="5515170" cy="4038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1523999</xdr:colOff>
      <xdr:row>7</xdr:row>
      <xdr:rowOff>28575</xdr:rowOff>
    </xdr:from>
    <xdr:to>
      <xdr:col>10</xdr:col>
      <xdr:colOff>1359</xdr:colOff>
      <xdr:row>24</xdr:row>
      <xdr:rowOff>130629</xdr:rowOff>
    </xdr:to>
    <xdr:graphicFrame macro="">
      <xdr:nvGraphicFramePr>
        <xdr:cNvPr id="423002" name="Gráfico 2">
          <a:extLst>
            <a:ext uri="{FF2B5EF4-FFF2-40B4-BE49-F238E27FC236}">
              <a16:creationId xmlns:a16="http://schemas.microsoft.com/office/drawing/2014/main" id="{00000000-0008-0000-1400-00005A740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1651907</xdr:colOff>
      <xdr:row>7</xdr:row>
      <xdr:rowOff>217715</xdr:rowOff>
    </xdr:from>
    <xdr:to>
      <xdr:col>6</xdr:col>
      <xdr:colOff>805543</xdr:colOff>
      <xdr:row>20</xdr:row>
      <xdr:rowOff>283030</xdr:rowOff>
    </xdr:to>
    <xdr:sp macro="" textlink="">
      <xdr:nvSpPr>
        <xdr:cNvPr id="422916" name="Text Box 4">
          <a:extLst>
            <a:ext uri="{FF2B5EF4-FFF2-40B4-BE49-F238E27FC236}">
              <a16:creationId xmlns:a16="http://schemas.microsoft.com/office/drawing/2014/main" id="{00000000-0008-0000-1400-000004740600}"/>
            </a:ext>
          </a:extLst>
        </xdr:cNvPr>
        <xdr:cNvSpPr txBox="1">
          <a:spLocks noChangeArrowheads="1"/>
        </xdr:cNvSpPr>
      </xdr:nvSpPr>
      <xdr:spPr bwMode="auto">
        <a:xfrm>
          <a:off x="10534650" y="2808515"/>
          <a:ext cx="1156607" cy="40494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0.23305</cdr:x>
      <cdr:y>0.00829</cdr:y>
    </cdr:from>
    <cdr:to>
      <cdr:x>0.47973</cdr:x>
      <cdr:y>0.24185</cdr:y>
    </cdr:to>
    <cdr:sp macro="" textlink="">
      <cdr:nvSpPr>
        <cdr:cNvPr id="4239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67706" y="50800"/>
          <a:ext cx="2079427" cy="13414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2020-2021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0.62228</cdr:x>
      <cdr:y>0.32963</cdr:y>
    </cdr:from>
    <cdr:to>
      <cdr:x>1</cdr:x>
      <cdr:y>0.47296</cdr:y>
    </cdr:to>
    <cdr:sp macro="" textlink="">
      <cdr:nvSpPr>
        <cdr:cNvPr id="4239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31253" y="1787401"/>
          <a:ext cx="3114675" cy="7771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:4.469 millones de ejem.</a:t>
          </a:r>
        </a:p>
      </cdr:txBody>
    </cdr:sp>
  </cdr:relSizeAnchor>
  <cdr:relSizeAnchor xmlns:cdr="http://schemas.openxmlformats.org/drawingml/2006/chartDrawing">
    <cdr:from>
      <cdr:x>0.23305</cdr:x>
      <cdr:y>0.89951</cdr:y>
    </cdr:from>
    <cdr:to>
      <cdr:x>0.94665</cdr:x>
      <cdr:y>0.97647</cdr:y>
    </cdr:to>
    <cdr:sp macro="" textlink="">
      <cdr:nvSpPr>
        <cdr:cNvPr id="4239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67706" y="5169595"/>
          <a:ext cx="6015335" cy="4419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1676399</xdr:colOff>
      <xdr:row>7</xdr:row>
      <xdr:rowOff>28575</xdr:rowOff>
    </xdr:from>
    <xdr:to>
      <xdr:col>10</xdr:col>
      <xdr:colOff>1359</xdr:colOff>
      <xdr:row>24</xdr:row>
      <xdr:rowOff>195943</xdr:rowOff>
    </xdr:to>
    <xdr:graphicFrame macro="">
      <xdr:nvGraphicFramePr>
        <xdr:cNvPr id="352346" name="Gráfico 2">
          <a:extLst>
            <a:ext uri="{FF2B5EF4-FFF2-40B4-BE49-F238E27FC236}">
              <a16:creationId xmlns:a16="http://schemas.microsoft.com/office/drawing/2014/main" id="{00000000-0008-0000-1500-00005A600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1630136</xdr:colOff>
      <xdr:row>7</xdr:row>
      <xdr:rowOff>0</xdr:rowOff>
    </xdr:from>
    <xdr:to>
      <xdr:col>6</xdr:col>
      <xdr:colOff>677636</xdr:colOff>
      <xdr:row>21</xdr:row>
      <xdr:rowOff>219075</xdr:rowOff>
    </xdr:to>
    <xdr:sp macro="" textlink="">
      <xdr:nvSpPr>
        <xdr:cNvPr id="352260" name="Text Box 4">
          <a:extLst>
            <a:ext uri="{FF2B5EF4-FFF2-40B4-BE49-F238E27FC236}">
              <a16:creationId xmlns:a16="http://schemas.microsoft.com/office/drawing/2014/main" id="{00000000-0008-0000-1500-000004600500}"/>
            </a:ext>
          </a:extLst>
        </xdr:cNvPr>
        <xdr:cNvSpPr txBox="1">
          <a:spLocks noChangeArrowheads="1"/>
        </xdr:cNvSpPr>
      </xdr:nvSpPr>
      <xdr:spPr bwMode="auto">
        <a:xfrm>
          <a:off x="10512879" y="2590800"/>
          <a:ext cx="1050471" cy="45080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0.21822</cdr:x>
      <cdr:y>0.00829</cdr:y>
    </cdr:from>
    <cdr:to>
      <cdr:x>0.47059</cdr:x>
      <cdr:y>0.24185</cdr:y>
    </cdr:to>
    <cdr:sp macro="" textlink="">
      <cdr:nvSpPr>
        <cdr:cNvPr id="35328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42691" y="50800"/>
          <a:ext cx="2127349" cy="13414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2020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0.61172</cdr:x>
      <cdr:y>0.42033</cdr:y>
    </cdr:from>
    <cdr:to>
      <cdr:x>0.96271</cdr:x>
      <cdr:y>0.56589</cdr:y>
    </cdr:to>
    <cdr:sp macro="" textlink="">
      <cdr:nvSpPr>
        <cdr:cNvPr id="35328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44168" y="2279196"/>
          <a:ext cx="2894269" cy="7893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:65 millones de ejem.</a:t>
          </a:r>
        </a:p>
      </cdr:txBody>
    </cdr:sp>
  </cdr:relSizeAnchor>
  <cdr:relSizeAnchor xmlns:cdr="http://schemas.openxmlformats.org/drawingml/2006/chartDrawing">
    <cdr:from>
      <cdr:x>0.21822</cdr:x>
      <cdr:y>0.89951</cdr:y>
    </cdr:from>
    <cdr:to>
      <cdr:x>0.94714</cdr:x>
      <cdr:y>0.97647</cdr:y>
    </cdr:to>
    <cdr:sp macro="" textlink="">
      <cdr:nvSpPr>
        <cdr:cNvPr id="35328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42691" y="5169595"/>
          <a:ext cx="6144518" cy="4419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1247775</xdr:colOff>
      <xdr:row>7</xdr:row>
      <xdr:rowOff>28575</xdr:rowOff>
    </xdr:from>
    <xdr:to>
      <xdr:col>10</xdr:col>
      <xdr:colOff>1360</xdr:colOff>
      <xdr:row>24</xdr:row>
      <xdr:rowOff>247650</xdr:rowOff>
    </xdr:to>
    <xdr:graphicFrame macro="">
      <xdr:nvGraphicFramePr>
        <xdr:cNvPr id="426074" name="Gráfico 2">
          <a:extLst>
            <a:ext uri="{FF2B5EF4-FFF2-40B4-BE49-F238E27FC236}">
              <a16:creationId xmlns:a16="http://schemas.microsoft.com/office/drawing/2014/main" id="{00000000-0008-0000-1600-00005A800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1347107</xdr:colOff>
      <xdr:row>7</xdr:row>
      <xdr:rowOff>195942</xdr:rowOff>
    </xdr:from>
    <xdr:to>
      <xdr:col>6</xdr:col>
      <xdr:colOff>348343</xdr:colOff>
      <xdr:row>21</xdr:row>
      <xdr:rowOff>21771</xdr:rowOff>
    </xdr:to>
    <xdr:sp macro="" textlink="">
      <xdr:nvSpPr>
        <xdr:cNvPr id="425988" name="Text Box 4">
          <a:extLst>
            <a:ext uri="{FF2B5EF4-FFF2-40B4-BE49-F238E27FC236}">
              <a16:creationId xmlns:a16="http://schemas.microsoft.com/office/drawing/2014/main" id="{00000000-0008-0000-1600-000004800600}"/>
            </a:ext>
          </a:extLst>
        </xdr:cNvPr>
        <xdr:cNvSpPr txBox="1">
          <a:spLocks noChangeArrowheads="1"/>
        </xdr:cNvSpPr>
      </xdr:nvSpPr>
      <xdr:spPr bwMode="auto">
        <a:xfrm>
          <a:off x="10229850" y="2786742"/>
          <a:ext cx="1004207" cy="411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0.23389</cdr:x>
      <cdr:y>0.08794</cdr:y>
    </cdr:from>
    <cdr:to>
      <cdr:x>0.43903</cdr:x>
      <cdr:y>0.16696</cdr:y>
    </cdr:to>
    <cdr:sp macro="" textlink="">
      <cdr:nvSpPr>
        <cdr:cNvPr id="2406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76473" y="460508"/>
          <a:ext cx="1555351" cy="4109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2020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0.63174</cdr:x>
      <cdr:y>0.2371</cdr:y>
    </cdr:from>
    <cdr:to>
      <cdr:x>1</cdr:x>
      <cdr:y>0.39785</cdr:y>
    </cdr:to>
    <cdr:sp macro="" textlink="">
      <cdr:nvSpPr>
        <cdr:cNvPr id="24064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77180" y="1161458"/>
          <a:ext cx="2726467" cy="7874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194 millones de ejem.</a:t>
          </a: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0.20175</cdr:x>
      <cdr:y>0.0364</cdr:y>
    </cdr:from>
    <cdr:to>
      <cdr:x>0.46104</cdr:x>
      <cdr:y>0.17541</cdr:y>
    </cdr:to>
    <cdr:sp macro="" textlink="">
      <cdr:nvSpPr>
        <cdr:cNvPr id="42700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63620" y="197352"/>
          <a:ext cx="2138087" cy="7537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2020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0.63812</cdr:x>
      <cdr:y>0.33553</cdr:y>
    </cdr:from>
    <cdr:to>
      <cdr:x>0.99414</cdr:x>
      <cdr:y>0.48599</cdr:y>
    </cdr:to>
    <cdr:sp macro="" textlink="">
      <cdr:nvSpPr>
        <cdr:cNvPr id="42701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61882" y="1819393"/>
          <a:ext cx="2935725" cy="8158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:970 millones de ejem.</a:t>
          </a:r>
        </a:p>
      </cdr:txBody>
    </cdr:sp>
  </cdr:relSizeAnchor>
  <cdr:relSizeAnchor xmlns:cdr="http://schemas.openxmlformats.org/drawingml/2006/chartDrawing">
    <cdr:from>
      <cdr:x>0.19647</cdr:x>
      <cdr:y>0.89951</cdr:y>
    </cdr:from>
    <cdr:to>
      <cdr:x>0.9464</cdr:x>
      <cdr:y>0.97647</cdr:y>
    </cdr:to>
    <cdr:sp macro="" textlink="">
      <cdr:nvSpPr>
        <cdr:cNvPr id="42701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9334" y="5169595"/>
          <a:ext cx="6321624" cy="4419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1247775</xdr:colOff>
      <xdr:row>7</xdr:row>
      <xdr:rowOff>28575</xdr:rowOff>
    </xdr:from>
    <xdr:to>
      <xdr:col>9</xdr:col>
      <xdr:colOff>1743075</xdr:colOff>
      <xdr:row>24</xdr:row>
      <xdr:rowOff>247650</xdr:rowOff>
    </xdr:to>
    <xdr:graphicFrame macro="">
      <xdr:nvGraphicFramePr>
        <xdr:cNvPr id="429146" name="Gráfico 2">
          <a:extLst>
            <a:ext uri="{FF2B5EF4-FFF2-40B4-BE49-F238E27FC236}">
              <a16:creationId xmlns:a16="http://schemas.microsoft.com/office/drawing/2014/main" id="{00000000-0008-0000-1700-00005A8C0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1085850</xdr:colOff>
      <xdr:row>7</xdr:row>
      <xdr:rowOff>0</xdr:rowOff>
    </xdr:from>
    <xdr:to>
      <xdr:col>6</xdr:col>
      <xdr:colOff>133350</xdr:colOff>
      <xdr:row>21</xdr:row>
      <xdr:rowOff>219075</xdr:rowOff>
    </xdr:to>
    <xdr:sp macro="" textlink="">
      <xdr:nvSpPr>
        <xdr:cNvPr id="429060" name="Text Box 4">
          <a:extLst>
            <a:ext uri="{FF2B5EF4-FFF2-40B4-BE49-F238E27FC236}">
              <a16:creationId xmlns:a16="http://schemas.microsoft.com/office/drawing/2014/main" id="{00000000-0008-0000-1700-0000048C0600}"/>
            </a:ext>
          </a:extLst>
        </xdr:cNvPr>
        <xdr:cNvSpPr txBox="1">
          <a:spLocks noChangeArrowheads="1"/>
        </xdr:cNvSpPr>
      </xdr:nvSpPr>
      <xdr:spPr bwMode="auto">
        <a:xfrm>
          <a:off x="10191750" y="2352675"/>
          <a:ext cx="1095375" cy="476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0.19647</cdr:x>
      <cdr:y>0.00829</cdr:y>
    </cdr:from>
    <cdr:to>
      <cdr:x>0.45576</cdr:x>
      <cdr:y>0.24185</cdr:y>
    </cdr:to>
    <cdr:sp macro="" textlink="">
      <cdr:nvSpPr>
        <cdr:cNvPr id="43008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9334" y="50800"/>
          <a:ext cx="2185690" cy="13414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2021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0.62228</cdr:x>
      <cdr:y>0.3275</cdr:y>
    </cdr:from>
    <cdr:to>
      <cdr:x>0.99942</cdr:x>
      <cdr:y>0.46887</cdr:y>
    </cdr:to>
    <cdr:sp macro="" textlink="">
      <cdr:nvSpPr>
        <cdr:cNvPr id="43008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31253" y="1775851"/>
          <a:ext cx="3109892" cy="7665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1.674 millones de ejem.</a:t>
          </a:r>
        </a:p>
      </cdr:txBody>
    </cdr:sp>
  </cdr:relSizeAnchor>
  <cdr:relSizeAnchor xmlns:cdr="http://schemas.openxmlformats.org/drawingml/2006/chartDrawing">
    <cdr:from>
      <cdr:x>0.19647</cdr:x>
      <cdr:y>0.89951</cdr:y>
    </cdr:from>
    <cdr:to>
      <cdr:x>0.9464</cdr:x>
      <cdr:y>0.97647</cdr:y>
    </cdr:to>
    <cdr:sp macro="" textlink="">
      <cdr:nvSpPr>
        <cdr:cNvPr id="43008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9334" y="5169595"/>
          <a:ext cx="6321624" cy="4419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1247775</xdr:colOff>
      <xdr:row>7</xdr:row>
      <xdr:rowOff>28575</xdr:rowOff>
    </xdr:from>
    <xdr:to>
      <xdr:col>9</xdr:col>
      <xdr:colOff>1743075</xdr:colOff>
      <xdr:row>24</xdr:row>
      <xdr:rowOff>247650</xdr:rowOff>
    </xdr:to>
    <xdr:graphicFrame macro="">
      <xdr:nvGraphicFramePr>
        <xdr:cNvPr id="432218" name="Gráfico 2">
          <a:extLst>
            <a:ext uri="{FF2B5EF4-FFF2-40B4-BE49-F238E27FC236}">
              <a16:creationId xmlns:a16="http://schemas.microsoft.com/office/drawing/2014/main" id="{00000000-0008-0000-1800-00005A980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1153085</xdr:colOff>
      <xdr:row>6</xdr:row>
      <xdr:rowOff>291353</xdr:rowOff>
    </xdr:from>
    <xdr:to>
      <xdr:col>6</xdr:col>
      <xdr:colOff>200585</xdr:colOff>
      <xdr:row>21</xdr:row>
      <xdr:rowOff>196663</xdr:rowOff>
    </xdr:to>
    <xdr:sp macro="" textlink="">
      <xdr:nvSpPr>
        <xdr:cNvPr id="432132" name="Text Box 4">
          <a:extLst>
            <a:ext uri="{FF2B5EF4-FFF2-40B4-BE49-F238E27FC236}">
              <a16:creationId xmlns:a16="http://schemas.microsoft.com/office/drawing/2014/main" id="{00000000-0008-0000-1800-000004980600}"/>
            </a:ext>
          </a:extLst>
        </xdr:cNvPr>
        <xdr:cNvSpPr txBox="1">
          <a:spLocks noChangeArrowheads="1"/>
        </xdr:cNvSpPr>
      </xdr:nvSpPr>
      <xdr:spPr bwMode="auto">
        <a:xfrm>
          <a:off x="10028144" y="2577353"/>
          <a:ext cx="1042147" cy="46117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0.2291</cdr:x>
      <cdr:y>0.03706</cdr:y>
    </cdr:from>
    <cdr:to>
      <cdr:x>0.49629</cdr:x>
      <cdr:y>0.26988</cdr:y>
    </cdr:to>
    <cdr:sp macro="" textlink="">
      <cdr:nvSpPr>
        <cdr:cNvPr id="4331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4369" y="216014"/>
          <a:ext cx="2252365" cy="13372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2021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0.62469</cdr:x>
      <cdr:y>0.35124</cdr:y>
    </cdr:from>
    <cdr:to>
      <cdr:x>0.98946</cdr:x>
      <cdr:y>0.49728</cdr:y>
    </cdr:to>
    <cdr:sp macro="" textlink="">
      <cdr:nvSpPr>
        <cdr:cNvPr id="43315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39578" y="1950462"/>
          <a:ext cx="3001065" cy="8109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1.759 millones de ejem.</a:t>
          </a:r>
        </a:p>
      </cdr:txBody>
    </cdr:sp>
  </cdr:relSizeAnchor>
  <cdr:relSizeAnchor xmlns:cdr="http://schemas.openxmlformats.org/drawingml/2006/chartDrawing">
    <cdr:from>
      <cdr:x>0.17373</cdr:x>
      <cdr:y>0.89951</cdr:y>
    </cdr:from>
    <cdr:to>
      <cdr:x>0.94566</cdr:x>
      <cdr:y>0.97647</cdr:y>
    </cdr:to>
    <cdr:sp macro="" textlink="">
      <cdr:nvSpPr>
        <cdr:cNvPr id="43315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7644" y="5169595"/>
          <a:ext cx="6507063" cy="4419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1915885</xdr:colOff>
      <xdr:row>7</xdr:row>
      <xdr:rowOff>28575</xdr:rowOff>
    </xdr:from>
    <xdr:to>
      <xdr:col>10</xdr:col>
      <xdr:colOff>1359</xdr:colOff>
      <xdr:row>24</xdr:row>
      <xdr:rowOff>0</xdr:rowOff>
    </xdr:to>
    <xdr:graphicFrame macro="">
      <xdr:nvGraphicFramePr>
        <xdr:cNvPr id="444528" name="Gráfico 2">
          <a:extLst>
            <a:ext uri="{FF2B5EF4-FFF2-40B4-BE49-F238E27FC236}">
              <a16:creationId xmlns:a16="http://schemas.microsoft.com/office/drawing/2014/main" id="{00000000-0008-0000-2000-000070C80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1782536</xdr:colOff>
      <xdr:row>7</xdr:row>
      <xdr:rowOff>174173</xdr:rowOff>
    </xdr:from>
    <xdr:to>
      <xdr:col>6</xdr:col>
      <xdr:colOff>783772</xdr:colOff>
      <xdr:row>20</xdr:row>
      <xdr:rowOff>239488</xdr:rowOff>
    </xdr:to>
    <xdr:sp macro="" textlink="">
      <xdr:nvSpPr>
        <xdr:cNvPr id="444420" name="Text Box 4">
          <a:extLst>
            <a:ext uri="{FF2B5EF4-FFF2-40B4-BE49-F238E27FC236}">
              <a16:creationId xmlns:a16="http://schemas.microsoft.com/office/drawing/2014/main" id="{00000000-0008-0000-2000-000004C80600}"/>
            </a:ext>
          </a:extLst>
        </xdr:cNvPr>
        <xdr:cNvSpPr txBox="1">
          <a:spLocks noChangeArrowheads="1"/>
        </xdr:cNvSpPr>
      </xdr:nvSpPr>
      <xdr:spPr bwMode="auto">
        <a:xfrm>
          <a:off x="10665279" y="2764973"/>
          <a:ext cx="1004207" cy="40494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  <xdr:twoCellAnchor>
    <xdr:from>
      <xdr:col>8</xdr:col>
      <xdr:colOff>435429</xdr:colOff>
      <xdr:row>13</xdr:row>
      <xdr:rowOff>130629</xdr:rowOff>
    </xdr:from>
    <xdr:to>
      <xdr:col>9</xdr:col>
      <xdr:colOff>1657350</xdr:colOff>
      <xdr:row>15</xdr:row>
      <xdr:rowOff>276225</xdr:rowOff>
    </xdr:to>
    <xdr:sp macro="" textlink="">
      <xdr:nvSpPr>
        <xdr:cNvPr id="444421" name="Text Box 5">
          <a:extLst>
            <a:ext uri="{FF2B5EF4-FFF2-40B4-BE49-F238E27FC236}">
              <a16:creationId xmlns:a16="http://schemas.microsoft.com/office/drawing/2014/main" id="{00000000-0008-0000-2000-000005C80600}"/>
            </a:ext>
          </a:extLst>
        </xdr:cNvPr>
        <xdr:cNvSpPr txBox="1">
          <a:spLocks noChangeArrowheads="1"/>
        </xdr:cNvSpPr>
      </xdr:nvSpPr>
      <xdr:spPr bwMode="auto">
        <a:xfrm>
          <a:off x="15327086" y="4572000"/>
          <a:ext cx="2963635" cy="7551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4.251 millones de ejem.</a:t>
          </a:r>
        </a:p>
      </xdr:txBody>
    </xdr:sp>
    <xdr:clientData/>
  </xdr:twoCell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0.20128</cdr:x>
      <cdr:y>0.02435</cdr:y>
    </cdr:from>
    <cdr:to>
      <cdr:x>0.466</cdr:x>
      <cdr:y>0.15533</cdr:y>
    </cdr:to>
    <cdr:sp macro="" textlink="">
      <cdr:nvSpPr>
        <cdr:cNvPr id="4454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9757" y="132039"/>
          <a:ext cx="2182862" cy="7102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2020-2021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0.18016</cdr:x>
      <cdr:y>0.89951</cdr:y>
    </cdr:from>
    <cdr:to>
      <cdr:x>0.9464</cdr:x>
      <cdr:y>0.97647</cdr:y>
    </cdr:to>
    <cdr:sp macro="" textlink="">
      <cdr:nvSpPr>
        <cdr:cNvPr id="44544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21817" y="5169595"/>
          <a:ext cx="6459141" cy="4419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1676399</xdr:colOff>
      <xdr:row>7</xdr:row>
      <xdr:rowOff>28575</xdr:rowOff>
    </xdr:from>
    <xdr:to>
      <xdr:col>10</xdr:col>
      <xdr:colOff>1359</xdr:colOff>
      <xdr:row>24</xdr:row>
      <xdr:rowOff>195943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91341136-12AE-4137-B7ED-EE3B7862C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1129393</xdr:colOff>
      <xdr:row>7</xdr:row>
      <xdr:rowOff>65315</xdr:rowOff>
    </xdr:from>
    <xdr:to>
      <xdr:col>6</xdr:col>
      <xdr:colOff>176893</xdr:colOff>
      <xdr:row>21</xdr:row>
      <xdr:rowOff>284390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D698E284-6ECE-49C5-9118-98DAF97EEF91}"/>
            </a:ext>
          </a:extLst>
        </xdr:cNvPr>
        <xdr:cNvSpPr txBox="1">
          <a:spLocks noChangeArrowheads="1"/>
        </xdr:cNvSpPr>
      </xdr:nvSpPr>
      <xdr:spPr bwMode="auto">
        <a:xfrm>
          <a:off x="10012136" y="2286001"/>
          <a:ext cx="1050471" cy="45080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0.21822</cdr:x>
      <cdr:y>0.00829</cdr:y>
    </cdr:from>
    <cdr:to>
      <cdr:x>0.47059</cdr:x>
      <cdr:y>0.24185</cdr:y>
    </cdr:to>
    <cdr:sp macro="" textlink="">
      <cdr:nvSpPr>
        <cdr:cNvPr id="35328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42691" y="50800"/>
          <a:ext cx="2127349" cy="13414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2020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0.66005</cdr:x>
      <cdr:y>0.31087</cdr:y>
    </cdr:from>
    <cdr:to>
      <cdr:x>0.98221</cdr:x>
      <cdr:y>0.47671</cdr:y>
    </cdr:to>
    <cdr:sp macro="" textlink="">
      <cdr:nvSpPr>
        <cdr:cNvPr id="35328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59830" y="1669596"/>
          <a:ext cx="2518404" cy="8906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65 millones de ejem.</a:t>
          </a:r>
        </a:p>
      </cdr:txBody>
    </cdr:sp>
  </cdr:relSizeAnchor>
  <cdr:relSizeAnchor xmlns:cdr="http://schemas.openxmlformats.org/drawingml/2006/chartDrawing">
    <cdr:from>
      <cdr:x>0.21822</cdr:x>
      <cdr:y>0.89951</cdr:y>
    </cdr:from>
    <cdr:to>
      <cdr:x>0.94714</cdr:x>
      <cdr:y>0.97647</cdr:y>
    </cdr:to>
    <cdr:sp macro="" textlink="">
      <cdr:nvSpPr>
        <cdr:cNvPr id="35328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42691" y="5169595"/>
          <a:ext cx="6144518" cy="4419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1247775</xdr:colOff>
      <xdr:row>7</xdr:row>
      <xdr:rowOff>28575</xdr:rowOff>
    </xdr:from>
    <xdr:to>
      <xdr:col>10</xdr:col>
      <xdr:colOff>1360</xdr:colOff>
      <xdr:row>24</xdr:row>
      <xdr:rowOff>247650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405CBD87-AD12-49B3-BCBC-A218C29E9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1085850</xdr:colOff>
      <xdr:row>7</xdr:row>
      <xdr:rowOff>195942</xdr:rowOff>
    </xdr:from>
    <xdr:to>
      <xdr:col>6</xdr:col>
      <xdr:colOff>87086</xdr:colOff>
      <xdr:row>21</xdr:row>
      <xdr:rowOff>21771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5D174A01-EF1B-4908-9A06-8D592C73F7D0}"/>
            </a:ext>
          </a:extLst>
        </xdr:cNvPr>
        <xdr:cNvSpPr txBox="1">
          <a:spLocks noChangeArrowheads="1"/>
        </xdr:cNvSpPr>
      </xdr:nvSpPr>
      <xdr:spPr bwMode="auto">
        <a:xfrm>
          <a:off x="9968593" y="2416628"/>
          <a:ext cx="1004207" cy="411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1317172</xdr:colOff>
      <xdr:row>6</xdr:row>
      <xdr:rowOff>198664</xdr:rowOff>
    </xdr:from>
    <xdr:to>
      <xdr:col>9</xdr:col>
      <xdr:colOff>1632858</xdr:colOff>
      <xdr:row>25</xdr:row>
      <xdr:rowOff>255814</xdr:rowOff>
    </xdr:to>
    <xdr:graphicFrame macro="">
      <xdr:nvGraphicFramePr>
        <xdr:cNvPr id="243804" name="Gráfico 1026">
          <a:extLst>
            <a:ext uri="{FF2B5EF4-FFF2-40B4-BE49-F238E27FC236}">
              <a16:creationId xmlns:a16="http://schemas.microsoft.com/office/drawing/2014/main" id="{00000000-0008-0000-0200-00005CB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1730829</xdr:colOff>
      <xdr:row>7</xdr:row>
      <xdr:rowOff>50347</xdr:rowOff>
    </xdr:from>
    <xdr:to>
      <xdr:col>6</xdr:col>
      <xdr:colOff>587829</xdr:colOff>
      <xdr:row>21</xdr:row>
      <xdr:rowOff>107497</xdr:rowOff>
    </xdr:to>
    <xdr:sp macro="" textlink="">
      <xdr:nvSpPr>
        <xdr:cNvPr id="243717" name="Text Box 1029">
          <a:extLst>
            <a:ext uri="{FF2B5EF4-FFF2-40B4-BE49-F238E27FC236}">
              <a16:creationId xmlns:a16="http://schemas.microsoft.com/office/drawing/2014/main" id="{00000000-0008-0000-0200-000005B80300}"/>
            </a:ext>
          </a:extLst>
        </xdr:cNvPr>
        <xdr:cNvSpPr txBox="1">
          <a:spLocks noChangeArrowheads="1"/>
        </xdr:cNvSpPr>
      </xdr:nvSpPr>
      <xdr:spPr bwMode="auto">
        <a:xfrm>
          <a:off x="10613572" y="2641147"/>
          <a:ext cx="859971" cy="43461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  <xdr:twoCellAnchor>
    <xdr:from>
      <xdr:col>6</xdr:col>
      <xdr:colOff>1114425</xdr:colOff>
      <xdr:row>22</xdr:row>
      <xdr:rowOff>247650</xdr:rowOff>
    </xdr:from>
    <xdr:to>
      <xdr:col>9</xdr:col>
      <xdr:colOff>1104900</xdr:colOff>
      <xdr:row>23</xdr:row>
      <xdr:rowOff>295275</xdr:rowOff>
    </xdr:to>
    <xdr:sp macro="" textlink="">
      <xdr:nvSpPr>
        <xdr:cNvPr id="243718" name="Text Box 1030">
          <a:extLst>
            <a:ext uri="{FF2B5EF4-FFF2-40B4-BE49-F238E27FC236}">
              <a16:creationId xmlns:a16="http://schemas.microsoft.com/office/drawing/2014/main" id="{00000000-0008-0000-0200-000006B80300}"/>
            </a:ext>
          </a:extLst>
        </xdr:cNvPr>
        <xdr:cNvSpPr txBox="1">
          <a:spLocks noChangeArrowheads="1"/>
        </xdr:cNvSpPr>
      </xdr:nvSpPr>
      <xdr:spPr bwMode="auto">
        <a:xfrm>
          <a:off x="12268200" y="7467600"/>
          <a:ext cx="58674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xdr:txBody>
    </xdr:sp>
    <xdr:clientData/>
  </xdr:twoCell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0.20175</cdr:x>
      <cdr:y>0.0364</cdr:y>
    </cdr:from>
    <cdr:to>
      <cdr:x>0.46104</cdr:x>
      <cdr:y>0.17541</cdr:y>
    </cdr:to>
    <cdr:sp macro="" textlink="">
      <cdr:nvSpPr>
        <cdr:cNvPr id="42700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63620" y="197352"/>
          <a:ext cx="2138087" cy="7537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2020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0.63812</cdr:x>
      <cdr:y>0.33553</cdr:y>
    </cdr:from>
    <cdr:to>
      <cdr:x>0.99414</cdr:x>
      <cdr:y>0.48599</cdr:y>
    </cdr:to>
    <cdr:sp macro="" textlink="">
      <cdr:nvSpPr>
        <cdr:cNvPr id="42701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61882" y="1819393"/>
          <a:ext cx="2935725" cy="8158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:752  millones de ejem.</a:t>
          </a:r>
        </a:p>
      </cdr:txBody>
    </cdr:sp>
  </cdr:relSizeAnchor>
  <cdr:relSizeAnchor xmlns:cdr="http://schemas.openxmlformats.org/drawingml/2006/chartDrawing">
    <cdr:from>
      <cdr:x>0.19647</cdr:x>
      <cdr:y>0.89951</cdr:y>
    </cdr:from>
    <cdr:to>
      <cdr:x>0.9464</cdr:x>
      <cdr:y>0.97647</cdr:y>
    </cdr:to>
    <cdr:sp macro="" textlink="">
      <cdr:nvSpPr>
        <cdr:cNvPr id="42701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9334" y="5169595"/>
          <a:ext cx="6321624" cy="4419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1247775</xdr:colOff>
      <xdr:row>7</xdr:row>
      <xdr:rowOff>28575</xdr:rowOff>
    </xdr:from>
    <xdr:to>
      <xdr:col>9</xdr:col>
      <xdr:colOff>1743075</xdr:colOff>
      <xdr:row>24</xdr:row>
      <xdr:rowOff>247650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E53D0699-2B67-4C99-8EC7-E1224BA15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1085850</xdr:colOff>
      <xdr:row>7</xdr:row>
      <xdr:rowOff>0</xdr:rowOff>
    </xdr:from>
    <xdr:to>
      <xdr:col>6</xdr:col>
      <xdr:colOff>133350</xdr:colOff>
      <xdr:row>21</xdr:row>
      <xdr:rowOff>219075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30C3A657-6BB3-45FC-BAE5-2BDD019C6C0D}"/>
            </a:ext>
          </a:extLst>
        </xdr:cNvPr>
        <xdr:cNvSpPr txBox="1">
          <a:spLocks noChangeArrowheads="1"/>
        </xdr:cNvSpPr>
      </xdr:nvSpPr>
      <xdr:spPr bwMode="auto">
        <a:xfrm>
          <a:off x="9986010" y="2590800"/>
          <a:ext cx="1051560" cy="460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0.19647</cdr:x>
      <cdr:y>0.00829</cdr:y>
    </cdr:from>
    <cdr:to>
      <cdr:x>0.45576</cdr:x>
      <cdr:y>0.24185</cdr:y>
    </cdr:to>
    <cdr:sp macro="" textlink="">
      <cdr:nvSpPr>
        <cdr:cNvPr id="43008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9334" y="50800"/>
          <a:ext cx="2185690" cy="13414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2021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0.62228</cdr:x>
      <cdr:y>0.3275</cdr:y>
    </cdr:from>
    <cdr:to>
      <cdr:x>0.99942</cdr:x>
      <cdr:y>0.46887</cdr:y>
    </cdr:to>
    <cdr:sp macro="" textlink="">
      <cdr:nvSpPr>
        <cdr:cNvPr id="43008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31253" y="1775851"/>
          <a:ext cx="3109892" cy="7665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1.674 millones de ejem.</a:t>
          </a:r>
        </a:p>
      </cdr:txBody>
    </cdr:sp>
  </cdr:relSizeAnchor>
  <cdr:relSizeAnchor xmlns:cdr="http://schemas.openxmlformats.org/drawingml/2006/chartDrawing">
    <cdr:from>
      <cdr:x>0.19647</cdr:x>
      <cdr:y>0.89951</cdr:y>
    </cdr:from>
    <cdr:to>
      <cdr:x>0.9464</cdr:x>
      <cdr:y>0.97647</cdr:y>
    </cdr:to>
    <cdr:sp macro="" textlink="">
      <cdr:nvSpPr>
        <cdr:cNvPr id="43008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9334" y="5169595"/>
          <a:ext cx="6321624" cy="4419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1247775</xdr:colOff>
      <xdr:row>7</xdr:row>
      <xdr:rowOff>28575</xdr:rowOff>
    </xdr:from>
    <xdr:to>
      <xdr:col>9</xdr:col>
      <xdr:colOff>1743075</xdr:colOff>
      <xdr:row>24</xdr:row>
      <xdr:rowOff>247650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7F7F7747-F816-46F7-A4EE-9323657BD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1153085</xdr:colOff>
      <xdr:row>6</xdr:row>
      <xdr:rowOff>291353</xdr:rowOff>
    </xdr:from>
    <xdr:to>
      <xdr:col>6</xdr:col>
      <xdr:colOff>200585</xdr:colOff>
      <xdr:row>21</xdr:row>
      <xdr:rowOff>196663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E37D4F6F-67F2-4C40-8664-1ABFCD1F6848}"/>
            </a:ext>
          </a:extLst>
        </xdr:cNvPr>
        <xdr:cNvSpPr txBox="1">
          <a:spLocks noChangeArrowheads="1"/>
        </xdr:cNvSpPr>
      </xdr:nvSpPr>
      <xdr:spPr bwMode="auto">
        <a:xfrm>
          <a:off x="10053245" y="2569733"/>
          <a:ext cx="1051560" cy="459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0.2291</cdr:x>
      <cdr:y>0.03706</cdr:y>
    </cdr:from>
    <cdr:to>
      <cdr:x>0.49629</cdr:x>
      <cdr:y>0.26988</cdr:y>
    </cdr:to>
    <cdr:sp macro="" textlink="">
      <cdr:nvSpPr>
        <cdr:cNvPr id="4331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4369" y="216014"/>
          <a:ext cx="2252365" cy="13372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2021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0.62469</cdr:x>
      <cdr:y>0.35124</cdr:y>
    </cdr:from>
    <cdr:to>
      <cdr:x>0.98946</cdr:x>
      <cdr:y>0.49728</cdr:y>
    </cdr:to>
    <cdr:sp macro="" textlink="">
      <cdr:nvSpPr>
        <cdr:cNvPr id="43315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39578" y="1950438"/>
          <a:ext cx="3001081" cy="8109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1.759 millones de ejem.</a:t>
          </a:r>
        </a:p>
      </cdr:txBody>
    </cdr:sp>
  </cdr:relSizeAnchor>
  <cdr:relSizeAnchor xmlns:cdr="http://schemas.openxmlformats.org/drawingml/2006/chartDrawing">
    <cdr:from>
      <cdr:x>0.17373</cdr:x>
      <cdr:y>0.89951</cdr:y>
    </cdr:from>
    <cdr:to>
      <cdr:x>0.94566</cdr:x>
      <cdr:y>0.97647</cdr:y>
    </cdr:to>
    <cdr:sp macro="" textlink="">
      <cdr:nvSpPr>
        <cdr:cNvPr id="43315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7644" y="5169595"/>
          <a:ext cx="6507063" cy="4419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1247775</xdr:colOff>
      <xdr:row>7</xdr:row>
      <xdr:rowOff>28575</xdr:rowOff>
    </xdr:from>
    <xdr:to>
      <xdr:col>9</xdr:col>
      <xdr:colOff>1743075</xdr:colOff>
      <xdr:row>24</xdr:row>
      <xdr:rowOff>247650</xdr:rowOff>
    </xdr:to>
    <xdr:graphicFrame macro="">
      <xdr:nvGraphicFramePr>
        <xdr:cNvPr id="438362" name="Gráfico 2">
          <a:extLst>
            <a:ext uri="{FF2B5EF4-FFF2-40B4-BE49-F238E27FC236}">
              <a16:creationId xmlns:a16="http://schemas.microsoft.com/office/drawing/2014/main" id="{00000000-0008-0000-2500-00005AB00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1129394</xdr:colOff>
      <xdr:row>7</xdr:row>
      <xdr:rowOff>261257</xdr:rowOff>
    </xdr:from>
    <xdr:to>
      <xdr:col>6</xdr:col>
      <xdr:colOff>152401</xdr:colOff>
      <xdr:row>20</xdr:row>
      <xdr:rowOff>195943</xdr:rowOff>
    </xdr:to>
    <xdr:sp macro="" textlink="">
      <xdr:nvSpPr>
        <xdr:cNvPr id="438276" name="Text Box 4">
          <a:extLst>
            <a:ext uri="{FF2B5EF4-FFF2-40B4-BE49-F238E27FC236}">
              <a16:creationId xmlns:a16="http://schemas.microsoft.com/office/drawing/2014/main" id="{00000000-0008-0000-2500-000004B00600}"/>
            </a:ext>
          </a:extLst>
        </xdr:cNvPr>
        <xdr:cNvSpPr txBox="1">
          <a:spLocks noChangeArrowheads="1"/>
        </xdr:cNvSpPr>
      </xdr:nvSpPr>
      <xdr:spPr bwMode="auto">
        <a:xfrm>
          <a:off x="10012137" y="2547257"/>
          <a:ext cx="1025978" cy="39188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0.22687</cdr:x>
      <cdr:y>0.00829</cdr:y>
    </cdr:from>
    <cdr:to>
      <cdr:x>0.44958</cdr:x>
      <cdr:y>0.08942</cdr:y>
    </cdr:to>
    <cdr:sp macro="" textlink="">
      <cdr:nvSpPr>
        <cdr:cNvPr id="4392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5616" y="50800"/>
          <a:ext cx="1877318" cy="4659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2020-2021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0.65924</cdr:x>
      <cdr:y>0.36085</cdr:y>
    </cdr:from>
    <cdr:to>
      <cdr:x>1</cdr:x>
      <cdr:y>0.50295</cdr:y>
    </cdr:to>
    <cdr:sp macro="" textlink="">
      <cdr:nvSpPr>
        <cdr:cNvPr id="4392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6053" y="1956690"/>
          <a:ext cx="2809875" cy="7705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217 millones de ejem.</a:t>
          </a:r>
        </a:p>
      </cdr:txBody>
    </cdr:sp>
  </cdr:relSizeAnchor>
  <cdr:relSizeAnchor xmlns:cdr="http://schemas.openxmlformats.org/drawingml/2006/chartDrawing">
    <cdr:from>
      <cdr:x>0.19721</cdr:x>
      <cdr:y>0.8882</cdr:y>
    </cdr:from>
    <cdr:to>
      <cdr:x>0.94714</cdr:x>
      <cdr:y>0.98187</cdr:y>
    </cdr:to>
    <cdr:sp macro="" textlink="">
      <cdr:nvSpPr>
        <cdr:cNvPr id="43929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65585" y="5104639"/>
          <a:ext cx="6321624" cy="5380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1247775</xdr:colOff>
      <xdr:row>7</xdr:row>
      <xdr:rowOff>28575</xdr:rowOff>
    </xdr:from>
    <xdr:to>
      <xdr:col>9</xdr:col>
      <xdr:colOff>1743075</xdr:colOff>
      <xdr:row>24</xdr:row>
      <xdr:rowOff>247650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571E7127-B3BE-4649-8834-04B40AAC9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1020537</xdr:colOff>
      <xdr:row>8</xdr:row>
      <xdr:rowOff>21772</xdr:rowOff>
    </xdr:from>
    <xdr:to>
      <xdr:col>6</xdr:col>
      <xdr:colOff>43544</xdr:colOff>
      <xdr:row>20</xdr:row>
      <xdr:rowOff>261258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5EC2D14C-70D3-4E4F-94AE-2823B92F3D60}"/>
            </a:ext>
          </a:extLst>
        </xdr:cNvPr>
        <xdr:cNvSpPr txBox="1">
          <a:spLocks noChangeArrowheads="1"/>
        </xdr:cNvSpPr>
      </xdr:nvSpPr>
      <xdr:spPr bwMode="auto">
        <a:xfrm>
          <a:off x="9903280" y="2547258"/>
          <a:ext cx="1025978" cy="39188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0.22687</cdr:x>
      <cdr:y>0.00829</cdr:y>
    </cdr:from>
    <cdr:to>
      <cdr:x>0.44958</cdr:x>
      <cdr:y>0.08942</cdr:y>
    </cdr:to>
    <cdr:sp macro="" textlink="">
      <cdr:nvSpPr>
        <cdr:cNvPr id="4392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5616" y="50800"/>
          <a:ext cx="1877318" cy="4659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2020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0.66452</cdr:x>
      <cdr:y>0.36085</cdr:y>
    </cdr:from>
    <cdr:to>
      <cdr:x>1</cdr:x>
      <cdr:y>0.50295</cdr:y>
    </cdr:to>
    <cdr:sp macro="" textlink="">
      <cdr:nvSpPr>
        <cdr:cNvPr id="4392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79596" y="1956690"/>
          <a:ext cx="2766332" cy="7705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217 millones de ejem.</a:t>
          </a:r>
        </a:p>
      </cdr:txBody>
    </cdr:sp>
  </cdr:relSizeAnchor>
  <cdr:relSizeAnchor xmlns:cdr="http://schemas.openxmlformats.org/drawingml/2006/chartDrawing">
    <cdr:from>
      <cdr:x>0.19721</cdr:x>
      <cdr:y>0.8882</cdr:y>
    </cdr:from>
    <cdr:to>
      <cdr:x>0.94714</cdr:x>
      <cdr:y>0.98187</cdr:y>
    </cdr:to>
    <cdr:sp macro="" textlink="">
      <cdr:nvSpPr>
        <cdr:cNvPr id="43929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65585" y="5104639"/>
          <a:ext cx="6321624" cy="5380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1698171</xdr:colOff>
      <xdr:row>7</xdr:row>
      <xdr:rowOff>28575</xdr:rowOff>
    </xdr:from>
    <xdr:to>
      <xdr:col>10</xdr:col>
      <xdr:colOff>1360</xdr:colOff>
      <xdr:row>24</xdr:row>
      <xdr:rowOff>130629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5EF5F6E-389B-4241-9600-207350076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1673679</xdr:colOff>
      <xdr:row>7</xdr:row>
      <xdr:rowOff>174170</xdr:rowOff>
    </xdr:from>
    <xdr:to>
      <xdr:col>6</xdr:col>
      <xdr:colOff>783772</xdr:colOff>
      <xdr:row>20</xdr:row>
      <xdr:rowOff>261256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61B2FC8C-D6CC-4645-9770-22B39E33D821}"/>
            </a:ext>
          </a:extLst>
        </xdr:cNvPr>
        <xdr:cNvSpPr txBox="1">
          <a:spLocks noChangeArrowheads="1"/>
        </xdr:cNvSpPr>
      </xdr:nvSpPr>
      <xdr:spPr bwMode="auto">
        <a:xfrm>
          <a:off x="10556422" y="2764970"/>
          <a:ext cx="1113064" cy="40712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0.20833</cdr:x>
      <cdr:y>0.06402</cdr:y>
    </cdr:from>
    <cdr:to>
      <cdr:x>0.46638</cdr:x>
      <cdr:y>0.23117</cdr:y>
    </cdr:to>
    <cdr:sp macro="" textlink="">
      <cdr:nvSpPr>
        <cdr:cNvPr id="244737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63252" y="401977"/>
          <a:ext cx="2180244" cy="10412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2020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0.64103</cdr:x>
      <cdr:y>0.22713</cdr:y>
    </cdr:from>
    <cdr:to>
      <cdr:x>1</cdr:x>
      <cdr:y>0.38526</cdr:y>
    </cdr:to>
    <cdr:sp macro="" textlink="">
      <cdr:nvSpPr>
        <cdr:cNvPr id="244738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0714" y="1333281"/>
          <a:ext cx="2895600" cy="9282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2.959 millones de ejem.</a:t>
          </a: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0.22363</cdr:x>
      <cdr:y>0.04602</cdr:y>
    </cdr:from>
    <cdr:to>
      <cdr:x>0.44634</cdr:x>
      <cdr:y>0.12715</cdr:y>
    </cdr:to>
    <cdr:sp macro="" textlink="">
      <cdr:nvSpPr>
        <cdr:cNvPr id="4392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75645" y="265554"/>
          <a:ext cx="1867968" cy="4681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2020-2021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0.64604</cdr:x>
      <cdr:y>0.36487</cdr:y>
    </cdr:from>
    <cdr:to>
      <cdr:x>0.98726</cdr:x>
      <cdr:y>0.50697</cdr:y>
    </cdr:to>
    <cdr:sp macro="" textlink="">
      <cdr:nvSpPr>
        <cdr:cNvPr id="4392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7196" y="1978488"/>
          <a:ext cx="2813679" cy="7705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15  millones de ejem.</a:t>
          </a:r>
        </a:p>
      </cdr:txBody>
    </cdr:sp>
  </cdr:relSizeAnchor>
  <cdr:relSizeAnchor xmlns:cdr="http://schemas.openxmlformats.org/drawingml/2006/chartDrawing">
    <cdr:from>
      <cdr:x>0.19721</cdr:x>
      <cdr:y>0.8882</cdr:y>
    </cdr:from>
    <cdr:to>
      <cdr:x>0.94714</cdr:x>
      <cdr:y>0.98187</cdr:y>
    </cdr:to>
    <cdr:sp macro="" textlink="">
      <cdr:nvSpPr>
        <cdr:cNvPr id="43929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65585" y="5104639"/>
          <a:ext cx="6321624" cy="5380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1719943</xdr:colOff>
      <xdr:row>7</xdr:row>
      <xdr:rowOff>28575</xdr:rowOff>
    </xdr:from>
    <xdr:to>
      <xdr:col>10</xdr:col>
      <xdr:colOff>1360</xdr:colOff>
      <xdr:row>24</xdr:row>
      <xdr:rowOff>174172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6F02E61-ACEF-4E51-B3FC-2E826B0BB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1760764</xdr:colOff>
      <xdr:row>6</xdr:row>
      <xdr:rowOff>261257</xdr:rowOff>
    </xdr:from>
    <xdr:to>
      <xdr:col>6</xdr:col>
      <xdr:colOff>808264</xdr:colOff>
      <xdr:row>21</xdr:row>
      <xdr:rowOff>175532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2E94BA83-DBCC-484C-976D-252F29A9D433}"/>
            </a:ext>
          </a:extLst>
        </xdr:cNvPr>
        <xdr:cNvSpPr txBox="1">
          <a:spLocks noChangeArrowheads="1"/>
        </xdr:cNvSpPr>
      </xdr:nvSpPr>
      <xdr:spPr bwMode="auto">
        <a:xfrm>
          <a:off x="10643507" y="2547257"/>
          <a:ext cx="1050471" cy="45080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0.22363</cdr:x>
      <cdr:y>0.04602</cdr:y>
    </cdr:from>
    <cdr:to>
      <cdr:x>0.44634</cdr:x>
      <cdr:y>0.12715</cdr:y>
    </cdr:to>
    <cdr:sp macro="" textlink="">
      <cdr:nvSpPr>
        <cdr:cNvPr id="4392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75645" y="265554"/>
          <a:ext cx="1867968" cy="4681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2020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0.64076</cdr:x>
      <cdr:y>0.37692</cdr:y>
    </cdr:from>
    <cdr:to>
      <cdr:x>0.98462</cdr:x>
      <cdr:y>0.51902</cdr:y>
    </cdr:to>
    <cdr:sp macro="" textlink="">
      <cdr:nvSpPr>
        <cdr:cNvPr id="4392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83678" y="2043802"/>
          <a:ext cx="2835445" cy="7705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6 millones de ejem.</a:t>
          </a:r>
        </a:p>
      </cdr:txBody>
    </cdr:sp>
  </cdr:relSizeAnchor>
  <cdr:relSizeAnchor xmlns:cdr="http://schemas.openxmlformats.org/drawingml/2006/chartDrawing">
    <cdr:from>
      <cdr:x>0.13648</cdr:x>
      <cdr:y>0.85206</cdr:y>
    </cdr:from>
    <cdr:to>
      <cdr:x>0.88641</cdr:x>
      <cdr:y>0.94573</cdr:y>
    </cdr:to>
    <cdr:sp macro="" textlink="">
      <cdr:nvSpPr>
        <cdr:cNvPr id="43929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25436" y="4620274"/>
          <a:ext cx="6183869" cy="5079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1915885</xdr:colOff>
      <xdr:row>7</xdr:row>
      <xdr:rowOff>28575</xdr:rowOff>
    </xdr:from>
    <xdr:to>
      <xdr:col>10</xdr:col>
      <xdr:colOff>1359</xdr:colOff>
      <xdr:row>24</xdr:row>
      <xdr:rowOff>130629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656B6A6-F4E9-4B46-942D-AC87388BB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1684566</xdr:colOff>
      <xdr:row>7</xdr:row>
      <xdr:rowOff>239486</xdr:rowOff>
    </xdr:from>
    <xdr:to>
      <xdr:col>6</xdr:col>
      <xdr:colOff>740230</xdr:colOff>
      <xdr:row>20</xdr:row>
      <xdr:rowOff>217714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9776426F-847B-4B6B-AE3A-04373AD3E184}"/>
            </a:ext>
          </a:extLst>
        </xdr:cNvPr>
        <xdr:cNvSpPr txBox="1">
          <a:spLocks noChangeArrowheads="1"/>
        </xdr:cNvSpPr>
      </xdr:nvSpPr>
      <xdr:spPr bwMode="auto">
        <a:xfrm>
          <a:off x="10567309" y="2460172"/>
          <a:ext cx="1058635" cy="39623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(*10^3)</a:t>
          </a:r>
        </a:p>
      </xdr:txBody>
    </xdr:sp>
    <xdr:clientData/>
  </xdr:twoCell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0.22363</cdr:x>
      <cdr:y>0.04602</cdr:y>
    </cdr:from>
    <cdr:to>
      <cdr:x>0.44634</cdr:x>
      <cdr:y>0.12715</cdr:y>
    </cdr:to>
    <cdr:sp macro="" textlink="">
      <cdr:nvSpPr>
        <cdr:cNvPr id="4392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75645" y="265554"/>
          <a:ext cx="1867968" cy="4681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2020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0.61422</cdr:x>
      <cdr:y>0.36002</cdr:y>
    </cdr:from>
    <cdr:to>
      <cdr:x>1</cdr:x>
      <cdr:y>0.5109</cdr:y>
    </cdr:to>
    <cdr:sp macro="" textlink="">
      <cdr:nvSpPr>
        <cdr:cNvPr id="4392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54447" y="1910039"/>
          <a:ext cx="2923370" cy="8004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1 miles de ejem.</a:t>
          </a:r>
        </a:p>
      </cdr:txBody>
    </cdr:sp>
  </cdr:relSizeAnchor>
  <cdr:relSizeAnchor xmlns:cdr="http://schemas.openxmlformats.org/drawingml/2006/chartDrawing">
    <cdr:from>
      <cdr:x>0.19721</cdr:x>
      <cdr:y>0.8882</cdr:y>
    </cdr:from>
    <cdr:to>
      <cdr:x>0.94714</cdr:x>
      <cdr:y>0.98187</cdr:y>
    </cdr:to>
    <cdr:sp macro="" textlink="">
      <cdr:nvSpPr>
        <cdr:cNvPr id="43929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65585" y="5104639"/>
          <a:ext cx="6321624" cy="5380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1247775</xdr:colOff>
      <xdr:row>7</xdr:row>
      <xdr:rowOff>28575</xdr:rowOff>
    </xdr:from>
    <xdr:to>
      <xdr:col>9</xdr:col>
      <xdr:colOff>1743075</xdr:colOff>
      <xdr:row>24</xdr:row>
      <xdr:rowOff>247650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937066B-E851-4F1F-8012-6B63ACF26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1194706</xdr:colOff>
      <xdr:row>7</xdr:row>
      <xdr:rowOff>21771</xdr:rowOff>
    </xdr:from>
    <xdr:to>
      <xdr:col>6</xdr:col>
      <xdr:colOff>242206</xdr:colOff>
      <xdr:row>21</xdr:row>
      <xdr:rowOff>240846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8946ECC4-2FE5-4232-8952-32FC4B16C987}"/>
            </a:ext>
          </a:extLst>
        </xdr:cNvPr>
        <xdr:cNvSpPr txBox="1">
          <a:spLocks noChangeArrowheads="1"/>
        </xdr:cNvSpPr>
      </xdr:nvSpPr>
      <xdr:spPr bwMode="auto">
        <a:xfrm>
          <a:off x="10077449" y="2242457"/>
          <a:ext cx="1050471" cy="45080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0.22363</cdr:x>
      <cdr:y>0.04602</cdr:y>
    </cdr:from>
    <cdr:to>
      <cdr:x>0.44634</cdr:x>
      <cdr:y>0.12715</cdr:y>
    </cdr:to>
    <cdr:sp macro="" textlink="">
      <cdr:nvSpPr>
        <cdr:cNvPr id="4392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75645" y="265554"/>
          <a:ext cx="1867968" cy="4681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2021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0.6302</cdr:x>
      <cdr:y>0.35684</cdr:y>
    </cdr:from>
    <cdr:to>
      <cdr:x>0.98198</cdr:x>
      <cdr:y>0.49894</cdr:y>
    </cdr:to>
    <cdr:sp macro="" textlink="">
      <cdr:nvSpPr>
        <cdr:cNvPr id="4392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96568" y="1934946"/>
          <a:ext cx="2900768" cy="7705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3 millones de ejem.</a:t>
          </a:r>
        </a:p>
      </cdr:txBody>
    </cdr:sp>
  </cdr:relSizeAnchor>
  <cdr:relSizeAnchor xmlns:cdr="http://schemas.openxmlformats.org/drawingml/2006/chartDrawing">
    <cdr:from>
      <cdr:x>0.19721</cdr:x>
      <cdr:y>0.8882</cdr:y>
    </cdr:from>
    <cdr:to>
      <cdr:x>0.94714</cdr:x>
      <cdr:y>0.98187</cdr:y>
    </cdr:to>
    <cdr:sp macro="" textlink="">
      <cdr:nvSpPr>
        <cdr:cNvPr id="43929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65585" y="5104639"/>
          <a:ext cx="6321624" cy="5380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1247775</xdr:colOff>
      <xdr:row>7</xdr:row>
      <xdr:rowOff>28575</xdr:rowOff>
    </xdr:from>
    <xdr:to>
      <xdr:col>9</xdr:col>
      <xdr:colOff>1743075</xdr:colOff>
      <xdr:row>24</xdr:row>
      <xdr:rowOff>247650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36A048E-9AC4-474B-B7ED-AE2DC4BE9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1172936</xdr:colOff>
      <xdr:row>6</xdr:row>
      <xdr:rowOff>283029</xdr:rowOff>
    </xdr:from>
    <xdr:to>
      <xdr:col>6</xdr:col>
      <xdr:colOff>220436</xdr:colOff>
      <xdr:row>21</xdr:row>
      <xdr:rowOff>197304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2337F1A6-58F7-44E7-BD34-1C4ABB21D5FD}"/>
            </a:ext>
          </a:extLst>
        </xdr:cNvPr>
        <xdr:cNvSpPr txBox="1">
          <a:spLocks noChangeArrowheads="1"/>
        </xdr:cNvSpPr>
      </xdr:nvSpPr>
      <xdr:spPr bwMode="auto">
        <a:xfrm>
          <a:off x="10055679" y="2569029"/>
          <a:ext cx="1050471" cy="45080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0.22363</cdr:x>
      <cdr:y>0.04602</cdr:y>
    </cdr:from>
    <cdr:to>
      <cdr:x>0.44634</cdr:x>
      <cdr:y>0.12715</cdr:y>
    </cdr:to>
    <cdr:sp macro="" textlink="">
      <cdr:nvSpPr>
        <cdr:cNvPr id="4392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75645" y="265554"/>
          <a:ext cx="1867968" cy="4681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2021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0.66716</cdr:x>
      <cdr:y>0.36487</cdr:y>
    </cdr:from>
    <cdr:to>
      <cdr:x>0.97934</cdr:x>
      <cdr:y>0.50697</cdr:y>
    </cdr:to>
    <cdr:sp macro="" textlink="">
      <cdr:nvSpPr>
        <cdr:cNvPr id="4392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01368" y="1978488"/>
          <a:ext cx="2574199" cy="7705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5 millones de ejem.</a:t>
          </a:r>
        </a:p>
      </cdr:txBody>
    </cdr:sp>
  </cdr:relSizeAnchor>
  <cdr:relSizeAnchor xmlns:cdr="http://schemas.openxmlformats.org/drawingml/2006/chartDrawing">
    <cdr:from>
      <cdr:x>0.19721</cdr:x>
      <cdr:y>0.8882</cdr:y>
    </cdr:from>
    <cdr:to>
      <cdr:x>0.94714</cdr:x>
      <cdr:y>0.98187</cdr:y>
    </cdr:to>
    <cdr:sp macro="" textlink="">
      <cdr:nvSpPr>
        <cdr:cNvPr id="43929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65585" y="5104639"/>
          <a:ext cx="6321624" cy="5380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1247775</xdr:colOff>
      <xdr:row>7</xdr:row>
      <xdr:rowOff>85725</xdr:rowOff>
    </xdr:from>
    <xdr:to>
      <xdr:col>9</xdr:col>
      <xdr:colOff>1743075</xdr:colOff>
      <xdr:row>23</xdr:row>
      <xdr:rowOff>28575</xdr:rowOff>
    </xdr:to>
    <xdr:graphicFrame macro="">
      <xdr:nvGraphicFramePr>
        <xdr:cNvPr id="152668" name="Gráfico 1026">
          <a:extLst>
            <a:ext uri="{FF2B5EF4-FFF2-40B4-BE49-F238E27FC236}">
              <a16:creationId xmlns:a16="http://schemas.microsoft.com/office/drawing/2014/main" id="{00000000-0008-0000-0300-00005C54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1445079</xdr:colOff>
      <xdr:row>6</xdr:row>
      <xdr:rowOff>16328</xdr:rowOff>
    </xdr:from>
    <xdr:to>
      <xdr:col>6</xdr:col>
      <xdr:colOff>159204</xdr:colOff>
      <xdr:row>20</xdr:row>
      <xdr:rowOff>216353</xdr:rowOff>
    </xdr:to>
    <xdr:sp macro="" textlink="">
      <xdr:nvSpPr>
        <xdr:cNvPr id="152581" name="Text Box 1029">
          <a:extLst>
            <a:ext uri="{FF2B5EF4-FFF2-40B4-BE49-F238E27FC236}">
              <a16:creationId xmlns:a16="http://schemas.microsoft.com/office/drawing/2014/main" id="{00000000-0008-0000-0300-000005540200}"/>
            </a:ext>
          </a:extLst>
        </xdr:cNvPr>
        <xdr:cNvSpPr txBox="1">
          <a:spLocks noChangeArrowheads="1"/>
        </xdr:cNvSpPr>
      </xdr:nvSpPr>
      <xdr:spPr bwMode="auto">
        <a:xfrm>
          <a:off x="10327822" y="2041071"/>
          <a:ext cx="717096" cy="44889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  <xdr:twoCellAnchor>
    <xdr:from>
      <xdr:col>6</xdr:col>
      <xdr:colOff>940254</xdr:colOff>
      <xdr:row>21</xdr:row>
      <xdr:rowOff>232682</xdr:rowOff>
    </xdr:from>
    <xdr:to>
      <xdr:col>9</xdr:col>
      <xdr:colOff>930729</xdr:colOff>
      <xdr:row>22</xdr:row>
      <xdr:rowOff>261257</xdr:rowOff>
    </xdr:to>
    <xdr:sp macro="" textlink="">
      <xdr:nvSpPr>
        <xdr:cNvPr id="152582" name="Text Box 1030">
          <a:extLst>
            <a:ext uri="{FF2B5EF4-FFF2-40B4-BE49-F238E27FC236}">
              <a16:creationId xmlns:a16="http://schemas.microsoft.com/office/drawing/2014/main" id="{00000000-0008-0000-0300-000006540200}"/>
            </a:ext>
          </a:extLst>
        </xdr:cNvPr>
        <xdr:cNvSpPr txBox="1">
          <a:spLocks noChangeArrowheads="1"/>
        </xdr:cNvSpPr>
      </xdr:nvSpPr>
      <xdr:spPr bwMode="auto">
        <a:xfrm>
          <a:off x="11825968" y="6851196"/>
          <a:ext cx="5738132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0.20561</cdr:x>
      <cdr:y>0.03674</cdr:y>
    </cdr:from>
    <cdr:to>
      <cdr:x>0.46638</cdr:x>
      <cdr:y>0.52233</cdr:y>
    </cdr:to>
    <cdr:sp macro="" textlink="">
      <cdr:nvSpPr>
        <cdr:cNvPr id="15360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36427" y="192151"/>
          <a:ext cx="2198192" cy="24976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2021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0.61964</cdr:x>
      <cdr:y>0.21682</cdr:y>
    </cdr:from>
    <cdr:to>
      <cdr:x>1</cdr:x>
      <cdr:y>0.40183</cdr:y>
    </cdr:to>
    <cdr:sp macro="" textlink="">
      <cdr:nvSpPr>
        <cdr:cNvPr id="15360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09482" y="1049717"/>
          <a:ext cx="3136446" cy="8957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n: 12.768 millones de ejem.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1247775</xdr:colOff>
      <xdr:row>7</xdr:row>
      <xdr:rowOff>85725</xdr:rowOff>
    </xdr:from>
    <xdr:to>
      <xdr:col>9</xdr:col>
      <xdr:colOff>1743075</xdr:colOff>
      <xdr:row>23</xdr:row>
      <xdr:rowOff>28575</xdr:rowOff>
    </xdr:to>
    <xdr:graphicFrame macro="">
      <xdr:nvGraphicFramePr>
        <xdr:cNvPr id="284763" name="Gráfico 1026">
          <a:extLst>
            <a:ext uri="{FF2B5EF4-FFF2-40B4-BE49-F238E27FC236}">
              <a16:creationId xmlns:a16="http://schemas.microsoft.com/office/drawing/2014/main" id="{00000000-0008-0000-0400-00005B580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976993</xdr:colOff>
      <xdr:row>6</xdr:row>
      <xdr:rowOff>21771</xdr:rowOff>
    </xdr:from>
    <xdr:to>
      <xdr:col>6</xdr:col>
      <xdr:colOff>24493</xdr:colOff>
      <xdr:row>20</xdr:row>
      <xdr:rowOff>240846</xdr:rowOff>
    </xdr:to>
    <xdr:sp macro="" textlink="">
      <xdr:nvSpPr>
        <xdr:cNvPr id="284676" name="Text Box 1028">
          <a:extLst>
            <a:ext uri="{FF2B5EF4-FFF2-40B4-BE49-F238E27FC236}">
              <a16:creationId xmlns:a16="http://schemas.microsoft.com/office/drawing/2014/main" id="{00000000-0008-0000-0400-000004580400}"/>
            </a:ext>
          </a:extLst>
        </xdr:cNvPr>
        <xdr:cNvSpPr txBox="1">
          <a:spLocks noChangeArrowheads="1"/>
        </xdr:cNvSpPr>
      </xdr:nvSpPr>
      <xdr:spPr bwMode="auto">
        <a:xfrm>
          <a:off x="9859736" y="2002971"/>
          <a:ext cx="1050471" cy="45080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  <xdr:twoCellAnchor>
    <xdr:from>
      <xdr:col>6</xdr:col>
      <xdr:colOff>986517</xdr:colOff>
      <xdr:row>21</xdr:row>
      <xdr:rowOff>138793</xdr:rowOff>
    </xdr:from>
    <xdr:to>
      <xdr:col>9</xdr:col>
      <xdr:colOff>976992</xdr:colOff>
      <xdr:row>22</xdr:row>
      <xdr:rowOff>186418</xdr:rowOff>
    </xdr:to>
    <xdr:sp macro="" textlink="">
      <xdr:nvSpPr>
        <xdr:cNvPr id="284677" name="Text Box 1029">
          <a:extLst>
            <a:ext uri="{FF2B5EF4-FFF2-40B4-BE49-F238E27FC236}">
              <a16:creationId xmlns:a16="http://schemas.microsoft.com/office/drawing/2014/main" id="{00000000-0008-0000-0400-000005580400}"/>
            </a:ext>
          </a:extLst>
        </xdr:cNvPr>
        <xdr:cNvSpPr txBox="1">
          <a:spLocks noChangeArrowheads="1"/>
        </xdr:cNvSpPr>
      </xdr:nvSpPr>
      <xdr:spPr bwMode="auto">
        <a:xfrm>
          <a:off x="11872231" y="6713764"/>
          <a:ext cx="5738132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bocic/ausuarios/AGili-IFOP/AGILI/ASEGUIM/SEGPELAGICOS/SegCS/A&#241;os/1sgCS2000/5infincs00/032TBSC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SCcs1T"/>
      <sheetName val="5SCcs2T"/>
      <sheetName val="79SC191T"/>
      <sheetName val="80SC192T"/>
      <sheetName val="15SC281T"/>
      <sheetName val="80SC282T"/>
      <sheetName val="89SC401T"/>
      <sheetName val="90SC402T"/>
      <sheetName val="Hoja1"/>
      <sheetName val="14SC193T"/>
      <sheetName val="5SCcs3T"/>
      <sheetName val="SC19Ñ00"/>
      <sheetName val="5SCcs4T"/>
      <sheetName val="82SC194T"/>
      <sheetName val="SC28Ñ00"/>
      <sheetName val="15SC283T"/>
      <sheetName val="15SC284T"/>
      <sheetName val="SCVAÑ00"/>
      <sheetName val="16SC403T"/>
      <sheetName val="92SC404T"/>
      <sheetName val="73SCcsÑ00"/>
      <sheetName val="73SCcs1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0">
          <cell r="C40">
            <v>364348816.78055447</v>
          </cell>
        </row>
      </sheetData>
      <sheetData sheetId="12"/>
      <sheetData sheetId="13"/>
      <sheetData sheetId="14">
        <row r="40">
          <cell r="C40">
            <v>66674619947.842796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4.vml"/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4"/>
  <sheetViews>
    <sheetView showZeros="0" tabSelected="1" zoomScale="50" zoomScaleNormal="50" workbookViewId="0">
      <selection activeCell="D47" sqref="D47:H47"/>
    </sheetView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3" width="24.140625" style="3" customWidth="1"/>
    <col min="4" max="8" width="23.85546875" style="3" customWidth="1"/>
    <col min="9" max="10" width="20.85546875" style="3" customWidth="1"/>
    <col min="11" max="11" width="12.42578125" style="1" bestFit="1" customWidth="1"/>
    <col min="12" max="12" width="25.85546875" style="1" customWidth="1"/>
    <col min="13" max="17" width="11.5703125" style="1"/>
    <col min="18" max="18" width="13.85546875" style="1" customWidth="1"/>
    <col min="19" max="20" width="18.28515625" style="1" bestFit="1" customWidth="1"/>
    <col min="21" max="22" width="17.5703125" style="1" customWidth="1"/>
    <col min="23" max="16384" width="11.5703125" style="1"/>
  </cols>
  <sheetData>
    <row r="1" spans="1:23" ht="23" x14ac:dyDescent="0.25">
      <c r="A1" s="70"/>
      <c r="B1" s="101" t="s">
        <v>56</v>
      </c>
      <c r="C1" s="101"/>
      <c r="D1" s="101"/>
      <c r="E1" s="101"/>
      <c r="F1" s="101"/>
      <c r="G1" s="101"/>
      <c r="H1" s="101"/>
      <c r="I1" s="101"/>
      <c r="J1" s="101"/>
      <c r="K1" s="27"/>
      <c r="L1" s="27"/>
      <c r="M1" s="27"/>
      <c r="N1" s="27"/>
    </row>
    <row r="2" spans="1:23" ht="23" x14ac:dyDescent="0.25">
      <c r="A2" s="70"/>
      <c r="B2" s="101" t="s">
        <v>63</v>
      </c>
      <c r="C2" s="101"/>
      <c r="D2" s="101"/>
      <c r="E2" s="101"/>
      <c r="F2" s="101"/>
      <c r="G2" s="101"/>
      <c r="H2" s="101"/>
      <c r="I2" s="101"/>
      <c r="J2" s="101"/>
      <c r="K2" s="27"/>
      <c r="L2" s="27"/>
      <c r="M2" s="27"/>
      <c r="N2" s="27"/>
    </row>
    <row r="3" spans="1:23" ht="23" x14ac:dyDescent="0.25">
      <c r="A3" s="62"/>
      <c r="B3" s="71"/>
      <c r="C3" s="64"/>
      <c r="D3" s="64"/>
      <c r="E3" s="64"/>
      <c r="F3" s="64"/>
      <c r="G3" s="64"/>
      <c r="H3" s="64"/>
      <c r="I3" s="64"/>
      <c r="J3" s="64"/>
      <c r="K3" s="27"/>
      <c r="L3" s="27"/>
      <c r="M3" s="27"/>
      <c r="N3" s="27"/>
    </row>
    <row r="4" spans="1:23" s="4" customFormat="1" ht="24" thickBot="1" x14ac:dyDescent="0.3">
      <c r="A4" s="72"/>
      <c r="B4" s="30"/>
      <c r="C4" s="80"/>
      <c r="D4" s="31"/>
      <c r="E4" s="31"/>
      <c r="F4" s="31"/>
      <c r="G4" s="31"/>
      <c r="H4" s="31"/>
      <c r="I4" s="31"/>
      <c r="J4" s="31"/>
      <c r="K4" s="29"/>
      <c r="L4" s="29"/>
      <c r="M4" s="29"/>
      <c r="N4" s="29"/>
    </row>
    <row r="5" spans="1:23" s="5" customFormat="1" ht="30" x14ac:dyDescent="0.3">
      <c r="A5" s="29"/>
      <c r="B5" s="32" t="s">
        <v>0</v>
      </c>
      <c r="C5" s="81" t="s">
        <v>1</v>
      </c>
      <c r="D5" s="33" t="s">
        <v>2</v>
      </c>
      <c r="E5" s="33"/>
      <c r="F5" s="33"/>
      <c r="G5" s="33"/>
      <c r="H5" s="33"/>
      <c r="I5" s="33"/>
      <c r="J5" s="33"/>
      <c r="K5" s="29"/>
      <c r="L5" s="29"/>
      <c r="M5" s="29"/>
      <c r="N5" s="29"/>
      <c r="P5" s="6"/>
      <c r="Q5" s="7"/>
      <c r="R5" s="7"/>
      <c r="S5" s="7"/>
      <c r="T5" s="7"/>
      <c r="U5" s="7"/>
      <c r="V5" s="7"/>
      <c r="W5" s="8"/>
    </row>
    <row r="6" spans="1:23" s="4" customFormat="1" ht="23" x14ac:dyDescent="0.25">
      <c r="A6" s="29"/>
      <c r="B6" s="32" t="s">
        <v>3</v>
      </c>
      <c r="C6" s="81" t="s">
        <v>4</v>
      </c>
      <c r="D6" s="34" t="s">
        <v>5</v>
      </c>
      <c r="E6" s="34" t="s">
        <v>6</v>
      </c>
      <c r="F6" s="34" t="s">
        <v>7</v>
      </c>
      <c r="G6" s="34" t="s">
        <v>8</v>
      </c>
      <c r="H6" s="34" t="s">
        <v>9</v>
      </c>
      <c r="I6" s="34" t="s">
        <v>10</v>
      </c>
      <c r="J6" s="35"/>
      <c r="K6" s="29"/>
      <c r="L6" s="29"/>
      <c r="M6" s="29"/>
      <c r="N6" s="29"/>
      <c r="P6" s="9"/>
      <c r="Q6" s="10"/>
      <c r="R6" s="10"/>
      <c r="S6" s="10"/>
      <c r="T6" s="11" t="s">
        <v>11</v>
      </c>
      <c r="U6" s="12" t="s">
        <v>12</v>
      </c>
      <c r="V6" s="12" t="s">
        <v>12</v>
      </c>
      <c r="W6" s="12" t="s">
        <v>12</v>
      </c>
    </row>
    <row r="7" spans="1:23" ht="23" x14ac:dyDescent="0.25">
      <c r="A7" s="27"/>
      <c r="B7" s="36"/>
      <c r="C7" s="82"/>
      <c r="D7" s="37"/>
      <c r="E7" s="37"/>
      <c r="F7" s="37"/>
      <c r="G7" s="37"/>
      <c r="H7" s="37"/>
      <c r="I7" s="37"/>
      <c r="J7" s="37"/>
      <c r="K7" s="27"/>
      <c r="L7" s="27"/>
      <c r="M7" s="27"/>
      <c r="N7" s="27"/>
      <c r="P7" s="9"/>
      <c r="Q7" s="13"/>
      <c r="R7" s="13"/>
      <c r="S7" s="14"/>
      <c r="T7" s="10"/>
      <c r="U7" s="15"/>
      <c r="V7" s="15"/>
      <c r="W7" s="15"/>
    </row>
    <row r="8" spans="1:23" ht="23" x14ac:dyDescent="0.25">
      <c r="A8" s="27"/>
      <c r="B8" s="38">
        <v>3</v>
      </c>
      <c r="C8" s="83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>
        <v>0</v>
      </c>
      <c r="J8" s="40"/>
      <c r="K8" s="27"/>
      <c r="L8" s="27"/>
      <c r="M8" s="27"/>
      <c r="N8" s="27"/>
      <c r="P8" s="9"/>
      <c r="Q8" s="13" t="s">
        <v>15</v>
      </c>
      <c r="R8" s="16" t="e">
        <f>V8</f>
        <v>#REF!</v>
      </c>
      <c r="S8" s="17">
        <f>C43</f>
        <v>23283363071.691963</v>
      </c>
      <c r="T8" s="17" t="e">
        <f>SUM(T9:T11)</f>
        <v>#REF!</v>
      </c>
      <c r="U8" s="18" t="e">
        <f>T8/1000000</f>
        <v>#REF!</v>
      </c>
      <c r="V8" s="19" t="e">
        <f>SUM(V9:V11)</f>
        <v>#REF!</v>
      </c>
      <c r="W8" s="18"/>
    </row>
    <row r="9" spans="1:23" ht="23" x14ac:dyDescent="0.25">
      <c r="A9" s="27"/>
      <c r="B9" s="38">
        <v>3.5</v>
      </c>
      <c r="C9" s="83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>
        <v>0</v>
      </c>
      <c r="J9" s="39">
        <v>0</v>
      </c>
      <c r="K9" s="27"/>
      <c r="L9" s="41"/>
      <c r="M9" s="41"/>
      <c r="N9" s="27"/>
      <c r="P9" s="9"/>
      <c r="Q9" s="13" t="s">
        <v>17</v>
      </c>
      <c r="R9" s="16" t="e">
        <f>V9</f>
        <v>#REF!</v>
      </c>
      <c r="S9" s="17"/>
      <c r="T9" s="17">
        <f>[1]SC19Ñ00!C40</f>
        <v>364348816.78055447</v>
      </c>
      <c r="U9" s="18">
        <f>T9/1000000</f>
        <v>364.3488167805545</v>
      </c>
      <c r="V9" s="20" t="e">
        <f>(U9*100)/$U$8</f>
        <v>#REF!</v>
      </c>
      <c r="W9" s="18"/>
    </row>
    <row r="10" spans="1:23" ht="23" x14ac:dyDescent="0.25">
      <c r="A10" s="27"/>
      <c r="B10" s="38">
        <v>4</v>
      </c>
      <c r="C10" s="83">
        <v>884493.98</v>
      </c>
      <c r="D10" s="39">
        <v>884493.98</v>
      </c>
      <c r="E10" s="39">
        <v>0</v>
      </c>
      <c r="F10" s="39">
        <v>0</v>
      </c>
      <c r="G10" s="39">
        <v>0</v>
      </c>
      <c r="H10" s="39">
        <v>0</v>
      </c>
      <c r="I10" s="39">
        <v>0</v>
      </c>
      <c r="J10" s="39">
        <v>0</v>
      </c>
      <c r="K10" s="27"/>
      <c r="L10" s="42"/>
      <c r="M10" s="41"/>
      <c r="N10" s="27"/>
      <c r="P10" s="9"/>
      <c r="Q10" s="13" t="s">
        <v>19</v>
      </c>
      <c r="R10" s="16" t="e">
        <f>V10</f>
        <v>#REF!</v>
      </c>
      <c r="S10" s="17"/>
      <c r="T10" s="17">
        <f>[1]SC28Ñ00!C40</f>
        <v>66674619947.842796</v>
      </c>
      <c r="U10" s="18">
        <f>T10/1000000</f>
        <v>66674.619947842803</v>
      </c>
      <c r="V10" s="20" t="e">
        <f>(U10*100)/$U$8</f>
        <v>#REF!</v>
      </c>
      <c r="W10" s="18"/>
    </row>
    <row r="11" spans="1:23" ht="23" x14ac:dyDescent="0.25">
      <c r="A11" s="27"/>
      <c r="B11" s="38">
        <v>4.5</v>
      </c>
      <c r="C11" s="83">
        <v>2213580.9500000002</v>
      </c>
      <c r="D11" s="39">
        <v>2213580.9500000002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27"/>
      <c r="L11" s="42"/>
      <c r="M11" s="41"/>
      <c r="N11" s="27"/>
      <c r="P11" s="9"/>
      <c r="Q11" s="13" t="s">
        <v>21</v>
      </c>
      <c r="R11" s="16" t="e">
        <f>V11</f>
        <v>#REF!</v>
      </c>
      <c r="S11" s="17"/>
      <c r="T11" s="17" t="e">
        <f>#REF!</f>
        <v>#REF!</v>
      </c>
      <c r="U11" s="18" t="e">
        <f>T11/1000000</f>
        <v>#REF!</v>
      </c>
      <c r="V11" s="20" t="e">
        <f>(U11*100)/$U$8</f>
        <v>#REF!</v>
      </c>
      <c r="W11" s="18"/>
    </row>
    <row r="12" spans="1:23" ht="26" thickBot="1" x14ac:dyDescent="0.3">
      <c r="A12" s="27"/>
      <c r="B12" s="38">
        <v>5</v>
      </c>
      <c r="C12" s="83">
        <v>28776110.34</v>
      </c>
      <c r="D12" s="39">
        <v>28776110.34</v>
      </c>
      <c r="E12" s="39">
        <v>0</v>
      </c>
      <c r="F12" s="39">
        <v>0</v>
      </c>
      <c r="G12" s="39">
        <v>0</v>
      </c>
      <c r="H12" s="39">
        <v>0</v>
      </c>
      <c r="I12" s="39">
        <v>0</v>
      </c>
      <c r="J12" s="39">
        <v>0</v>
      </c>
      <c r="K12" s="27"/>
      <c r="L12" s="27"/>
      <c r="M12" s="27"/>
      <c r="N12" s="27"/>
      <c r="P12" s="21"/>
      <c r="Q12" s="22"/>
      <c r="R12" s="22"/>
      <c r="S12" s="22"/>
      <c r="T12" s="23"/>
      <c r="U12" s="23"/>
      <c r="V12" s="23"/>
      <c r="W12" s="24"/>
    </row>
    <row r="13" spans="1:23" ht="23" x14ac:dyDescent="0.25">
      <c r="A13" s="27"/>
      <c r="B13" s="38">
        <v>5.5</v>
      </c>
      <c r="C13" s="83">
        <v>111941395.41000001</v>
      </c>
      <c r="D13" s="39">
        <v>111941395.41000001</v>
      </c>
      <c r="E13" s="39">
        <v>0</v>
      </c>
      <c r="F13" s="39">
        <v>0</v>
      </c>
      <c r="G13" s="39">
        <v>0</v>
      </c>
      <c r="H13" s="39">
        <v>0</v>
      </c>
      <c r="I13" s="39">
        <v>0</v>
      </c>
      <c r="J13" s="39">
        <v>0</v>
      </c>
      <c r="K13" s="27"/>
      <c r="L13" s="27"/>
      <c r="M13" s="27"/>
      <c r="N13" s="27"/>
    </row>
    <row r="14" spans="1:23" ht="23" x14ac:dyDescent="0.25">
      <c r="A14" s="27"/>
      <c r="B14" s="38">
        <v>6</v>
      </c>
      <c r="C14" s="83">
        <v>202687054.71000001</v>
      </c>
      <c r="D14" s="39">
        <v>202687054.71000001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27"/>
      <c r="L14" s="27"/>
      <c r="M14" s="27"/>
      <c r="N14" s="27"/>
    </row>
    <row r="15" spans="1:23" ht="23" x14ac:dyDescent="0.25">
      <c r="A15" s="27"/>
      <c r="B15" s="38">
        <v>6.5</v>
      </c>
      <c r="C15" s="83">
        <v>230034652.75</v>
      </c>
      <c r="D15" s="39">
        <v>230034286.69999999</v>
      </c>
      <c r="E15" s="39">
        <v>366.04999999999995</v>
      </c>
      <c r="F15" s="39">
        <v>0</v>
      </c>
      <c r="G15" s="39">
        <v>0</v>
      </c>
      <c r="H15" s="39">
        <v>0</v>
      </c>
      <c r="I15" s="39">
        <v>0</v>
      </c>
      <c r="J15" s="39">
        <v>0</v>
      </c>
      <c r="K15" s="27"/>
      <c r="L15" s="27"/>
      <c r="M15" s="27"/>
      <c r="N15" s="27"/>
    </row>
    <row r="16" spans="1:23" ht="23" x14ac:dyDescent="0.25">
      <c r="A16" s="27"/>
      <c r="B16" s="38">
        <v>7</v>
      </c>
      <c r="C16" s="83">
        <v>300418342.92000002</v>
      </c>
      <c r="D16" s="39">
        <v>300417678.88</v>
      </c>
      <c r="E16" s="39">
        <v>664.04</v>
      </c>
      <c r="F16" s="39">
        <v>0</v>
      </c>
      <c r="G16" s="39">
        <v>0</v>
      </c>
      <c r="H16" s="39">
        <v>0</v>
      </c>
      <c r="I16" s="39">
        <v>0</v>
      </c>
      <c r="J16" s="39">
        <v>0</v>
      </c>
      <c r="K16" s="27"/>
      <c r="L16" s="27"/>
      <c r="M16" s="27"/>
      <c r="N16" s="27"/>
      <c r="Q16" s="1" t="s">
        <v>22</v>
      </c>
    </row>
    <row r="17" spans="1:14" ht="23" x14ac:dyDescent="0.25">
      <c r="A17" s="27"/>
      <c r="B17" s="38">
        <v>7.5</v>
      </c>
      <c r="C17" s="83">
        <v>308635684.88</v>
      </c>
      <c r="D17" s="39">
        <v>308634512.56</v>
      </c>
      <c r="E17" s="39">
        <v>1172.32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27"/>
      <c r="L17" s="42">
        <f>K55</f>
        <v>71.065459961701819</v>
      </c>
      <c r="M17" s="41" t="s">
        <v>16</v>
      </c>
      <c r="N17" s="27"/>
    </row>
    <row r="18" spans="1:14" ht="23" x14ac:dyDescent="0.25">
      <c r="A18" s="27"/>
      <c r="B18" s="38">
        <v>8</v>
      </c>
      <c r="C18" s="83">
        <v>418213263.40421039</v>
      </c>
      <c r="D18" s="39">
        <v>418211980.32421041</v>
      </c>
      <c r="E18" s="39">
        <v>1283.0800000000002</v>
      </c>
      <c r="F18" s="39">
        <v>0</v>
      </c>
      <c r="G18" s="39">
        <v>0</v>
      </c>
      <c r="H18" s="39">
        <v>0</v>
      </c>
      <c r="I18" s="39">
        <v>0</v>
      </c>
      <c r="J18" s="39">
        <v>0</v>
      </c>
      <c r="K18" s="27"/>
      <c r="L18" s="42">
        <f>C48</f>
        <v>260080.65150036712</v>
      </c>
      <c r="M18" s="41" t="s">
        <v>18</v>
      </c>
      <c r="N18" s="27"/>
    </row>
    <row r="19" spans="1:14" ht="23" x14ac:dyDescent="0.25">
      <c r="A19" s="27"/>
      <c r="B19" s="38">
        <v>8.5</v>
      </c>
      <c r="C19" s="83">
        <v>609135714.29052436</v>
      </c>
      <c r="D19" s="39">
        <v>609066285.53052437</v>
      </c>
      <c r="E19" s="39">
        <v>69428.760000000009</v>
      </c>
      <c r="F19" s="39">
        <v>0</v>
      </c>
      <c r="G19" s="39">
        <v>0</v>
      </c>
      <c r="H19" s="39">
        <v>0</v>
      </c>
      <c r="I19" s="39">
        <v>0</v>
      </c>
      <c r="J19" s="39">
        <v>0</v>
      </c>
      <c r="K19" s="27"/>
      <c r="L19" s="42">
        <f>C43</f>
        <v>23283363071.691963</v>
      </c>
      <c r="M19" s="41" t="s">
        <v>20</v>
      </c>
      <c r="N19" s="27"/>
    </row>
    <row r="20" spans="1:14" ht="23" x14ac:dyDescent="0.25">
      <c r="A20" s="27"/>
      <c r="B20" s="38">
        <v>9</v>
      </c>
      <c r="C20" s="83">
        <v>1514049628.649466</v>
      </c>
      <c r="D20" s="39">
        <v>1513036579.9794664</v>
      </c>
      <c r="E20" s="39">
        <v>1013048.67</v>
      </c>
      <c r="F20" s="39">
        <v>0</v>
      </c>
      <c r="G20" s="39">
        <v>0</v>
      </c>
      <c r="H20" s="39">
        <v>0</v>
      </c>
      <c r="I20" s="39">
        <v>0</v>
      </c>
      <c r="J20" s="39">
        <v>0</v>
      </c>
      <c r="K20" s="27"/>
      <c r="L20" s="42">
        <f>L71</f>
        <v>0</v>
      </c>
      <c r="M20" s="27"/>
      <c r="N20" s="27"/>
    </row>
    <row r="21" spans="1:14" ht="23" x14ac:dyDescent="0.25">
      <c r="A21" s="27"/>
      <c r="B21" s="38">
        <v>9.5</v>
      </c>
      <c r="C21" s="83">
        <v>2384735286.8147116</v>
      </c>
      <c r="D21" s="39">
        <v>2372251693.0347118</v>
      </c>
      <c r="E21" s="39">
        <v>12483593.779999999</v>
      </c>
      <c r="F21" s="39">
        <v>0</v>
      </c>
      <c r="G21" s="39">
        <v>0</v>
      </c>
      <c r="H21" s="39">
        <v>0</v>
      </c>
      <c r="I21" s="39">
        <v>0</v>
      </c>
      <c r="J21" s="39">
        <v>0</v>
      </c>
      <c r="K21" s="27"/>
      <c r="L21" s="27"/>
      <c r="M21" s="27"/>
      <c r="N21" s="27"/>
    </row>
    <row r="22" spans="1:14" ht="23" x14ac:dyDescent="0.25">
      <c r="A22" s="27"/>
      <c r="B22" s="38">
        <v>10</v>
      </c>
      <c r="C22" s="83">
        <v>3401131906.2010131</v>
      </c>
      <c r="D22" s="39">
        <v>3229436263.6894398</v>
      </c>
      <c r="E22" s="39">
        <v>171695642.51157326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27"/>
      <c r="L22" s="27"/>
      <c r="M22" s="27"/>
      <c r="N22" s="27"/>
    </row>
    <row r="23" spans="1:14" ht="23" x14ac:dyDescent="0.25">
      <c r="A23" s="27"/>
      <c r="B23" s="38">
        <v>10.5</v>
      </c>
      <c r="C23" s="83">
        <v>3881496803.1710095</v>
      </c>
      <c r="D23" s="39">
        <v>3575879058.8644619</v>
      </c>
      <c r="E23" s="39">
        <v>304871149.92765832</v>
      </c>
      <c r="F23" s="39">
        <v>746594.37888888887</v>
      </c>
      <c r="G23" s="39">
        <v>0</v>
      </c>
      <c r="H23" s="39">
        <v>0</v>
      </c>
      <c r="I23" s="39">
        <v>0</v>
      </c>
      <c r="J23" s="39">
        <v>0</v>
      </c>
      <c r="K23" s="27"/>
      <c r="L23" s="27"/>
      <c r="M23" s="27"/>
      <c r="N23" s="27"/>
    </row>
    <row r="24" spans="1:14" ht="23" x14ac:dyDescent="0.25">
      <c r="A24" s="27"/>
      <c r="B24" s="38">
        <v>11</v>
      </c>
      <c r="C24" s="83">
        <v>3152075142.9799871</v>
      </c>
      <c r="D24" s="39">
        <v>2736102829.0440335</v>
      </c>
      <c r="E24" s="39">
        <v>414329896.48665899</v>
      </c>
      <c r="F24" s="39">
        <v>1642417.4492948717</v>
      </c>
      <c r="G24" s="39">
        <v>0</v>
      </c>
      <c r="H24" s="39">
        <v>0</v>
      </c>
      <c r="I24" s="39">
        <v>0</v>
      </c>
      <c r="J24" s="39">
        <v>0</v>
      </c>
      <c r="K24" s="27"/>
      <c r="L24" s="27"/>
      <c r="M24" s="27"/>
      <c r="N24" s="27"/>
    </row>
    <row r="25" spans="1:14" ht="23" x14ac:dyDescent="0.25">
      <c r="A25" s="27"/>
      <c r="B25" s="38">
        <v>11.5</v>
      </c>
      <c r="C25" s="83">
        <v>2251254411.0110483</v>
      </c>
      <c r="D25" s="39">
        <v>1850969081.8906989</v>
      </c>
      <c r="E25" s="39">
        <v>392237940.97903365</v>
      </c>
      <c r="F25" s="39">
        <v>8047388.141315789</v>
      </c>
      <c r="G25" s="39">
        <v>0</v>
      </c>
      <c r="H25" s="39">
        <v>0</v>
      </c>
      <c r="I25" s="39">
        <v>0</v>
      </c>
      <c r="J25" s="39">
        <v>0</v>
      </c>
      <c r="K25" s="27"/>
      <c r="L25" s="27"/>
      <c r="M25" s="27"/>
      <c r="N25" s="27"/>
    </row>
    <row r="26" spans="1:14" ht="23" x14ac:dyDescent="0.25">
      <c r="A26" s="27"/>
      <c r="B26" s="38">
        <v>12</v>
      </c>
      <c r="C26" s="83">
        <v>1126052999.1700001</v>
      </c>
      <c r="D26" s="39">
        <v>759160649.34404767</v>
      </c>
      <c r="E26" s="39">
        <v>349568542.64670426</v>
      </c>
      <c r="F26" s="39">
        <v>17323807.179248121</v>
      </c>
      <c r="G26" s="39">
        <v>0</v>
      </c>
      <c r="H26" s="39">
        <v>0</v>
      </c>
      <c r="I26" s="39">
        <v>0</v>
      </c>
      <c r="J26" s="39">
        <v>0</v>
      </c>
      <c r="K26" s="27"/>
      <c r="L26" s="27"/>
      <c r="M26" s="27"/>
      <c r="N26" s="27"/>
    </row>
    <row r="27" spans="1:14" ht="23" x14ac:dyDescent="0.25">
      <c r="A27" s="27"/>
      <c r="B27" s="38">
        <v>12.5</v>
      </c>
      <c r="C27" s="83">
        <v>497064754.64999998</v>
      </c>
      <c r="D27" s="39">
        <v>219377113.95376354</v>
      </c>
      <c r="E27" s="39">
        <v>234578274.28078192</v>
      </c>
      <c r="F27" s="39">
        <v>43109366.415454544</v>
      </c>
      <c r="G27" s="39">
        <v>0</v>
      </c>
      <c r="H27" s="39">
        <v>0</v>
      </c>
      <c r="I27" s="39">
        <v>0</v>
      </c>
      <c r="J27" s="39">
        <v>0</v>
      </c>
      <c r="K27" s="27"/>
      <c r="L27" s="27"/>
      <c r="M27" s="27"/>
      <c r="N27" s="27"/>
    </row>
    <row r="28" spans="1:14" ht="23" x14ac:dyDescent="0.25">
      <c r="A28" s="27"/>
      <c r="B28" s="38">
        <v>13</v>
      </c>
      <c r="C28" s="83">
        <v>249124320.94</v>
      </c>
      <c r="D28" s="39">
        <v>46210217.169267245</v>
      </c>
      <c r="E28" s="39">
        <v>126513525.69164005</v>
      </c>
      <c r="F28" s="39">
        <v>75625408.578692719</v>
      </c>
      <c r="G28" s="39">
        <v>775169.50040000014</v>
      </c>
      <c r="H28" s="39">
        <v>0</v>
      </c>
      <c r="I28" s="39">
        <v>0</v>
      </c>
      <c r="J28" s="39">
        <v>0</v>
      </c>
      <c r="K28" s="27"/>
      <c r="L28" s="27"/>
      <c r="M28" s="27"/>
      <c r="N28" s="27"/>
    </row>
    <row r="29" spans="1:14" ht="23" x14ac:dyDescent="0.25">
      <c r="A29" s="27"/>
      <c r="B29" s="38">
        <v>13.5</v>
      </c>
      <c r="C29" s="83">
        <v>234921341.93000004</v>
      </c>
      <c r="D29" s="39">
        <v>20894548.097986657</v>
      </c>
      <c r="E29" s="39">
        <v>131033227.83174701</v>
      </c>
      <c r="F29" s="39">
        <v>75873181.041933015</v>
      </c>
      <c r="G29" s="39">
        <v>7120384.958333333</v>
      </c>
      <c r="H29" s="39">
        <v>0</v>
      </c>
      <c r="I29" s="39">
        <v>0</v>
      </c>
      <c r="J29" s="39">
        <v>0</v>
      </c>
      <c r="K29" s="27"/>
      <c r="L29" s="27"/>
      <c r="M29" s="27"/>
      <c r="N29" s="27"/>
    </row>
    <row r="30" spans="1:14" ht="23" x14ac:dyDescent="0.25">
      <c r="A30" s="27"/>
      <c r="B30" s="38">
        <v>14</v>
      </c>
      <c r="C30" s="83">
        <v>290652599.09999996</v>
      </c>
      <c r="D30" s="39">
        <v>0</v>
      </c>
      <c r="E30" s="39">
        <v>159132672.60390127</v>
      </c>
      <c r="F30" s="39">
        <v>109485578.0961919</v>
      </c>
      <c r="G30" s="39">
        <v>22034348.399906829</v>
      </c>
      <c r="H30" s="39">
        <v>0</v>
      </c>
      <c r="I30" s="39">
        <v>0</v>
      </c>
      <c r="J30" s="39">
        <v>0</v>
      </c>
      <c r="K30" s="27"/>
      <c r="L30" s="27"/>
      <c r="M30" s="27"/>
      <c r="N30" s="27"/>
    </row>
    <row r="31" spans="1:14" ht="23" x14ac:dyDescent="0.25">
      <c r="A31" s="27"/>
      <c r="B31" s="38">
        <v>14.5</v>
      </c>
      <c r="C31" s="83">
        <v>391416905.80000007</v>
      </c>
      <c r="D31" s="39">
        <v>0</v>
      </c>
      <c r="E31" s="39">
        <v>89261195.98343052</v>
      </c>
      <c r="F31" s="39">
        <v>227037263.85955235</v>
      </c>
      <c r="G31" s="39">
        <v>75118445.957017154</v>
      </c>
      <c r="H31" s="39">
        <v>0</v>
      </c>
      <c r="I31" s="39">
        <v>0</v>
      </c>
      <c r="J31" s="39">
        <v>0</v>
      </c>
      <c r="K31" s="27"/>
      <c r="L31" s="27"/>
      <c r="M31" s="27"/>
      <c r="N31" s="27"/>
    </row>
    <row r="32" spans="1:14" ht="23" x14ac:dyDescent="0.25">
      <c r="A32" s="27"/>
      <c r="B32" s="38">
        <v>15</v>
      </c>
      <c r="C32" s="83">
        <v>437579066.61000001</v>
      </c>
      <c r="D32" s="39">
        <v>0</v>
      </c>
      <c r="E32" s="39">
        <v>37034076.382757939</v>
      </c>
      <c r="F32" s="39">
        <v>229442312.01157409</v>
      </c>
      <c r="G32" s="39">
        <v>164430665.63904762</v>
      </c>
      <c r="H32" s="39">
        <v>6672012.5766203711</v>
      </c>
      <c r="I32" s="39">
        <v>0</v>
      </c>
      <c r="J32" s="39">
        <v>0</v>
      </c>
      <c r="K32" s="27"/>
      <c r="L32" s="27"/>
      <c r="M32" s="27"/>
      <c r="N32" s="27"/>
    </row>
    <row r="33" spans="1:14" ht="23" x14ac:dyDescent="0.25">
      <c r="A33" s="27"/>
      <c r="B33" s="38">
        <v>15.5</v>
      </c>
      <c r="C33" s="83">
        <v>510768226.06999999</v>
      </c>
      <c r="D33" s="39">
        <v>0</v>
      </c>
      <c r="E33" s="39">
        <v>13616498.8245</v>
      </c>
      <c r="F33" s="39">
        <v>202802710.21562201</v>
      </c>
      <c r="G33" s="39">
        <v>282086601.09607959</v>
      </c>
      <c r="H33" s="39">
        <v>12262415.93379841</v>
      </c>
      <c r="I33" s="39">
        <v>0</v>
      </c>
      <c r="J33" s="39">
        <v>0</v>
      </c>
      <c r="K33" s="27"/>
      <c r="L33" s="27"/>
      <c r="M33" s="27"/>
      <c r="N33" s="27"/>
    </row>
    <row r="34" spans="1:14" ht="23" x14ac:dyDescent="0.25">
      <c r="A34" s="27"/>
      <c r="B34" s="38">
        <v>16</v>
      </c>
      <c r="C34" s="83">
        <v>403803486.10999995</v>
      </c>
      <c r="D34" s="39">
        <v>0</v>
      </c>
      <c r="E34" s="39">
        <v>1909923.1957142854</v>
      </c>
      <c r="F34" s="39">
        <v>120804730.24717744</v>
      </c>
      <c r="G34" s="39">
        <v>253007911.78797925</v>
      </c>
      <c r="H34" s="39">
        <v>28080920.87912903</v>
      </c>
      <c r="I34" s="39">
        <v>0</v>
      </c>
      <c r="J34" s="39">
        <v>0</v>
      </c>
      <c r="K34" s="27"/>
      <c r="L34" s="27"/>
      <c r="M34" s="27"/>
      <c r="N34" s="27"/>
    </row>
    <row r="35" spans="1:14" ht="23" x14ac:dyDescent="0.25">
      <c r="A35" s="27"/>
      <c r="B35" s="38">
        <v>16.5</v>
      </c>
      <c r="C35" s="83">
        <v>224977088.67000002</v>
      </c>
      <c r="D35" s="39">
        <v>0</v>
      </c>
      <c r="E35" s="39">
        <v>0</v>
      </c>
      <c r="F35" s="39">
        <v>55901899.491445877</v>
      </c>
      <c r="G35" s="39">
        <v>151001689.77050835</v>
      </c>
      <c r="H35" s="39">
        <v>18073499.408045765</v>
      </c>
      <c r="I35" s="39">
        <v>0</v>
      </c>
      <c r="J35" s="39">
        <v>0</v>
      </c>
      <c r="K35" s="27"/>
      <c r="L35" s="27"/>
      <c r="M35" s="27"/>
      <c r="N35" s="27"/>
    </row>
    <row r="36" spans="1:14" ht="23" x14ac:dyDescent="0.25">
      <c r="A36" s="27"/>
      <c r="B36" s="38">
        <v>17</v>
      </c>
      <c r="C36" s="83">
        <v>62501152.280000001</v>
      </c>
      <c r="D36" s="39">
        <v>0</v>
      </c>
      <c r="E36" s="39">
        <v>0</v>
      </c>
      <c r="F36" s="39">
        <v>16271530.584447552</v>
      </c>
      <c r="G36" s="39">
        <v>40880374.618885785</v>
      </c>
      <c r="H36" s="39">
        <v>5349247.0766666662</v>
      </c>
      <c r="I36" s="39">
        <v>0</v>
      </c>
      <c r="J36" s="39">
        <v>0</v>
      </c>
      <c r="K36" s="27"/>
      <c r="L36" s="43"/>
      <c r="M36" s="43"/>
      <c r="N36" s="43"/>
    </row>
    <row r="37" spans="1:14" ht="23" x14ac:dyDescent="0.25">
      <c r="A37" s="27"/>
      <c r="B37" s="38">
        <v>17.5</v>
      </c>
      <c r="C37" s="83">
        <v>19985731.770000003</v>
      </c>
      <c r="D37" s="39">
        <v>0</v>
      </c>
      <c r="E37" s="39">
        <v>0</v>
      </c>
      <c r="F37" s="39">
        <v>937095.03666666662</v>
      </c>
      <c r="G37" s="39">
        <v>19048636.733333334</v>
      </c>
      <c r="H37" s="39">
        <v>0</v>
      </c>
      <c r="I37" s="39">
        <v>0</v>
      </c>
      <c r="J37" s="39">
        <v>0</v>
      </c>
      <c r="K37" s="27"/>
      <c r="L37" s="43"/>
      <c r="M37" s="43"/>
      <c r="N37" s="43"/>
    </row>
    <row r="38" spans="1:14" ht="23" x14ac:dyDescent="0.25">
      <c r="A38" s="27"/>
      <c r="B38" s="38">
        <v>18</v>
      </c>
      <c r="C38" s="83">
        <v>20502446.859999999</v>
      </c>
      <c r="D38" s="39">
        <v>0</v>
      </c>
      <c r="E38" s="39">
        <v>0</v>
      </c>
      <c r="F38" s="39">
        <v>0</v>
      </c>
      <c r="G38" s="39">
        <v>20502446.859999999</v>
      </c>
      <c r="H38" s="39">
        <v>0</v>
      </c>
      <c r="I38" s="39">
        <v>0</v>
      </c>
      <c r="J38" s="39">
        <v>0</v>
      </c>
      <c r="K38" s="27"/>
      <c r="L38" s="43"/>
      <c r="M38" s="43"/>
      <c r="N38" s="43"/>
    </row>
    <row r="39" spans="1:14" ht="23" x14ac:dyDescent="0.25">
      <c r="A39" s="27"/>
      <c r="B39" s="38">
        <v>18.5</v>
      </c>
      <c r="C39" s="83">
        <v>12247081.720000001</v>
      </c>
      <c r="D39" s="39">
        <v>0</v>
      </c>
      <c r="E39" s="39">
        <v>0</v>
      </c>
      <c r="F39" s="39">
        <v>0</v>
      </c>
      <c r="G39" s="39">
        <v>12247081.720000001</v>
      </c>
      <c r="H39" s="39">
        <v>0</v>
      </c>
      <c r="I39" s="39">
        <v>0</v>
      </c>
      <c r="J39" s="39">
        <v>0</v>
      </c>
      <c r="K39" s="27"/>
      <c r="L39" s="43"/>
      <c r="M39" s="43"/>
      <c r="N39" s="43"/>
    </row>
    <row r="40" spans="1:14" ht="23" x14ac:dyDescent="0.25">
      <c r="A40" s="27"/>
      <c r="B40" s="38">
        <v>19</v>
      </c>
      <c r="C40" s="83">
        <v>4082397.55</v>
      </c>
      <c r="D40" s="39">
        <v>0</v>
      </c>
      <c r="E40" s="39">
        <v>0</v>
      </c>
      <c r="F40" s="39">
        <v>0</v>
      </c>
      <c r="G40" s="39">
        <v>0</v>
      </c>
      <c r="H40" s="39">
        <v>4082397.55</v>
      </c>
      <c r="I40" s="39"/>
      <c r="J40" s="39">
        <v>0</v>
      </c>
      <c r="K40" s="27"/>
      <c r="L40" s="43"/>
      <c r="M40" s="43"/>
      <c r="N40" s="43"/>
    </row>
    <row r="41" spans="1:14" ht="23" x14ac:dyDescent="0.25">
      <c r="A41" s="27"/>
      <c r="B41" s="38">
        <v>19.5</v>
      </c>
      <c r="C41" s="83"/>
      <c r="D41" s="39"/>
      <c r="E41" s="39"/>
      <c r="F41" s="39"/>
      <c r="G41" s="39"/>
      <c r="H41" s="39"/>
      <c r="I41" s="39"/>
      <c r="J41" s="39">
        <v>0</v>
      </c>
      <c r="K41" s="27"/>
      <c r="L41" s="43"/>
      <c r="M41" s="43"/>
      <c r="N41" s="43"/>
    </row>
    <row r="42" spans="1:14" ht="23" x14ac:dyDescent="0.25">
      <c r="A42" s="27"/>
      <c r="B42" s="44"/>
      <c r="C42" s="84"/>
      <c r="D42" s="45"/>
      <c r="E42" s="45"/>
      <c r="F42" s="45"/>
      <c r="G42" s="45"/>
      <c r="H42" s="45"/>
      <c r="I42" s="45"/>
      <c r="J42" s="45"/>
      <c r="K42" s="27"/>
      <c r="L42" s="43"/>
      <c r="M42" s="43"/>
      <c r="N42" s="43"/>
    </row>
    <row r="43" spans="1:14" ht="23" x14ac:dyDescent="0.25">
      <c r="A43" s="27"/>
      <c r="B43" s="78" t="s">
        <v>23</v>
      </c>
      <c r="C43" s="85">
        <v>23283363071.691963</v>
      </c>
      <c r="D43" s="79">
        <v>18536185414.45261</v>
      </c>
      <c r="E43" s="79">
        <v>2439352124.046102</v>
      </c>
      <c r="F43" s="79">
        <v>1185051282.7275057</v>
      </c>
      <c r="G43" s="79">
        <v>1048253757.0414914</v>
      </c>
      <c r="H43" s="79">
        <v>74520493.424260244</v>
      </c>
      <c r="I43" s="79">
        <v>0</v>
      </c>
      <c r="J43" s="79">
        <v>0</v>
      </c>
      <c r="K43" s="27"/>
      <c r="L43" s="43"/>
      <c r="M43" s="43"/>
      <c r="N43" s="43"/>
    </row>
    <row r="44" spans="1:14" s="25" customFormat="1" ht="23" x14ac:dyDescent="0.25">
      <c r="A44" s="47"/>
      <c r="B44" s="38" t="s">
        <v>24</v>
      </c>
      <c r="C44" s="86">
        <v>100.00000000000003</v>
      </c>
      <c r="D44" s="48">
        <v>79.61128878752487</v>
      </c>
      <c r="E44" s="48">
        <v>10.476803185755752</v>
      </c>
      <c r="F44" s="48">
        <v>5.0896912060281245</v>
      </c>
      <c r="G44" s="48">
        <v>4.5021578446971171</v>
      </c>
      <c r="H44" s="48">
        <v>0.32005897599416239</v>
      </c>
      <c r="I44" s="48">
        <v>0</v>
      </c>
      <c r="J44" s="48">
        <v>0</v>
      </c>
      <c r="K44" s="47"/>
      <c r="L44" s="43"/>
      <c r="M44" s="43"/>
      <c r="N44" s="43"/>
    </row>
    <row r="45" spans="1:14" s="25" customFormat="1" ht="23" x14ac:dyDescent="0.25">
      <c r="A45" s="47"/>
      <c r="B45" s="38" t="s">
        <v>25</v>
      </c>
      <c r="C45" s="87">
        <v>10.765450097973583</v>
      </c>
      <c r="D45" s="49">
        <v>10.06344508120304</v>
      </c>
      <c r="E45" s="49">
        <v>11.87804825767037</v>
      </c>
      <c r="F45" s="49">
        <v>14.70890702284821</v>
      </c>
      <c r="G45" s="49">
        <v>15.746464032768737</v>
      </c>
      <c r="H45" s="49">
        <v>16.185586115331166</v>
      </c>
      <c r="I45" s="49">
        <v>0</v>
      </c>
      <c r="J45" s="49">
        <v>0</v>
      </c>
      <c r="K45" s="47"/>
      <c r="L45" s="43"/>
      <c r="M45" s="43"/>
      <c r="N45" s="43"/>
    </row>
    <row r="46" spans="1:14" s="26" customFormat="1" ht="23" x14ac:dyDescent="0.25">
      <c r="A46" s="50"/>
      <c r="B46" s="51" t="s">
        <v>26</v>
      </c>
      <c r="C46" s="88">
        <v>4.1631575209832397</v>
      </c>
      <c r="D46" s="52">
        <v>1.7116651367899112</v>
      </c>
      <c r="E46" s="52">
        <v>1.697983384996065</v>
      </c>
      <c r="F46" s="52">
        <v>1.2426457124327994</v>
      </c>
      <c r="G46" s="52">
        <v>0.721435202388227</v>
      </c>
      <c r="H46" s="52">
        <v>0.72168291550788632</v>
      </c>
      <c r="I46" s="52">
        <v>0</v>
      </c>
      <c r="J46" s="52">
        <v>0</v>
      </c>
      <c r="K46" s="50"/>
      <c r="L46" s="43"/>
      <c r="M46" s="43"/>
      <c r="N46" s="43"/>
    </row>
    <row r="47" spans="1:14" ht="23" x14ac:dyDescent="0.25">
      <c r="A47" s="27"/>
      <c r="B47" s="53" t="s">
        <v>27</v>
      </c>
      <c r="C47" s="89">
        <v>11.06966484628283</v>
      </c>
      <c r="D47" s="54">
        <v>8.3317742445806466</v>
      </c>
      <c r="E47" s="54">
        <v>14.067587535390924</v>
      </c>
      <c r="F47" s="54">
        <v>27.627214813481505</v>
      </c>
      <c r="G47" s="54">
        <v>34.155122706911513</v>
      </c>
      <c r="H47" s="54">
        <v>37.340569772119466</v>
      </c>
      <c r="I47" s="54">
        <v>0</v>
      </c>
      <c r="J47" s="54">
        <v>0</v>
      </c>
      <c r="K47" s="27"/>
      <c r="L47" s="43"/>
      <c r="M47" s="43"/>
      <c r="N47" s="43"/>
    </row>
    <row r="48" spans="1:14" ht="23" x14ac:dyDescent="0.25">
      <c r="A48" s="27"/>
      <c r="B48" s="46" t="s">
        <v>28</v>
      </c>
      <c r="C48" s="83">
        <v>260080.65150036712</v>
      </c>
      <c r="D48" s="55">
        <v>154439.31222890769</v>
      </c>
      <c r="E48" s="55">
        <v>34315.79953466032</v>
      </c>
      <c r="F48" s="55">
        <v>32739.666352904602</v>
      </c>
      <c r="G48" s="55">
        <v>35803.235699733144</v>
      </c>
      <c r="H48" s="55">
        <v>2782.6376841613592</v>
      </c>
      <c r="I48" s="55">
        <v>0</v>
      </c>
      <c r="J48" s="55">
        <v>0</v>
      </c>
      <c r="K48" s="27"/>
      <c r="L48" s="43"/>
      <c r="M48" s="43"/>
      <c r="N48" s="43"/>
    </row>
    <row r="49" spans="1:14" ht="23" x14ac:dyDescent="0.25">
      <c r="A49" s="27"/>
      <c r="B49" s="44" t="s">
        <v>24</v>
      </c>
      <c r="C49" s="84">
        <v>100</v>
      </c>
      <c r="D49" s="56">
        <v>59.381315502698854</v>
      </c>
      <c r="E49" s="56">
        <v>13.194291592510826</v>
      </c>
      <c r="F49" s="56">
        <v>12.588274507939852</v>
      </c>
      <c r="G49" s="56">
        <v>13.766205018785339</v>
      </c>
      <c r="H49" s="56">
        <v>1.0699133780651235</v>
      </c>
      <c r="I49" s="57">
        <v>0</v>
      </c>
      <c r="J49" s="57"/>
      <c r="K49" s="27"/>
      <c r="L49" s="27"/>
      <c r="M49" s="27"/>
      <c r="N49" s="27"/>
    </row>
    <row r="50" spans="1:14" ht="23" x14ac:dyDescent="0.25">
      <c r="A50" s="27"/>
      <c r="B50" s="28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 ht="23" x14ac:dyDescent="0.25">
      <c r="A51" s="27"/>
      <c r="B51" s="28"/>
      <c r="C51" s="27" t="s">
        <v>30</v>
      </c>
      <c r="D51" s="27"/>
      <c r="E51" s="47">
        <f>E48*100/C48</f>
        <v>13.194291592510826</v>
      </c>
      <c r="F51" s="27"/>
      <c r="G51" s="27"/>
      <c r="H51" s="27"/>
      <c r="I51" s="27"/>
      <c r="J51" s="27"/>
      <c r="K51" s="27"/>
      <c r="L51" s="27"/>
      <c r="M51" s="27"/>
      <c r="N51" s="27"/>
    </row>
    <row r="52" spans="1:14" ht="23" x14ac:dyDescent="0.25">
      <c r="A52" s="27"/>
      <c r="B52" s="28"/>
      <c r="C52" s="27" t="s">
        <v>16</v>
      </c>
      <c r="D52" s="27">
        <f>D43/1000000</f>
        <v>18536.185414452611</v>
      </c>
      <c r="E52" s="27">
        <f t="shared" ref="D52:I52" si="0">E43/1000000</f>
        <v>2439.3521240461018</v>
      </c>
      <c r="F52" s="27">
        <f t="shared" si="0"/>
        <v>1185.0512827275056</v>
      </c>
      <c r="G52" s="27">
        <f t="shared" si="0"/>
        <v>1048.2537570414913</v>
      </c>
      <c r="H52" s="27">
        <f>H43/1000000</f>
        <v>74.520493424260238</v>
      </c>
      <c r="I52" s="27">
        <f t="shared" si="0"/>
        <v>0</v>
      </c>
      <c r="J52" s="27"/>
      <c r="K52" s="27"/>
      <c r="L52" s="27"/>
      <c r="M52" s="27"/>
      <c r="N52" s="27"/>
    </row>
    <row r="53" spans="1:14" ht="23" x14ac:dyDescent="0.25">
      <c r="A53" s="27"/>
      <c r="B53" s="28"/>
      <c r="C53" s="27">
        <f>L55</f>
        <v>71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 ht="23" x14ac:dyDescent="0.25">
      <c r="A54" s="27"/>
      <c r="B54" s="28"/>
      <c r="C54" s="47">
        <f>K55</f>
        <v>71.065459961701819</v>
      </c>
      <c r="D54" s="58" t="str">
        <f t="shared" ref="D54:I54" si="1">D6</f>
        <v>O</v>
      </c>
      <c r="E54" s="58" t="str">
        <f t="shared" si="1"/>
        <v>I</v>
      </c>
      <c r="F54" s="58" t="str">
        <f t="shared" si="1"/>
        <v>II</v>
      </c>
      <c r="G54" s="58" t="str">
        <f t="shared" si="1"/>
        <v>III</v>
      </c>
      <c r="H54" s="58" t="str">
        <f t="shared" si="1"/>
        <v>IV</v>
      </c>
      <c r="I54" s="58" t="str">
        <f t="shared" si="1"/>
        <v>V</v>
      </c>
      <c r="J54" s="27"/>
      <c r="K54" s="27"/>
      <c r="L54" s="27"/>
      <c r="M54" s="27"/>
      <c r="N54" s="27"/>
    </row>
    <row r="55" spans="1:14" ht="23" x14ac:dyDescent="0.25">
      <c r="A55" s="27"/>
      <c r="B55" s="59" t="s">
        <v>33</v>
      </c>
      <c r="C55" s="27" t="str">
        <f>CONCATENATE(C51,C53,C52)</f>
        <v>&lt; 11,5 cm =71%</v>
      </c>
      <c r="D55" s="47">
        <f t="shared" ref="D55:I55" si="2">SUM(D8:D24)/1000000000</f>
        <v>15.639573803996846</v>
      </c>
      <c r="E55" s="47">
        <f t="shared" si="2"/>
        <v>0.90446624562589051</v>
      </c>
      <c r="F55" s="47">
        <f t="shared" si="2"/>
        <v>2.3890118281837602E-3</v>
      </c>
      <c r="G55" s="47">
        <f t="shared" si="2"/>
        <v>0</v>
      </c>
      <c r="H55" s="47">
        <f t="shared" si="2"/>
        <v>0</v>
      </c>
      <c r="I55" s="47">
        <f t="shared" si="2"/>
        <v>0</v>
      </c>
      <c r="J55" s="47">
        <f>SUM(D55:I55)</f>
        <v>16.546429061450922</v>
      </c>
      <c r="K55" s="47">
        <f>(J55/$J57)*100</f>
        <v>71.065459961701819</v>
      </c>
      <c r="L55" s="47">
        <f>ROUND(K55,0)</f>
        <v>71</v>
      </c>
      <c r="M55" s="27"/>
      <c r="N55" s="27"/>
    </row>
    <row r="56" spans="1:14" ht="23" x14ac:dyDescent="0.25">
      <c r="A56" s="27"/>
      <c r="B56" s="59"/>
      <c r="C56" s="27" t="s">
        <v>29</v>
      </c>
      <c r="D56" s="47">
        <f>SUM(D25:D42)/1000000000</f>
        <v>2.8966116104557638</v>
      </c>
      <c r="E56" s="47">
        <f t="shared" ref="E56:I56" si="3">SUM(E25:E42)/1000000000</f>
        <v>1.5348858784202111</v>
      </c>
      <c r="F56" s="47">
        <f t="shared" si="3"/>
        <v>1.1826622708993217</v>
      </c>
      <c r="G56" s="47">
        <f t="shared" si="3"/>
        <v>1.0482537570414914</v>
      </c>
      <c r="H56" s="47">
        <f t="shared" si="3"/>
        <v>7.4520493424260245E-2</v>
      </c>
      <c r="I56" s="47">
        <f t="shared" si="3"/>
        <v>0</v>
      </c>
      <c r="J56" s="47">
        <f>SUM(D56:I56)</f>
        <v>6.7369340102410478</v>
      </c>
      <c r="K56" s="47">
        <f>(J56/$J57)*100</f>
        <v>28.934540038298191</v>
      </c>
      <c r="L56" s="27"/>
      <c r="M56" s="27"/>
      <c r="N56" s="27"/>
    </row>
    <row r="57" spans="1:14" ht="23" x14ac:dyDescent="0.25">
      <c r="A57" s="27"/>
      <c r="B57" s="59"/>
      <c r="C57" s="27"/>
      <c r="D57" s="27"/>
      <c r="E57" s="27"/>
      <c r="F57" s="27"/>
      <c r="G57" s="27"/>
      <c r="H57" s="27"/>
      <c r="I57" s="27"/>
      <c r="J57" s="47">
        <f>SUM(J55:J56)</f>
        <v>23.283363071691969</v>
      </c>
      <c r="K57" s="47">
        <f>SUM(K55:K56)</f>
        <v>100.00000000000001</v>
      </c>
      <c r="L57" s="27"/>
      <c r="M57" s="27"/>
      <c r="N57" s="27"/>
    </row>
    <row r="58" spans="1:14" ht="23" x14ac:dyDescent="0.25">
      <c r="A58" s="27"/>
      <c r="B58" s="59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 ht="23" x14ac:dyDescent="0.25">
      <c r="A59" s="27"/>
      <c r="B59" s="59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 ht="23" x14ac:dyDescent="0.25">
      <c r="A60" s="27"/>
      <c r="B60" s="59"/>
      <c r="C60" s="47">
        <f>K61</f>
        <v>0</v>
      </c>
      <c r="D60" s="60" t="s">
        <v>5</v>
      </c>
      <c r="E60" s="60" t="s">
        <v>6</v>
      </c>
      <c r="F60" s="60" t="s">
        <v>7</v>
      </c>
      <c r="G60" s="60" t="s">
        <v>8</v>
      </c>
      <c r="H60" s="60" t="s">
        <v>9</v>
      </c>
      <c r="I60" s="60" t="s">
        <v>10</v>
      </c>
      <c r="J60" s="27"/>
      <c r="K60" s="27"/>
      <c r="L60" s="27"/>
      <c r="M60" s="27"/>
      <c r="N60" s="27"/>
    </row>
    <row r="61" spans="1:14" ht="23" x14ac:dyDescent="0.25">
      <c r="A61" s="27"/>
      <c r="B61" s="59"/>
      <c r="C61" s="27" t="s">
        <v>31</v>
      </c>
      <c r="D61" s="61"/>
      <c r="E61" s="61"/>
      <c r="F61" s="61"/>
      <c r="G61" s="61"/>
      <c r="H61" s="61"/>
      <c r="I61" s="61">
        <v>0</v>
      </c>
      <c r="J61" s="47"/>
      <c r="K61" s="47"/>
      <c r="L61" s="42"/>
      <c r="M61" s="27"/>
      <c r="N61" s="27"/>
    </row>
    <row r="62" spans="1:14" ht="23" x14ac:dyDescent="0.25">
      <c r="A62" s="27"/>
      <c r="B62" s="59"/>
      <c r="C62" s="27" t="s">
        <v>29</v>
      </c>
      <c r="D62" s="61"/>
      <c r="E62" s="61"/>
      <c r="F62" s="61"/>
      <c r="G62" s="61"/>
      <c r="H62" s="61"/>
      <c r="I62" s="61">
        <v>0</v>
      </c>
      <c r="J62" s="47"/>
      <c r="K62" s="47"/>
      <c r="L62" s="42"/>
      <c r="M62" s="27"/>
      <c r="N62" s="27"/>
    </row>
    <row r="63" spans="1:14" ht="23" x14ac:dyDescent="0.25">
      <c r="A63" s="27"/>
      <c r="B63" s="59"/>
      <c r="C63" s="27"/>
      <c r="D63" s="27"/>
      <c r="E63" s="27"/>
      <c r="F63" s="27"/>
      <c r="G63" s="27"/>
      <c r="H63" s="27"/>
      <c r="I63" s="27"/>
      <c r="J63" s="47"/>
      <c r="K63" s="47"/>
      <c r="L63" s="42"/>
      <c r="M63" s="27"/>
      <c r="N63" s="27"/>
    </row>
    <row r="64" spans="1:14" ht="23" x14ac:dyDescent="0.25">
      <c r="A64" s="27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</sheetData>
  <mergeCells count="2">
    <mergeCell ref="B2:J2"/>
    <mergeCell ref="B1:J1"/>
  </mergeCells>
  <phoneticPr fontId="0" type="noConversion"/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INSTITUTO DE FOMENTO PESQUERO / DIVISIÓN INVESTIGACIÓN PESQUERA</oddHeader>
    <oddFooter>&amp;CCONVENIO DE DESEMPEÑO IFOP / SUBSECRETARÍA DE ECONOMÍA Y EMT 2020: 
"PROGRAMA DE SEGUIMIENTO DE LAS PRINCIPALES PESQUERÍAS PELÁGICAS, REGIONES DE VALPARAÍSO Y AYSÉN DEL GENERAL CARLOS IBÁÑEZ DEL CAMPO, AÑO 2020".  ANEXO 4XXX</oddFoot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64"/>
  <sheetViews>
    <sheetView showZeros="0" zoomScale="35" zoomScaleNormal="35" workbookViewId="0"/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3" width="24.140625" style="3" customWidth="1"/>
    <col min="4" max="8" width="23.85546875" style="3" customWidth="1"/>
    <col min="9" max="10" width="20.85546875" style="3" customWidth="1"/>
    <col min="11" max="11" width="12.42578125" style="1" bestFit="1" customWidth="1"/>
    <col min="12" max="12" width="22.28515625" style="1" bestFit="1" customWidth="1"/>
    <col min="13" max="17" width="11.5703125" style="1"/>
    <col min="18" max="18" width="13.85546875" style="1" customWidth="1"/>
    <col min="19" max="19" width="17.7109375" style="1" bestFit="1" customWidth="1"/>
    <col min="20" max="20" width="18.28515625" style="1" bestFit="1" customWidth="1"/>
    <col min="21" max="22" width="17.5703125" style="1" customWidth="1"/>
    <col min="23" max="16384" width="11.5703125" style="1"/>
  </cols>
  <sheetData>
    <row r="1" spans="1:23" ht="34.5" customHeight="1" x14ac:dyDescent="0.25">
      <c r="A1" s="27"/>
      <c r="B1" s="102" t="s">
        <v>47</v>
      </c>
      <c r="C1" s="102"/>
      <c r="D1" s="102"/>
      <c r="E1" s="102"/>
      <c r="F1" s="102"/>
      <c r="G1" s="102"/>
      <c r="H1" s="102"/>
      <c r="I1" s="102"/>
      <c r="J1" s="102"/>
      <c r="K1" s="27"/>
      <c r="L1" s="27"/>
      <c r="M1" s="27"/>
      <c r="N1" s="27"/>
    </row>
    <row r="2" spans="1:23" ht="23" x14ac:dyDescent="0.25">
      <c r="A2" s="27"/>
      <c r="B2" s="102" t="s">
        <v>72</v>
      </c>
      <c r="C2" s="102"/>
      <c r="D2" s="102"/>
      <c r="E2" s="102"/>
      <c r="F2" s="102"/>
      <c r="G2" s="102"/>
      <c r="H2" s="102"/>
      <c r="I2" s="102"/>
      <c r="J2" s="102"/>
      <c r="K2" s="27"/>
      <c r="L2" s="27"/>
      <c r="M2" s="27"/>
      <c r="N2" s="27"/>
    </row>
    <row r="3" spans="1:23" ht="23" x14ac:dyDescent="0.25">
      <c r="A3" s="27"/>
      <c r="B3" s="28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23" s="4" customFormat="1" ht="24" thickBot="1" x14ac:dyDescent="0.3">
      <c r="A4" s="29"/>
      <c r="B4" s="30"/>
      <c r="C4" s="80"/>
      <c r="D4" s="31"/>
      <c r="E4" s="31"/>
      <c r="F4" s="31"/>
      <c r="G4" s="31"/>
      <c r="H4" s="31"/>
      <c r="I4" s="31"/>
      <c r="J4" s="31"/>
      <c r="K4" s="29"/>
      <c r="L4" s="29"/>
      <c r="M4" s="29"/>
      <c r="N4" s="29"/>
    </row>
    <row r="5" spans="1:23" s="5" customFormat="1" ht="30" x14ac:dyDescent="0.3">
      <c r="A5" s="29"/>
      <c r="B5" s="32" t="s">
        <v>0</v>
      </c>
      <c r="C5" s="81" t="s">
        <v>1</v>
      </c>
      <c r="D5" s="33" t="s">
        <v>2</v>
      </c>
      <c r="E5" s="33"/>
      <c r="F5" s="33"/>
      <c r="G5" s="33"/>
      <c r="H5" s="33"/>
      <c r="I5" s="33"/>
      <c r="J5" s="33"/>
      <c r="K5" s="29"/>
      <c r="L5" s="29"/>
      <c r="M5" s="29"/>
      <c r="N5" s="29"/>
      <c r="P5" s="6"/>
      <c r="Q5" s="7"/>
      <c r="R5" s="7"/>
      <c r="S5" s="7"/>
      <c r="T5" s="7"/>
      <c r="U5" s="7"/>
      <c r="V5" s="7"/>
      <c r="W5" s="8"/>
    </row>
    <row r="6" spans="1:23" s="4" customFormat="1" ht="23" x14ac:dyDescent="0.25">
      <c r="A6" s="29"/>
      <c r="B6" s="32" t="s">
        <v>3</v>
      </c>
      <c r="C6" s="81" t="s">
        <v>4</v>
      </c>
      <c r="D6" s="34" t="s">
        <v>5</v>
      </c>
      <c r="E6" s="34" t="s">
        <v>6</v>
      </c>
      <c r="F6" s="34" t="s">
        <v>7</v>
      </c>
      <c r="G6" s="34" t="s">
        <v>8</v>
      </c>
      <c r="H6" s="34" t="s">
        <v>9</v>
      </c>
      <c r="I6" s="34" t="s">
        <v>10</v>
      </c>
      <c r="J6" s="35"/>
      <c r="K6" s="29"/>
      <c r="L6" s="29"/>
      <c r="M6" s="29"/>
      <c r="N6" s="29"/>
      <c r="P6" s="9"/>
      <c r="Q6" s="10"/>
      <c r="R6" s="10"/>
      <c r="S6" s="10"/>
      <c r="T6" s="11" t="s">
        <v>11</v>
      </c>
      <c r="U6" s="12" t="s">
        <v>12</v>
      </c>
      <c r="V6" s="12" t="s">
        <v>12</v>
      </c>
      <c r="W6" s="12" t="s">
        <v>12</v>
      </c>
    </row>
    <row r="7" spans="1:23" ht="23" x14ac:dyDescent="0.25">
      <c r="A7" s="27"/>
      <c r="B7" s="36"/>
      <c r="C7" s="82"/>
      <c r="D7" s="37"/>
      <c r="E7" s="37"/>
      <c r="F7" s="37"/>
      <c r="G7" s="37"/>
      <c r="H7" s="37"/>
      <c r="I7" s="37"/>
      <c r="J7" s="37"/>
      <c r="K7" s="27"/>
      <c r="L7" s="27"/>
      <c r="M7" s="27"/>
      <c r="N7" s="27"/>
      <c r="P7" s="9"/>
      <c r="Q7" s="13"/>
      <c r="R7" s="13"/>
      <c r="S7" s="14"/>
      <c r="T7" s="10"/>
      <c r="U7" s="15"/>
      <c r="V7" s="15"/>
      <c r="W7" s="15"/>
    </row>
    <row r="8" spans="1:23" ht="23" x14ac:dyDescent="0.25">
      <c r="A8" s="27"/>
      <c r="B8" s="38">
        <v>3</v>
      </c>
      <c r="C8" s="83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/>
      <c r="J8" s="40"/>
      <c r="K8" s="27"/>
      <c r="L8" s="27"/>
      <c r="M8" s="27"/>
      <c r="N8" s="27"/>
      <c r="P8" s="9"/>
      <c r="Q8" s="13" t="s">
        <v>15</v>
      </c>
      <c r="R8" s="16" t="e">
        <f>V8</f>
        <v>#REF!</v>
      </c>
      <c r="S8" s="17">
        <f>C43</f>
        <v>7360282843.6419697</v>
      </c>
      <c r="T8" s="17" t="e">
        <f>SUM(T9:T11)</f>
        <v>#REF!</v>
      </c>
      <c r="U8" s="18" t="e">
        <f>T8/1000000</f>
        <v>#REF!</v>
      </c>
      <c r="V8" s="19" t="e">
        <f>SUM(V9:V11)</f>
        <v>#REF!</v>
      </c>
      <c r="W8" s="18"/>
    </row>
    <row r="9" spans="1:23" ht="23" x14ac:dyDescent="0.25">
      <c r="A9" s="27"/>
      <c r="B9" s="38">
        <v>3.5</v>
      </c>
      <c r="C9" s="83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/>
      <c r="J9" s="39">
        <v>0</v>
      </c>
      <c r="K9" s="27"/>
      <c r="L9" s="41"/>
      <c r="M9" s="41"/>
      <c r="N9" s="27"/>
      <c r="P9" s="9"/>
      <c r="Q9" s="13" t="s">
        <v>17</v>
      </c>
      <c r="R9" s="16" t="e">
        <f>V9</f>
        <v>#REF!</v>
      </c>
      <c r="S9" s="17"/>
      <c r="T9" s="17">
        <f>[1]SC19Ñ00!C40</f>
        <v>364348816.78055447</v>
      </c>
      <c r="U9" s="18">
        <f>T9/1000000</f>
        <v>364.3488167805545</v>
      </c>
      <c r="V9" s="20" t="e">
        <f>(U9*100)/$U$8</f>
        <v>#REF!</v>
      </c>
      <c r="W9" s="18"/>
    </row>
    <row r="10" spans="1:23" ht="23" x14ac:dyDescent="0.25">
      <c r="A10" s="27"/>
      <c r="B10" s="38">
        <v>4</v>
      </c>
      <c r="C10" s="83">
        <v>0</v>
      </c>
      <c r="D10" s="39">
        <v>0</v>
      </c>
      <c r="E10" s="39">
        <v>0</v>
      </c>
      <c r="F10" s="39">
        <v>0</v>
      </c>
      <c r="G10" s="39">
        <v>0</v>
      </c>
      <c r="H10" s="39">
        <v>0</v>
      </c>
      <c r="I10" s="39"/>
      <c r="J10" s="39">
        <v>0</v>
      </c>
      <c r="K10" s="27"/>
      <c r="L10" s="42"/>
      <c r="M10" s="41"/>
      <c r="N10" s="27"/>
      <c r="P10" s="9"/>
      <c r="Q10" s="13" t="s">
        <v>19</v>
      </c>
      <c r="R10" s="16" t="e">
        <f>V10</f>
        <v>#REF!</v>
      </c>
      <c r="S10" s="17"/>
      <c r="T10" s="17">
        <f>[1]SC28Ñ00!C40</f>
        <v>66674619947.842796</v>
      </c>
      <c r="U10" s="18">
        <f>T10/1000000</f>
        <v>66674.619947842803</v>
      </c>
      <c r="V10" s="20" t="e">
        <f>(U10*100)/$U$8</f>
        <v>#REF!</v>
      </c>
      <c r="W10" s="18"/>
    </row>
    <row r="11" spans="1:23" ht="23" x14ac:dyDescent="0.25">
      <c r="A11" s="27"/>
      <c r="B11" s="38">
        <v>4.5</v>
      </c>
      <c r="C11" s="83">
        <v>0</v>
      </c>
      <c r="D11" s="39">
        <v>0</v>
      </c>
      <c r="E11" s="39">
        <v>0</v>
      </c>
      <c r="F11" s="39">
        <v>0</v>
      </c>
      <c r="G11" s="39">
        <v>0</v>
      </c>
      <c r="H11" s="39">
        <v>0</v>
      </c>
      <c r="I11" s="39"/>
      <c r="J11" s="39">
        <v>0</v>
      </c>
      <c r="K11" s="27"/>
      <c r="L11" s="42"/>
      <c r="M11" s="41"/>
      <c r="N11" s="27"/>
      <c r="P11" s="9"/>
      <c r="Q11" s="13" t="s">
        <v>21</v>
      </c>
      <c r="R11" s="16" t="e">
        <f>V11</f>
        <v>#REF!</v>
      </c>
      <c r="S11" s="17"/>
      <c r="T11" s="17" t="e">
        <f>#REF!</f>
        <v>#REF!</v>
      </c>
      <c r="U11" s="18" t="e">
        <f>T11/1000000</f>
        <v>#REF!</v>
      </c>
      <c r="V11" s="20" t="e">
        <f>(U11*100)/$U$8</f>
        <v>#REF!</v>
      </c>
      <c r="W11" s="18"/>
    </row>
    <row r="12" spans="1:23" ht="26" thickBot="1" x14ac:dyDescent="0.3">
      <c r="A12" s="27"/>
      <c r="B12" s="38">
        <v>5</v>
      </c>
      <c r="C12" s="83">
        <v>0</v>
      </c>
      <c r="D12" s="39">
        <v>0</v>
      </c>
      <c r="E12" s="39">
        <v>0</v>
      </c>
      <c r="F12" s="39">
        <v>0</v>
      </c>
      <c r="G12" s="39">
        <v>0</v>
      </c>
      <c r="H12" s="39">
        <v>0</v>
      </c>
      <c r="I12" s="39"/>
      <c r="J12" s="39">
        <v>0</v>
      </c>
      <c r="K12" s="27"/>
      <c r="L12" s="27"/>
      <c r="M12" s="27"/>
      <c r="N12" s="27"/>
      <c r="P12" s="21"/>
      <c r="Q12" s="22"/>
      <c r="R12" s="22"/>
      <c r="S12" s="22"/>
      <c r="T12" s="23"/>
      <c r="U12" s="23"/>
      <c r="V12" s="23"/>
      <c r="W12" s="24"/>
    </row>
    <row r="13" spans="1:23" ht="23" x14ac:dyDescent="0.25">
      <c r="A13" s="27"/>
      <c r="B13" s="38">
        <v>5.5</v>
      </c>
      <c r="C13" s="83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/>
      <c r="J13" s="39">
        <v>0</v>
      </c>
      <c r="K13" s="27"/>
      <c r="L13" s="27"/>
      <c r="M13" s="27"/>
      <c r="N13" s="27"/>
    </row>
    <row r="14" spans="1:23" ht="23" x14ac:dyDescent="0.25">
      <c r="A14" s="27"/>
      <c r="B14" s="38">
        <v>6</v>
      </c>
      <c r="C14" s="83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/>
      <c r="J14" s="39">
        <v>0</v>
      </c>
      <c r="K14" s="27"/>
      <c r="L14" s="27"/>
      <c r="M14" s="27"/>
      <c r="N14" s="27"/>
    </row>
    <row r="15" spans="1:23" ht="23" x14ac:dyDescent="0.25">
      <c r="A15" s="27"/>
      <c r="B15" s="38">
        <v>6.5</v>
      </c>
      <c r="C15" s="83">
        <v>0</v>
      </c>
      <c r="D15" s="39">
        <v>0</v>
      </c>
      <c r="E15" s="39">
        <v>0</v>
      </c>
      <c r="F15" s="39">
        <v>0</v>
      </c>
      <c r="G15" s="39">
        <v>0</v>
      </c>
      <c r="H15" s="39">
        <v>0</v>
      </c>
      <c r="I15" s="39"/>
      <c r="J15" s="39">
        <v>0</v>
      </c>
      <c r="K15" s="27"/>
      <c r="L15" s="27"/>
      <c r="M15" s="27"/>
      <c r="N15" s="27"/>
    </row>
    <row r="16" spans="1:23" ht="23" x14ac:dyDescent="0.25">
      <c r="A16" s="27"/>
      <c r="B16" s="38">
        <v>7</v>
      </c>
      <c r="C16" s="83">
        <v>260304.06</v>
      </c>
      <c r="D16" s="39">
        <v>260304.06</v>
      </c>
      <c r="E16" s="39">
        <v>0</v>
      </c>
      <c r="F16" s="39">
        <v>0</v>
      </c>
      <c r="G16" s="39">
        <v>0</v>
      </c>
      <c r="H16" s="39">
        <v>0</v>
      </c>
      <c r="I16" s="39"/>
      <c r="J16" s="39">
        <v>0</v>
      </c>
      <c r="K16" s="27"/>
      <c r="L16" s="27"/>
      <c r="M16" s="27"/>
      <c r="N16" s="27"/>
      <c r="Q16" s="1" t="s">
        <v>22</v>
      </c>
    </row>
    <row r="17" spans="1:14" ht="23" x14ac:dyDescent="0.25">
      <c r="A17" s="27"/>
      <c r="B17" s="38">
        <v>7.5</v>
      </c>
      <c r="C17" s="83">
        <v>6872038.7300000004</v>
      </c>
      <c r="D17" s="39">
        <v>6872038.7300000004</v>
      </c>
      <c r="E17" s="39">
        <v>0</v>
      </c>
      <c r="F17" s="39">
        <v>0</v>
      </c>
      <c r="G17" s="39">
        <v>0</v>
      </c>
      <c r="H17" s="39">
        <v>0</v>
      </c>
      <c r="I17" s="39"/>
      <c r="J17" s="39">
        <v>0</v>
      </c>
      <c r="K17" s="27"/>
      <c r="L17" s="42">
        <f>K55</f>
        <v>67.853202514561644</v>
      </c>
      <c r="M17" s="41" t="s">
        <v>16</v>
      </c>
      <c r="N17" s="27"/>
    </row>
    <row r="18" spans="1:14" ht="23" x14ac:dyDescent="0.25">
      <c r="A18" s="27"/>
      <c r="B18" s="38">
        <v>8</v>
      </c>
      <c r="C18" s="83">
        <v>39143759.624210358</v>
      </c>
      <c r="D18" s="39">
        <v>39143759.624210358</v>
      </c>
      <c r="E18" s="39">
        <v>0</v>
      </c>
      <c r="F18" s="39">
        <v>0</v>
      </c>
      <c r="G18" s="39">
        <v>0</v>
      </c>
      <c r="H18" s="39">
        <v>0</v>
      </c>
      <c r="I18" s="39"/>
      <c r="J18" s="39">
        <v>0</v>
      </c>
      <c r="K18" s="27"/>
      <c r="L18" s="42">
        <f>C48</f>
        <v>76368.551422138669</v>
      </c>
      <c r="M18" s="41" t="s">
        <v>18</v>
      </c>
      <c r="N18" s="27"/>
    </row>
    <row r="19" spans="1:14" ht="23" x14ac:dyDescent="0.25">
      <c r="A19" s="27"/>
      <c r="B19" s="38">
        <v>8.5</v>
      </c>
      <c r="C19" s="83">
        <v>59830934.350524276</v>
      </c>
      <c r="D19" s="39">
        <v>59830934.350524276</v>
      </c>
      <c r="E19" s="39">
        <v>0</v>
      </c>
      <c r="F19" s="39">
        <v>0</v>
      </c>
      <c r="G19" s="39">
        <v>0</v>
      </c>
      <c r="H19" s="39">
        <v>0</v>
      </c>
      <c r="I19" s="39"/>
      <c r="J19" s="39">
        <v>0</v>
      </c>
      <c r="K19" s="27"/>
      <c r="L19" s="42">
        <f>C43</f>
        <v>7360282843.6419697</v>
      </c>
      <c r="M19" s="41" t="s">
        <v>20</v>
      </c>
      <c r="N19" s="27"/>
    </row>
    <row r="20" spans="1:14" ht="23" x14ac:dyDescent="0.25">
      <c r="A20" s="27"/>
      <c r="B20" s="38">
        <v>9</v>
      </c>
      <c r="C20" s="83">
        <v>234789357.51946604</v>
      </c>
      <c r="D20" s="39">
        <v>234789357.51946604</v>
      </c>
      <c r="E20" s="39">
        <v>0</v>
      </c>
      <c r="F20" s="39">
        <v>0</v>
      </c>
      <c r="G20" s="39">
        <v>0</v>
      </c>
      <c r="H20" s="39">
        <v>0</v>
      </c>
      <c r="I20" s="39"/>
      <c r="J20" s="39">
        <v>0</v>
      </c>
      <c r="K20" s="27"/>
      <c r="L20" s="42">
        <f>L71</f>
        <v>0</v>
      </c>
      <c r="M20" s="27"/>
      <c r="N20" s="27"/>
    </row>
    <row r="21" spans="1:14" ht="23" x14ac:dyDescent="0.25">
      <c r="A21" s="27"/>
      <c r="B21" s="38">
        <v>9.5</v>
      </c>
      <c r="C21" s="83">
        <v>512720365.54471207</v>
      </c>
      <c r="D21" s="39">
        <v>512720365.54471207</v>
      </c>
      <c r="E21" s="39">
        <v>0</v>
      </c>
      <c r="F21" s="39">
        <v>0</v>
      </c>
      <c r="G21" s="39">
        <v>0</v>
      </c>
      <c r="H21" s="39">
        <v>0</v>
      </c>
      <c r="I21" s="39"/>
      <c r="J21" s="39">
        <v>0</v>
      </c>
      <c r="K21" s="27"/>
      <c r="L21" s="27"/>
      <c r="M21" s="27"/>
      <c r="N21" s="27"/>
    </row>
    <row r="22" spans="1:14" ht="23" x14ac:dyDescent="0.25">
      <c r="A22" s="27"/>
      <c r="B22" s="38">
        <v>10</v>
      </c>
      <c r="C22" s="83">
        <v>1146749983.4110131</v>
      </c>
      <c r="D22" s="39">
        <v>982928557.20943975</v>
      </c>
      <c r="E22" s="39">
        <v>163821426.20157325</v>
      </c>
      <c r="F22" s="39">
        <v>0</v>
      </c>
      <c r="G22" s="39">
        <v>0</v>
      </c>
      <c r="H22" s="39">
        <v>0</v>
      </c>
      <c r="I22" s="39"/>
      <c r="J22" s="39">
        <v>0</v>
      </c>
      <c r="K22" s="27"/>
      <c r="L22" s="27"/>
      <c r="M22" s="27"/>
      <c r="N22" s="27"/>
    </row>
    <row r="23" spans="1:14" ht="23" x14ac:dyDescent="0.25">
      <c r="A23" s="27"/>
      <c r="B23" s="38">
        <v>10.5</v>
      </c>
      <c r="C23" s="83">
        <v>1565251804.8010097</v>
      </c>
      <c r="D23" s="39">
        <v>1280660567.5644624</v>
      </c>
      <c r="E23" s="39">
        <v>284591237.23654723</v>
      </c>
      <c r="F23" s="39">
        <v>0</v>
      </c>
      <c r="G23" s="39">
        <v>0</v>
      </c>
      <c r="H23" s="39">
        <v>0</v>
      </c>
      <c r="I23" s="39"/>
      <c r="J23" s="39">
        <v>0</v>
      </c>
      <c r="K23" s="27"/>
      <c r="L23" s="27"/>
      <c r="M23" s="27"/>
      <c r="N23" s="27"/>
    </row>
    <row r="24" spans="1:14" ht="23" x14ac:dyDescent="0.25">
      <c r="A24" s="27"/>
      <c r="B24" s="38">
        <v>11</v>
      </c>
      <c r="C24" s="83">
        <v>1428569075.4999871</v>
      </c>
      <c r="D24" s="39">
        <v>1033432948.2340332</v>
      </c>
      <c r="E24" s="39">
        <v>395136127.26595384</v>
      </c>
      <c r="F24" s="39">
        <v>0</v>
      </c>
      <c r="G24" s="39">
        <v>0</v>
      </c>
      <c r="H24" s="39">
        <v>0</v>
      </c>
      <c r="I24" s="39"/>
      <c r="J24" s="39">
        <v>0</v>
      </c>
      <c r="K24" s="27"/>
      <c r="L24" s="27"/>
      <c r="M24" s="27"/>
      <c r="N24" s="27"/>
    </row>
    <row r="25" spans="1:14" ht="23" x14ac:dyDescent="0.25">
      <c r="A25" s="27"/>
      <c r="B25" s="38">
        <v>11.5</v>
      </c>
      <c r="C25" s="83">
        <v>1116465044.2810483</v>
      </c>
      <c r="D25" s="39">
        <v>744310029.5206989</v>
      </c>
      <c r="E25" s="39">
        <v>372155014.76034945</v>
      </c>
      <c r="F25" s="39">
        <v>0</v>
      </c>
      <c r="G25" s="39">
        <v>0</v>
      </c>
      <c r="H25" s="39">
        <v>0</v>
      </c>
      <c r="I25" s="39"/>
      <c r="J25" s="39">
        <v>0</v>
      </c>
      <c r="K25" s="27"/>
      <c r="L25" s="27"/>
      <c r="M25" s="27"/>
      <c r="N25" s="27"/>
    </row>
    <row r="26" spans="1:14" ht="23" x14ac:dyDescent="0.25">
      <c r="A26" s="27"/>
      <c r="B26" s="38">
        <v>12</v>
      </c>
      <c r="C26" s="83">
        <v>572718410.66000009</v>
      </c>
      <c r="D26" s="39">
        <v>340903815.86904764</v>
      </c>
      <c r="E26" s="39">
        <v>231814594.79095238</v>
      </c>
      <c r="F26" s="39">
        <v>0</v>
      </c>
      <c r="G26" s="39">
        <v>0</v>
      </c>
      <c r="H26" s="39">
        <v>0</v>
      </c>
      <c r="I26" s="39"/>
      <c r="J26" s="39"/>
      <c r="K26" s="27"/>
      <c r="L26" s="27"/>
      <c r="M26" s="27"/>
      <c r="N26" s="27"/>
    </row>
    <row r="27" spans="1:14" ht="23" x14ac:dyDescent="0.25">
      <c r="A27" s="27"/>
      <c r="B27" s="38">
        <v>12.5</v>
      </c>
      <c r="C27" s="83">
        <v>243928867.31</v>
      </c>
      <c r="D27" s="39">
        <v>90602150.715142861</v>
      </c>
      <c r="E27" s="39">
        <v>153326716.59485713</v>
      </c>
      <c r="F27" s="39">
        <v>0</v>
      </c>
      <c r="G27" s="39">
        <v>0</v>
      </c>
      <c r="H27" s="39">
        <v>0</v>
      </c>
      <c r="I27" s="39"/>
      <c r="J27" s="39"/>
      <c r="K27" s="27"/>
      <c r="L27" s="27"/>
      <c r="M27" s="27"/>
      <c r="N27" s="27"/>
    </row>
    <row r="28" spans="1:14" ht="23" x14ac:dyDescent="0.25">
      <c r="A28" s="27"/>
      <c r="B28" s="38">
        <v>13</v>
      </c>
      <c r="C28" s="83">
        <v>49357711.110000007</v>
      </c>
      <c r="D28" s="39">
        <v>14395999.073750002</v>
      </c>
      <c r="E28" s="39">
        <v>34961712.036250003</v>
      </c>
      <c r="F28" s="39">
        <v>0</v>
      </c>
      <c r="G28" s="39">
        <v>0</v>
      </c>
      <c r="H28" s="39">
        <v>0</v>
      </c>
      <c r="I28" s="39"/>
      <c r="J28" s="39"/>
      <c r="K28" s="27"/>
      <c r="L28" s="27"/>
      <c r="M28" s="27"/>
      <c r="N28" s="27"/>
    </row>
    <row r="29" spans="1:14" ht="23" x14ac:dyDescent="0.25">
      <c r="A29" s="27"/>
      <c r="B29" s="38">
        <v>13.5</v>
      </c>
      <c r="C29" s="83">
        <v>36898208.119999997</v>
      </c>
      <c r="D29" s="39">
        <v>3570794.3341935487</v>
      </c>
      <c r="E29" s="39">
        <v>29756619.451612901</v>
      </c>
      <c r="F29" s="39">
        <v>3570794.3341935487</v>
      </c>
      <c r="G29" s="39">
        <v>0</v>
      </c>
      <c r="H29" s="39">
        <v>0</v>
      </c>
      <c r="I29" s="39"/>
      <c r="J29" s="39">
        <v>0</v>
      </c>
      <c r="K29" s="27"/>
      <c r="L29" s="27"/>
      <c r="M29" s="27"/>
      <c r="N29" s="27"/>
    </row>
    <row r="30" spans="1:14" ht="23" x14ac:dyDescent="0.25">
      <c r="A30" s="27"/>
      <c r="B30" s="38">
        <v>14</v>
      </c>
      <c r="C30" s="83">
        <v>46713015.079999991</v>
      </c>
      <c r="D30" s="39">
        <v>0</v>
      </c>
      <c r="E30" s="39">
        <v>42651013.768695645</v>
      </c>
      <c r="F30" s="39">
        <v>4062001.3113043476</v>
      </c>
      <c r="G30" s="39">
        <v>0</v>
      </c>
      <c r="H30" s="39">
        <v>0</v>
      </c>
      <c r="I30" s="39"/>
      <c r="J30" s="39">
        <v>0</v>
      </c>
      <c r="K30" s="27"/>
      <c r="L30" s="27"/>
      <c r="M30" s="27"/>
      <c r="N30" s="27"/>
    </row>
    <row r="31" spans="1:14" ht="23" x14ac:dyDescent="0.25">
      <c r="A31" s="27"/>
      <c r="B31" s="38">
        <v>14.5</v>
      </c>
      <c r="C31" s="83">
        <v>88451811.580000013</v>
      </c>
      <c r="D31" s="39">
        <v>0</v>
      </c>
      <c r="E31" s="39">
        <v>34239410.934193552</v>
      </c>
      <c r="F31" s="39">
        <v>51359116.40129032</v>
      </c>
      <c r="G31" s="39">
        <v>2853284.2445161287</v>
      </c>
      <c r="H31" s="39">
        <v>0</v>
      </c>
      <c r="I31" s="39"/>
      <c r="J31" s="39">
        <v>0</v>
      </c>
      <c r="K31" s="27"/>
      <c r="L31" s="27"/>
      <c r="M31" s="27"/>
      <c r="N31" s="27"/>
    </row>
    <row r="32" spans="1:14" ht="23" x14ac:dyDescent="0.25">
      <c r="A32" s="27"/>
      <c r="B32" s="38">
        <v>15</v>
      </c>
      <c r="C32" s="83">
        <v>61070349.340000004</v>
      </c>
      <c r="D32" s="39">
        <v>0</v>
      </c>
      <c r="E32" s="39">
        <v>13571188.742222222</v>
      </c>
      <c r="F32" s="39">
        <v>42975431.017037041</v>
      </c>
      <c r="G32" s="39">
        <v>4523729.5807407405</v>
      </c>
      <c r="H32" s="39">
        <v>0</v>
      </c>
      <c r="I32" s="39"/>
      <c r="J32" s="39">
        <v>0</v>
      </c>
      <c r="K32" s="27"/>
      <c r="L32" s="27"/>
      <c r="M32" s="27"/>
      <c r="N32" s="27"/>
    </row>
    <row r="33" spans="1:14" ht="23" x14ac:dyDescent="0.25">
      <c r="A33" s="27"/>
      <c r="B33" s="38">
        <v>15.5</v>
      </c>
      <c r="C33" s="83">
        <v>74854631.180000007</v>
      </c>
      <c r="D33" s="39">
        <v>0</v>
      </c>
      <c r="E33" s="39">
        <v>10693518.74</v>
      </c>
      <c r="F33" s="39">
        <v>50794214.015000001</v>
      </c>
      <c r="G33" s="39">
        <v>13366898.425000001</v>
      </c>
      <c r="H33" s="39">
        <v>0</v>
      </c>
      <c r="I33" s="39"/>
      <c r="J33" s="39">
        <v>0</v>
      </c>
      <c r="K33" s="27"/>
      <c r="L33" s="27"/>
      <c r="M33" s="27"/>
      <c r="N33" s="27"/>
    </row>
    <row r="34" spans="1:14" ht="23" x14ac:dyDescent="0.25">
      <c r="A34" s="27"/>
      <c r="B34" s="38">
        <v>16</v>
      </c>
      <c r="C34" s="83">
        <v>40108387.109999999</v>
      </c>
      <c r="D34" s="39">
        <v>0</v>
      </c>
      <c r="E34" s="39">
        <v>1909923.1957142854</v>
      </c>
      <c r="F34" s="39">
        <v>13369462.369999999</v>
      </c>
      <c r="G34" s="39">
        <v>24829001.544285715</v>
      </c>
      <c r="H34" s="39">
        <v>0</v>
      </c>
      <c r="I34" s="39"/>
      <c r="J34" s="39">
        <v>0</v>
      </c>
      <c r="K34" s="27"/>
      <c r="L34" s="27"/>
      <c r="M34" s="27"/>
      <c r="N34" s="27"/>
    </row>
    <row r="35" spans="1:14" ht="23" x14ac:dyDescent="0.25">
      <c r="A35" s="27"/>
      <c r="B35" s="38">
        <v>16.5</v>
      </c>
      <c r="C35" s="83">
        <v>27198038.299999997</v>
      </c>
      <c r="D35" s="39">
        <v>0</v>
      </c>
      <c r="E35" s="39">
        <v>0</v>
      </c>
      <c r="F35" s="39">
        <v>11126470.213636363</v>
      </c>
      <c r="G35" s="39">
        <v>14835293.618181815</v>
      </c>
      <c r="H35" s="39">
        <v>1236274.4681818183</v>
      </c>
      <c r="I35" s="39"/>
      <c r="J35" s="39">
        <v>0</v>
      </c>
      <c r="K35" s="27"/>
      <c r="L35" s="27"/>
      <c r="M35" s="27"/>
      <c r="N35" s="27"/>
    </row>
    <row r="36" spans="1:14" ht="23" x14ac:dyDescent="0.25">
      <c r="A36" s="27"/>
      <c r="B36" s="38">
        <v>17</v>
      </c>
      <c r="C36" s="83">
        <v>6292446.3399999999</v>
      </c>
      <c r="D36" s="39">
        <v>0</v>
      </c>
      <c r="E36" s="39">
        <v>0</v>
      </c>
      <c r="F36" s="39">
        <v>1452103.0015384615</v>
      </c>
      <c r="G36" s="39">
        <v>4840343.3384615378</v>
      </c>
      <c r="H36" s="39">
        <v>0</v>
      </c>
      <c r="I36" s="39"/>
      <c r="J36" s="39">
        <v>0</v>
      </c>
      <c r="K36" s="27"/>
      <c r="L36" s="27"/>
      <c r="M36" s="27"/>
      <c r="N36" s="27"/>
    </row>
    <row r="37" spans="1:14" ht="23" x14ac:dyDescent="0.25">
      <c r="A37" s="27"/>
      <c r="B37" s="38">
        <v>17.5</v>
      </c>
      <c r="C37" s="83">
        <v>2038299.69</v>
      </c>
      <c r="D37" s="39">
        <v>0</v>
      </c>
      <c r="E37" s="39">
        <v>0</v>
      </c>
      <c r="F37" s="39">
        <v>0</v>
      </c>
      <c r="G37" s="39">
        <v>2038299.69</v>
      </c>
      <c r="H37" s="39">
        <v>0</v>
      </c>
      <c r="I37" s="39"/>
      <c r="J37" s="39">
        <v>0</v>
      </c>
      <c r="K37" s="27"/>
      <c r="L37" s="43"/>
      <c r="M37" s="43"/>
      <c r="N37" s="43"/>
    </row>
    <row r="38" spans="1:14" ht="23" x14ac:dyDescent="0.25">
      <c r="A38" s="27"/>
      <c r="B38" s="38">
        <v>18</v>
      </c>
      <c r="C38" s="83"/>
      <c r="D38" s="39"/>
      <c r="E38" s="39"/>
      <c r="F38" s="39"/>
      <c r="G38" s="39"/>
      <c r="H38" s="39"/>
      <c r="I38" s="39"/>
      <c r="J38" s="39">
        <v>0</v>
      </c>
      <c r="K38" s="27"/>
      <c r="L38" s="43"/>
      <c r="M38" s="43"/>
      <c r="N38" s="43"/>
    </row>
    <row r="39" spans="1:14" ht="23" x14ac:dyDescent="0.25">
      <c r="A39" s="27"/>
      <c r="B39" s="38">
        <v>18.5</v>
      </c>
      <c r="C39" s="83"/>
      <c r="D39" s="39"/>
      <c r="E39" s="39"/>
      <c r="F39" s="39"/>
      <c r="G39" s="39"/>
      <c r="H39" s="39"/>
      <c r="I39" s="39"/>
      <c r="J39" s="39">
        <v>0</v>
      </c>
      <c r="K39" s="27"/>
      <c r="L39" s="43"/>
      <c r="M39" s="43"/>
      <c r="N39" s="43"/>
    </row>
    <row r="40" spans="1:14" ht="23" x14ac:dyDescent="0.25">
      <c r="A40" s="27"/>
      <c r="B40" s="38">
        <v>19</v>
      </c>
      <c r="C40" s="83"/>
      <c r="D40" s="39"/>
      <c r="E40" s="39"/>
      <c r="F40" s="39"/>
      <c r="G40" s="39"/>
      <c r="H40" s="39"/>
      <c r="I40" s="39"/>
      <c r="J40" s="39">
        <v>0</v>
      </c>
      <c r="K40" s="27"/>
      <c r="L40" s="43"/>
      <c r="M40" s="43"/>
      <c r="N40" s="43"/>
    </row>
    <row r="41" spans="1:14" ht="23" x14ac:dyDescent="0.25">
      <c r="A41" s="27"/>
      <c r="B41" s="38">
        <v>19.5</v>
      </c>
      <c r="C41" s="83"/>
      <c r="D41" s="39"/>
      <c r="E41" s="39"/>
      <c r="F41" s="39"/>
      <c r="G41" s="39"/>
      <c r="H41" s="39"/>
      <c r="I41" s="39"/>
      <c r="J41" s="39"/>
      <c r="K41" s="27"/>
      <c r="L41" s="43"/>
      <c r="M41" s="43"/>
      <c r="N41" s="43"/>
    </row>
    <row r="42" spans="1:14" ht="23" x14ac:dyDescent="0.25">
      <c r="A42" s="27"/>
      <c r="B42" s="44"/>
      <c r="C42" s="84"/>
      <c r="D42" s="45"/>
      <c r="E42" s="45"/>
      <c r="F42" s="45"/>
      <c r="G42" s="45"/>
      <c r="H42" s="45"/>
      <c r="I42" s="45"/>
      <c r="J42" s="45"/>
      <c r="K42" s="27"/>
      <c r="L42" s="43"/>
      <c r="M42" s="43"/>
      <c r="N42" s="43"/>
    </row>
    <row r="43" spans="1:14" ht="23" x14ac:dyDescent="0.25">
      <c r="A43" s="27"/>
      <c r="B43" s="46" t="s">
        <v>23</v>
      </c>
      <c r="C43" s="90">
        <v>7360282843.6419697</v>
      </c>
      <c r="D43" s="39">
        <v>5344421622.3496809</v>
      </c>
      <c r="E43" s="39">
        <v>1768628503.7189224</v>
      </c>
      <c r="F43" s="39">
        <v>178709592.66400006</v>
      </c>
      <c r="G43" s="39">
        <v>67286850.441185936</v>
      </c>
      <c r="H43" s="39">
        <v>1236274.4681818183</v>
      </c>
      <c r="I43" s="39"/>
      <c r="J43" s="39">
        <v>0</v>
      </c>
      <c r="K43" s="27"/>
      <c r="L43" s="43"/>
      <c r="M43" s="43"/>
      <c r="N43" s="43"/>
    </row>
    <row r="44" spans="1:14" s="25" customFormat="1" ht="23" x14ac:dyDescent="0.25">
      <c r="A44" s="47"/>
      <c r="B44" s="38" t="s">
        <v>24</v>
      </c>
      <c r="C44" s="86">
        <v>100.00000000000001</v>
      </c>
      <c r="D44" s="48">
        <v>72.611633763046896</v>
      </c>
      <c r="E44" s="48">
        <v>24.029355138800355</v>
      </c>
      <c r="F44" s="48">
        <v>2.4280261568802981</v>
      </c>
      <c r="G44" s="48">
        <v>0.9141883793135791</v>
      </c>
      <c r="H44" s="48">
        <v>1.679656195888924E-2</v>
      </c>
      <c r="I44" s="48"/>
      <c r="J44" s="48">
        <v>0</v>
      </c>
      <c r="K44" s="47"/>
      <c r="L44" s="43"/>
      <c r="M44" s="43"/>
      <c r="N44" s="43"/>
    </row>
    <row r="45" spans="1:14" s="25" customFormat="1" ht="23" x14ac:dyDescent="0.25">
      <c r="A45" s="47"/>
      <c r="B45" s="38" t="s">
        <v>25</v>
      </c>
      <c r="C45" s="87">
        <v>10.95375863251574</v>
      </c>
      <c r="D45" s="49">
        <v>10.575755958189227</v>
      </c>
      <c r="E45" s="49">
        <v>11.478238526643546</v>
      </c>
      <c r="F45" s="49">
        <v>15.130170570818375</v>
      </c>
      <c r="G45" s="49">
        <v>15.997448751482096</v>
      </c>
      <c r="H45" s="49">
        <v>16.5</v>
      </c>
      <c r="I45" s="49"/>
      <c r="J45" s="49">
        <v>0</v>
      </c>
      <c r="K45" s="47"/>
      <c r="L45" s="43"/>
      <c r="M45" s="43"/>
      <c r="N45" s="43"/>
    </row>
    <row r="46" spans="1:14" s="26" customFormat="1" ht="23" x14ac:dyDescent="0.25">
      <c r="A46" s="50"/>
      <c r="B46" s="51" t="s">
        <v>26</v>
      </c>
      <c r="C46" s="88">
        <v>1.6838193956343681</v>
      </c>
      <c r="D46" s="52">
        <v>0.75953757092464691</v>
      </c>
      <c r="E46" s="52">
        <v>1.1934951044206248</v>
      </c>
      <c r="F46" s="52">
        <v>0.44104476983013141</v>
      </c>
      <c r="G46" s="52">
        <v>0.40751271681003337</v>
      </c>
      <c r="H46" s="52">
        <v>0</v>
      </c>
      <c r="I46" s="52"/>
      <c r="J46" s="52">
        <v>0</v>
      </c>
      <c r="K46" s="50"/>
      <c r="L46" s="43"/>
      <c r="M46" s="43"/>
      <c r="N46" s="43"/>
    </row>
    <row r="47" spans="1:14" ht="23" x14ac:dyDescent="0.25">
      <c r="A47" s="27"/>
      <c r="B47" s="53" t="s">
        <v>27</v>
      </c>
      <c r="C47" s="89">
        <v>10.330645871073568</v>
      </c>
      <c r="D47" s="54">
        <v>8.916365671557493</v>
      </c>
      <c r="E47" s="54">
        <v>11.876818613759761</v>
      </c>
      <c r="F47" s="54">
        <v>29.479279711469406</v>
      </c>
      <c r="G47" s="54">
        <v>35.568565494254038</v>
      </c>
      <c r="H47" s="54">
        <v>39.252759528852671</v>
      </c>
      <c r="I47" s="54"/>
      <c r="J47" s="54">
        <v>0</v>
      </c>
      <c r="K47" s="27"/>
      <c r="L47" s="43"/>
      <c r="M47" s="43"/>
      <c r="N47" s="43"/>
    </row>
    <row r="48" spans="1:14" ht="23" x14ac:dyDescent="0.25">
      <c r="A48" s="27"/>
      <c r="B48" s="46" t="s">
        <v>28</v>
      </c>
      <c r="C48" s="83">
        <v>76368.551422138669</v>
      </c>
      <c r="D48" s="55">
        <v>47652.817487848297</v>
      </c>
      <c r="E48" s="55">
        <v>21005.679933794971</v>
      </c>
      <c r="F48" s="55">
        <v>5268.2300692648196</v>
      </c>
      <c r="G48" s="55">
        <v>2393.2967468193983</v>
      </c>
      <c r="H48" s="55">
        <v>48.527184411201134</v>
      </c>
      <c r="I48" s="55"/>
      <c r="J48" s="55">
        <v>0</v>
      </c>
      <c r="K48" s="27"/>
      <c r="L48" s="43"/>
      <c r="M48" s="43"/>
      <c r="N48" s="43"/>
    </row>
    <row r="49" spans="1:14" ht="23" x14ac:dyDescent="0.25">
      <c r="A49" s="27"/>
      <c r="B49" s="44" t="s">
        <v>24</v>
      </c>
      <c r="C49" s="91">
        <v>100.00000000000001</v>
      </c>
      <c r="D49" s="56">
        <v>62.398482883929766</v>
      </c>
      <c r="E49" s="56">
        <v>27.50566763756315</v>
      </c>
      <c r="F49" s="56">
        <v>6.8984287002432252</v>
      </c>
      <c r="G49" s="56">
        <v>3.1338773647677169</v>
      </c>
      <c r="H49" s="56">
        <v>6.3543413496165213E-2</v>
      </c>
      <c r="I49" s="57"/>
      <c r="J49" s="57"/>
      <c r="K49" s="27"/>
      <c r="L49" s="43"/>
      <c r="M49" s="43"/>
      <c r="N49" s="43"/>
    </row>
    <row r="50" spans="1:14" ht="23" x14ac:dyDescent="0.25">
      <c r="A50" s="27"/>
      <c r="B50" s="28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 ht="23" x14ac:dyDescent="0.25">
      <c r="A51" s="27"/>
      <c r="B51" s="28"/>
      <c r="C51" s="27" t="s">
        <v>30</v>
      </c>
      <c r="D51" s="27"/>
      <c r="E51" s="47">
        <f>E48*100/C48</f>
        <v>27.50566763756315</v>
      </c>
      <c r="F51" s="27"/>
      <c r="G51" s="27"/>
      <c r="H51" s="27"/>
      <c r="I51" s="27"/>
      <c r="J51" s="27"/>
      <c r="K51" s="27"/>
      <c r="L51" s="27"/>
      <c r="M51" s="27"/>
      <c r="N51" s="27"/>
    </row>
    <row r="52" spans="1:14" ht="23" x14ac:dyDescent="0.25">
      <c r="A52" s="27"/>
      <c r="B52" s="28"/>
      <c r="C52" s="27" t="s">
        <v>16</v>
      </c>
      <c r="D52" s="27">
        <f t="shared" ref="D52:I52" si="0">D43/1000000</f>
        <v>5344.4216223496805</v>
      </c>
      <c r="E52" s="27">
        <f t="shared" si="0"/>
        <v>1768.6285037189223</v>
      </c>
      <c r="F52" s="27">
        <f t="shared" si="0"/>
        <v>178.70959266400007</v>
      </c>
      <c r="G52" s="27">
        <f t="shared" si="0"/>
        <v>67.286850441185933</v>
      </c>
      <c r="H52" s="27">
        <f t="shared" si="0"/>
        <v>1.2362744681818183</v>
      </c>
      <c r="I52" s="27">
        <f t="shared" si="0"/>
        <v>0</v>
      </c>
      <c r="J52" s="27"/>
      <c r="K52" s="27"/>
      <c r="L52" s="27"/>
      <c r="M52" s="27"/>
      <c r="N52" s="27"/>
    </row>
    <row r="53" spans="1:14" ht="23" x14ac:dyDescent="0.25">
      <c r="A53" s="27"/>
      <c r="B53" s="28"/>
      <c r="C53" s="27">
        <f>L55</f>
        <v>68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 ht="23" x14ac:dyDescent="0.25">
      <c r="A54" s="27"/>
      <c r="B54" s="28"/>
      <c r="C54" s="47">
        <f>K55</f>
        <v>67.853202514561644</v>
      </c>
      <c r="D54" s="58" t="str">
        <f t="shared" ref="D54:I54" si="1">D6</f>
        <v>O</v>
      </c>
      <c r="E54" s="58" t="str">
        <f t="shared" si="1"/>
        <v>I</v>
      </c>
      <c r="F54" s="58" t="str">
        <f t="shared" si="1"/>
        <v>II</v>
      </c>
      <c r="G54" s="58" t="str">
        <f t="shared" si="1"/>
        <v>III</v>
      </c>
      <c r="H54" s="58" t="str">
        <f t="shared" si="1"/>
        <v>IV</v>
      </c>
      <c r="I54" s="58" t="str">
        <f t="shared" si="1"/>
        <v>V</v>
      </c>
      <c r="J54" s="27"/>
      <c r="K54" s="27"/>
      <c r="L54" s="27"/>
      <c r="M54" s="27"/>
      <c r="N54" s="27"/>
    </row>
    <row r="55" spans="1:14" ht="23" x14ac:dyDescent="0.25">
      <c r="A55" s="27"/>
      <c r="B55" s="59">
        <v>2017</v>
      </c>
      <c r="C55" s="27" t="str">
        <f>CONCATENATE(C51,C53,C52)</f>
        <v>&lt; 11,5 cm =68%</v>
      </c>
      <c r="D55" s="47">
        <f t="shared" ref="D55:I55" si="2">SUM(D8:D24)/1000000000</f>
        <v>4.1506388328368482</v>
      </c>
      <c r="E55" s="47">
        <f t="shared" si="2"/>
        <v>0.8435487907040744</v>
      </c>
      <c r="F55" s="47">
        <f t="shared" si="2"/>
        <v>0</v>
      </c>
      <c r="G55" s="47">
        <f t="shared" si="2"/>
        <v>0</v>
      </c>
      <c r="H55" s="47">
        <f t="shared" si="2"/>
        <v>0</v>
      </c>
      <c r="I55" s="47">
        <f t="shared" si="2"/>
        <v>0</v>
      </c>
      <c r="J55" s="47">
        <f>SUM(D55:I55)</f>
        <v>4.9941876235409222</v>
      </c>
      <c r="K55" s="47">
        <f>(J55/$J57)*100</f>
        <v>67.853202514561644</v>
      </c>
      <c r="L55" s="47">
        <f>ROUND(K55,0)</f>
        <v>68</v>
      </c>
      <c r="M55" s="27"/>
      <c r="N55" s="27"/>
    </row>
    <row r="56" spans="1:14" ht="23" x14ac:dyDescent="0.25">
      <c r="A56" s="27"/>
      <c r="B56" s="59"/>
      <c r="C56" s="27" t="s">
        <v>29</v>
      </c>
      <c r="D56" s="47">
        <f t="shared" ref="D56:I56" si="3">SUM(D25:D42)/1000000000</f>
        <v>1.193782789512833</v>
      </c>
      <c r="E56" s="47">
        <f t="shared" si="3"/>
        <v>0.92507971301484737</v>
      </c>
      <c r="F56" s="47">
        <f t="shared" si="3"/>
        <v>0.17870959266400008</v>
      </c>
      <c r="G56" s="47">
        <f t="shared" si="3"/>
        <v>6.728685044118593E-2</v>
      </c>
      <c r="H56" s="47">
        <f t="shared" si="3"/>
        <v>1.2362744681818183E-3</v>
      </c>
      <c r="I56" s="47">
        <f t="shared" si="3"/>
        <v>0</v>
      </c>
      <c r="J56" s="47">
        <f>SUM(D56:I56)</f>
        <v>2.3660952201010486</v>
      </c>
      <c r="K56" s="47">
        <f>(J56/$J57)*100</f>
        <v>32.14679748543837</v>
      </c>
      <c r="L56" s="27"/>
      <c r="M56" s="27"/>
      <c r="N56" s="27"/>
    </row>
    <row r="57" spans="1:14" ht="23" x14ac:dyDescent="0.25">
      <c r="A57" s="27"/>
      <c r="B57" s="59"/>
      <c r="C57" s="27"/>
      <c r="D57" s="27"/>
      <c r="E57" s="27"/>
      <c r="F57" s="27"/>
      <c r="G57" s="27"/>
      <c r="H57" s="27"/>
      <c r="I57" s="27"/>
      <c r="J57" s="47">
        <f>SUM(J55:J56)</f>
        <v>7.3602828436419703</v>
      </c>
      <c r="K57" s="47">
        <f>SUM(K55:K56)</f>
        <v>100.00000000000001</v>
      </c>
      <c r="L57" s="27"/>
      <c r="M57" s="27"/>
      <c r="N57" s="27"/>
    </row>
    <row r="58" spans="1:14" ht="23" x14ac:dyDescent="0.25">
      <c r="A58" s="27"/>
      <c r="B58" s="59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 ht="23" x14ac:dyDescent="0.25">
      <c r="A59" s="27"/>
      <c r="B59" s="59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 ht="23" x14ac:dyDescent="0.25">
      <c r="A60" s="27"/>
      <c r="B60" s="59"/>
      <c r="C60" s="47">
        <f>K61</f>
        <v>0</v>
      </c>
      <c r="D60" s="60" t="s">
        <v>5</v>
      </c>
      <c r="E60" s="60" t="s">
        <v>6</v>
      </c>
      <c r="F60" s="60" t="s">
        <v>7</v>
      </c>
      <c r="G60" s="60" t="s">
        <v>8</v>
      </c>
      <c r="H60" s="60" t="s">
        <v>9</v>
      </c>
      <c r="I60" s="60" t="s">
        <v>10</v>
      </c>
      <c r="J60" s="27"/>
      <c r="K60" s="27"/>
      <c r="L60" s="27"/>
      <c r="M60" s="27"/>
      <c r="N60" s="27"/>
    </row>
    <row r="61" spans="1:14" ht="23" x14ac:dyDescent="0.25">
      <c r="A61" s="27"/>
      <c r="B61" s="59"/>
      <c r="C61" s="27" t="s">
        <v>31</v>
      </c>
      <c r="D61" s="61"/>
      <c r="E61" s="61"/>
      <c r="F61" s="61"/>
      <c r="G61" s="61"/>
      <c r="H61" s="61"/>
      <c r="I61" s="61"/>
      <c r="J61" s="47"/>
      <c r="K61" s="47"/>
      <c r="L61" s="42"/>
      <c r="M61" s="27"/>
      <c r="N61" s="27"/>
    </row>
    <row r="62" spans="1:14" ht="23" x14ac:dyDescent="0.25">
      <c r="A62" s="27"/>
      <c r="B62" s="59"/>
      <c r="C62" s="27" t="s">
        <v>29</v>
      </c>
      <c r="D62" s="61"/>
      <c r="E62" s="61"/>
      <c r="F62" s="61"/>
      <c r="G62" s="61"/>
      <c r="H62" s="61"/>
      <c r="I62" s="61"/>
      <c r="J62" s="47"/>
      <c r="K62" s="47"/>
      <c r="L62" s="42"/>
      <c r="M62" s="27"/>
      <c r="N62" s="27"/>
    </row>
    <row r="63" spans="1:14" ht="23" x14ac:dyDescent="0.25">
      <c r="A63" s="27"/>
      <c r="B63" s="59"/>
      <c r="C63" s="27"/>
      <c r="D63" s="27"/>
      <c r="E63" s="27"/>
      <c r="F63" s="27"/>
      <c r="G63" s="27"/>
      <c r="H63" s="27"/>
      <c r="I63" s="27"/>
      <c r="J63" s="47"/>
      <c r="K63" s="47"/>
      <c r="L63" s="42"/>
      <c r="M63" s="27"/>
      <c r="N63" s="27"/>
    </row>
    <row r="64" spans="1:14" ht="23" x14ac:dyDescent="0.25">
      <c r="A64" s="27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</sheetData>
  <mergeCells count="2">
    <mergeCell ref="B1:J1"/>
    <mergeCell ref="B2:J2"/>
  </mergeCells>
  <phoneticPr fontId="0" type="noConversion"/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&amp;CCONVENIO DE DESEMPEÑO IFOP / SUBSECRETARÍA DE ECONOMÍA Y EMT 2020: 
"PROGRAMA DE SEGUIMIENTO DE LAS PRINCIPALES PESQUERÍAS PELÁGICAS, REGIONES DE VALPARAÍSO Y AYSÉN DEL GENERAL CARLOS IBÁÑEZ DEL CAMPO, AÑO 2020".  ANEXO 4XXX</oddFooter>
  </headerFooter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64"/>
  <sheetViews>
    <sheetView showZeros="0" zoomScale="35" zoomScaleNormal="35" workbookViewId="0"/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3" width="24.140625" style="3" customWidth="1"/>
    <col min="4" max="8" width="23.85546875" style="3" customWidth="1"/>
    <col min="9" max="10" width="20.85546875" style="3" customWidth="1"/>
    <col min="11" max="11" width="12.42578125" style="1" bestFit="1" customWidth="1"/>
    <col min="12" max="12" width="22.28515625" style="1" bestFit="1" customWidth="1"/>
    <col min="13" max="17" width="11.5703125" style="1"/>
    <col min="18" max="18" width="13.85546875" style="1" customWidth="1"/>
    <col min="19" max="19" width="17.7109375" style="1" bestFit="1" customWidth="1"/>
    <col min="20" max="20" width="18.28515625" style="1" bestFit="1" customWidth="1"/>
    <col min="21" max="22" width="17.5703125" style="1" customWidth="1"/>
    <col min="23" max="16384" width="11.5703125" style="1"/>
  </cols>
  <sheetData>
    <row r="1" spans="1:23" ht="23" x14ac:dyDescent="0.25">
      <c r="A1" s="27"/>
      <c r="B1" s="102" t="s">
        <v>46</v>
      </c>
      <c r="C1" s="102"/>
      <c r="D1" s="102"/>
      <c r="E1" s="102"/>
      <c r="F1" s="102"/>
      <c r="G1" s="102"/>
      <c r="H1" s="102"/>
      <c r="I1" s="102"/>
      <c r="J1" s="102"/>
      <c r="K1" s="27"/>
      <c r="L1" s="27"/>
      <c r="M1" s="27"/>
      <c r="N1" s="27"/>
    </row>
    <row r="2" spans="1:23" ht="23" x14ac:dyDescent="0.25">
      <c r="A2" s="27"/>
      <c r="B2" s="102" t="s">
        <v>73</v>
      </c>
      <c r="C2" s="102"/>
      <c r="D2" s="102"/>
      <c r="E2" s="102"/>
      <c r="F2" s="102"/>
      <c r="G2" s="102"/>
      <c r="H2" s="102"/>
      <c r="I2" s="102"/>
      <c r="J2" s="102"/>
      <c r="K2" s="27"/>
      <c r="L2" s="27"/>
      <c r="M2" s="27"/>
      <c r="N2" s="27"/>
    </row>
    <row r="3" spans="1:23" ht="23" x14ac:dyDescent="0.25">
      <c r="A3" s="27"/>
      <c r="B3" s="28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23" s="4" customFormat="1" ht="24" thickBot="1" x14ac:dyDescent="0.3">
      <c r="A4" s="29"/>
      <c r="B4" s="30"/>
      <c r="C4" s="80"/>
      <c r="D4" s="31"/>
      <c r="E4" s="31"/>
      <c r="F4" s="31"/>
      <c r="G4" s="31"/>
      <c r="H4" s="31"/>
      <c r="I4" s="31"/>
      <c r="J4" s="31"/>
      <c r="K4" s="29"/>
      <c r="L4" s="29"/>
      <c r="M4" s="29"/>
      <c r="N4" s="29"/>
    </row>
    <row r="5" spans="1:23" s="5" customFormat="1" ht="30" x14ac:dyDescent="0.3">
      <c r="A5" s="29"/>
      <c r="B5" s="32" t="s">
        <v>0</v>
      </c>
      <c r="C5" s="81" t="s">
        <v>1</v>
      </c>
      <c r="D5" s="33" t="s">
        <v>2</v>
      </c>
      <c r="E5" s="33"/>
      <c r="F5" s="33"/>
      <c r="G5" s="33"/>
      <c r="H5" s="33"/>
      <c r="I5" s="33"/>
      <c r="J5" s="33"/>
      <c r="K5" s="29"/>
      <c r="L5" s="29"/>
      <c r="M5" s="29"/>
      <c r="N5" s="29"/>
      <c r="P5" s="6"/>
      <c r="Q5" s="7"/>
      <c r="R5" s="7"/>
      <c r="S5" s="7"/>
      <c r="T5" s="7"/>
      <c r="U5" s="7"/>
      <c r="V5" s="7"/>
      <c r="W5" s="8"/>
    </row>
    <row r="6" spans="1:23" s="4" customFormat="1" ht="23" x14ac:dyDescent="0.25">
      <c r="A6" s="29"/>
      <c r="B6" s="32" t="s">
        <v>3</v>
      </c>
      <c r="C6" s="81" t="s">
        <v>4</v>
      </c>
      <c r="D6" s="34" t="s">
        <v>5</v>
      </c>
      <c r="E6" s="34" t="s">
        <v>6</v>
      </c>
      <c r="F6" s="34" t="s">
        <v>7</v>
      </c>
      <c r="G6" s="34" t="s">
        <v>8</v>
      </c>
      <c r="H6" s="34" t="s">
        <v>9</v>
      </c>
      <c r="I6" s="34" t="s">
        <v>10</v>
      </c>
      <c r="J6" s="35"/>
      <c r="K6" s="29"/>
      <c r="L6" s="29"/>
      <c r="M6" s="29"/>
      <c r="N6" s="29"/>
      <c r="P6" s="9"/>
      <c r="Q6" s="10"/>
      <c r="R6" s="10"/>
      <c r="S6" s="10"/>
      <c r="T6" s="11" t="s">
        <v>11</v>
      </c>
      <c r="U6" s="12" t="s">
        <v>12</v>
      </c>
      <c r="V6" s="12" t="s">
        <v>12</v>
      </c>
      <c r="W6" s="12" t="s">
        <v>12</v>
      </c>
    </row>
    <row r="7" spans="1:23" ht="23" x14ac:dyDescent="0.25">
      <c r="A7" s="27"/>
      <c r="B7" s="36"/>
      <c r="C7" s="82"/>
      <c r="D7" s="37"/>
      <c r="E7" s="37"/>
      <c r="F7" s="37"/>
      <c r="G7" s="37"/>
      <c r="H7" s="37"/>
      <c r="I7" s="37"/>
      <c r="J7" s="37"/>
      <c r="K7" s="27"/>
      <c r="L7" s="27"/>
      <c r="M7" s="27"/>
      <c r="N7" s="27"/>
      <c r="P7" s="9"/>
      <c r="Q7" s="13"/>
      <c r="R7" s="13"/>
      <c r="S7" s="14"/>
      <c r="T7" s="10"/>
      <c r="U7" s="15"/>
      <c r="V7" s="15"/>
      <c r="W7" s="15"/>
    </row>
    <row r="8" spans="1:23" ht="23" x14ac:dyDescent="0.25">
      <c r="A8" s="27"/>
      <c r="B8" s="38">
        <v>3</v>
      </c>
      <c r="C8" s="83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/>
      <c r="J8" s="40"/>
      <c r="K8" s="27"/>
      <c r="L8" s="27"/>
      <c r="M8" s="27"/>
      <c r="N8" s="27"/>
      <c r="P8" s="9"/>
      <c r="Q8" s="13" t="s">
        <v>15</v>
      </c>
      <c r="R8" s="16" t="e">
        <f>V8</f>
        <v>#REF!</v>
      </c>
      <c r="S8" s="17">
        <f>C43</f>
        <v>217561906.03999999</v>
      </c>
      <c r="T8" s="17" t="e">
        <f>SUM(T9:T11)</f>
        <v>#REF!</v>
      </c>
      <c r="U8" s="18" t="e">
        <f>T8/1000000</f>
        <v>#REF!</v>
      </c>
      <c r="V8" s="19" t="e">
        <f>SUM(V9:V11)</f>
        <v>#REF!</v>
      </c>
      <c r="W8" s="18"/>
    </row>
    <row r="9" spans="1:23" ht="23" x14ac:dyDescent="0.25">
      <c r="A9" s="27"/>
      <c r="B9" s="38">
        <v>3.5</v>
      </c>
      <c r="C9" s="83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/>
      <c r="J9" s="39"/>
      <c r="K9" s="27"/>
      <c r="L9" s="41"/>
      <c r="M9" s="41"/>
      <c r="N9" s="27"/>
      <c r="P9" s="9"/>
      <c r="Q9" s="13" t="s">
        <v>17</v>
      </c>
      <c r="R9" s="16" t="e">
        <f>V9</f>
        <v>#REF!</v>
      </c>
      <c r="S9" s="17"/>
      <c r="T9" s="17">
        <f>[1]SC19Ñ00!C40</f>
        <v>364348816.78055447</v>
      </c>
      <c r="U9" s="18">
        <f>T9/1000000</f>
        <v>364.3488167805545</v>
      </c>
      <c r="V9" s="20" t="e">
        <f>(U9*100)/$U$8</f>
        <v>#REF!</v>
      </c>
      <c r="W9" s="18"/>
    </row>
    <row r="10" spans="1:23" ht="23" x14ac:dyDescent="0.25">
      <c r="A10" s="27"/>
      <c r="B10" s="38">
        <v>4</v>
      </c>
      <c r="C10" s="83">
        <v>0</v>
      </c>
      <c r="D10" s="39">
        <v>0</v>
      </c>
      <c r="E10" s="39">
        <v>0</v>
      </c>
      <c r="F10" s="39">
        <v>0</v>
      </c>
      <c r="G10" s="39">
        <v>0</v>
      </c>
      <c r="H10" s="39">
        <v>0</v>
      </c>
      <c r="I10" s="39"/>
      <c r="J10" s="39"/>
      <c r="K10" s="27"/>
      <c r="L10" s="42"/>
      <c r="M10" s="41"/>
      <c r="N10" s="27"/>
      <c r="P10" s="9"/>
      <c r="Q10" s="13" t="s">
        <v>19</v>
      </c>
      <c r="R10" s="16" t="e">
        <f>V10</f>
        <v>#REF!</v>
      </c>
      <c r="S10" s="17"/>
      <c r="T10" s="17">
        <f>[1]SC28Ñ00!C40</f>
        <v>66674619947.842796</v>
      </c>
      <c r="U10" s="18">
        <f>T10/1000000</f>
        <v>66674.619947842803</v>
      </c>
      <c r="V10" s="20" t="e">
        <f>(U10*100)/$U$8</f>
        <v>#REF!</v>
      </c>
      <c r="W10" s="18"/>
    </row>
    <row r="11" spans="1:23" ht="23" x14ac:dyDescent="0.25">
      <c r="A11" s="27"/>
      <c r="B11" s="38">
        <v>4.5</v>
      </c>
      <c r="C11" s="83">
        <v>0</v>
      </c>
      <c r="D11" s="39">
        <v>0</v>
      </c>
      <c r="E11" s="39">
        <v>0</v>
      </c>
      <c r="F11" s="39">
        <v>0</v>
      </c>
      <c r="G11" s="39">
        <v>0</v>
      </c>
      <c r="H11" s="39">
        <v>0</v>
      </c>
      <c r="I11" s="39"/>
      <c r="J11" s="39"/>
      <c r="K11" s="27"/>
      <c r="L11" s="42"/>
      <c r="M11" s="41"/>
      <c r="N11" s="27"/>
      <c r="P11" s="9"/>
      <c r="Q11" s="13" t="s">
        <v>21</v>
      </c>
      <c r="R11" s="16" t="e">
        <f>V11</f>
        <v>#REF!</v>
      </c>
      <c r="S11" s="17"/>
      <c r="T11" s="17" t="e">
        <f>#REF!</f>
        <v>#REF!</v>
      </c>
      <c r="U11" s="18" t="e">
        <f>T11/1000000</f>
        <v>#REF!</v>
      </c>
      <c r="V11" s="20" t="e">
        <f>(U11*100)/$U$8</f>
        <v>#REF!</v>
      </c>
      <c r="W11" s="18"/>
    </row>
    <row r="12" spans="1:23" ht="26" thickBot="1" x14ac:dyDescent="0.3">
      <c r="A12" s="27"/>
      <c r="B12" s="38">
        <v>5</v>
      </c>
      <c r="C12" s="83">
        <v>0</v>
      </c>
      <c r="D12" s="39">
        <v>0</v>
      </c>
      <c r="E12" s="39">
        <v>0</v>
      </c>
      <c r="F12" s="39">
        <v>0</v>
      </c>
      <c r="G12" s="39">
        <v>0</v>
      </c>
      <c r="H12" s="39">
        <v>0</v>
      </c>
      <c r="I12" s="39"/>
      <c r="J12" s="39"/>
      <c r="K12" s="27"/>
      <c r="L12" s="27"/>
      <c r="M12" s="27"/>
      <c r="N12" s="27"/>
      <c r="P12" s="21"/>
      <c r="Q12" s="22"/>
      <c r="R12" s="22"/>
      <c r="S12" s="22"/>
      <c r="T12" s="23"/>
      <c r="U12" s="23"/>
      <c r="V12" s="23"/>
      <c r="W12" s="24"/>
    </row>
    <row r="13" spans="1:23" ht="23" x14ac:dyDescent="0.25">
      <c r="A13" s="27"/>
      <c r="B13" s="38">
        <v>5.5</v>
      </c>
      <c r="C13" s="83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/>
      <c r="J13" s="39"/>
      <c r="K13" s="27"/>
      <c r="L13" s="27"/>
      <c r="M13" s="27"/>
      <c r="N13" s="27"/>
    </row>
    <row r="14" spans="1:23" ht="23" x14ac:dyDescent="0.25">
      <c r="A14" s="27"/>
      <c r="B14" s="38">
        <v>6</v>
      </c>
      <c r="C14" s="83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/>
      <c r="J14" s="39"/>
      <c r="K14" s="27"/>
      <c r="L14" s="27"/>
      <c r="M14" s="27"/>
      <c r="N14" s="27"/>
    </row>
    <row r="15" spans="1:23" ht="23" x14ac:dyDescent="0.25">
      <c r="A15" s="27"/>
      <c r="B15" s="38">
        <v>6.5</v>
      </c>
      <c r="C15" s="83">
        <v>0</v>
      </c>
      <c r="D15" s="39">
        <v>0</v>
      </c>
      <c r="E15" s="39">
        <v>0</v>
      </c>
      <c r="F15" s="39">
        <v>0</v>
      </c>
      <c r="G15" s="39">
        <v>0</v>
      </c>
      <c r="H15" s="39">
        <v>0</v>
      </c>
      <c r="I15" s="39"/>
      <c r="J15" s="39"/>
      <c r="K15" s="27"/>
      <c r="L15" s="27"/>
      <c r="M15" s="27"/>
      <c r="N15" s="27"/>
    </row>
    <row r="16" spans="1:23" ht="23" x14ac:dyDescent="0.25">
      <c r="A16" s="27"/>
      <c r="B16" s="38">
        <v>7</v>
      </c>
      <c r="C16" s="83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/>
      <c r="J16" s="39"/>
      <c r="K16" s="27"/>
      <c r="L16" s="27"/>
      <c r="M16" s="27"/>
      <c r="N16" s="27"/>
      <c r="Q16" s="1" t="s">
        <v>22</v>
      </c>
    </row>
    <row r="17" spans="1:14" ht="23" x14ac:dyDescent="0.25">
      <c r="A17" s="27"/>
      <c r="B17" s="38">
        <v>7.5</v>
      </c>
      <c r="C17" s="83">
        <v>0</v>
      </c>
      <c r="D17" s="39">
        <v>0</v>
      </c>
      <c r="E17" s="39">
        <v>0</v>
      </c>
      <c r="F17" s="39">
        <v>0</v>
      </c>
      <c r="G17" s="39">
        <v>0</v>
      </c>
      <c r="H17" s="39">
        <v>0</v>
      </c>
      <c r="I17" s="39"/>
      <c r="J17" s="39"/>
      <c r="K17" s="27"/>
      <c r="L17" s="42">
        <f>K55</f>
        <v>5.3281892087619076E-2</v>
      </c>
      <c r="M17" s="41" t="s">
        <v>16</v>
      </c>
      <c r="N17" s="27"/>
    </row>
    <row r="18" spans="1:14" ht="23" x14ac:dyDescent="0.25">
      <c r="A18" s="27"/>
      <c r="B18" s="38">
        <v>8</v>
      </c>
      <c r="C18" s="83">
        <v>0</v>
      </c>
      <c r="D18" s="39">
        <v>0</v>
      </c>
      <c r="E18" s="39">
        <v>0</v>
      </c>
      <c r="F18" s="39">
        <v>0</v>
      </c>
      <c r="G18" s="39">
        <v>0</v>
      </c>
      <c r="H18" s="39">
        <v>0</v>
      </c>
      <c r="I18" s="39"/>
      <c r="J18" s="39"/>
      <c r="K18" s="27"/>
      <c r="L18" s="42">
        <f>C48</f>
        <v>6686.6736610988673</v>
      </c>
      <c r="M18" s="41" t="s">
        <v>18</v>
      </c>
      <c r="N18" s="27"/>
    </row>
    <row r="19" spans="1:14" ht="23" x14ac:dyDescent="0.25">
      <c r="A19" s="27"/>
      <c r="B19" s="38">
        <v>8.5</v>
      </c>
      <c r="C19" s="83">
        <v>0</v>
      </c>
      <c r="D19" s="39">
        <v>0</v>
      </c>
      <c r="E19" s="39">
        <v>0</v>
      </c>
      <c r="F19" s="39">
        <v>0</v>
      </c>
      <c r="G19" s="39">
        <v>0</v>
      </c>
      <c r="H19" s="39">
        <v>0</v>
      </c>
      <c r="I19" s="39"/>
      <c r="J19" s="39"/>
      <c r="K19" s="27"/>
      <c r="L19" s="42">
        <f>C43</f>
        <v>217561906.03999999</v>
      </c>
      <c r="M19" s="41" t="s">
        <v>20</v>
      </c>
      <c r="N19" s="27"/>
    </row>
    <row r="20" spans="1:14" ht="23" x14ac:dyDescent="0.25">
      <c r="A20" s="27"/>
      <c r="B20" s="38">
        <v>9</v>
      </c>
      <c r="C20" s="83">
        <v>0</v>
      </c>
      <c r="D20" s="39">
        <v>0</v>
      </c>
      <c r="E20" s="39">
        <v>0</v>
      </c>
      <c r="F20" s="39">
        <v>0</v>
      </c>
      <c r="G20" s="39">
        <v>0</v>
      </c>
      <c r="H20" s="39">
        <v>0</v>
      </c>
      <c r="I20" s="39"/>
      <c r="J20" s="39"/>
      <c r="K20" s="27"/>
      <c r="L20" s="42">
        <f>L71</f>
        <v>0</v>
      </c>
      <c r="M20" s="27"/>
      <c r="N20" s="27"/>
    </row>
    <row r="21" spans="1:14" ht="23" x14ac:dyDescent="0.25">
      <c r="A21" s="27"/>
      <c r="B21" s="38">
        <v>9.5</v>
      </c>
      <c r="C21" s="83">
        <v>0</v>
      </c>
      <c r="D21" s="39">
        <v>0</v>
      </c>
      <c r="E21" s="39">
        <v>0</v>
      </c>
      <c r="F21" s="39">
        <v>0</v>
      </c>
      <c r="G21" s="39">
        <v>0</v>
      </c>
      <c r="H21" s="39">
        <v>0</v>
      </c>
      <c r="I21" s="39"/>
      <c r="J21" s="39"/>
      <c r="K21" s="27"/>
      <c r="L21" s="27"/>
      <c r="M21" s="27"/>
      <c r="N21" s="27"/>
    </row>
    <row r="22" spans="1:14" ht="23" x14ac:dyDescent="0.25">
      <c r="A22" s="27"/>
      <c r="B22" s="38">
        <v>10</v>
      </c>
      <c r="C22" s="83">
        <v>0</v>
      </c>
      <c r="D22" s="39">
        <v>0</v>
      </c>
      <c r="E22" s="39">
        <v>0</v>
      </c>
      <c r="F22" s="39">
        <v>0</v>
      </c>
      <c r="G22" s="39">
        <v>0</v>
      </c>
      <c r="H22" s="39">
        <v>0</v>
      </c>
      <c r="I22" s="39"/>
      <c r="J22" s="39"/>
      <c r="K22" s="27"/>
      <c r="L22" s="27"/>
      <c r="M22" s="27"/>
      <c r="N22" s="27"/>
    </row>
    <row r="23" spans="1:14" ht="23" x14ac:dyDescent="0.25">
      <c r="A23" s="27"/>
      <c r="B23" s="38">
        <v>10.5</v>
      </c>
      <c r="C23" s="83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39"/>
      <c r="J23" s="39"/>
      <c r="K23" s="27"/>
      <c r="L23" s="27"/>
      <c r="M23" s="27"/>
      <c r="N23" s="27"/>
    </row>
    <row r="24" spans="1:14" ht="23" x14ac:dyDescent="0.25">
      <c r="A24" s="27"/>
      <c r="B24" s="38">
        <v>11</v>
      </c>
      <c r="C24" s="83">
        <v>115921.1</v>
      </c>
      <c r="D24" s="39">
        <v>0</v>
      </c>
      <c r="E24" s="39">
        <v>106261.00833333333</v>
      </c>
      <c r="F24" s="39">
        <v>9660.0916666666672</v>
      </c>
      <c r="G24" s="39">
        <v>0</v>
      </c>
      <c r="H24" s="39">
        <v>0</v>
      </c>
      <c r="I24" s="39"/>
      <c r="J24" s="39"/>
      <c r="K24" s="27"/>
      <c r="L24" s="27"/>
      <c r="M24" s="27"/>
      <c r="N24" s="27"/>
    </row>
    <row r="25" spans="1:14" ht="23" x14ac:dyDescent="0.25">
      <c r="A25" s="27"/>
      <c r="B25" s="38">
        <v>11.5</v>
      </c>
      <c r="C25" s="83">
        <v>625997.80000000005</v>
      </c>
      <c r="D25" s="39">
        <v>0</v>
      </c>
      <c r="E25" s="39">
        <v>428314.28421052633</v>
      </c>
      <c r="F25" s="39">
        <v>197683.51578947366</v>
      </c>
      <c r="G25" s="39">
        <v>0</v>
      </c>
      <c r="H25" s="39">
        <v>0</v>
      </c>
      <c r="I25" s="39"/>
      <c r="J25" s="39"/>
      <c r="K25" s="27"/>
      <c r="L25" s="27"/>
      <c r="M25" s="27"/>
      <c r="N25" s="27"/>
    </row>
    <row r="26" spans="1:14" ht="23" x14ac:dyDescent="0.25">
      <c r="A26" s="27"/>
      <c r="B26" s="38">
        <v>12</v>
      </c>
      <c r="C26" s="83">
        <v>363943.06</v>
      </c>
      <c r="D26" s="39">
        <v>0</v>
      </c>
      <c r="E26" s="39">
        <v>207967.46285714285</v>
      </c>
      <c r="F26" s="39">
        <v>155975.59714285715</v>
      </c>
      <c r="G26" s="39">
        <v>0</v>
      </c>
      <c r="H26" s="39">
        <v>0</v>
      </c>
      <c r="I26" s="39"/>
      <c r="J26" s="39"/>
      <c r="K26" s="27"/>
      <c r="L26" s="27"/>
      <c r="M26" s="27"/>
      <c r="N26" s="27"/>
    </row>
    <row r="27" spans="1:14" ht="23" x14ac:dyDescent="0.25">
      <c r="A27" s="27"/>
      <c r="B27" s="38">
        <v>12.5</v>
      </c>
      <c r="C27" s="83">
        <v>1608843.8</v>
      </c>
      <c r="D27" s="39">
        <v>0</v>
      </c>
      <c r="E27" s="39">
        <v>341269.89696969697</v>
      </c>
      <c r="F27" s="39">
        <v>1267573.9030303031</v>
      </c>
      <c r="G27" s="39">
        <v>0</v>
      </c>
      <c r="H27" s="39">
        <v>0</v>
      </c>
      <c r="I27" s="39"/>
      <c r="J27" s="39"/>
      <c r="K27" s="27"/>
      <c r="L27" s="27"/>
      <c r="M27" s="27"/>
      <c r="N27" s="27"/>
    </row>
    <row r="28" spans="1:14" ht="23" x14ac:dyDescent="0.25">
      <c r="A28" s="27"/>
      <c r="B28" s="38">
        <v>13</v>
      </c>
      <c r="C28" s="83">
        <v>2230433.04</v>
      </c>
      <c r="D28" s="39">
        <v>0</v>
      </c>
      <c r="E28" s="39">
        <v>644347.32266666659</v>
      </c>
      <c r="F28" s="39">
        <v>1586085.7173333333</v>
      </c>
      <c r="G28" s="39">
        <v>0</v>
      </c>
      <c r="H28" s="39">
        <v>0</v>
      </c>
      <c r="I28" s="39"/>
      <c r="J28" s="39"/>
      <c r="K28" s="27"/>
      <c r="L28" s="27"/>
      <c r="M28" s="27"/>
      <c r="N28" s="27"/>
    </row>
    <row r="29" spans="1:14" ht="23" x14ac:dyDescent="0.25">
      <c r="A29" s="27"/>
      <c r="B29" s="38">
        <v>13.5</v>
      </c>
      <c r="C29" s="83">
        <v>4005039.63</v>
      </c>
      <c r="D29" s="39">
        <v>0</v>
      </c>
      <c r="E29" s="39">
        <v>1112511.0083333333</v>
      </c>
      <c r="F29" s="39">
        <v>2818361.2211111109</v>
      </c>
      <c r="G29" s="39">
        <v>74167.400555555563</v>
      </c>
      <c r="H29" s="39">
        <v>0</v>
      </c>
      <c r="I29" s="39"/>
      <c r="J29" s="39"/>
      <c r="K29" s="27"/>
      <c r="L29" s="27"/>
      <c r="M29" s="27"/>
      <c r="N29" s="27"/>
    </row>
    <row r="30" spans="1:14" ht="23" x14ac:dyDescent="0.25">
      <c r="A30" s="27"/>
      <c r="B30" s="38">
        <v>14</v>
      </c>
      <c r="C30" s="83">
        <v>16124399.189999999</v>
      </c>
      <c r="D30" s="39">
        <v>0</v>
      </c>
      <c r="E30" s="39">
        <v>2804243.3373913043</v>
      </c>
      <c r="F30" s="39">
        <v>11567503.76673913</v>
      </c>
      <c r="G30" s="39">
        <v>1752652.0858695651</v>
      </c>
      <c r="H30" s="39">
        <v>0</v>
      </c>
      <c r="I30" s="39"/>
      <c r="J30" s="39"/>
      <c r="K30" s="27"/>
      <c r="L30" s="27"/>
      <c r="M30" s="27"/>
      <c r="N30" s="27"/>
    </row>
    <row r="31" spans="1:14" ht="23" x14ac:dyDescent="0.25">
      <c r="A31" s="27"/>
      <c r="B31" s="38">
        <v>14.5</v>
      </c>
      <c r="C31" s="83">
        <v>37236633.399999999</v>
      </c>
      <c r="D31" s="39">
        <v>0</v>
      </c>
      <c r="E31" s="39">
        <v>3169075.1829787232</v>
      </c>
      <c r="F31" s="39">
        <v>23768063.872340422</v>
      </c>
      <c r="G31" s="39">
        <v>10299494.344680851</v>
      </c>
      <c r="H31" s="39">
        <v>0</v>
      </c>
      <c r="I31" s="39"/>
      <c r="J31" s="39"/>
      <c r="K31" s="27"/>
      <c r="L31" s="27"/>
      <c r="M31" s="27"/>
      <c r="N31" s="27"/>
    </row>
    <row r="32" spans="1:14" ht="23" x14ac:dyDescent="0.25">
      <c r="A32" s="27"/>
      <c r="B32" s="38">
        <v>15</v>
      </c>
      <c r="C32" s="83">
        <v>63686295.049999997</v>
      </c>
      <c r="D32" s="39">
        <v>0</v>
      </c>
      <c r="E32" s="39">
        <v>1326797.8135416666</v>
      </c>
      <c r="F32" s="39">
        <v>29189551.897916663</v>
      </c>
      <c r="G32" s="39">
        <v>31843147.525000002</v>
      </c>
      <c r="H32" s="39">
        <v>1326797.8135416666</v>
      </c>
      <c r="I32" s="39"/>
      <c r="J32" s="39"/>
      <c r="K32" s="27"/>
      <c r="L32" s="27"/>
      <c r="M32" s="27"/>
      <c r="N32" s="27"/>
    </row>
    <row r="33" spans="1:14" ht="23" x14ac:dyDescent="0.25">
      <c r="A33" s="27"/>
      <c r="B33" s="38">
        <v>15.5</v>
      </c>
      <c r="C33" s="83">
        <v>60164481.630000003</v>
      </c>
      <c r="D33" s="39">
        <v>0</v>
      </c>
      <c r="E33" s="39">
        <v>0</v>
      </c>
      <c r="F33" s="39">
        <v>18512148.193846155</v>
      </c>
      <c r="G33" s="39">
        <v>39801118.616769232</v>
      </c>
      <c r="H33" s="39">
        <v>1851214.8193846154</v>
      </c>
      <c r="I33" s="39"/>
      <c r="J33" s="39"/>
      <c r="K33" s="27"/>
      <c r="L33" s="27"/>
      <c r="M33" s="27"/>
      <c r="N33" s="27"/>
    </row>
    <row r="34" spans="1:14" ht="23" x14ac:dyDescent="0.25">
      <c r="A34" s="27"/>
      <c r="B34" s="38">
        <v>16</v>
      </c>
      <c r="C34" s="83">
        <v>25848538.710000001</v>
      </c>
      <c r="D34" s="39">
        <v>0</v>
      </c>
      <c r="E34" s="39">
        <v>0</v>
      </c>
      <c r="F34" s="39">
        <v>6670590.6348387096</v>
      </c>
      <c r="G34" s="39">
        <v>16676476.587096775</v>
      </c>
      <c r="H34" s="39">
        <v>2501471.4880645163</v>
      </c>
      <c r="I34" s="39"/>
      <c r="J34" s="39"/>
      <c r="K34" s="27"/>
      <c r="L34" s="27"/>
      <c r="M34" s="27"/>
      <c r="N34" s="27"/>
    </row>
    <row r="35" spans="1:14" ht="23" x14ac:dyDescent="0.25">
      <c r="A35" s="27"/>
      <c r="B35" s="38">
        <v>16.5</v>
      </c>
      <c r="C35" s="83">
        <v>4916689.6499999994</v>
      </c>
      <c r="D35" s="39">
        <v>0</v>
      </c>
      <c r="E35" s="39">
        <v>0</v>
      </c>
      <c r="F35" s="39">
        <v>702384.23571428563</v>
      </c>
      <c r="G35" s="39">
        <v>3712602.3887755098</v>
      </c>
      <c r="H35" s="39">
        <v>501703.02551020402</v>
      </c>
      <c r="I35" s="39"/>
      <c r="J35" s="39"/>
      <c r="K35" s="27"/>
      <c r="L35" s="27"/>
      <c r="M35" s="27"/>
      <c r="N35" s="27"/>
    </row>
    <row r="36" spans="1:14" ht="23" x14ac:dyDescent="0.25">
      <c r="A36" s="27"/>
      <c r="B36" s="38">
        <v>17</v>
      </c>
      <c r="C36" s="83">
        <v>634689.98</v>
      </c>
      <c r="D36" s="39">
        <v>0</v>
      </c>
      <c r="E36" s="39">
        <v>0</v>
      </c>
      <c r="F36" s="39">
        <v>126937.996</v>
      </c>
      <c r="G36" s="39">
        <v>401970.32066666661</v>
      </c>
      <c r="H36" s="39">
        <v>105781.66333333333</v>
      </c>
      <c r="I36" s="39"/>
      <c r="J36" s="39"/>
      <c r="K36" s="27"/>
      <c r="L36" s="27"/>
      <c r="M36" s="27"/>
      <c r="N36" s="27"/>
    </row>
    <row r="37" spans="1:14" ht="23" x14ac:dyDescent="0.25">
      <c r="A37" s="27"/>
      <c r="B37" s="38">
        <v>17.5</v>
      </c>
      <c r="C37" s="83">
        <v>0</v>
      </c>
      <c r="D37" s="39">
        <v>0</v>
      </c>
      <c r="E37" s="39">
        <v>0</v>
      </c>
      <c r="F37" s="39">
        <v>0</v>
      </c>
      <c r="G37" s="39">
        <v>0</v>
      </c>
      <c r="H37" s="39">
        <v>0</v>
      </c>
      <c r="I37" s="39"/>
      <c r="J37" s="39"/>
      <c r="K37" s="43"/>
      <c r="L37" s="43"/>
      <c r="M37" s="43"/>
      <c r="N37" s="43"/>
    </row>
    <row r="38" spans="1:14" ht="23" x14ac:dyDescent="0.25">
      <c r="A38" s="27"/>
      <c r="B38" s="38">
        <v>18</v>
      </c>
      <c r="C38" s="83"/>
      <c r="D38" s="39"/>
      <c r="E38" s="39"/>
      <c r="F38" s="39"/>
      <c r="G38" s="39"/>
      <c r="H38" s="39"/>
      <c r="I38" s="39"/>
      <c r="J38" s="39"/>
      <c r="K38" s="43"/>
      <c r="L38" s="43"/>
      <c r="M38" s="43"/>
      <c r="N38" s="43"/>
    </row>
    <row r="39" spans="1:14" ht="23" x14ac:dyDescent="0.25">
      <c r="A39" s="27"/>
      <c r="B39" s="38">
        <v>18.5</v>
      </c>
      <c r="C39" s="83"/>
      <c r="D39" s="39"/>
      <c r="E39" s="39"/>
      <c r="F39" s="39"/>
      <c r="G39" s="39"/>
      <c r="H39" s="39"/>
      <c r="I39" s="39"/>
      <c r="J39" s="39"/>
      <c r="K39" s="43"/>
      <c r="L39" s="43"/>
      <c r="M39" s="43"/>
      <c r="N39" s="43"/>
    </row>
    <row r="40" spans="1:14" ht="23" x14ac:dyDescent="0.25">
      <c r="A40" s="27"/>
      <c r="B40" s="38">
        <v>19</v>
      </c>
      <c r="C40" s="83"/>
      <c r="D40" s="39"/>
      <c r="E40" s="39"/>
      <c r="F40" s="39"/>
      <c r="G40" s="39"/>
      <c r="H40" s="39"/>
      <c r="I40" s="39"/>
      <c r="J40" s="39"/>
      <c r="K40" s="43"/>
      <c r="L40" s="43"/>
      <c r="M40" s="43"/>
      <c r="N40" s="43"/>
    </row>
    <row r="41" spans="1:14" ht="23" x14ac:dyDescent="0.25">
      <c r="A41" s="27"/>
      <c r="B41" s="38">
        <v>19.5</v>
      </c>
      <c r="C41" s="83"/>
      <c r="D41" s="39"/>
      <c r="E41" s="39"/>
      <c r="F41" s="39"/>
      <c r="G41" s="39"/>
      <c r="H41" s="39"/>
      <c r="I41" s="39"/>
      <c r="J41" s="39"/>
      <c r="K41" s="43"/>
      <c r="L41" s="43"/>
      <c r="M41" s="43"/>
      <c r="N41" s="43"/>
    </row>
    <row r="42" spans="1:14" ht="23" x14ac:dyDescent="0.25">
      <c r="A42" s="27"/>
      <c r="B42" s="44"/>
      <c r="C42" s="84"/>
      <c r="D42" s="45"/>
      <c r="E42" s="45"/>
      <c r="F42" s="45"/>
      <c r="G42" s="45"/>
      <c r="H42" s="45"/>
      <c r="I42" s="45"/>
      <c r="J42" s="45"/>
      <c r="K42" s="43"/>
      <c r="L42" s="43"/>
      <c r="M42" s="43"/>
      <c r="N42" s="43"/>
    </row>
    <row r="43" spans="1:14" ht="23" x14ac:dyDescent="0.25">
      <c r="A43" s="27"/>
      <c r="B43" s="46" t="s">
        <v>23</v>
      </c>
      <c r="C43" s="90">
        <v>217561906.03999999</v>
      </c>
      <c r="D43" s="39">
        <v>0</v>
      </c>
      <c r="E43" s="39">
        <v>10140787.317282394</v>
      </c>
      <c r="F43" s="39">
        <v>96572520.64346911</v>
      </c>
      <c r="G43" s="39">
        <v>104561629.26941417</v>
      </c>
      <c r="H43" s="39">
        <v>6286968.809834335</v>
      </c>
      <c r="I43" s="39"/>
      <c r="J43" s="39"/>
      <c r="K43" s="43"/>
      <c r="L43" s="43"/>
      <c r="M43" s="43"/>
      <c r="N43" s="43"/>
    </row>
    <row r="44" spans="1:14" s="25" customFormat="1" ht="23" x14ac:dyDescent="0.25">
      <c r="A44" s="47"/>
      <c r="B44" s="38" t="s">
        <v>24</v>
      </c>
      <c r="C44" s="86">
        <v>100.00000000000001</v>
      </c>
      <c r="D44" s="48">
        <v>0</v>
      </c>
      <c r="E44" s="48">
        <v>4.6611042814719372</v>
      </c>
      <c r="F44" s="48">
        <v>44.388524811744247</v>
      </c>
      <c r="G44" s="48">
        <v>48.060633027451935</v>
      </c>
      <c r="H44" s="48">
        <v>2.8897378793318902</v>
      </c>
      <c r="I44" s="48"/>
      <c r="J44" s="48"/>
      <c r="K44" s="43"/>
      <c r="L44" s="43"/>
      <c r="M44" s="43"/>
      <c r="N44" s="43"/>
    </row>
    <row r="45" spans="1:14" s="25" customFormat="1" ht="23" x14ac:dyDescent="0.25">
      <c r="A45" s="47"/>
      <c r="B45" s="38" t="s">
        <v>25</v>
      </c>
      <c r="C45" s="87">
        <v>15.053297185045199</v>
      </c>
      <c r="D45" s="49">
        <v>0</v>
      </c>
      <c r="E45" s="49">
        <v>13.940174671895194</v>
      </c>
      <c r="F45" s="49">
        <v>14.813771805964977</v>
      </c>
      <c r="G45" s="49">
        <v>15.343684676798036</v>
      </c>
      <c r="H45" s="49">
        <v>15.698460083946959</v>
      </c>
      <c r="I45" s="49"/>
      <c r="J45" s="49"/>
      <c r="K45" s="43"/>
      <c r="L45" s="43"/>
      <c r="M45" s="43"/>
      <c r="N45" s="43"/>
    </row>
    <row r="46" spans="1:14" s="26" customFormat="1" ht="23" x14ac:dyDescent="0.25">
      <c r="A46" s="50"/>
      <c r="B46" s="51" t="s">
        <v>26</v>
      </c>
      <c r="C46" s="88">
        <v>0.5519972229290776</v>
      </c>
      <c r="D46" s="52">
        <v>0</v>
      </c>
      <c r="E46" s="52">
        <v>0.81239139754348844</v>
      </c>
      <c r="F46" s="52">
        <v>0.53985332190275825</v>
      </c>
      <c r="G46" s="52">
        <v>0.27478209919642199</v>
      </c>
      <c r="H46" s="52">
        <v>0.23050189502799601</v>
      </c>
      <c r="I46" s="52"/>
      <c r="J46" s="52"/>
      <c r="K46" s="43"/>
      <c r="L46" s="43"/>
      <c r="M46" s="43"/>
      <c r="N46" s="43"/>
    </row>
    <row r="47" spans="1:14" ht="23" x14ac:dyDescent="0.25">
      <c r="A47" s="27"/>
      <c r="B47" s="53" t="s">
        <v>27</v>
      </c>
      <c r="C47" s="89">
        <v>30.736108014047421</v>
      </c>
      <c r="D47" s="54">
        <v>0</v>
      </c>
      <c r="E47" s="54">
        <v>24.744120098248036</v>
      </c>
      <c r="F47" s="54">
        <v>29.348671460024946</v>
      </c>
      <c r="G47" s="54">
        <v>32.366166069649367</v>
      </c>
      <c r="H47" s="54">
        <v>34.549966847432827</v>
      </c>
      <c r="I47" s="54"/>
      <c r="J47" s="54"/>
      <c r="K47" s="43"/>
      <c r="L47" s="43"/>
      <c r="M47" s="43"/>
      <c r="N47" s="43"/>
    </row>
    <row r="48" spans="1:14" ht="23" x14ac:dyDescent="0.25">
      <c r="A48" s="27"/>
      <c r="B48" s="46" t="s">
        <v>28</v>
      </c>
      <c r="C48" s="83">
        <v>6686.6736610988673</v>
      </c>
      <c r="D48" s="55">
        <v>0</v>
      </c>
      <c r="E48" s="55">
        <v>250.92485926962604</v>
      </c>
      <c r="F48" s="55">
        <v>2834.2751804316517</v>
      </c>
      <c r="G48" s="55">
        <v>3384.2590574469691</v>
      </c>
      <c r="H48" s="55">
        <v>217.21456395062052</v>
      </c>
      <c r="I48" s="55"/>
      <c r="J48" s="55"/>
      <c r="K48" s="43"/>
      <c r="L48" s="43"/>
      <c r="M48" s="43"/>
      <c r="N48" s="43"/>
    </row>
    <row r="49" spans="1:14" ht="23" x14ac:dyDescent="0.25">
      <c r="A49" s="27"/>
      <c r="B49" s="44" t="s">
        <v>24</v>
      </c>
      <c r="C49" s="91">
        <v>100.00000000000001</v>
      </c>
      <c r="D49" s="56">
        <v>0</v>
      </c>
      <c r="E49" s="56">
        <v>3.7526111185810405</v>
      </c>
      <c r="F49" s="56">
        <v>42.38692246820186</v>
      </c>
      <c r="G49" s="56">
        <v>50.611996771064348</v>
      </c>
      <c r="H49" s="56">
        <v>3.2484696421527492</v>
      </c>
      <c r="I49" s="57"/>
      <c r="J49" s="57"/>
      <c r="K49" s="43"/>
      <c r="L49" s="43"/>
      <c r="M49" s="43"/>
      <c r="N49" s="43"/>
    </row>
    <row r="50" spans="1:14" ht="23" x14ac:dyDescent="0.25">
      <c r="A50" s="27"/>
      <c r="B50" s="28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 ht="23" x14ac:dyDescent="0.25">
      <c r="A51" s="27"/>
      <c r="B51" s="28"/>
      <c r="C51" s="27" t="s">
        <v>30</v>
      </c>
      <c r="D51" s="27"/>
      <c r="E51" s="47">
        <f>E48*100/C48</f>
        <v>3.7526111185810405</v>
      </c>
      <c r="F51" s="27"/>
      <c r="G51" s="27"/>
      <c r="H51" s="27"/>
      <c r="I51" s="27"/>
      <c r="J51" s="27"/>
      <c r="K51" s="27"/>
      <c r="L51" s="27"/>
      <c r="M51" s="27"/>
      <c r="N51" s="27"/>
    </row>
    <row r="52" spans="1:14" ht="23" x14ac:dyDescent="0.25">
      <c r="A52" s="27"/>
      <c r="B52" s="28"/>
      <c r="C52" s="27" t="s">
        <v>16</v>
      </c>
      <c r="D52" s="27">
        <f t="shared" ref="D52:I52" si="0">D43/1000000</f>
        <v>0</v>
      </c>
      <c r="E52" s="27">
        <f t="shared" si="0"/>
        <v>10.140787317282394</v>
      </c>
      <c r="F52" s="27">
        <f t="shared" si="0"/>
        <v>96.572520643469105</v>
      </c>
      <c r="G52" s="27">
        <f t="shared" si="0"/>
        <v>104.56162926941417</v>
      </c>
      <c r="H52" s="27">
        <f t="shared" si="0"/>
        <v>6.2869688098343346</v>
      </c>
      <c r="I52" s="27">
        <f t="shared" si="0"/>
        <v>0</v>
      </c>
      <c r="J52" s="27"/>
      <c r="K52" s="27"/>
      <c r="L52" s="27"/>
      <c r="M52" s="27"/>
      <c r="N52" s="27"/>
    </row>
    <row r="53" spans="1:14" ht="23" x14ac:dyDescent="0.25">
      <c r="A53" s="27"/>
      <c r="B53" s="28" t="s">
        <v>33</v>
      </c>
      <c r="C53" s="27">
        <f>L55</f>
        <v>0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 ht="23" x14ac:dyDescent="0.25">
      <c r="A54" s="27"/>
      <c r="B54" s="28"/>
      <c r="C54" s="47">
        <f>K55</f>
        <v>5.3281892087619076E-2</v>
      </c>
      <c r="D54" s="58" t="str">
        <f t="shared" ref="D54:I54" si="1">D6</f>
        <v>O</v>
      </c>
      <c r="E54" s="58" t="str">
        <f t="shared" si="1"/>
        <v>I</v>
      </c>
      <c r="F54" s="58" t="str">
        <f t="shared" si="1"/>
        <v>II</v>
      </c>
      <c r="G54" s="58" t="str">
        <f t="shared" si="1"/>
        <v>III</v>
      </c>
      <c r="H54" s="58" t="str">
        <f t="shared" si="1"/>
        <v>IV</v>
      </c>
      <c r="I54" s="58" t="str">
        <f t="shared" si="1"/>
        <v>V</v>
      </c>
      <c r="J54" s="27"/>
      <c r="K54" s="27"/>
      <c r="L54" s="27"/>
      <c r="M54" s="27"/>
      <c r="N54" s="27"/>
    </row>
    <row r="55" spans="1:14" ht="23" x14ac:dyDescent="0.25">
      <c r="A55" s="27"/>
      <c r="B55" s="59"/>
      <c r="C55" s="27" t="str">
        <f>CONCATENATE(C51,C53,C52)</f>
        <v>&lt; 11,5 cm =0%</v>
      </c>
      <c r="D55" s="47">
        <f t="shared" ref="D55:I55" si="2">SUM(D8:D24)/1000000000</f>
        <v>0</v>
      </c>
      <c r="E55" s="47">
        <f t="shared" si="2"/>
        <v>1.0626100833333334E-4</v>
      </c>
      <c r="F55" s="47">
        <f t="shared" si="2"/>
        <v>9.6600916666666676E-6</v>
      </c>
      <c r="G55" s="47">
        <f t="shared" si="2"/>
        <v>0</v>
      </c>
      <c r="H55" s="47">
        <f t="shared" si="2"/>
        <v>0</v>
      </c>
      <c r="I55" s="47">
        <f t="shared" si="2"/>
        <v>0</v>
      </c>
      <c r="J55" s="47">
        <f>SUM(D55:I55)</f>
        <v>1.1592110000000001E-4</v>
      </c>
      <c r="K55" s="47">
        <f>(J55/$J57)*100</f>
        <v>5.3281892087619076E-2</v>
      </c>
      <c r="L55" s="47">
        <f>ROUND(K55,0)</f>
        <v>0</v>
      </c>
      <c r="M55" s="27"/>
      <c r="N55" s="27"/>
    </row>
    <row r="56" spans="1:14" ht="23" x14ac:dyDescent="0.25">
      <c r="A56" s="27"/>
      <c r="B56" s="59"/>
      <c r="C56" s="27" t="s">
        <v>29</v>
      </c>
      <c r="D56" s="47">
        <f t="shared" ref="D56:I56" si="3">SUM(D25:D42)/1000000000</f>
        <v>0</v>
      </c>
      <c r="E56" s="47">
        <f t="shared" si="3"/>
        <v>1.0034526308949061E-2</v>
      </c>
      <c r="F56" s="47">
        <f t="shared" si="3"/>
        <v>9.6562860551802451E-2</v>
      </c>
      <c r="G56" s="47">
        <f t="shared" si="3"/>
        <v>0.10456162926941417</v>
      </c>
      <c r="H56" s="47">
        <f t="shared" si="3"/>
        <v>6.2869688098343354E-3</v>
      </c>
      <c r="I56" s="47">
        <f t="shared" si="3"/>
        <v>0</v>
      </c>
      <c r="J56" s="47">
        <f>SUM(D56:I56)</f>
        <v>0.21744598494000003</v>
      </c>
      <c r="K56" s="47">
        <f>(J56/$J57)*100</f>
        <v>99.946718107912375</v>
      </c>
      <c r="L56" s="27"/>
      <c r="M56" s="27"/>
      <c r="N56" s="27"/>
    </row>
    <row r="57" spans="1:14" ht="23" x14ac:dyDescent="0.25">
      <c r="A57" s="27"/>
      <c r="B57" s="59"/>
      <c r="C57" s="27"/>
      <c r="D57" s="27"/>
      <c r="E57" s="27"/>
      <c r="F57" s="27"/>
      <c r="G57" s="27"/>
      <c r="H57" s="27"/>
      <c r="I57" s="27"/>
      <c r="J57" s="47">
        <f>SUM(J55:J56)</f>
        <v>0.21756190604000003</v>
      </c>
      <c r="K57" s="47">
        <f>SUM(K55:K56)</f>
        <v>100</v>
      </c>
      <c r="L57" s="27"/>
      <c r="M57" s="27"/>
      <c r="N57" s="27"/>
    </row>
    <row r="58" spans="1:14" ht="23" x14ac:dyDescent="0.25">
      <c r="A58" s="27"/>
      <c r="B58" s="59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 ht="23" x14ac:dyDescent="0.25">
      <c r="A59" s="27"/>
      <c r="B59" s="59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 ht="23" x14ac:dyDescent="0.25">
      <c r="A60" s="27"/>
      <c r="B60" s="59"/>
      <c r="C60" s="47">
        <f>K61</f>
        <v>0</v>
      </c>
      <c r="D60" s="60" t="s">
        <v>5</v>
      </c>
      <c r="E60" s="60" t="s">
        <v>6</v>
      </c>
      <c r="F60" s="60" t="s">
        <v>7</v>
      </c>
      <c r="G60" s="60" t="s">
        <v>8</v>
      </c>
      <c r="H60" s="60" t="s">
        <v>9</v>
      </c>
      <c r="I60" s="60" t="s">
        <v>10</v>
      </c>
      <c r="J60" s="27"/>
      <c r="K60" s="27"/>
      <c r="L60" s="27"/>
      <c r="M60" s="27"/>
      <c r="N60" s="27"/>
    </row>
    <row r="61" spans="1:14" ht="23" x14ac:dyDescent="0.25">
      <c r="A61" s="27"/>
      <c r="B61" s="59"/>
      <c r="C61" s="27" t="s">
        <v>31</v>
      </c>
      <c r="D61" s="61"/>
      <c r="E61" s="61"/>
      <c r="F61" s="61"/>
      <c r="G61" s="61"/>
      <c r="H61" s="61"/>
      <c r="I61" s="61"/>
      <c r="J61" s="47"/>
      <c r="K61" s="47"/>
      <c r="L61" s="42"/>
      <c r="M61" s="27"/>
      <c r="N61" s="27"/>
    </row>
    <row r="62" spans="1:14" ht="23" x14ac:dyDescent="0.25">
      <c r="A62" s="27"/>
      <c r="B62" s="59"/>
      <c r="C62" s="27" t="s">
        <v>29</v>
      </c>
      <c r="D62" s="61"/>
      <c r="E62" s="61"/>
      <c r="F62" s="61"/>
      <c r="G62" s="61"/>
      <c r="H62" s="61"/>
      <c r="I62" s="61"/>
      <c r="J62" s="47"/>
      <c r="K62" s="47"/>
      <c r="L62" s="42"/>
      <c r="M62" s="27"/>
      <c r="N62" s="27"/>
    </row>
    <row r="63" spans="1:14" ht="23" x14ac:dyDescent="0.25">
      <c r="A63" s="27"/>
      <c r="B63" s="59"/>
      <c r="C63" s="27"/>
      <c r="D63" s="27"/>
      <c r="E63" s="27"/>
      <c r="F63" s="27"/>
      <c r="G63" s="27"/>
      <c r="H63" s="27"/>
      <c r="I63" s="27"/>
      <c r="J63" s="47"/>
      <c r="K63" s="47"/>
      <c r="L63" s="42"/>
      <c r="M63" s="27"/>
      <c r="N63" s="27"/>
    </row>
    <row r="64" spans="1:14" ht="23" x14ac:dyDescent="0.25">
      <c r="A64" s="27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</sheetData>
  <mergeCells count="2">
    <mergeCell ref="B1:J1"/>
    <mergeCell ref="B2:J2"/>
  </mergeCells>
  <phoneticPr fontId="0" type="noConversion"/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&amp;CCONVENIO DE DESEMPEÑO IFOP / SUBSECRETARÍA DE ECONOMÍA Y EMT 2020: 
"PROGRAMA DE SEGUIMIENTO DE LAS PRINCIPALES PESQUERÍAS PELÁGICAS, REGIONES DE VALPARAÍSO Y AYSÉN DEL GENERAL CARLOS IBÁÑEZ DEL CAMPO, AÑO 2020".  ANEXO 4XXX</oddFooter>
  </headerFooter>
  <drawing r:id="rId2"/>
  <legacyDrawingHF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75CF2-A1DC-4DCA-A84B-CABE4306A6CF}">
  <dimension ref="A1:W64"/>
  <sheetViews>
    <sheetView showZeros="0" zoomScale="35" zoomScaleNormal="35" workbookViewId="0"/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3" width="24.140625" style="3" customWidth="1"/>
    <col min="4" max="8" width="23.85546875" style="3" customWidth="1"/>
    <col min="9" max="10" width="20.85546875" style="3" customWidth="1"/>
    <col min="11" max="11" width="12.42578125" style="1" bestFit="1" customWidth="1"/>
    <col min="12" max="12" width="22.28515625" style="1" bestFit="1" customWidth="1"/>
    <col min="13" max="17" width="11.5703125" style="1"/>
    <col min="18" max="18" width="13.85546875" style="1" customWidth="1"/>
    <col min="19" max="19" width="17.7109375" style="1" bestFit="1" customWidth="1"/>
    <col min="20" max="20" width="18.28515625" style="1" bestFit="1" customWidth="1"/>
    <col min="21" max="22" width="17.5703125" style="1" customWidth="1"/>
    <col min="23" max="16384" width="11.5703125" style="1"/>
  </cols>
  <sheetData>
    <row r="1" spans="1:23" ht="23" x14ac:dyDescent="0.25">
      <c r="A1" s="27"/>
      <c r="B1" s="102" t="s">
        <v>97</v>
      </c>
      <c r="C1" s="102"/>
      <c r="D1" s="102"/>
      <c r="E1" s="102"/>
      <c r="F1" s="102"/>
      <c r="G1" s="102"/>
      <c r="H1" s="102"/>
      <c r="I1" s="102"/>
      <c r="J1" s="102"/>
      <c r="K1" s="27"/>
      <c r="L1" s="27"/>
      <c r="M1" s="27"/>
      <c r="N1" s="27"/>
    </row>
    <row r="2" spans="1:23" ht="23" x14ac:dyDescent="0.25">
      <c r="A2" s="27"/>
      <c r="B2" s="102" t="s">
        <v>74</v>
      </c>
      <c r="C2" s="102"/>
      <c r="D2" s="102"/>
      <c r="E2" s="102"/>
      <c r="F2" s="102"/>
      <c r="G2" s="102"/>
      <c r="H2" s="102"/>
      <c r="I2" s="102"/>
      <c r="J2" s="102"/>
      <c r="K2" s="27"/>
      <c r="L2" s="27"/>
      <c r="M2" s="27"/>
      <c r="N2" s="27"/>
    </row>
    <row r="3" spans="1:23" ht="23" x14ac:dyDescent="0.25">
      <c r="A3" s="27"/>
      <c r="B3" s="28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23" s="4" customFormat="1" ht="24" thickBot="1" x14ac:dyDescent="0.3">
      <c r="A4" s="29"/>
      <c r="B4" s="30"/>
      <c r="C4" s="80"/>
      <c r="D4" s="31"/>
      <c r="E4" s="31"/>
      <c r="F4" s="31"/>
      <c r="G4" s="31"/>
      <c r="H4" s="31"/>
      <c r="I4" s="31"/>
      <c r="J4" s="31"/>
      <c r="K4" s="29"/>
      <c r="L4" s="29"/>
      <c r="M4" s="29"/>
      <c r="N4" s="29"/>
    </row>
    <row r="5" spans="1:23" s="5" customFormat="1" ht="30" x14ac:dyDescent="0.3">
      <c r="A5" s="29"/>
      <c r="B5" s="32" t="s">
        <v>0</v>
      </c>
      <c r="C5" s="81" t="s">
        <v>1</v>
      </c>
      <c r="D5" s="33" t="s">
        <v>2</v>
      </c>
      <c r="E5" s="33"/>
      <c r="F5" s="33"/>
      <c r="G5" s="33"/>
      <c r="H5" s="33"/>
      <c r="I5" s="33"/>
      <c r="J5" s="33"/>
      <c r="K5" s="29"/>
      <c r="L5" s="29"/>
      <c r="M5" s="29"/>
      <c r="N5" s="29"/>
      <c r="P5" s="6"/>
      <c r="Q5" s="7"/>
      <c r="R5" s="7"/>
      <c r="S5" s="7"/>
      <c r="T5" s="7"/>
      <c r="U5" s="7"/>
      <c r="V5" s="7"/>
      <c r="W5" s="8"/>
    </row>
    <row r="6" spans="1:23" s="4" customFormat="1" ht="23" x14ac:dyDescent="0.25">
      <c r="A6" s="29"/>
      <c r="B6" s="32" t="s">
        <v>3</v>
      </c>
      <c r="C6" s="81" t="s">
        <v>4</v>
      </c>
      <c r="D6" s="34" t="s">
        <v>5</v>
      </c>
      <c r="E6" s="34" t="s">
        <v>6</v>
      </c>
      <c r="F6" s="34" t="s">
        <v>7</v>
      </c>
      <c r="G6" s="34" t="s">
        <v>8</v>
      </c>
      <c r="H6" s="34" t="s">
        <v>9</v>
      </c>
      <c r="I6" s="34" t="s">
        <v>10</v>
      </c>
      <c r="J6" s="35"/>
      <c r="K6" s="29"/>
      <c r="L6" s="29"/>
      <c r="M6" s="29"/>
      <c r="N6" s="29"/>
      <c r="P6" s="9"/>
      <c r="Q6" s="10"/>
      <c r="R6" s="10"/>
      <c r="S6" s="10"/>
      <c r="T6" s="11" t="s">
        <v>11</v>
      </c>
      <c r="U6" s="12" t="s">
        <v>12</v>
      </c>
      <c r="V6" s="12" t="s">
        <v>12</v>
      </c>
      <c r="W6" s="12" t="s">
        <v>12</v>
      </c>
    </row>
    <row r="7" spans="1:23" ht="23" x14ac:dyDescent="0.25">
      <c r="A7" s="27"/>
      <c r="B7" s="36"/>
      <c r="C7" s="82"/>
      <c r="D7" s="37"/>
      <c r="E7" s="37"/>
      <c r="F7" s="37"/>
      <c r="G7" s="37"/>
      <c r="H7" s="37"/>
      <c r="I7" s="37"/>
      <c r="J7" s="37"/>
      <c r="K7" s="27"/>
      <c r="L7" s="27"/>
      <c r="M7" s="27"/>
      <c r="N7" s="27"/>
      <c r="P7" s="9"/>
      <c r="Q7" s="13"/>
      <c r="R7" s="13"/>
      <c r="S7" s="14"/>
      <c r="T7" s="10"/>
      <c r="U7" s="15"/>
      <c r="V7" s="15"/>
      <c r="W7" s="15"/>
    </row>
    <row r="8" spans="1:23" ht="23" x14ac:dyDescent="0.25">
      <c r="A8" s="27"/>
      <c r="B8" s="38">
        <v>3</v>
      </c>
      <c r="C8" s="83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/>
      <c r="J8" s="40"/>
      <c r="K8" s="27"/>
      <c r="L8" s="27"/>
      <c r="M8" s="27"/>
      <c r="N8" s="27"/>
      <c r="P8" s="9"/>
      <c r="Q8" s="13" t="s">
        <v>15</v>
      </c>
      <c r="R8" s="16" t="e">
        <f>V8</f>
        <v>#REF!</v>
      </c>
      <c r="S8" s="17">
        <f>C43</f>
        <v>217561906.03999999</v>
      </c>
      <c r="T8" s="17" t="e">
        <f>SUM(T9:T11)</f>
        <v>#REF!</v>
      </c>
      <c r="U8" s="18" t="e">
        <f>T8/1000000</f>
        <v>#REF!</v>
      </c>
      <c r="V8" s="19" t="e">
        <f>SUM(V9:V11)</f>
        <v>#REF!</v>
      </c>
      <c r="W8" s="18"/>
    </row>
    <row r="9" spans="1:23" ht="23" x14ac:dyDescent="0.25">
      <c r="A9" s="27"/>
      <c r="B9" s="38">
        <v>3.5</v>
      </c>
      <c r="C9" s="83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/>
      <c r="J9" s="39"/>
      <c r="K9" s="27"/>
      <c r="L9" s="41"/>
      <c r="M9" s="41"/>
      <c r="N9" s="27"/>
      <c r="P9" s="9"/>
      <c r="Q9" s="13" t="s">
        <v>17</v>
      </c>
      <c r="R9" s="16" t="e">
        <f>V9</f>
        <v>#REF!</v>
      </c>
      <c r="S9" s="17"/>
      <c r="T9" s="17">
        <f>[1]SC19Ñ00!C40</f>
        <v>364348816.78055447</v>
      </c>
      <c r="U9" s="18">
        <f>T9/1000000</f>
        <v>364.3488167805545</v>
      </c>
      <c r="V9" s="20" t="e">
        <f>(U9*100)/$U$8</f>
        <v>#REF!</v>
      </c>
      <c r="W9" s="18"/>
    </row>
    <row r="10" spans="1:23" ht="23" x14ac:dyDescent="0.25">
      <c r="A10" s="27"/>
      <c r="B10" s="38">
        <v>4</v>
      </c>
      <c r="C10" s="83">
        <v>0</v>
      </c>
      <c r="D10" s="39">
        <v>0</v>
      </c>
      <c r="E10" s="39">
        <v>0</v>
      </c>
      <c r="F10" s="39">
        <v>0</v>
      </c>
      <c r="G10" s="39">
        <v>0</v>
      </c>
      <c r="H10" s="39">
        <v>0</v>
      </c>
      <c r="I10" s="39"/>
      <c r="J10" s="39"/>
      <c r="K10" s="27"/>
      <c r="L10" s="42"/>
      <c r="M10" s="41"/>
      <c r="N10" s="27"/>
      <c r="P10" s="9"/>
      <c r="Q10" s="13" t="s">
        <v>19</v>
      </c>
      <c r="R10" s="16" t="e">
        <f>V10</f>
        <v>#REF!</v>
      </c>
      <c r="S10" s="17"/>
      <c r="T10" s="17">
        <f>[1]SC28Ñ00!C40</f>
        <v>66674619947.842796</v>
      </c>
      <c r="U10" s="18">
        <f>T10/1000000</f>
        <v>66674.619947842803</v>
      </c>
      <c r="V10" s="20" t="e">
        <f>(U10*100)/$U$8</f>
        <v>#REF!</v>
      </c>
      <c r="W10" s="18"/>
    </row>
    <row r="11" spans="1:23" ht="23" x14ac:dyDescent="0.25">
      <c r="A11" s="27"/>
      <c r="B11" s="38">
        <v>4.5</v>
      </c>
      <c r="C11" s="83">
        <v>0</v>
      </c>
      <c r="D11" s="39">
        <v>0</v>
      </c>
      <c r="E11" s="39">
        <v>0</v>
      </c>
      <c r="F11" s="39">
        <v>0</v>
      </c>
      <c r="G11" s="39">
        <v>0</v>
      </c>
      <c r="H11" s="39">
        <v>0</v>
      </c>
      <c r="I11" s="39"/>
      <c r="J11" s="39"/>
      <c r="K11" s="27"/>
      <c r="L11" s="42"/>
      <c r="M11" s="41"/>
      <c r="N11" s="27"/>
      <c r="P11" s="9"/>
      <c r="Q11" s="13" t="s">
        <v>21</v>
      </c>
      <c r="R11" s="16" t="e">
        <f>V11</f>
        <v>#REF!</v>
      </c>
      <c r="S11" s="17"/>
      <c r="T11" s="17" t="e">
        <f>#REF!</f>
        <v>#REF!</v>
      </c>
      <c r="U11" s="18" t="e">
        <f>T11/1000000</f>
        <v>#REF!</v>
      </c>
      <c r="V11" s="20" t="e">
        <f>(U11*100)/$U$8</f>
        <v>#REF!</v>
      </c>
      <c r="W11" s="18"/>
    </row>
    <row r="12" spans="1:23" ht="26" thickBot="1" x14ac:dyDescent="0.3">
      <c r="A12" s="27"/>
      <c r="B12" s="38">
        <v>5</v>
      </c>
      <c r="C12" s="83">
        <v>0</v>
      </c>
      <c r="D12" s="39">
        <v>0</v>
      </c>
      <c r="E12" s="39">
        <v>0</v>
      </c>
      <c r="F12" s="39">
        <v>0</v>
      </c>
      <c r="G12" s="39">
        <v>0</v>
      </c>
      <c r="H12" s="39">
        <v>0</v>
      </c>
      <c r="I12" s="39"/>
      <c r="J12" s="39"/>
      <c r="K12" s="27"/>
      <c r="L12" s="27"/>
      <c r="M12" s="27"/>
      <c r="N12" s="27"/>
      <c r="P12" s="21"/>
      <c r="Q12" s="22"/>
      <c r="R12" s="22"/>
      <c r="S12" s="22"/>
      <c r="T12" s="23"/>
      <c r="U12" s="23"/>
      <c r="V12" s="23"/>
      <c r="W12" s="24"/>
    </row>
    <row r="13" spans="1:23" ht="23" x14ac:dyDescent="0.25">
      <c r="A13" s="27"/>
      <c r="B13" s="38">
        <v>5.5</v>
      </c>
      <c r="C13" s="83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/>
      <c r="J13" s="39"/>
      <c r="K13" s="27"/>
      <c r="L13" s="27"/>
      <c r="M13" s="27"/>
      <c r="N13" s="27"/>
    </row>
    <row r="14" spans="1:23" ht="23" x14ac:dyDescent="0.25">
      <c r="A14" s="27"/>
      <c r="B14" s="38">
        <v>6</v>
      </c>
      <c r="C14" s="83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/>
      <c r="J14" s="39"/>
      <c r="K14" s="27"/>
      <c r="L14" s="27"/>
      <c r="M14" s="27"/>
      <c r="N14" s="27"/>
    </row>
    <row r="15" spans="1:23" ht="23" x14ac:dyDescent="0.25">
      <c r="A15" s="27"/>
      <c r="B15" s="38">
        <v>6.5</v>
      </c>
      <c r="C15" s="83">
        <v>0</v>
      </c>
      <c r="D15" s="39">
        <v>0</v>
      </c>
      <c r="E15" s="39">
        <v>0</v>
      </c>
      <c r="F15" s="39">
        <v>0</v>
      </c>
      <c r="G15" s="39">
        <v>0</v>
      </c>
      <c r="H15" s="39">
        <v>0</v>
      </c>
      <c r="I15" s="39"/>
      <c r="J15" s="39"/>
      <c r="K15" s="27"/>
      <c r="L15" s="27"/>
      <c r="M15" s="27"/>
      <c r="N15" s="27"/>
    </row>
    <row r="16" spans="1:23" ht="23" x14ac:dyDescent="0.25">
      <c r="A16" s="27"/>
      <c r="B16" s="38">
        <v>7</v>
      </c>
      <c r="C16" s="83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/>
      <c r="J16" s="39"/>
      <c r="K16" s="27"/>
      <c r="L16" s="27"/>
      <c r="M16" s="27"/>
      <c r="N16" s="27"/>
      <c r="Q16" s="1" t="s">
        <v>22</v>
      </c>
    </row>
    <row r="17" spans="1:14" ht="23" x14ac:dyDescent="0.25">
      <c r="A17" s="27"/>
      <c r="B17" s="38">
        <v>7.5</v>
      </c>
      <c r="C17" s="83">
        <v>0</v>
      </c>
      <c r="D17" s="39">
        <v>0</v>
      </c>
      <c r="E17" s="39">
        <v>0</v>
      </c>
      <c r="F17" s="39">
        <v>0</v>
      </c>
      <c r="G17" s="39">
        <v>0</v>
      </c>
      <c r="H17" s="39">
        <v>0</v>
      </c>
      <c r="I17" s="39"/>
      <c r="J17" s="39"/>
      <c r="K17" s="27"/>
      <c r="L17" s="42">
        <f>K55</f>
        <v>5.3281892087619076E-2</v>
      </c>
      <c r="M17" s="41" t="s">
        <v>16</v>
      </c>
      <c r="N17" s="27"/>
    </row>
    <row r="18" spans="1:14" ht="23" x14ac:dyDescent="0.25">
      <c r="A18" s="27"/>
      <c r="B18" s="38">
        <v>8</v>
      </c>
      <c r="C18" s="83">
        <v>0</v>
      </c>
      <c r="D18" s="39">
        <v>0</v>
      </c>
      <c r="E18" s="39">
        <v>0</v>
      </c>
      <c r="F18" s="39">
        <v>0</v>
      </c>
      <c r="G18" s="39">
        <v>0</v>
      </c>
      <c r="H18" s="39">
        <v>0</v>
      </c>
      <c r="I18" s="39"/>
      <c r="J18" s="39"/>
      <c r="K18" s="27"/>
      <c r="L18" s="42">
        <f>C48</f>
        <v>6686.6736610988673</v>
      </c>
      <c r="M18" s="41" t="s">
        <v>18</v>
      </c>
      <c r="N18" s="27"/>
    </row>
    <row r="19" spans="1:14" ht="23" x14ac:dyDescent="0.25">
      <c r="A19" s="27"/>
      <c r="B19" s="38">
        <v>8.5</v>
      </c>
      <c r="C19" s="83">
        <v>0</v>
      </c>
      <c r="D19" s="39">
        <v>0</v>
      </c>
      <c r="E19" s="39">
        <v>0</v>
      </c>
      <c r="F19" s="39">
        <v>0</v>
      </c>
      <c r="G19" s="39">
        <v>0</v>
      </c>
      <c r="H19" s="39">
        <v>0</v>
      </c>
      <c r="I19" s="39"/>
      <c r="J19" s="39"/>
      <c r="K19" s="27"/>
      <c r="L19" s="42">
        <f>C43</f>
        <v>217561906.03999999</v>
      </c>
      <c r="M19" s="41" t="s">
        <v>20</v>
      </c>
      <c r="N19" s="27"/>
    </row>
    <row r="20" spans="1:14" ht="23" x14ac:dyDescent="0.25">
      <c r="A20" s="27"/>
      <c r="B20" s="38">
        <v>9</v>
      </c>
      <c r="C20" s="83">
        <v>0</v>
      </c>
      <c r="D20" s="39">
        <v>0</v>
      </c>
      <c r="E20" s="39">
        <v>0</v>
      </c>
      <c r="F20" s="39">
        <v>0</v>
      </c>
      <c r="G20" s="39">
        <v>0</v>
      </c>
      <c r="H20" s="39">
        <v>0</v>
      </c>
      <c r="I20" s="39"/>
      <c r="J20" s="39"/>
      <c r="K20" s="27"/>
      <c r="L20" s="42">
        <f>L71</f>
        <v>0</v>
      </c>
      <c r="M20" s="27"/>
      <c r="N20" s="27"/>
    </row>
    <row r="21" spans="1:14" ht="23" x14ac:dyDescent="0.25">
      <c r="A21" s="27"/>
      <c r="B21" s="38">
        <v>9.5</v>
      </c>
      <c r="C21" s="83">
        <v>0</v>
      </c>
      <c r="D21" s="39">
        <v>0</v>
      </c>
      <c r="E21" s="39">
        <v>0</v>
      </c>
      <c r="F21" s="39">
        <v>0</v>
      </c>
      <c r="G21" s="39">
        <v>0</v>
      </c>
      <c r="H21" s="39">
        <v>0</v>
      </c>
      <c r="I21" s="39"/>
      <c r="J21" s="39"/>
      <c r="K21" s="27"/>
      <c r="L21" s="27"/>
      <c r="M21" s="27"/>
      <c r="N21" s="27"/>
    </row>
    <row r="22" spans="1:14" ht="23" x14ac:dyDescent="0.25">
      <c r="A22" s="27"/>
      <c r="B22" s="38">
        <v>10</v>
      </c>
      <c r="C22" s="83">
        <v>0</v>
      </c>
      <c r="D22" s="39">
        <v>0</v>
      </c>
      <c r="E22" s="39">
        <v>0</v>
      </c>
      <c r="F22" s="39">
        <v>0</v>
      </c>
      <c r="G22" s="39">
        <v>0</v>
      </c>
      <c r="H22" s="39">
        <v>0</v>
      </c>
      <c r="I22" s="39"/>
      <c r="J22" s="39"/>
      <c r="K22" s="27"/>
      <c r="L22" s="27"/>
      <c r="M22" s="27"/>
      <c r="N22" s="27"/>
    </row>
    <row r="23" spans="1:14" ht="23" x14ac:dyDescent="0.25">
      <c r="A23" s="27"/>
      <c r="B23" s="38">
        <v>10.5</v>
      </c>
      <c r="C23" s="83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39"/>
      <c r="J23" s="39"/>
      <c r="K23" s="27"/>
      <c r="L23" s="27"/>
      <c r="M23" s="27"/>
      <c r="N23" s="27"/>
    </row>
    <row r="24" spans="1:14" ht="23" x14ac:dyDescent="0.25">
      <c r="A24" s="27"/>
      <c r="B24" s="38">
        <v>11</v>
      </c>
      <c r="C24" s="83">
        <v>115921.1</v>
      </c>
      <c r="D24" s="39">
        <v>0</v>
      </c>
      <c r="E24" s="39">
        <v>106261.00833333333</v>
      </c>
      <c r="F24" s="39">
        <v>9660.0916666666672</v>
      </c>
      <c r="G24" s="39">
        <v>0</v>
      </c>
      <c r="H24" s="39">
        <v>0</v>
      </c>
      <c r="I24" s="39"/>
      <c r="J24" s="39"/>
      <c r="K24" s="27"/>
      <c r="L24" s="27"/>
      <c r="M24" s="27"/>
      <c r="N24" s="27"/>
    </row>
    <row r="25" spans="1:14" ht="23" x14ac:dyDescent="0.25">
      <c r="A25" s="27"/>
      <c r="B25" s="38">
        <v>11.5</v>
      </c>
      <c r="C25" s="83">
        <v>625997.80000000005</v>
      </c>
      <c r="D25" s="39">
        <v>0</v>
      </c>
      <c r="E25" s="39">
        <v>428314.28421052633</v>
      </c>
      <c r="F25" s="39">
        <v>197683.51578947366</v>
      </c>
      <c r="G25" s="39">
        <v>0</v>
      </c>
      <c r="H25" s="39">
        <v>0</v>
      </c>
      <c r="I25" s="39"/>
      <c r="J25" s="39"/>
      <c r="K25" s="27"/>
      <c r="L25" s="27"/>
      <c r="M25" s="27"/>
      <c r="N25" s="27"/>
    </row>
    <row r="26" spans="1:14" ht="23" x14ac:dyDescent="0.25">
      <c r="A26" s="27"/>
      <c r="B26" s="38">
        <v>12</v>
      </c>
      <c r="C26" s="83">
        <v>363943.06</v>
      </c>
      <c r="D26" s="39">
        <v>0</v>
      </c>
      <c r="E26" s="39">
        <v>207967.46285714285</v>
      </c>
      <c r="F26" s="39">
        <v>155975.59714285715</v>
      </c>
      <c r="G26" s="39">
        <v>0</v>
      </c>
      <c r="H26" s="39">
        <v>0</v>
      </c>
      <c r="I26" s="39"/>
      <c r="J26" s="39"/>
      <c r="K26" s="27"/>
      <c r="L26" s="27"/>
      <c r="M26" s="27"/>
      <c r="N26" s="27"/>
    </row>
    <row r="27" spans="1:14" ht="23" x14ac:dyDescent="0.25">
      <c r="A27" s="27"/>
      <c r="B27" s="38">
        <v>12.5</v>
      </c>
      <c r="C27" s="83">
        <v>1608843.8</v>
      </c>
      <c r="D27" s="39">
        <v>0</v>
      </c>
      <c r="E27" s="39">
        <v>341269.89696969697</v>
      </c>
      <c r="F27" s="39">
        <v>1267573.9030303031</v>
      </c>
      <c r="G27" s="39">
        <v>0</v>
      </c>
      <c r="H27" s="39">
        <v>0</v>
      </c>
      <c r="I27" s="39"/>
      <c r="J27" s="39"/>
      <c r="K27" s="27"/>
      <c r="L27" s="27"/>
      <c r="M27" s="27"/>
      <c r="N27" s="27"/>
    </row>
    <row r="28" spans="1:14" ht="23" x14ac:dyDescent="0.25">
      <c r="A28" s="27"/>
      <c r="B28" s="38">
        <v>13</v>
      </c>
      <c r="C28" s="83">
        <v>2230433.04</v>
      </c>
      <c r="D28" s="39">
        <v>0</v>
      </c>
      <c r="E28" s="39">
        <v>644347.32266666659</v>
      </c>
      <c r="F28" s="39">
        <v>1586085.7173333333</v>
      </c>
      <c r="G28" s="39">
        <v>0</v>
      </c>
      <c r="H28" s="39">
        <v>0</v>
      </c>
      <c r="I28" s="39"/>
      <c r="J28" s="39"/>
      <c r="K28" s="27"/>
      <c r="L28" s="27"/>
      <c r="M28" s="27"/>
      <c r="N28" s="27"/>
    </row>
    <row r="29" spans="1:14" ht="23" x14ac:dyDescent="0.25">
      <c r="A29" s="27"/>
      <c r="B29" s="38">
        <v>13.5</v>
      </c>
      <c r="C29" s="83">
        <v>4005039.63</v>
      </c>
      <c r="D29" s="39">
        <v>0</v>
      </c>
      <c r="E29" s="39">
        <v>1112511.0083333333</v>
      </c>
      <c r="F29" s="39">
        <v>2818361.2211111109</v>
      </c>
      <c r="G29" s="39">
        <v>74167.400555555563</v>
      </c>
      <c r="H29" s="39">
        <v>0</v>
      </c>
      <c r="I29" s="39"/>
      <c r="J29" s="39"/>
      <c r="K29" s="27"/>
      <c r="L29" s="27"/>
      <c r="M29" s="27"/>
      <c r="N29" s="27"/>
    </row>
    <row r="30" spans="1:14" ht="23" x14ac:dyDescent="0.25">
      <c r="A30" s="27"/>
      <c r="B30" s="38">
        <v>14</v>
      </c>
      <c r="C30" s="83">
        <v>16124399.189999999</v>
      </c>
      <c r="D30" s="39">
        <v>0</v>
      </c>
      <c r="E30" s="39">
        <v>2804243.3373913043</v>
      </c>
      <c r="F30" s="39">
        <v>11567503.76673913</v>
      </c>
      <c r="G30" s="39">
        <v>1752652.0858695651</v>
      </c>
      <c r="H30" s="39">
        <v>0</v>
      </c>
      <c r="I30" s="39"/>
      <c r="J30" s="39"/>
      <c r="K30" s="27"/>
      <c r="L30" s="27"/>
      <c r="M30" s="27"/>
      <c r="N30" s="27"/>
    </row>
    <row r="31" spans="1:14" ht="23" x14ac:dyDescent="0.25">
      <c r="A31" s="27"/>
      <c r="B31" s="38">
        <v>14.5</v>
      </c>
      <c r="C31" s="83">
        <v>37236633.399999999</v>
      </c>
      <c r="D31" s="39">
        <v>0</v>
      </c>
      <c r="E31" s="39">
        <v>3169075.1829787232</v>
      </c>
      <c r="F31" s="39">
        <v>23768063.872340422</v>
      </c>
      <c r="G31" s="39">
        <v>10299494.344680851</v>
      </c>
      <c r="H31" s="39">
        <v>0</v>
      </c>
      <c r="I31" s="39"/>
      <c r="J31" s="39"/>
      <c r="K31" s="27"/>
      <c r="L31" s="27"/>
      <c r="M31" s="27"/>
      <c r="N31" s="27"/>
    </row>
    <row r="32" spans="1:14" ht="23" x14ac:dyDescent="0.25">
      <c r="A32" s="27"/>
      <c r="B32" s="38">
        <v>15</v>
      </c>
      <c r="C32" s="83">
        <v>63686295.049999997</v>
      </c>
      <c r="D32" s="39">
        <v>0</v>
      </c>
      <c r="E32" s="39">
        <v>1326797.8135416666</v>
      </c>
      <c r="F32" s="39">
        <v>29189551.897916663</v>
      </c>
      <c r="G32" s="39">
        <v>31843147.525000002</v>
      </c>
      <c r="H32" s="39">
        <v>1326797.8135416666</v>
      </c>
      <c r="I32" s="39"/>
      <c r="J32" s="39"/>
      <c r="K32" s="27"/>
      <c r="L32" s="27"/>
      <c r="M32" s="27"/>
      <c r="N32" s="27"/>
    </row>
    <row r="33" spans="1:14" ht="23" x14ac:dyDescent="0.25">
      <c r="A33" s="27"/>
      <c r="B33" s="38">
        <v>15.5</v>
      </c>
      <c r="C33" s="83">
        <v>60164481.630000003</v>
      </c>
      <c r="D33" s="39">
        <v>0</v>
      </c>
      <c r="E33" s="39">
        <v>0</v>
      </c>
      <c r="F33" s="39">
        <v>18512148.193846155</v>
      </c>
      <c r="G33" s="39">
        <v>39801118.616769232</v>
      </c>
      <c r="H33" s="39">
        <v>1851214.8193846154</v>
      </c>
      <c r="I33" s="39"/>
      <c r="J33" s="39"/>
      <c r="K33" s="27"/>
      <c r="L33" s="27"/>
      <c r="M33" s="27"/>
      <c r="N33" s="27"/>
    </row>
    <row r="34" spans="1:14" ht="23" x14ac:dyDescent="0.25">
      <c r="A34" s="27"/>
      <c r="B34" s="38">
        <v>16</v>
      </c>
      <c r="C34" s="83">
        <v>25848538.710000001</v>
      </c>
      <c r="D34" s="39">
        <v>0</v>
      </c>
      <c r="E34" s="39">
        <v>0</v>
      </c>
      <c r="F34" s="39">
        <v>6670590.6348387096</v>
      </c>
      <c r="G34" s="39">
        <v>16676476.587096775</v>
      </c>
      <c r="H34" s="39">
        <v>2501471.4880645163</v>
      </c>
      <c r="I34" s="39"/>
      <c r="J34" s="39"/>
      <c r="K34" s="27"/>
      <c r="L34" s="27"/>
      <c r="M34" s="27"/>
      <c r="N34" s="27"/>
    </row>
    <row r="35" spans="1:14" ht="23" x14ac:dyDescent="0.25">
      <c r="A35" s="27"/>
      <c r="B35" s="38">
        <v>16.5</v>
      </c>
      <c r="C35" s="83">
        <v>4916689.6499999994</v>
      </c>
      <c r="D35" s="39">
        <v>0</v>
      </c>
      <c r="E35" s="39">
        <v>0</v>
      </c>
      <c r="F35" s="39">
        <v>702384.23571428563</v>
      </c>
      <c r="G35" s="39">
        <v>3712602.3887755098</v>
      </c>
      <c r="H35" s="39">
        <v>501703.02551020402</v>
      </c>
      <c r="I35" s="39"/>
      <c r="J35" s="39"/>
      <c r="K35" s="27"/>
      <c r="L35" s="27"/>
      <c r="M35" s="27"/>
      <c r="N35" s="27"/>
    </row>
    <row r="36" spans="1:14" ht="23" x14ac:dyDescent="0.25">
      <c r="A36" s="27"/>
      <c r="B36" s="38">
        <v>17</v>
      </c>
      <c r="C36" s="83">
        <v>634689.98</v>
      </c>
      <c r="D36" s="39">
        <v>0</v>
      </c>
      <c r="E36" s="39">
        <v>0</v>
      </c>
      <c r="F36" s="39">
        <v>126937.996</v>
      </c>
      <c r="G36" s="39">
        <v>401970.32066666661</v>
      </c>
      <c r="H36" s="39">
        <v>105781.66333333333</v>
      </c>
      <c r="I36" s="39"/>
      <c r="J36" s="39"/>
      <c r="K36" s="27"/>
      <c r="L36" s="27"/>
      <c r="M36" s="27"/>
      <c r="N36" s="27"/>
    </row>
    <row r="37" spans="1:14" ht="23" x14ac:dyDescent="0.25">
      <c r="A37" s="27"/>
      <c r="B37" s="38">
        <v>17.5</v>
      </c>
      <c r="C37" s="83"/>
      <c r="D37" s="39"/>
      <c r="E37" s="39"/>
      <c r="F37" s="39"/>
      <c r="G37" s="39"/>
      <c r="H37" s="39"/>
      <c r="I37" s="39"/>
      <c r="J37" s="39"/>
      <c r="K37" s="43"/>
      <c r="L37" s="43"/>
      <c r="M37" s="43"/>
      <c r="N37" s="43"/>
    </row>
    <row r="38" spans="1:14" ht="23" x14ac:dyDescent="0.25">
      <c r="A38" s="27"/>
      <c r="B38" s="38">
        <v>18</v>
      </c>
      <c r="C38" s="83"/>
      <c r="D38" s="39"/>
      <c r="E38" s="39"/>
      <c r="F38" s="39"/>
      <c r="G38" s="39"/>
      <c r="H38" s="39"/>
      <c r="I38" s="39"/>
      <c r="J38" s="39"/>
      <c r="K38" s="43"/>
      <c r="L38" s="43"/>
      <c r="M38" s="43"/>
      <c r="N38" s="43"/>
    </row>
    <row r="39" spans="1:14" ht="23" x14ac:dyDescent="0.25">
      <c r="A39" s="27"/>
      <c r="B39" s="38">
        <v>18.5</v>
      </c>
      <c r="C39" s="83"/>
      <c r="D39" s="39"/>
      <c r="E39" s="39"/>
      <c r="F39" s="39"/>
      <c r="G39" s="39"/>
      <c r="H39" s="39"/>
      <c r="I39" s="39"/>
      <c r="J39" s="39"/>
      <c r="K39" s="43"/>
      <c r="L39" s="43"/>
      <c r="M39" s="43"/>
      <c r="N39" s="43"/>
    </row>
    <row r="40" spans="1:14" ht="23" x14ac:dyDescent="0.25">
      <c r="A40" s="27"/>
      <c r="B40" s="38">
        <v>19</v>
      </c>
      <c r="C40" s="83"/>
      <c r="D40" s="39"/>
      <c r="E40" s="39"/>
      <c r="F40" s="39"/>
      <c r="G40" s="39"/>
      <c r="H40" s="39"/>
      <c r="I40" s="39"/>
      <c r="J40" s="39"/>
      <c r="K40" s="43"/>
      <c r="L40" s="43"/>
      <c r="M40" s="43"/>
      <c r="N40" s="43"/>
    </row>
    <row r="41" spans="1:14" ht="23" x14ac:dyDescent="0.25">
      <c r="A41" s="27"/>
      <c r="B41" s="38">
        <v>19.5</v>
      </c>
      <c r="C41" s="83"/>
      <c r="D41" s="39"/>
      <c r="E41" s="39"/>
      <c r="F41" s="39"/>
      <c r="G41" s="39"/>
      <c r="H41" s="39"/>
      <c r="I41" s="39"/>
      <c r="J41" s="39"/>
      <c r="K41" s="43"/>
      <c r="L41" s="43"/>
      <c r="M41" s="43"/>
      <c r="N41" s="43"/>
    </row>
    <row r="42" spans="1:14" ht="23" x14ac:dyDescent="0.25">
      <c r="A42" s="27"/>
      <c r="B42" s="44"/>
      <c r="C42" s="84"/>
      <c r="D42" s="45"/>
      <c r="E42" s="45"/>
      <c r="F42" s="45"/>
      <c r="G42" s="45"/>
      <c r="H42" s="45"/>
      <c r="I42" s="45"/>
      <c r="J42" s="45"/>
      <c r="K42" s="43"/>
      <c r="L42" s="43"/>
      <c r="M42" s="43"/>
      <c r="N42" s="43"/>
    </row>
    <row r="43" spans="1:14" ht="23" x14ac:dyDescent="0.25">
      <c r="A43" s="27"/>
      <c r="B43" s="46" t="s">
        <v>23</v>
      </c>
      <c r="C43" s="90">
        <v>217561906.03999999</v>
      </c>
      <c r="D43" s="39">
        <v>0</v>
      </c>
      <c r="E43" s="39">
        <v>10140787.317282394</v>
      </c>
      <c r="F43" s="39">
        <v>96572520.64346911</v>
      </c>
      <c r="G43" s="39">
        <v>104561629.26941417</v>
      </c>
      <c r="H43" s="39">
        <v>6286968.809834335</v>
      </c>
      <c r="I43" s="39">
        <v>0</v>
      </c>
      <c r="J43" s="39"/>
      <c r="K43" s="43"/>
      <c r="L43" s="43"/>
      <c r="M43" s="43"/>
      <c r="N43" s="43"/>
    </row>
    <row r="44" spans="1:14" s="25" customFormat="1" ht="23" x14ac:dyDescent="0.25">
      <c r="A44" s="47"/>
      <c r="B44" s="38" t="s">
        <v>24</v>
      </c>
      <c r="C44" s="86">
        <v>100.00000000000001</v>
      </c>
      <c r="D44" s="48">
        <v>0</v>
      </c>
      <c r="E44" s="48">
        <v>4.6611042814719372</v>
      </c>
      <c r="F44" s="48">
        <v>44.388524811744247</v>
      </c>
      <c r="G44" s="48">
        <v>48.060633027451935</v>
      </c>
      <c r="H44" s="48">
        <v>2.8897378793318902</v>
      </c>
      <c r="I44" s="48">
        <v>0</v>
      </c>
      <c r="J44" s="48"/>
      <c r="K44" s="43"/>
      <c r="L44" s="43"/>
      <c r="M44" s="43"/>
      <c r="N44" s="43"/>
    </row>
    <row r="45" spans="1:14" s="25" customFormat="1" ht="23" x14ac:dyDescent="0.25">
      <c r="A45" s="47"/>
      <c r="B45" s="38" t="s">
        <v>25</v>
      </c>
      <c r="C45" s="87">
        <v>15.053297185045199</v>
      </c>
      <c r="D45" s="49">
        <v>0</v>
      </c>
      <c r="E45" s="49">
        <v>13.940174671895194</v>
      </c>
      <c r="F45" s="49">
        <v>14.813771805964977</v>
      </c>
      <c r="G45" s="49">
        <v>15.343684676798036</v>
      </c>
      <c r="H45" s="49">
        <v>15.698460083946959</v>
      </c>
      <c r="I45" s="49">
        <v>0</v>
      </c>
      <c r="J45" s="49"/>
      <c r="K45" s="43"/>
      <c r="L45" s="43"/>
      <c r="M45" s="43"/>
      <c r="N45" s="43"/>
    </row>
    <row r="46" spans="1:14" s="26" customFormat="1" ht="23" x14ac:dyDescent="0.25">
      <c r="A46" s="50"/>
      <c r="B46" s="51" t="s">
        <v>26</v>
      </c>
      <c r="C46" s="88">
        <v>0.5519972229290776</v>
      </c>
      <c r="D46" s="52">
        <v>0</v>
      </c>
      <c r="E46" s="52">
        <v>0.81239139754348844</v>
      </c>
      <c r="F46" s="52">
        <v>0.53985332190275825</v>
      </c>
      <c r="G46" s="52">
        <v>0.27478209919642199</v>
      </c>
      <c r="H46" s="52">
        <v>0.23050189502799601</v>
      </c>
      <c r="I46" s="52">
        <v>0</v>
      </c>
      <c r="J46" s="52"/>
      <c r="K46" s="43"/>
      <c r="L46" s="43"/>
      <c r="M46" s="43"/>
      <c r="N46" s="43"/>
    </row>
    <row r="47" spans="1:14" ht="23" x14ac:dyDescent="0.25">
      <c r="A47" s="27"/>
      <c r="B47" s="53" t="s">
        <v>27</v>
      </c>
      <c r="C47" s="89">
        <v>30.736108014047421</v>
      </c>
      <c r="D47" s="54">
        <v>0</v>
      </c>
      <c r="E47" s="54">
        <v>24.744120098248036</v>
      </c>
      <c r="F47" s="54">
        <v>29.348671460024946</v>
      </c>
      <c r="G47" s="54">
        <v>32.366166069649367</v>
      </c>
      <c r="H47" s="54">
        <v>34.549966847432827</v>
      </c>
      <c r="I47" s="54">
        <v>0</v>
      </c>
      <c r="J47" s="54"/>
      <c r="K47" s="43"/>
      <c r="L47" s="43"/>
      <c r="M47" s="43"/>
      <c r="N47" s="43"/>
    </row>
    <row r="48" spans="1:14" ht="23" x14ac:dyDescent="0.25">
      <c r="A48" s="27"/>
      <c r="B48" s="46" t="s">
        <v>28</v>
      </c>
      <c r="C48" s="83">
        <v>6686.6736610988673</v>
      </c>
      <c r="D48" s="55">
        <v>0</v>
      </c>
      <c r="E48" s="55">
        <v>250.92485926962604</v>
      </c>
      <c r="F48" s="55">
        <v>2834.2751804316517</v>
      </c>
      <c r="G48" s="55">
        <v>3384.2590574469691</v>
      </c>
      <c r="H48" s="55">
        <v>217.21456395062052</v>
      </c>
      <c r="I48" s="55">
        <v>0</v>
      </c>
      <c r="J48" s="55"/>
      <c r="K48" s="43"/>
      <c r="L48" s="43"/>
      <c r="M48" s="43"/>
      <c r="N48" s="43"/>
    </row>
    <row r="49" spans="1:14" ht="23" x14ac:dyDescent="0.25">
      <c r="A49" s="27"/>
      <c r="B49" s="44" t="s">
        <v>24</v>
      </c>
      <c r="C49" s="91">
        <v>100.00000000000001</v>
      </c>
      <c r="D49" s="56">
        <v>0</v>
      </c>
      <c r="E49" s="56">
        <v>3.7526111185810405</v>
      </c>
      <c r="F49" s="56">
        <v>42.38692246820186</v>
      </c>
      <c r="G49" s="56">
        <v>50.611996771064348</v>
      </c>
      <c r="H49" s="56">
        <v>3.2484696421527492</v>
      </c>
      <c r="I49" s="57">
        <v>0</v>
      </c>
      <c r="J49" s="57"/>
      <c r="K49" s="43"/>
      <c r="L49" s="43"/>
      <c r="M49" s="43"/>
      <c r="N49" s="43"/>
    </row>
    <row r="50" spans="1:14" ht="23" x14ac:dyDescent="0.25">
      <c r="A50" s="27"/>
      <c r="B50" s="28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 ht="23" x14ac:dyDescent="0.25">
      <c r="A51" s="27"/>
      <c r="B51" s="28"/>
      <c r="C51" s="27" t="s">
        <v>30</v>
      </c>
      <c r="D51" s="27"/>
      <c r="E51" s="47">
        <f>E48*100/C48</f>
        <v>3.7526111185810405</v>
      </c>
      <c r="F51" s="27"/>
      <c r="G51" s="27"/>
      <c r="H51" s="27"/>
      <c r="I51" s="27"/>
      <c r="J51" s="27"/>
      <c r="K51" s="27"/>
      <c r="L51" s="27"/>
      <c r="M51" s="27"/>
      <c r="N51" s="27"/>
    </row>
    <row r="52" spans="1:14" ht="23" x14ac:dyDescent="0.25">
      <c r="A52" s="27"/>
      <c r="B52" s="28"/>
      <c r="C52" s="27" t="s">
        <v>16</v>
      </c>
      <c r="D52" s="27">
        <f t="shared" ref="D52:I52" si="0">D43/1000000</f>
        <v>0</v>
      </c>
      <c r="E52" s="27">
        <f t="shared" si="0"/>
        <v>10.140787317282394</v>
      </c>
      <c r="F52" s="27">
        <f t="shared" si="0"/>
        <v>96.572520643469105</v>
      </c>
      <c r="G52" s="27">
        <f t="shared" si="0"/>
        <v>104.56162926941417</v>
      </c>
      <c r="H52" s="27">
        <f t="shared" si="0"/>
        <v>6.2869688098343346</v>
      </c>
      <c r="I52" s="27">
        <f t="shared" si="0"/>
        <v>0</v>
      </c>
      <c r="J52" s="27"/>
      <c r="K52" s="27"/>
      <c r="L52" s="27"/>
      <c r="M52" s="27"/>
      <c r="N52" s="27"/>
    </row>
    <row r="53" spans="1:14" ht="23" x14ac:dyDescent="0.25">
      <c r="A53" s="27"/>
      <c r="B53" s="28" t="s">
        <v>33</v>
      </c>
      <c r="C53" s="27">
        <f>L55</f>
        <v>0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 ht="23" x14ac:dyDescent="0.25">
      <c r="A54" s="27"/>
      <c r="B54" s="28"/>
      <c r="C54" s="47">
        <f>K55</f>
        <v>5.3281892087619076E-2</v>
      </c>
      <c r="D54" s="58" t="str">
        <f t="shared" ref="D54:I54" si="1">D6</f>
        <v>O</v>
      </c>
      <c r="E54" s="58" t="str">
        <f t="shared" si="1"/>
        <v>I</v>
      </c>
      <c r="F54" s="58" t="str">
        <f t="shared" si="1"/>
        <v>II</v>
      </c>
      <c r="G54" s="58" t="str">
        <f t="shared" si="1"/>
        <v>III</v>
      </c>
      <c r="H54" s="58" t="str">
        <f t="shared" si="1"/>
        <v>IV</v>
      </c>
      <c r="I54" s="58" t="str">
        <f t="shared" si="1"/>
        <v>V</v>
      </c>
      <c r="J54" s="27"/>
      <c r="K54" s="27"/>
      <c r="L54" s="27"/>
      <c r="M54" s="27"/>
      <c r="N54" s="27"/>
    </row>
    <row r="55" spans="1:14" ht="23" x14ac:dyDescent="0.25">
      <c r="A55" s="27"/>
      <c r="B55" s="59"/>
      <c r="C55" s="27" t="str">
        <f>CONCATENATE(C51,C53,C52)</f>
        <v>&lt; 11,5 cm =0%</v>
      </c>
      <c r="D55" s="47">
        <f t="shared" ref="D55:I55" si="2">SUM(D8:D24)/1000000000</f>
        <v>0</v>
      </c>
      <c r="E55" s="47">
        <f t="shared" si="2"/>
        <v>1.0626100833333334E-4</v>
      </c>
      <c r="F55" s="47">
        <f t="shared" si="2"/>
        <v>9.6600916666666676E-6</v>
      </c>
      <c r="G55" s="47">
        <f t="shared" si="2"/>
        <v>0</v>
      </c>
      <c r="H55" s="47">
        <f t="shared" si="2"/>
        <v>0</v>
      </c>
      <c r="I55" s="47">
        <f t="shared" si="2"/>
        <v>0</v>
      </c>
      <c r="J55" s="47">
        <f>SUM(D55:I55)</f>
        <v>1.1592110000000001E-4</v>
      </c>
      <c r="K55" s="47">
        <f>(J55/$J57)*100</f>
        <v>5.3281892087619076E-2</v>
      </c>
      <c r="L55" s="47">
        <f>ROUND(K55,0)</f>
        <v>0</v>
      </c>
      <c r="M55" s="27"/>
      <c r="N55" s="27"/>
    </row>
    <row r="56" spans="1:14" ht="23" x14ac:dyDescent="0.25">
      <c r="A56" s="27"/>
      <c r="B56" s="59"/>
      <c r="C56" s="27" t="s">
        <v>29</v>
      </c>
      <c r="D56" s="47">
        <f t="shared" ref="D56:I56" si="3">SUM(D25:D42)/1000000000</f>
        <v>0</v>
      </c>
      <c r="E56" s="47">
        <f t="shared" si="3"/>
        <v>1.0034526308949061E-2</v>
      </c>
      <c r="F56" s="47">
        <f t="shared" si="3"/>
        <v>9.6562860551802451E-2</v>
      </c>
      <c r="G56" s="47">
        <f t="shared" si="3"/>
        <v>0.10456162926941417</v>
      </c>
      <c r="H56" s="47">
        <f t="shared" si="3"/>
        <v>6.2869688098343354E-3</v>
      </c>
      <c r="I56" s="47">
        <f t="shared" si="3"/>
        <v>0</v>
      </c>
      <c r="J56" s="47">
        <f>SUM(D56:I56)</f>
        <v>0.21744598494000003</v>
      </c>
      <c r="K56" s="47">
        <f>(J56/$J57)*100</f>
        <v>99.946718107912375</v>
      </c>
      <c r="L56" s="27"/>
      <c r="M56" s="27"/>
      <c r="N56" s="27"/>
    </row>
    <row r="57" spans="1:14" ht="23" x14ac:dyDescent="0.25">
      <c r="A57" s="27"/>
      <c r="B57" s="59"/>
      <c r="C57" s="27"/>
      <c r="D57" s="27"/>
      <c r="E57" s="27"/>
      <c r="F57" s="27"/>
      <c r="G57" s="27"/>
      <c r="H57" s="27"/>
      <c r="I57" s="27"/>
      <c r="J57" s="47">
        <f>SUM(J55:J56)</f>
        <v>0.21756190604000003</v>
      </c>
      <c r="K57" s="47">
        <f>SUM(K55:K56)</f>
        <v>100</v>
      </c>
      <c r="L57" s="27"/>
      <c r="M57" s="27"/>
      <c r="N57" s="27"/>
    </row>
    <row r="58" spans="1:14" ht="23" x14ac:dyDescent="0.25">
      <c r="A58" s="27"/>
      <c r="B58" s="59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 ht="23" x14ac:dyDescent="0.25">
      <c r="A59" s="27"/>
      <c r="B59" s="59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 ht="23" x14ac:dyDescent="0.25">
      <c r="A60" s="27"/>
      <c r="B60" s="59"/>
      <c r="C60" s="47">
        <f>K61</f>
        <v>0</v>
      </c>
      <c r="D60" s="60" t="s">
        <v>5</v>
      </c>
      <c r="E60" s="60" t="s">
        <v>6</v>
      </c>
      <c r="F60" s="60" t="s">
        <v>7</v>
      </c>
      <c r="G60" s="60" t="s">
        <v>8</v>
      </c>
      <c r="H60" s="60" t="s">
        <v>9</v>
      </c>
      <c r="I60" s="60" t="s">
        <v>10</v>
      </c>
      <c r="J60" s="27"/>
      <c r="K60" s="27"/>
      <c r="L60" s="27"/>
      <c r="M60" s="27"/>
      <c r="N60" s="27"/>
    </row>
    <row r="61" spans="1:14" ht="23" x14ac:dyDescent="0.25">
      <c r="A61" s="27"/>
      <c r="B61" s="59"/>
      <c r="C61" s="27" t="s">
        <v>31</v>
      </c>
      <c r="D61" s="61"/>
      <c r="E61" s="61"/>
      <c r="F61" s="61"/>
      <c r="G61" s="61"/>
      <c r="H61" s="61"/>
      <c r="I61" s="61"/>
      <c r="J61" s="47"/>
      <c r="K61" s="47"/>
      <c r="L61" s="42"/>
      <c r="M61" s="27"/>
      <c r="N61" s="27"/>
    </row>
    <row r="62" spans="1:14" ht="23" x14ac:dyDescent="0.25">
      <c r="A62" s="27"/>
      <c r="B62" s="59"/>
      <c r="C62" s="27" t="s">
        <v>29</v>
      </c>
      <c r="D62" s="61"/>
      <c r="E62" s="61"/>
      <c r="F62" s="61"/>
      <c r="G62" s="61"/>
      <c r="H62" s="61"/>
      <c r="I62" s="61"/>
      <c r="J62" s="47"/>
      <c r="K62" s="47"/>
      <c r="L62" s="42"/>
      <c r="M62" s="27"/>
      <c r="N62" s="27"/>
    </row>
    <row r="63" spans="1:14" ht="23" x14ac:dyDescent="0.25">
      <c r="A63" s="27"/>
      <c r="B63" s="59"/>
      <c r="C63" s="27"/>
      <c r="D63" s="27"/>
      <c r="E63" s="27"/>
      <c r="F63" s="27"/>
      <c r="G63" s="27"/>
      <c r="H63" s="27"/>
      <c r="I63" s="27"/>
      <c r="J63" s="47"/>
      <c r="K63" s="47"/>
      <c r="L63" s="42"/>
      <c r="M63" s="27"/>
      <c r="N63" s="27"/>
    </row>
    <row r="64" spans="1:14" ht="23" x14ac:dyDescent="0.25">
      <c r="A64" s="27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</sheetData>
  <mergeCells count="2">
    <mergeCell ref="B1:J1"/>
    <mergeCell ref="B2:J2"/>
  </mergeCells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&amp;CCONVENIO DE DESEMPEÑO IFOP / SUBSECRETARÍA DE ECONOMÍA Y EMT 2020: 
"PROGRAMA DE SEGUIMIENTO DE LAS PRINCIPALES PESQUERÍAS PELÁGICAS, REGIONES DE VALPARAÍSO Y AYSÉN DEL GENERAL CARLOS IBÁÑEZ DEL CAMPO, AÑO 2020".  ANEXO 4XXX</oddFooter>
  </headerFooter>
  <drawing r:id="rId2"/>
  <legacyDrawingHF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W64"/>
  <sheetViews>
    <sheetView showZeros="0" zoomScale="35" zoomScaleNormal="35" workbookViewId="0"/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3" width="24.140625" style="3" customWidth="1"/>
    <col min="4" max="8" width="23.85546875" style="3" customWidth="1"/>
    <col min="9" max="10" width="20.85546875" style="3" customWidth="1"/>
    <col min="11" max="11" width="12.42578125" style="1" bestFit="1" customWidth="1"/>
    <col min="12" max="12" width="24.5703125" style="1" bestFit="1" customWidth="1"/>
    <col min="13" max="17" width="11.5703125" style="1"/>
    <col min="18" max="18" width="13.85546875" style="1" customWidth="1"/>
    <col min="19" max="20" width="18.28515625" style="1" bestFit="1" customWidth="1"/>
    <col min="21" max="22" width="17.5703125" style="1" customWidth="1"/>
    <col min="23" max="16384" width="11.5703125" style="1"/>
  </cols>
  <sheetData>
    <row r="1" spans="1:23" ht="23" x14ac:dyDescent="0.25">
      <c r="A1" s="27"/>
      <c r="B1" s="102" t="s">
        <v>45</v>
      </c>
      <c r="C1" s="102"/>
      <c r="D1" s="102"/>
      <c r="E1" s="102"/>
      <c r="F1" s="102"/>
      <c r="G1" s="102"/>
      <c r="H1" s="102"/>
      <c r="I1" s="102"/>
      <c r="J1" s="102"/>
      <c r="K1" s="27"/>
      <c r="L1" s="27"/>
      <c r="M1" s="27"/>
      <c r="N1" s="27"/>
    </row>
    <row r="2" spans="1:23" ht="23" x14ac:dyDescent="0.25">
      <c r="A2" s="27"/>
      <c r="B2" s="102" t="s">
        <v>75</v>
      </c>
      <c r="C2" s="102"/>
      <c r="D2" s="102"/>
      <c r="E2" s="102"/>
      <c r="F2" s="102"/>
      <c r="G2" s="102"/>
      <c r="H2" s="102"/>
      <c r="I2" s="102"/>
      <c r="J2" s="102"/>
      <c r="K2" s="27"/>
      <c r="L2" s="27"/>
      <c r="M2" s="27"/>
      <c r="N2" s="27"/>
    </row>
    <row r="3" spans="1:23" ht="23" x14ac:dyDescent="0.25">
      <c r="A3" s="27"/>
      <c r="B3" s="28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23" s="4" customFormat="1" ht="24" thickBot="1" x14ac:dyDescent="0.3">
      <c r="A4" s="29"/>
      <c r="B4" s="30"/>
      <c r="C4" s="80"/>
      <c r="D4" s="31"/>
      <c r="E4" s="31"/>
      <c r="F4" s="31"/>
      <c r="G4" s="31"/>
      <c r="H4" s="31"/>
      <c r="I4" s="31"/>
      <c r="J4" s="31"/>
      <c r="K4" s="29"/>
      <c r="L4" s="29"/>
      <c r="M4" s="29"/>
      <c r="N4" s="29"/>
    </row>
    <row r="5" spans="1:23" s="5" customFormat="1" ht="30" x14ac:dyDescent="0.3">
      <c r="A5" s="29"/>
      <c r="B5" s="32" t="s">
        <v>0</v>
      </c>
      <c r="C5" s="81" t="s">
        <v>1</v>
      </c>
      <c r="D5" s="33" t="s">
        <v>2</v>
      </c>
      <c r="E5" s="33"/>
      <c r="F5" s="33"/>
      <c r="G5" s="33"/>
      <c r="H5" s="33"/>
      <c r="I5" s="33"/>
      <c r="J5" s="33"/>
      <c r="K5" s="29"/>
      <c r="L5" s="29"/>
      <c r="M5" s="29"/>
      <c r="N5" s="29"/>
      <c r="P5" s="6"/>
      <c r="Q5" s="7"/>
      <c r="R5" s="7"/>
      <c r="S5" s="7"/>
      <c r="T5" s="7"/>
      <c r="U5" s="7"/>
      <c r="V5" s="7"/>
      <c r="W5" s="8"/>
    </row>
    <row r="6" spans="1:23" s="4" customFormat="1" ht="23" x14ac:dyDescent="0.25">
      <c r="A6" s="29"/>
      <c r="B6" s="32" t="s">
        <v>3</v>
      </c>
      <c r="C6" s="81" t="s">
        <v>4</v>
      </c>
      <c r="D6" s="34" t="s">
        <v>5</v>
      </c>
      <c r="E6" s="34" t="s">
        <v>6</v>
      </c>
      <c r="F6" s="34" t="s">
        <v>7</v>
      </c>
      <c r="G6" s="34" t="s">
        <v>8</v>
      </c>
      <c r="H6" s="34" t="s">
        <v>9</v>
      </c>
      <c r="I6" s="34" t="s">
        <v>10</v>
      </c>
      <c r="J6" s="35"/>
      <c r="K6" s="29"/>
      <c r="L6" s="29"/>
      <c r="M6" s="29"/>
      <c r="N6" s="29"/>
      <c r="P6" s="9"/>
      <c r="Q6" s="10"/>
      <c r="R6" s="10"/>
      <c r="S6" s="10"/>
      <c r="T6" s="11" t="s">
        <v>11</v>
      </c>
      <c r="U6" s="12" t="s">
        <v>12</v>
      </c>
      <c r="V6" s="12" t="s">
        <v>12</v>
      </c>
      <c r="W6" s="12" t="s">
        <v>12</v>
      </c>
    </row>
    <row r="7" spans="1:23" ht="23" x14ac:dyDescent="0.25">
      <c r="A7" s="27"/>
      <c r="B7" s="36"/>
      <c r="C7" s="82"/>
      <c r="D7" s="37"/>
      <c r="E7" s="37"/>
      <c r="F7" s="37"/>
      <c r="G7" s="37"/>
      <c r="H7" s="37"/>
      <c r="I7" s="37"/>
      <c r="J7" s="37"/>
      <c r="K7" s="27"/>
      <c r="L7" s="27"/>
      <c r="M7" s="27"/>
      <c r="N7" s="27"/>
      <c r="P7" s="9"/>
      <c r="Q7" s="13"/>
      <c r="R7" s="13"/>
      <c r="S7" s="14"/>
      <c r="T7" s="10"/>
      <c r="U7" s="15"/>
      <c r="V7" s="15"/>
      <c r="W7" s="15"/>
    </row>
    <row r="8" spans="1:23" ht="23" x14ac:dyDescent="0.25">
      <c r="A8" s="27"/>
      <c r="B8" s="38">
        <v>3</v>
      </c>
      <c r="C8" s="83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/>
      <c r="J8" s="40"/>
      <c r="K8" s="27"/>
      <c r="L8" s="27"/>
      <c r="M8" s="27"/>
      <c r="N8" s="27"/>
      <c r="P8" s="9"/>
      <c r="Q8" s="13" t="s">
        <v>15</v>
      </c>
      <c r="R8" s="16" t="e">
        <f>V8</f>
        <v>#REF!</v>
      </c>
      <c r="S8" s="17">
        <f>C43</f>
        <v>18813882801.011974</v>
      </c>
      <c r="T8" s="17" t="e">
        <f>SUM(T9:T11)</f>
        <v>#REF!</v>
      </c>
      <c r="U8" s="18" t="e">
        <f>T8/1000000</f>
        <v>#REF!</v>
      </c>
      <c r="V8" s="19" t="e">
        <f>SUM(V9:V11)</f>
        <v>#REF!</v>
      </c>
      <c r="W8" s="18"/>
    </row>
    <row r="9" spans="1:23" ht="23" x14ac:dyDescent="0.25">
      <c r="A9" s="27"/>
      <c r="B9" s="38">
        <v>3.5</v>
      </c>
      <c r="C9" s="83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/>
      <c r="J9" s="39">
        <v>0</v>
      </c>
      <c r="K9" s="27"/>
      <c r="L9" s="41"/>
      <c r="M9" s="41"/>
      <c r="N9" s="27"/>
      <c r="P9" s="9"/>
      <c r="Q9" s="13" t="s">
        <v>17</v>
      </c>
      <c r="R9" s="16" t="e">
        <f>V9</f>
        <v>#REF!</v>
      </c>
      <c r="S9" s="17"/>
      <c r="T9" s="17">
        <f>[1]SC19Ñ00!C40</f>
        <v>364348816.78055447</v>
      </c>
      <c r="U9" s="18">
        <f>T9/1000000</f>
        <v>364.3488167805545</v>
      </c>
      <c r="V9" s="20" t="e">
        <f>(U9*100)/$U$8</f>
        <v>#REF!</v>
      </c>
      <c r="W9" s="18"/>
    </row>
    <row r="10" spans="1:23" ht="23" x14ac:dyDescent="0.25">
      <c r="A10" s="27"/>
      <c r="B10" s="38">
        <v>4</v>
      </c>
      <c r="C10" s="83">
        <v>884493.98</v>
      </c>
      <c r="D10" s="39">
        <v>884493.98</v>
      </c>
      <c r="E10" s="39">
        <v>0</v>
      </c>
      <c r="F10" s="39">
        <v>0</v>
      </c>
      <c r="G10" s="39">
        <v>0</v>
      </c>
      <c r="H10" s="39">
        <v>0</v>
      </c>
      <c r="I10" s="39"/>
      <c r="J10" s="39">
        <v>0</v>
      </c>
      <c r="K10" s="27"/>
      <c r="L10" s="42"/>
      <c r="M10" s="41"/>
      <c r="N10" s="27"/>
      <c r="P10" s="9"/>
      <c r="Q10" s="13" t="s">
        <v>19</v>
      </c>
      <c r="R10" s="16" t="e">
        <f>V10</f>
        <v>#REF!</v>
      </c>
      <c r="S10" s="17"/>
      <c r="T10" s="17">
        <f>[1]SC28Ñ00!C40</f>
        <v>66674619947.842796</v>
      </c>
      <c r="U10" s="18">
        <f>T10/1000000</f>
        <v>66674.619947842803</v>
      </c>
      <c r="V10" s="20" t="e">
        <f>(U10*100)/$U$8</f>
        <v>#REF!</v>
      </c>
      <c r="W10" s="18"/>
    </row>
    <row r="11" spans="1:23" ht="23" x14ac:dyDescent="0.25">
      <c r="A11" s="27"/>
      <c r="B11" s="38">
        <v>4.5</v>
      </c>
      <c r="C11" s="83">
        <v>2213580.9500000002</v>
      </c>
      <c r="D11" s="39">
        <v>2213580.9500000002</v>
      </c>
      <c r="E11" s="39">
        <v>0</v>
      </c>
      <c r="F11" s="39">
        <v>0</v>
      </c>
      <c r="G11" s="39">
        <v>0</v>
      </c>
      <c r="H11" s="39">
        <v>0</v>
      </c>
      <c r="I11" s="39"/>
      <c r="J11" s="39">
        <v>0</v>
      </c>
      <c r="K11" s="27"/>
      <c r="L11" s="42"/>
      <c r="M11" s="41"/>
      <c r="N11" s="27"/>
      <c r="P11" s="9"/>
      <c r="Q11" s="13" t="s">
        <v>21</v>
      </c>
      <c r="R11" s="16" t="e">
        <f>V11</f>
        <v>#REF!</v>
      </c>
      <c r="S11" s="17"/>
      <c r="T11" s="17" t="e">
        <f>#REF!</f>
        <v>#REF!</v>
      </c>
      <c r="U11" s="18" t="e">
        <f>T11/1000000</f>
        <v>#REF!</v>
      </c>
      <c r="V11" s="20" t="e">
        <f>(U11*100)/$U$8</f>
        <v>#REF!</v>
      </c>
      <c r="W11" s="18"/>
    </row>
    <row r="12" spans="1:23" ht="26" thickBot="1" x14ac:dyDescent="0.3">
      <c r="A12" s="27"/>
      <c r="B12" s="38">
        <v>5</v>
      </c>
      <c r="C12" s="83">
        <v>28776110.34</v>
      </c>
      <c r="D12" s="39">
        <v>28776110.34</v>
      </c>
      <c r="E12" s="39">
        <v>0</v>
      </c>
      <c r="F12" s="39">
        <v>0</v>
      </c>
      <c r="G12" s="39">
        <v>0</v>
      </c>
      <c r="H12" s="39">
        <v>0</v>
      </c>
      <c r="I12" s="39"/>
      <c r="J12" s="39">
        <v>0</v>
      </c>
      <c r="K12" s="27"/>
      <c r="L12" s="27"/>
      <c r="M12" s="27"/>
      <c r="N12" s="27"/>
      <c r="P12" s="21"/>
      <c r="Q12" s="22"/>
      <c r="R12" s="22"/>
      <c r="S12" s="22"/>
      <c r="T12" s="23"/>
      <c r="U12" s="23"/>
      <c r="V12" s="23"/>
      <c r="W12" s="24"/>
    </row>
    <row r="13" spans="1:23" ht="23" x14ac:dyDescent="0.25">
      <c r="A13" s="27"/>
      <c r="B13" s="38">
        <v>5.5</v>
      </c>
      <c r="C13" s="83">
        <v>111889183.60000001</v>
      </c>
      <c r="D13" s="39">
        <v>111889183.60000001</v>
      </c>
      <c r="E13" s="39">
        <v>0</v>
      </c>
      <c r="F13" s="39">
        <v>0</v>
      </c>
      <c r="G13" s="39">
        <v>0</v>
      </c>
      <c r="H13" s="39">
        <v>0</v>
      </c>
      <c r="I13" s="39"/>
      <c r="J13" s="39">
        <v>0</v>
      </c>
      <c r="K13" s="27"/>
      <c r="L13" s="27"/>
      <c r="M13" s="27"/>
      <c r="N13" s="27"/>
    </row>
    <row r="14" spans="1:23" ht="23" x14ac:dyDescent="0.25">
      <c r="A14" s="27"/>
      <c r="B14" s="38">
        <v>6</v>
      </c>
      <c r="C14" s="83">
        <v>202634842.90000001</v>
      </c>
      <c r="D14" s="39">
        <v>202634842.90000001</v>
      </c>
      <c r="E14" s="39">
        <v>0</v>
      </c>
      <c r="F14" s="39">
        <v>0</v>
      </c>
      <c r="G14" s="39">
        <v>0</v>
      </c>
      <c r="H14" s="39">
        <v>0</v>
      </c>
      <c r="I14" s="39"/>
      <c r="J14" s="39">
        <v>0</v>
      </c>
      <c r="K14" s="27"/>
      <c r="L14" s="27"/>
      <c r="M14" s="27"/>
      <c r="N14" s="27"/>
    </row>
    <row r="15" spans="1:23" ht="23" x14ac:dyDescent="0.25">
      <c r="A15" s="27"/>
      <c r="B15" s="38">
        <v>6.5</v>
      </c>
      <c r="C15" s="83">
        <v>229773467.09</v>
      </c>
      <c r="D15" s="39">
        <v>229773232.47999999</v>
      </c>
      <c r="E15" s="39">
        <v>234.60999999999999</v>
      </c>
      <c r="F15" s="39">
        <v>0</v>
      </c>
      <c r="G15" s="39">
        <v>0</v>
      </c>
      <c r="H15" s="39">
        <v>0</v>
      </c>
      <c r="I15" s="39"/>
      <c r="J15" s="39">
        <v>0</v>
      </c>
      <c r="K15" s="27"/>
      <c r="L15" s="27"/>
      <c r="M15" s="27"/>
      <c r="N15" s="27"/>
    </row>
    <row r="16" spans="1:23" ht="23" x14ac:dyDescent="0.25">
      <c r="A16" s="27"/>
      <c r="B16" s="38">
        <v>7</v>
      </c>
      <c r="C16" s="83">
        <v>299943778.44999999</v>
      </c>
      <c r="D16" s="39">
        <v>299943255.25999999</v>
      </c>
      <c r="E16" s="39">
        <v>523.18999999999994</v>
      </c>
      <c r="F16" s="39">
        <v>0</v>
      </c>
      <c r="G16" s="39">
        <v>0</v>
      </c>
      <c r="H16" s="39">
        <v>0</v>
      </c>
      <c r="I16" s="39"/>
      <c r="J16" s="39">
        <v>0</v>
      </c>
      <c r="K16" s="27"/>
      <c r="L16" s="27"/>
      <c r="M16" s="27"/>
      <c r="N16" s="27"/>
      <c r="Q16" s="1" t="s">
        <v>22</v>
      </c>
    </row>
    <row r="17" spans="1:14" ht="23" x14ac:dyDescent="0.25">
      <c r="A17" s="27"/>
      <c r="B17" s="38">
        <v>7.5</v>
      </c>
      <c r="C17" s="83">
        <v>308247285.40999997</v>
      </c>
      <c r="D17" s="39">
        <v>308246401.74000001</v>
      </c>
      <c r="E17" s="39">
        <v>883.67</v>
      </c>
      <c r="F17" s="39">
        <v>0</v>
      </c>
      <c r="G17" s="39">
        <v>0</v>
      </c>
      <c r="H17" s="39">
        <v>0</v>
      </c>
      <c r="I17" s="39"/>
      <c r="J17" s="39">
        <v>0</v>
      </c>
      <c r="K17" s="27"/>
      <c r="L17" s="42">
        <f>K55</f>
        <v>78.147836142574917</v>
      </c>
      <c r="M17" s="41" t="s">
        <v>16</v>
      </c>
      <c r="N17" s="27"/>
    </row>
    <row r="18" spans="1:14" ht="23" x14ac:dyDescent="0.25">
      <c r="A18" s="27"/>
      <c r="B18" s="38">
        <v>8</v>
      </c>
      <c r="C18" s="83">
        <v>416412057.84421039</v>
      </c>
      <c r="D18" s="39">
        <v>416411252.57421035</v>
      </c>
      <c r="E18" s="39">
        <v>805.27</v>
      </c>
      <c r="F18" s="39">
        <v>0</v>
      </c>
      <c r="G18" s="39">
        <v>0</v>
      </c>
      <c r="H18" s="39">
        <v>0</v>
      </c>
      <c r="I18" s="39"/>
      <c r="J18" s="39">
        <v>0</v>
      </c>
      <c r="K18" s="27"/>
      <c r="L18" s="42">
        <f>C48</f>
        <v>190219.28751685412</v>
      </c>
      <c r="M18" s="41" t="s">
        <v>18</v>
      </c>
      <c r="N18" s="27"/>
    </row>
    <row r="19" spans="1:14" ht="23" x14ac:dyDescent="0.25">
      <c r="A19" s="27"/>
      <c r="B19" s="38">
        <v>8.5</v>
      </c>
      <c r="C19" s="83">
        <v>601478697.94052434</v>
      </c>
      <c r="D19" s="39">
        <v>601409786.97052431</v>
      </c>
      <c r="E19" s="39">
        <v>68910.97</v>
      </c>
      <c r="F19" s="39">
        <v>0</v>
      </c>
      <c r="G19" s="39">
        <v>0</v>
      </c>
      <c r="H19" s="39">
        <v>0</v>
      </c>
      <c r="I19" s="39"/>
      <c r="J19" s="39">
        <v>0</v>
      </c>
      <c r="K19" s="27"/>
      <c r="L19" s="42">
        <f>C43</f>
        <v>18813882801.011974</v>
      </c>
      <c r="M19" s="41" t="s">
        <v>20</v>
      </c>
      <c r="N19" s="27"/>
    </row>
    <row r="20" spans="1:14" ht="23" x14ac:dyDescent="0.25">
      <c r="A20" s="27"/>
      <c r="B20" s="38">
        <v>9</v>
      </c>
      <c r="C20" s="83">
        <v>1471497966.649466</v>
      </c>
      <c r="D20" s="39">
        <v>1470485450.0894661</v>
      </c>
      <c r="E20" s="39">
        <v>1012516.56</v>
      </c>
      <c r="F20" s="39">
        <v>0</v>
      </c>
      <c r="G20" s="39">
        <v>0</v>
      </c>
      <c r="H20" s="39">
        <v>0</v>
      </c>
      <c r="I20" s="39"/>
      <c r="J20" s="39">
        <v>0</v>
      </c>
      <c r="K20" s="27"/>
      <c r="L20" s="42">
        <f>L71</f>
        <v>0</v>
      </c>
      <c r="M20" s="27"/>
      <c r="N20" s="27"/>
    </row>
    <row r="21" spans="1:14" ht="23" x14ac:dyDescent="0.25">
      <c r="A21" s="27"/>
      <c r="B21" s="38">
        <v>9.5</v>
      </c>
      <c r="C21" s="83">
        <v>2272561946.0347118</v>
      </c>
      <c r="D21" s="39">
        <v>2260785132.0147119</v>
      </c>
      <c r="E21" s="39">
        <v>11776814.02</v>
      </c>
      <c r="F21" s="39">
        <v>0</v>
      </c>
      <c r="G21" s="39">
        <v>0</v>
      </c>
      <c r="H21" s="39">
        <v>0</v>
      </c>
      <c r="I21" s="39"/>
      <c r="J21" s="39">
        <v>0</v>
      </c>
      <c r="K21" s="27"/>
      <c r="L21" s="27"/>
      <c r="M21" s="27"/>
      <c r="N21" s="27"/>
    </row>
    <row r="22" spans="1:14" ht="23" x14ac:dyDescent="0.25">
      <c r="A22" s="27"/>
      <c r="B22" s="38">
        <v>10</v>
      </c>
      <c r="C22" s="83">
        <v>3117134985.9610128</v>
      </c>
      <c r="D22" s="39">
        <v>3110454738.1210127</v>
      </c>
      <c r="E22" s="39">
        <v>6680247.8399999999</v>
      </c>
      <c r="F22" s="39">
        <v>0</v>
      </c>
      <c r="G22" s="39">
        <v>0</v>
      </c>
      <c r="H22" s="39">
        <v>0</v>
      </c>
      <c r="I22" s="39"/>
      <c r="J22" s="39">
        <v>0</v>
      </c>
      <c r="K22" s="27"/>
      <c r="L22" s="27"/>
      <c r="M22" s="27"/>
      <c r="N22" s="27"/>
    </row>
    <row r="23" spans="1:14" ht="23" x14ac:dyDescent="0.25">
      <c r="A23" s="27"/>
      <c r="B23" s="38">
        <v>10.5</v>
      </c>
      <c r="C23" s="83">
        <v>3312378047.6610098</v>
      </c>
      <c r="D23" s="39">
        <v>3133689845.2783837</v>
      </c>
      <c r="E23" s="39">
        <v>178688202.38262624</v>
      </c>
      <c r="F23" s="39">
        <v>0</v>
      </c>
      <c r="G23" s="39">
        <v>0</v>
      </c>
      <c r="H23" s="39">
        <v>0</v>
      </c>
      <c r="I23" s="39"/>
      <c r="J23" s="39">
        <v>0</v>
      </c>
      <c r="K23" s="27"/>
      <c r="L23" s="27"/>
      <c r="M23" s="27"/>
      <c r="N23" s="27"/>
    </row>
    <row r="24" spans="1:14" ht="23" x14ac:dyDescent="0.25">
      <c r="A24" s="27"/>
      <c r="B24" s="38">
        <v>11</v>
      </c>
      <c r="C24" s="83">
        <v>2326815858.579987</v>
      </c>
      <c r="D24" s="39">
        <v>1868452315.4852557</v>
      </c>
      <c r="E24" s="39">
        <v>455772595.86158854</v>
      </c>
      <c r="F24" s="39">
        <v>2590947.2331428574</v>
      </c>
      <c r="G24" s="39">
        <v>0</v>
      </c>
      <c r="H24" s="39">
        <v>0</v>
      </c>
      <c r="I24" s="39"/>
      <c r="J24" s="39">
        <v>0</v>
      </c>
      <c r="K24" s="27"/>
      <c r="L24" s="27"/>
      <c r="M24" s="27"/>
      <c r="N24" s="27"/>
    </row>
    <row r="25" spans="1:14" ht="23" x14ac:dyDescent="0.25">
      <c r="A25" s="27"/>
      <c r="B25" s="38">
        <v>11.5</v>
      </c>
      <c r="C25" s="83">
        <v>1603348249.1910486</v>
      </c>
      <c r="D25" s="39">
        <v>1221575937.4362636</v>
      </c>
      <c r="E25" s="39">
        <v>377598858.33121359</v>
      </c>
      <c r="F25" s="39">
        <v>4173453.4235714287</v>
      </c>
      <c r="G25" s="39">
        <v>0</v>
      </c>
      <c r="H25" s="39">
        <v>0</v>
      </c>
      <c r="I25" s="39"/>
      <c r="J25" s="39">
        <v>0</v>
      </c>
      <c r="K25" s="27"/>
      <c r="L25" s="27"/>
      <c r="M25" s="27"/>
      <c r="N25" s="27"/>
    </row>
    <row r="26" spans="1:14" ht="23" x14ac:dyDescent="0.25">
      <c r="A26" s="27"/>
      <c r="B26" s="38">
        <v>12</v>
      </c>
      <c r="C26" s="83">
        <v>787667348.60000002</v>
      </c>
      <c r="D26" s="39">
        <v>503117152.99333334</v>
      </c>
      <c r="E26" s="39">
        <v>274960811.71999997</v>
      </c>
      <c r="F26" s="39">
        <v>9589383.8866666667</v>
      </c>
      <c r="G26" s="39">
        <v>0</v>
      </c>
      <c r="H26" s="39">
        <v>0</v>
      </c>
      <c r="I26" s="39"/>
      <c r="J26" s="39">
        <v>0</v>
      </c>
      <c r="K26" s="27"/>
      <c r="L26" s="27"/>
      <c r="M26" s="27"/>
      <c r="N26" s="27"/>
    </row>
    <row r="27" spans="1:14" ht="23" x14ac:dyDescent="0.25">
      <c r="A27" s="27"/>
      <c r="B27" s="38">
        <v>12.5</v>
      </c>
      <c r="C27" s="83">
        <v>352388595.33999997</v>
      </c>
      <c r="D27" s="39">
        <v>160749176.41955554</v>
      </c>
      <c r="E27" s="39">
        <v>163727269.18330157</v>
      </c>
      <c r="F27" s="39">
        <v>27912149.737142853</v>
      </c>
      <c r="G27" s="39">
        <v>0</v>
      </c>
      <c r="H27" s="39">
        <v>0</v>
      </c>
      <c r="I27" s="39"/>
      <c r="J27" s="39">
        <v>0</v>
      </c>
      <c r="K27" s="27"/>
      <c r="L27" s="27"/>
      <c r="M27" s="27"/>
      <c r="N27" s="27"/>
    </row>
    <row r="28" spans="1:14" ht="23" x14ac:dyDescent="0.25">
      <c r="A28" s="27"/>
      <c r="B28" s="38">
        <v>13</v>
      </c>
      <c r="C28" s="83">
        <v>136749092.06</v>
      </c>
      <c r="D28" s="39">
        <v>24189528.237777777</v>
      </c>
      <c r="E28" s="39">
        <v>64543705.42162393</v>
      </c>
      <c r="F28" s="39">
        <v>48015858.40059828</v>
      </c>
      <c r="G28" s="39">
        <v>0</v>
      </c>
      <c r="H28" s="39">
        <v>0</v>
      </c>
      <c r="I28" s="39"/>
      <c r="J28" s="39">
        <v>0</v>
      </c>
      <c r="K28" s="27"/>
      <c r="L28" s="27"/>
      <c r="M28" s="27"/>
      <c r="N28" s="27"/>
    </row>
    <row r="29" spans="1:14" ht="23" x14ac:dyDescent="0.25">
      <c r="A29" s="27"/>
      <c r="B29" s="38">
        <v>13.5</v>
      </c>
      <c r="C29" s="83">
        <v>152464356.84000003</v>
      </c>
      <c r="D29" s="39">
        <v>11460067.265777778</v>
      </c>
      <c r="E29" s="39">
        <v>89483928.891801596</v>
      </c>
      <c r="F29" s="39">
        <v>51520360.682420641</v>
      </c>
      <c r="G29" s="39">
        <v>0</v>
      </c>
      <c r="H29" s="39">
        <v>0</v>
      </c>
      <c r="I29" s="39"/>
      <c r="J29" s="39">
        <v>0</v>
      </c>
      <c r="K29" s="27"/>
      <c r="L29" s="27"/>
      <c r="M29" s="27"/>
      <c r="N29" s="27"/>
    </row>
    <row r="30" spans="1:14" ht="23" x14ac:dyDescent="0.25">
      <c r="A30" s="27"/>
      <c r="B30" s="38">
        <v>14</v>
      </c>
      <c r="C30" s="83">
        <v>188895225.84999999</v>
      </c>
      <c r="D30" s="39">
        <v>0</v>
      </c>
      <c r="E30" s="39">
        <v>121049358.49060869</v>
      </c>
      <c r="F30" s="39">
        <v>63997311.529391304</v>
      </c>
      <c r="G30" s="39">
        <v>3848555.8299999996</v>
      </c>
      <c r="H30" s="39">
        <v>0</v>
      </c>
      <c r="I30" s="39"/>
      <c r="J30" s="39">
        <v>0</v>
      </c>
      <c r="K30" s="27"/>
      <c r="L30" s="27"/>
      <c r="M30" s="27"/>
      <c r="N30" s="27"/>
    </row>
    <row r="31" spans="1:14" ht="23" x14ac:dyDescent="0.25">
      <c r="A31" s="27"/>
      <c r="B31" s="38">
        <v>14.5</v>
      </c>
      <c r="C31" s="83">
        <v>219583117.97000003</v>
      </c>
      <c r="D31" s="39">
        <v>0</v>
      </c>
      <c r="E31" s="39">
        <v>131742741.29768419</v>
      </c>
      <c r="F31" s="39">
        <v>69230217.652973682</v>
      </c>
      <c r="G31" s="39">
        <v>18610159.019342102</v>
      </c>
      <c r="H31" s="39">
        <v>0</v>
      </c>
      <c r="I31" s="39"/>
      <c r="J31" s="39">
        <v>0</v>
      </c>
      <c r="K31" s="27"/>
      <c r="L31" s="27"/>
      <c r="M31" s="27"/>
      <c r="N31" s="27"/>
    </row>
    <row r="32" spans="1:14" ht="23" x14ac:dyDescent="0.25">
      <c r="A32" s="27"/>
      <c r="B32" s="38">
        <v>15</v>
      </c>
      <c r="C32" s="83">
        <v>199274534.93000001</v>
      </c>
      <c r="D32" s="39">
        <v>0</v>
      </c>
      <c r="E32" s="39">
        <v>45961150.309</v>
      </c>
      <c r="F32" s="39">
        <v>123469235.41433333</v>
      </c>
      <c r="G32" s="39">
        <v>29844149.206666667</v>
      </c>
      <c r="H32" s="39">
        <v>0</v>
      </c>
      <c r="I32" s="39"/>
      <c r="J32" s="39">
        <v>0</v>
      </c>
      <c r="K32" s="27"/>
      <c r="L32" s="27"/>
      <c r="M32" s="27"/>
      <c r="N32" s="27"/>
    </row>
    <row r="33" spans="1:14" ht="23" x14ac:dyDescent="0.25">
      <c r="A33" s="27"/>
      <c r="B33" s="38">
        <v>15.5</v>
      </c>
      <c r="C33" s="83">
        <v>187178805.63000003</v>
      </c>
      <c r="D33" s="39">
        <v>0</v>
      </c>
      <c r="E33" s="39">
        <v>38538998.844285712</v>
      </c>
      <c r="F33" s="39">
        <v>71067508.106576353</v>
      </c>
      <c r="G33" s="39">
        <v>73000823.926379323</v>
      </c>
      <c r="H33" s="39">
        <v>4571474.7527586203</v>
      </c>
      <c r="I33" s="39"/>
      <c r="J33" s="39">
        <v>0</v>
      </c>
      <c r="K33" s="43"/>
      <c r="L33" s="43"/>
      <c r="M33" s="43"/>
      <c r="N33" s="43"/>
    </row>
    <row r="34" spans="1:14" ht="23" x14ac:dyDescent="0.25">
      <c r="A34" s="27"/>
      <c r="B34" s="38">
        <v>16</v>
      </c>
      <c r="C34" s="83">
        <v>111857084.74000001</v>
      </c>
      <c r="D34" s="39">
        <v>0</v>
      </c>
      <c r="E34" s="39">
        <v>1621791.1266666665</v>
      </c>
      <c r="F34" s="39">
        <v>43444586.454523809</v>
      </c>
      <c r="G34" s="39">
        <v>63811419.929523818</v>
      </c>
      <c r="H34" s="39">
        <v>2979287.2292857142</v>
      </c>
      <c r="I34" s="39"/>
      <c r="J34" s="39"/>
      <c r="K34" s="43"/>
      <c r="L34" s="43"/>
      <c r="M34" s="43"/>
      <c r="N34" s="43"/>
    </row>
    <row r="35" spans="1:14" ht="23" x14ac:dyDescent="0.25">
      <c r="A35" s="27"/>
      <c r="B35" s="38">
        <v>16.5</v>
      </c>
      <c r="C35" s="83">
        <v>85058979.049999997</v>
      </c>
      <c r="D35" s="39">
        <v>0</v>
      </c>
      <c r="E35" s="39">
        <v>0</v>
      </c>
      <c r="F35" s="39">
        <v>25603988.696477268</v>
      </c>
      <c r="G35" s="39">
        <v>50816553.546136364</v>
      </c>
      <c r="H35" s="39">
        <v>8638436.8073863629</v>
      </c>
      <c r="I35" s="39"/>
      <c r="J35" s="39"/>
      <c r="K35" s="43"/>
      <c r="L35" s="43"/>
      <c r="M35" s="43"/>
      <c r="N35" s="43"/>
    </row>
    <row r="36" spans="1:14" ht="23" x14ac:dyDescent="0.25">
      <c r="A36" s="27"/>
      <c r="B36" s="38">
        <v>17</v>
      </c>
      <c r="C36" s="83">
        <v>33998882.579999998</v>
      </c>
      <c r="D36" s="39">
        <v>0</v>
      </c>
      <c r="E36" s="39">
        <v>0</v>
      </c>
      <c r="F36" s="39">
        <v>21450258.707884613</v>
      </c>
      <c r="G36" s="39">
        <v>10232641.944423076</v>
      </c>
      <c r="H36" s="39">
        <v>2315981.9276923076</v>
      </c>
      <c r="I36" s="39"/>
      <c r="J36" s="39"/>
      <c r="K36" s="43"/>
      <c r="L36" s="43"/>
      <c r="M36" s="43"/>
      <c r="N36" s="43"/>
    </row>
    <row r="37" spans="1:14" ht="23" x14ac:dyDescent="0.25">
      <c r="A37" s="27"/>
      <c r="B37" s="38">
        <v>17.5</v>
      </c>
      <c r="C37" s="83">
        <v>15944298.710000001</v>
      </c>
      <c r="D37" s="39">
        <v>0</v>
      </c>
      <c r="E37" s="39">
        <v>0</v>
      </c>
      <c r="F37" s="39">
        <v>0</v>
      </c>
      <c r="G37" s="39">
        <v>15944298.710000001</v>
      </c>
      <c r="H37" s="39">
        <v>0</v>
      </c>
      <c r="I37" s="39"/>
      <c r="J37" s="39">
        <v>0</v>
      </c>
      <c r="K37" s="43"/>
      <c r="L37" s="43"/>
      <c r="M37" s="43"/>
      <c r="N37" s="43"/>
    </row>
    <row r="38" spans="1:14" ht="23" x14ac:dyDescent="0.25">
      <c r="A38" s="27"/>
      <c r="B38" s="38">
        <v>18</v>
      </c>
      <c r="C38" s="83">
        <v>20502446.859999999</v>
      </c>
      <c r="D38" s="39">
        <v>0</v>
      </c>
      <c r="E38" s="39">
        <v>0</v>
      </c>
      <c r="F38" s="39">
        <v>0</v>
      </c>
      <c r="G38" s="39">
        <v>20502446.859999999</v>
      </c>
      <c r="H38" s="39">
        <v>0</v>
      </c>
      <c r="I38" s="39"/>
      <c r="J38" s="39">
        <v>0</v>
      </c>
      <c r="K38" s="43"/>
      <c r="L38" s="43"/>
      <c r="M38" s="43"/>
      <c r="N38" s="43"/>
    </row>
    <row r="39" spans="1:14" ht="23" x14ac:dyDescent="0.25">
      <c r="A39" s="27"/>
      <c r="B39" s="38">
        <v>18.5</v>
      </c>
      <c r="C39" s="83">
        <v>12247081.720000001</v>
      </c>
      <c r="D39" s="39">
        <v>0</v>
      </c>
      <c r="E39" s="39">
        <v>0</v>
      </c>
      <c r="F39" s="39">
        <v>0</v>
      </c>
      <c r="G39" s="39">
        <v>12247081.720000001</v>
      </c>
      <c r="H39" s="39">
        <v>0</v>
      </c>
      <c r="I39" s="39"/>
      <c r="J39" s="39">
        <v>0</v>
      </c>
      <c r="K39" s="43"/>
      <c r="L39" s="43"/>
      <c r="M39" s="43"/>
      <c r="N39" s="43"/>
    </row>
    <row r="40" spans="1:14" ht="23" x14ac:dyDescent="0.25">
      <c r="A40" s="27"/>
      <c r="B40" s="38">
        <v>19</v>
      </c>
      <c r="C40" s="83">
        <v>4082397.55</v>
      </c>
      <c r="D40" s="39">
        <v>0</v>
      </c>
      <c r="E40" s="39">
        <v>0</v>
      </c>
      <c r="F40" s="39">
        <v>0</v>
      </c>
      <c r="G40" s="39">
        <v>0</v>
      </c>
      <c r="H40" s="39">
        <v>4082397.55</v>
      </c>
      <c r="I40" s="39"/>
      <c r="J40" s="39">
        <v>0</v>
      </c>
      <c r="K40" s="43"/>
      <c r="L40" s="43"/>
      <c r="M40" s="43"/>
      <c r="N40" s="43"/>
    </row>
    <row r="41" spans="1:14" ht="23" x14ac:dyDescent="0.25">
      <c r="A41" s="27"/>
      <c r="B41" s="38">
        <v>19.5</v>
      </c>
      <c r="C41" s="83"/>
      <c r="D41" s="39"/>
      <c r="E41" s="39"/>
      <c r="F41" s="39"/>
      <c r="G41" s="39"/>
      <c r="H41" s="39"/>
      <c r="I41" s="39"/>
      <c r="J41" s="39"/>
      <c r="K41" s="43"/>
      <c r="L41" s="43"/>
      <c r="M41" s="43"/>
      <c r="N41" s="43"/>
    </row>
    <row r="42" spans="1:14" ht="23" x14ac:dyDescent="0.25">
      <c r="A42" s="27"/>
      <c r="B42" s="44"/>
      <c r="C42" s="84"/>
      <c r="D42" s="45"/>
      <c r="E42" s="45"/>
      <c r="F42" s="45"/>
      <c r="G42" s="45"/>
      <c r="H42" s="45"/>
      <c r="I42" s="45"/>
      <c r="J42" s="45"/>
      <c r="K42" s="43"/>
      <c r="L42" s="43"/>
      <c r="M42" s="43"/>
      <c r="N42" s="43"/>
    </row>
    <row r="43" spans="1:14" ht="23" x14ac:dyDescent="0.25">
      <c r="A43" s="27"/>
      <c r="B43" s="46" t="s">
        <v>23</v>
      </c>
      <c r="C43" s="90">
        <v>18813882801.011974</v>
      </c>
      <c r="D43" s="39">
        <v>15967141484.136272</v>
      </c>
      <c r="E43" s="39">
        <v>1963230347.9904008</v>
      </c>
      <c r="F43" s="39">
        <v>562065259.92570317</v>
      </c>
      <c r="G43" s="39">
        <v>298858130.69247139</v>
      </c>
      <c r="H43" s="39">
        <v>22587578.267123006</v>
      </c>
      <c r="I43" s="39"/>
      <c r="J43" s="39">
        <v>0</v>
      </c>
      <c r="K43" s="43"/>
      <c r="L43" s="43"/>
      <c r="M43" s="43"/>
      <c r="N43" s="43"/>
    </row>
    <row r="44" spans="1:14" s="25" customFormat="1" ht="23" x14ac:dyDescent="0.25">
      <c r="A44" s="47"/>
      <c r="B44" s="38" t="s">
        <v>24</v>
      </c>
      <c r="C44" s="86">
        <v>99.999999999999972</v>
      </c>
      <c r="D44" s="48">
        <v>84.868932442150751</v>
      </c>
      <c r="E44" s="48">
        <v>10.435008917376699</v>
      </c>
      <c r="F44" s="48">
        <v>2.9875027173841566</v>
      </c>
      <c r="G44" s="48">
        <v>1.5884978866584425</v>
      </c>
      <c r="H44" s="48">
        <v>0.12005803642992849</v>
      </c>
      <c r="I44" s="48"/>
      <c r="J44" s="48">
        <v>0</v>
      </c>
      <c r="K44" s="43"/>
      <c r="L44" s="43"/>
      <c r="M44" s="43"/>
      <c r="N44" s="43"/>
    </row>
    <row r="45" spans="1:14" s="25" customFormat="1" ht="23" x14ac:dyDescent="0.25">
      <c r="A45" s="47"/>
      <c r="B45" s="38" t="s">
        <v>25</v>
      </c>
      <c r="C45" s="87">
        <v>10.380110157266493</v>
      </c>
      <c r="D45" s="49">
        <v>9.9062184684625141</v>
      </c>
      <c r="E45" s="49">
        <v>12.087941394057841</v>
      </c>
      <c r="F45" s="49">
        <v>14.58161577329753</v>
      </c>
      <c r="G45" s="49">
        <v>16.097782360399265</v>
      </c>
      <c r="H45" s="49">
        <v>16.734769146507539</v>
      </c>
      <c r="I45" s="49"/>
      <c r="J45" s="49">
        <v>0</v>
      </c>
      <c r="K45" s="43"/>
      <c r="L45" s="43"/>
      <c r="M45" s="43"/>
      <c r="N45" s="43"/>
    </row>
    <row r="46" spans="1:14" s="26" customFormat="1" ht="23" x14ac:dyDescent="0.25">
      <c r="A46" s="50"/>
      <c r="B46" s="51" t="s">
        <v>26</v>
      </c>
      <c r="C46" s="88">
        <v>3.3031546658668893</v>
      </c>
      <c r="D46" s="52">
        <v>1.7195690021966792</v>
      </c>
      <c r="E46" s="52">
        <v>1.8202027479586973</v>
      </c>
      <c r="F46" s="52">
        <v>1.5102499310727828</v>
      </c>
      <c r="G46" s="52">
        <v>1.0703052920313494</v>
      </c>
      <c r="H46" s="52">
        <v>1.3354830815727319</v>
      </c>
      <c r="I46" s="52"/>
      <c r="J46" s="52">
        <v>0</v>
      </c>
      <c r="K46" s="43"/>
      <c r="L46" s="43"/>
      <c r="M46" s="43"/>
      <c r="N46" s="43"/>
    </row>
    <row r="47" spans="1:14" ht="23" x14ac:dyDescent="0.25">
      <c r="A47" s="27"/>
      <c r="B47" s="53" t="s">
        <v>27</v>
      </c>
      <c r="C47" s="89">
        <v>10.031032354827808</v>
      </c>
      <c r="D47" s="54">
        <v>8.2101706508339891</v>
      </c>
      <c r="E47" s="54">
        <v>15.563854173648728</v>
      </c>
      <c r="F47" s="54">
        <v>28.36559460294345</v>
      </c>
      <c r="G47" s="54">
        <v>38.90227135476885</v>
      </c>
      <c r="H47" s="54">
        <v>44.330776350195109</v>
      </c>
      <c r="I47" s="54"/>
      <c r="J47" s="54">
        <v>0</v>
      </c>
      <c r="K47" s="43"/>
      <c r="L47" s="43"/>
      <c r="M47" s="43"/>
      <c r="N47" s="43"/>
    </row>
    <row r="48" spans="1:14" ht="23" x14ac:dyDescent="0.25">
      <c r="A48" s="27"/>
      <c r="B48" s="46" t="s">
        <v>28</v>
      </c>
      <c r="C48" s="83">
        <v>190219.28751685412</v>
      </c>
      <c r="D48" s="55">
        <v>131092.95639076948</v>
      </c>
      <c r="E48" s="55">
        <v>30555.430845404244</v>
      </c>
      <c r="F48" s="55">
        <v>15943.315303450532</v>
      </c>
      <c r="G48" s="55">
        <v>11626.260096777494</v>
      </c>
      <c r="H48" s="55">
        <v>1001.3248804523575</v>
      </c>
      <c r="I48" s="55"/>
      <c r="J48" s="55">
        <v>0</v>
      </c>
      <c r="K48" s="43"/>
      <c r="L48" s="43"/>
      <c r="M48" s="43"/>
      <c r="N48" s="43"/>
    </row>
    <row r="49" spans="1:14" ht="23" x14ac:dyDescent="0.25">
      <c r="A49" s="27"/>
      <c r="B49" s="44" t="s">
        <v>24</v>
      </c>
      <c r="C49" s="91">
        <v>100</v>
      </c>
      <c r="D49" s="56">
        <v>68.916752923466902</v>
      </c>
      <c r="E49" s="56">
        <v>16.063266372342458</v>
      </c>
      <c r="F49" s="56">
        <v>8.3815450638978426</v>
      </c>
      <c r="G49" s="56">
        <v>6.1120300935557674</v>
      </c>
      <c r="H49" s="56">
        <v>0.52640554673701878</v>
      </c>
      <c r="I49" s="57"/>
      <c r="J49" s="57"/>
      <c r="K49" s="43"/>
      <c r="L49" s="43"/>
      <c r="M49" s="43"/>
      <c r="N49" s="43"/>
    </row>
    <row r="50" spans="1:14" ht="23" x14ac:dyDescent="0.25">
      <c r="A50" s="27"/>
      <c r="B50" s="28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 ht="23" x14ac:dyDescent="0.25">
      <c r="A51" s="27"/>
      <c r="B51" s="28"/>
      <c r="C51" s="27" t="s">
        <v>30</v>
      </c>
      <c r="D51" s="27"/>
      <c r="E51" s="47">
        <f>E48*100/C48</f>
        <v>16.063266372342458</v>
      </c>
      <c r="F51" s="27"/>
      <c r="G51" s="27"/>
      <c r="H51" s="27"/>
      <c r="I51" s="27"/>
      <c r="J51" s="27"/>
      <c r="K51" s="27"/>
      <c r="L51" s="27"/>
      <c r="M51" s="27"/>
      <c r="N51" s="27"/>
    </row>
    <row r="52" spans="1:14" ht="23" x14ac:dyDescent="0.25">
      <c r="A52" s="27"/>
      <c r="B52" s="28"/>
      <c r="C52" s="27" t="s">
        <v>16</v>
      </c>
      <c r="D52" s="27">
        <f t="shared" ref="D52:I52" si="0">D43/1000000</f>
        <v>15967.141484136273</v>
      </c>
      <c r="E52" s="27">
        <f t="shared" si="0"/>
        <v>1963.2303479904008</v>
      </c>
      <c r="F52" s="27">
        <f t="shared" si="0"/>
        <v>562.06525992570312</v>
      </c>
      <c r="G52" s="27">
        <f t="shared" si="0"/>
        <v>298.85813069247138</v>
      </c>
      <c r="H52" s="27">
        <f t="shared" si="0"/>
        <v>22.587578267123007</v>
      </c>
      <c r="I52" s="27">
        <f t="shared" si="0"/>
        <v>0</v>
      </c>
      <c r="J52" s="27"/>
      <c r="K52" s="27"/>
      <c r="L52" s="27"/>
      <c r="M52" s="27"/>
      <c r="N52" s="27"/>
    </row>
    <row r="53" spans="1:14" ht="23" x14ac:dyDescent="0.25">
      <c r="A53" s="27"/>
      <c r="B53" s="28"/>
      <c r="C53" s="27">
        <f>L55</f>
        <v>78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 ht="23" x14ac:dyDescent="0.25">
      <c r="A54" s="27"/>
      <c r="B54" s="28"/>
      <c r="C54" s="47">
        <f>K55</f>
        <v>78.147836142574917</v>
      </c>
      <c r="D54" s="58" t="str">
        <f t="shared" ref="D54:I54" si="1">D6</f>
        <v>O</v>
      </c>
      <c r="E54" s="58" t="str">
        <f t="shared" si="1"/>
        <v>I</v>
      </c>
      <c r="F54" s="58" t="str">
        <f t="shared" si="1"/>
        <v>II</v>
      </c>
      <c r="G54" s="58" t="str">
        <f t="shared" si="1"/>
        <v>III</v>
      </c>
      <c r="H54" s="58" t="str">
        <f t="shared" si="1"/>
        <v>IV</v>
      </c>
      <c r="I54" s="58" t="str">
        <f t="shared" si="1"/>
        <v>V</v>
      </c>
      <c r="J54" s="27"/>
      <c r="K54" s="27"/>
      <c r="L54" s="27"/>
      <c r="M54" s="27"/>
      <c r="N54" s="27"/>
    </row>
    <row r="55" spans="1:14" ht="23" x14ac:dyDescent="0.25">
      <c r="A55" s="27"/>
      <c r="B55" s="59" t="s">
        <v>33</v>
      </c>
      <c r="C55" s="27" t="str">
        <f>CONCATENATE(C51,C53,C52)</f>
        <v>&lt; 11,5 cm =78%</v>
      </c>
      <c r="D55" s="47">
        <f t="shared" ref="D55:I55" si="2">SUM(D8:D24)/1000000000</f>
        <v>14.046049621783563</v>
      </c>
      <c r="E55" s="47">
        <f t="shared" si="2"/>
        <v>0.65400173437421472</v>
      </c>
      <c r="F55" s="47">
        <f t="shared" si="2"/>
        <v>2.5909472331428576E-3</v>
      </c>
      <c r="G55" s="47">
        <f t="shared" si="2"/>
        <v>0</v>
      </c>
      <c r="H55" s="47">
        <f t="shared" si="2"/>
        <v>0</v>
      </c>
      <c r="I55" s="47">
        <f t="shared" si="2"/>
        <v>0</v>
      </c>
      <c r="J55" s="47">
        <f>SUM(D55:I55)</f>
        <v>14.70264230339092</v>
      </c>
      <c r="K55" s="47">
        <f>(J55/$J57)*100</f>
        <v>78.147836142574917</v>
      </c>
      <c r="L55" s="47">
        <f>ROUND(K55,0)</f>
        <v>78</v>
      </c>
      <c r="M55" s="27"/>
      <c r="N55" s="27"/>
    </row>
    <row r="56" spans="1:14" ht="23" x14ac:dyDescent="0.25">
      <c r="A56" s="27"/>
      <c r="B56" s="59"/>
      <c r="C56" s="27" t="s">
        <v>29</v>
      </c>
      <c r="D56" s="47">
        <f t="shared" ref="D56:I56" si="3">SUM(D25:D42)/1000000000</f>
        <v>1.921091862352708</v>
      </c>
      <c r="E56" s="47">
        <f t="shared" si="3"/>
        <v>1.3092286136161861</v>
      </c>
      <c r="F56" s="47">
        <f t="shared" si="3"/>
        <v>0.55947431269256032</v>
      </c>
      <c r="G56" s="47">
        <f t="shared" si="3"/>
        <v>0.29885813069247136</v>
      </c>
      <c r="H56" s="47">
        <f t="shared" si="3"/>
        <v>2.2587578267123005E-2</v>
      </c>
      <c r="I56" s="47">
        <f t="shared" si="3"/>
        <v>0</v>
      </c>
      <c r="J56" s="47">
        <f>SUM(D56:I56)</f>
        <v>4.1112404976210488</v>
      </c>
      <c r="K56" s="47">
        <f>(J56/$J57)*100</f>
        <v>21.852163857425065</v>
      </c>
      <c r="L56" s="27"/>
      <c r="M56" s="27"/>
      <c r="N56" s="27"/>
    </row>
    <row r="57" spans="1:14" ht="23" x14ac:dyDescent="0.25">
      <c r="A57" s="27"/>
      <c r="B57" s="59"/>
      <c r="C57" s="27"/>
      <c r="D57" s="27"/>
      <c r="E57" s="27"/>
      <c r="F57" s="27"/>
      <c r="G57" s="27"/>
      <c r="H57" s="27"/>
      <c r="I57" s="27"/>
      <c r="J57" s="47">
        <f>SUM(J55:J56)</f>
        <v>18.813882801011971</v>
      </c>
      <c r="K57" s="47">
        <f>SUM(K55:K56)</f>
        <v>99.999999999999986</v>
      </c>
      <c r="L57" s="27"/>
      <c r="M57" s="27"/>
      <c r="N57" s="27"/>
    </row>
    <row r="58" spans="1:14" ht="23" x14ac:dyDescent="0.25">
      <c r="A58" s="27"/>
      <c r="B58" s="59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 ht="23" x14ac:dyDescent="0.25">
      <c r="A59" s="27"/>
      <c r="B59" s="59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 ht="23" x14ac:dyDescent="0.25">
      <c r="A60" s="27"/>
      <c r="B60" s="59"/>
      <c r="C60" s="47">
        <f>K61</f>
        <v>0</v>
      </c>
      <c r="D60" s="60" t="s">
        <v>5</v>
      </c>
      <c r="E60" s="60" t="s">
        <v>6</v>
      </c>
      <c r="F60" s="60" t="s">
        <v>7</v>
      </c>
      <c r="G60" s="60" t="s">
        <v>8</v>
      </c>
      <c r="H60" s="60" t="s">
        <v>9</v>
      </c>
      <c r="I60" s="60" t="s">
        <v>10</v>
      </c>
      <c r="J60" s="27"/>
      <c r="K60" s="27"/>
      <c r="L60" s="27"/>
      <c r="M60" s="27"/>
      <c r="N60" s="27"/>
    </row>
    <row r="61" spans="1:14" ht="23" x14ac:dyDescent="0.25">
      <c r="A61" s="27"/>
      <c r="B61" s="59"/>
      <c r="C61" s="27" t="s">
        <v>31</v>
      </c>
      <c r="D61" s="61"/>
      <c r="E61" s="61"/>
      <c r="F61" s="61"/>
      <c r="G61" s="61"/>
      <c r="H61" s="61"/>
      <c r="I61" s="61"/>
      <c r="J61" s="47"/>
      <c r="K61" s="47"/>
      <c r="L61" s="42"/>
      <c r="M61" s="27"/>
      <c r="N61" s="27"/>
    </row>
    <row r="62" spans="1:14" ht="23" x14ac:dyDescent="0.25">
      <c r="A62" s="27"/>
      <c r="B62" s="59"/>
      <c r="C62" s="27" t="s">
        <v>29</v>
      </c>
      <c r="D62" s="61"/>
      <c r="E62" s="61"/>
      <c r="F62" s="61"/>
      <c r="G62" s="61"/>
      <c r="H62" s="61"/>
      <c r="I62" s="61"/>
      <c r="J62" s="47"/>
      <c r="K62" s="47"/>
      <c r="L62" s="42"/>
      <c r="M62" s="27"/>
      <c r="N62" s="27"/>
    </row>
    <row r="63" spans="1:14" ht="23" x14ac:dyDescent="0.25">
      <c r="A63" s="27"/>
      <c r="B63" s="59"/>
      <c r="C63" s="27"/>
      <c r="D63" s="27"/>
      <c r="E63" s="27"/>
      <c r="F63" s="27"/>
      <c r="G63" s="27"/>
      <c r="H63" s="27"/>
      <c r="I63" s="27"/>
      <c r="J63" s="47"/>
      <c r="K63" s="47"/>
      <c r="L63" s="42"/>
      <c r="M63" s="27"/>
      <c r="N63" s="27"/>
    </row>
    <row r="64" spans="1:14" ht="23" x14ac:dyDescent="0.25">
      <c r="A64" s="27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</sheetData>
  <mergeCells count="2">
    <mergeCell ref="B1:J1"/>
    <mergeCell ref="B2:J2"/>
  </mergeCells>
  <phoneticPr fontId="0" type="noConversion"/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INSTITUTO DE FOMENTO PESQUERO / DIVISIÓN INVESTIGACIÓN PESQUERA</oddHeader>
    <oddFooter>&amp;CCONVENIO DE DESEMPEÑO IFOP / SUBSECRETARÍA DE ECONOMÍA Y EMT 2020: 
"PROGRAMA DE SEGUIMIENTO DE LAS PRINCIPALES PESQUERÍAS PELÁGICAS, REGIONES DE VALPARAÍSO Y AYSÉN DEL GENERAL CARLOS IBÁÑEZ DEL CAMPO, AÑO 2020".  ANEXO 4XXX</oddFooter>
  </headerFooter>
  <drawing r:id="rId2"/>
  <legacyDrawingHF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64"/>
  <sheetViews>
    <sheetView showZeros="0" zoomScale="35" zoomScaleNormal="35" workbookViewId="0"/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3" width="24.140625" style="3" customWidth="1"/>
    <col min="4" max="8" width="23.85546875" style="3" customWidth="1"/>
    <col min="9" max="10" width="20.85546875" style="3" customWidth="1"/>
    <col min="11" max="11" width="12.42578125" style="1" bestFit="1" customWidth="1"/>
    <col min="12" max="12" width="22.28515625" style="1" bestFit="1" customWidth="1"/>
    <col min="13" max="17" width="11.5703125" style="1"/>
    <col min="18" max="18" width="13.85546875" style="1" customWidth="1"/>
    <col min="19" max="19" width="17.7109375" style="1" bestFit="1" customWidth="1"/>
    <col min="20" max="20" width="18.28515625" style="1" bestFit="1" customWidth="1"/>
    <col min="21" max="22" width="17.5703125" style="1" customWidth="1"/>
    <col min="23" max="16384" width="11.5703125" style="1"/>
  </cols>
  <sheetData>
    <row r="1" spans="1:23" ht="23" x14ac:dyDescent="0.25">
      <c r="A1" s="27"/>
      <c r="B1" s="102" t="s">
        <v>44</v>
      </c>
      <c r="C1" s="102"/>
      <c r="D1" s="102"/>
      <c r="E1" s="102"/>
      <c r="F1" s="102"/>
      <c r="G1" s="102"/>
      <c r="H1" s="102"/>
      <c r="I1" s="102"/>
      <c r="J1" s="102"/>
      <c r="K1" s="27"/>
      <c r="L1" s="27"/>
      <c r="M1" s="27"/>
      <c r="N1" s="27"/>
    </row>
    <row r="2" spans="1:23" ht="23" x14ac:dyDescent="0.25">
      <c r="A2" s="27"/>
      <c r="B2" s="102" t="s">
        <v>76</v>
      </c>
      <c r="C2" s="102"/>
      <c r="D2" s="102"/>
      <c r="E2" s="102"/>
      <c r="F2" s="102"/>
      <c r="G2" s="102"/>
      <c r="H2" s="102"/>
      <c r="I2" s="102"/>
      <c r="J2" s="102"/>
      <c r="K2" s="27"/>
      <c r="L2" s="27"/>
      <c r="M2" s="27"/>
      <c r="N2" s="27"/>
    </row>
    <row r="3" spans="1:23" ht="23" x14ac:dyDescent="0.25">
      <c r="A3" s="27"/>
      <c r="B3" s="28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23" s="4" customFormat="1" ht="24" thickBot="1" x14ac:dyDescent="0.3">
      <c r="A4" s="29"/>
      <c r="B4" s="30"/>
      <c r="C4" s="80"/>
      <c r="D4" s="31"/>
      <c r="E4" s="31"/>
      <c r="F4" s="31"/>
      <c r="G4" s="31"/>
      <c r="H4" s="31"/>
      <c r="I4" s="31"/>
      <c r="J4" s="31"/>
      <c r="K4" s="29"/>
      <c r="L4" s="29"/>
      <c r="M4" s="29"/>
      <c r="N4" s="29"/>
    </row>
    <row r="5" spans="1:23" s="5" customFormat="1" ht="30" x14ac:dyDescent="0.3">
      <c r="A5" s="29"/>
      <c r="B5" s="32" t="s">
        <v>0</v>
      </c>
      <c r="C5" s="81" t="s">
        <v>1</v>
      </c>
      <c r="D5" s="33" t="s">
        <v>2</v>
      </c>
      <c r="E5" s="33"/>
      <c r="F5" s="33"/>
      <c r="G5" s="33"/>
      <c r="H5" s="33"/>
      <c r="I5" s="33"/>
      <c r="J5" s="33"/>
      <c r="K5" s="29"/>
      <c r="L5" s="29"/>
      <c r="M5" s="29"/>
      <c r="N5" s="29"/>
      <c r="P5" s="6"/>
      <c r="Q5" s="7"/>
      <c r="R5" s="7"/>
      <c r="S5" s="7"/>
      <c r="T5" s="7"/>
      <c r="U5" s="7"/>
      <c r="V5" s="7"/>
      <c r="W5" s="8"/>
    </row>
    <row r="6" spans="1:23" s="4" customFormat="1" ht="23" x14ac:dyDescent="0.25">
      <c r="A6" s="29"/>
      <c r="B6" s="32" t="s">
        <v>3</v>
      </c>
      <c r="C6" s="81" t="s">
        <v>4</v>
      </c>
      <c r="D6" s="34" t="s">
        <v>5</v>
      </c>
      <c r="E6" s="34" t="s">
        <v>6</v>
      </c>
      <c r="F6" s="34" t="s">
        <v>7</v>
      </c>
      <c r="G6" s="34" t="s">
        <v>8</v>
      </c>
      <c r="H6" s="34" t="s">
        <v>9</v>
      </c>
      <c r="I6" s="34" t="s">
        <v>10</v>
      </c>
      <c r="J6" s="35"/>
      <c r="K6" s="29"/>
      <c r="L6" s="29"/>
      <c r="M6" s="29"/>
      <c r="N6" s="29"/>
      <c r="P6" s="9"/>
      <c r="Q6" s="10"/>
      <c r="R6" s="10"/>
      <c r="S6" s="10"/>
      <c r="T6" s="11" t="s">
        <v>11</v>
      </c>
      <c r="U6" s="12" t="s">
        <v>12</v>
      </c>
      <c r="V6" s="12" t="s">
        <v>12</v>
      </c>
      <c r="W6" s="12" t="s">
        <v>12</v>
      </c>
    </row>
    <row r="7" spans="1:23" ht="23" x14ac:dyDescent="0.25">
      <c r="A7" s="27"/>
      <c r="B7" s="36"/>
      <c r="C7" s="82"/>
      <c r="D7" s="37"/>
      <c r="E7" s="37"/>
      <c r="F7" s="37"/>
      <c r="G7" s="37"/>
      <c r="H7" s="37"/>
      <c r="I7" s="37"/>
      <c r="J7" s="37"/>
      <c r="K7" s="27"/>
      <c r="L7" s="27"/>
      <c r="M7" s="27"/>
      <c r="N7" s="27"/>
      <c r="P7" s="9"/>
      <c r="Q7" s="13"/>
      <c r="R7" s="13"/>
      <c r="S7" s="14"/>
      <c r="T7" s="10"/>
      <c r="U7" s="15"/>
      <c r="V7" s="15"/>
      <c r="W7" s="15"/>
    </row>
    <row r="8" spans="1:23" ht="23" x14ac:dyDescent="0.25">
      <c r="A8" s="27"/>
      <c r="B8" s="38">
        <v>3</v>
      </c>
      <c r="C8" s="83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>
        <v>0</v>
      </c>
      <c r="J8" s="40"/>
      <c r="K8" s="27"/>
      <c r="L8" s="27"/>
      <c r="M8" s="27"/>
      <c r="N8" s="27"/>
      <c r="P8" s="9"/>
      <c r="Q8" s="13" t="s">
        <v>15</v>
      </c>
      <c r="R8" s="16" t="e">
        <f>V8</f>
        <v>#REF!</v>
      </c>
      <c r="S8" s="17">
        <f>C43</f>
        <v>129113988.77999997</v>
      </c>
      <c r="T8" s="17" t="e">
        <f>SUM(T9:T11)</f>
        <v>#REF!</v>
      </c>
      <c r="U8" s="18" t="e">
        <f>T8/1000000</f>
        <v>#REF!</v>
      </c>
      <c r="V8" s="19" t="e">
        <f>SUM(V9:V11)</f>
        <v>#REF!</v>
      </c>
      <c r="W8" s="18"/>
    </row>
    <row r="9" spans="1:23" ht="23" x14ac:dyDescent="0.25">
      <c r="A9" s="27"/>
      <c r="B9" s="38">
        <v>3.5</v>
      </c>
      <c r="C9" s="83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/>
      <c r="J9" s="39">
        <v>0</v>
      </c>
      <c r="K9" s="27"/>
      <c r="L9" s="41"/>
      <c r="M9" s="41"/>
      <c r="N9" s="27"/>
      <c r="P9" s="9"/>
      <c r="Q9" s="13" t="s">
        <v>17</v>
      </c>
      <c r="R9" s="16" t="e">
        <f>V9</f>
        <v>#REF!</v>
      </c>
      <c r="S9" s="17"/>
      <c r="T9" s="17">
        <f>[1]SC19Ñ00!C40</f>
        <v>364348816.78055447</v>
      </c>
      <c r="U9" s="18">
        <f>T9/1000000</f>
        <v>364.3488167805545</v>
      </c>
      <c r="V9" s="20" t="e">
        <f>(U9*100)/$U$8</f>
        <v>#REF!</v>
      </c>
      <c r="W9" s="18"/>
    </row>
    <row r="10" spans="1:23" ht="23" x14ac:dyDescent="0.25">
      <c r="A10" s="27"/>
      <c r="B10" s="38">
        <v>4</v>
      </c>
      <c r="C10" s="83">
        <v>0</v>
      </c>
      <c r="D10" s="39">
        <v>0</v>
      </c>
      <c r="E10" s="39">
        <v>0</v>
      </c>
      <c r="F10" s="39">
        <v>0</v>
      </c>
      <c r="G10" s="39">
        <v>0</v>
      </c>
      <c r="H10" s="39">
        <v>0</v>
      </c>
      <c r="I10" s="39"/>
      <c r="J10" s="39"/>
      <c r="K10" s="27"/>
      <c r="L10" s="42"/>
      <c r="M10" s="41"/>
      <c r="N10" s="27"/>
      <c r="P10" s="9"/>
      <c r="Q10" s="13" t="s">
        <v>19</v>
      </c>
      <c r="R10" s="16" t="e">
        <f>V10</f>
        <v>#REF!</v>
      </c>
      <c r="S10" s="17"/>
      <c r="T10" s="17">
        <f>[1]SC28Ñ00!C40</f>
        <v>66674619947.842796</v>
      </c>
      <c r="U10" s="18">
        <f>T10/1000000</f>
        <v>66674.619947842803</v>
      </c>
      <c r="V10" s="20" t="e">
        <f>(U10*100)/$U$8</f>
        <v>#REF!</v>
      </c>
      <c r="W10" s="18"/>
    </row>
    <row r="11" spans="1:23" ht="23" x14ac:dyDescent="0.25">
      <c r="A11" s="27"/>
      <c r="B11" s="38">
        <v>4.5</v>
      </c>
      <c r="C11" s="83">
        <v>0</v>
      </c>
      <c r="D11" s="39">
        <v>0</v>
      </c>
      <c r="E11" s="39">
        <v>0</v>
      </c>
      <c r="F11" s="39">
        <v>0</v>
      </c>
      <c r="G11" s="39">
        <v>0</v>
      </c>
      <c r="H11" s="39">
        <v>0</v>
      </c>
      <c r="I11" s="39"/>
      <c r="J11" s="39"/>
      <c r="K11" s="27"/>
      <c r="L11" s="42"/>
      <c r="M11" s="41"/>
      <c r="N11" s="27"/>
      <c r="P11" s="9"/>
      <c r="Q11" s="13" t="s">
        <v>21</v>
      </c>
      <c r="R11" s="16" t="e">
        <f>V11</f>
        <v>#REF!</v>
      </c>
      <c r="S11" s="17"/>
      <c r="T11" s="17" t="e">
        <f>#REF!</f>
        <v>#REF!</v>
      </c>
      <c r="U11" s="18" t="e">
        <f>T11/1000000</f>
        <v>#REF!</v>
      </c>
      <c r="V11" s="20" t="e">
        <f>(U11*100)/$U$8</f>
        <v>#REF!</v>
      </c>
      <c r="W11" s="18"/>
    </row>
    <row r="12" spans="1:23" ht="26" thickBot="1" x14ac:dyDescent="0.3">
      <c r="A12" s="27"/>
      <c r="B12" s="38">
        <v>5</v>
      </c>
      <c r="C12" s="83">
        <v>0</v>
      </c>
      <c r="D12" s="39">
        <v>0</v>
      </c>
      <c r="E12" s="39">
        <v>0</v>
      </c>
      <c r="F12" s="39">
        <v>0</v>
      </c>
      <c r="G12" s="39">
        <v>0</v>
      </c>
      <c r="H12" s="39">
        <v>0</v>
      </c>
      <c r="I12" s="39"/>
      <c r="J12" s="39"/>
      <c r="K12" s="27"/>
      <c r="L12" s="27"/>
      <c r="M12" s="27"/>
      <c r="N12" s="27"/>
      <c r="P12" s="21"/>
      <c r="Q12" s="22"/>
      <c r="R12" s="22"/>
      <c r="S12" s="22"/>
      <c r="T12" s="23"/>
      <c r="U12" s="23"/>
      <c r="V12" s="23"/>
      <c r="W12" s="24"/>
    </row>
    <row r="13" spans="1:23" ht="23" x14ac:dyDescent="0.25">
      <c r="A13" s="27"/>
      <c r="B13" s="38">
        <v>5.5</v>
      </c>
      <c r="C13" s="83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/>
      <c r="J13" s="39"/>
      <c r="K13" s="27"/>
      <c r="L13" s="27"/>
      <c r="M13" s="27"/>
      <c r="N13" s="27"/>
    </row>
    <row r="14" spans="1:23" ht="23" x14ac:dyDescent="0.25">
      <c r="A14" s="27"/>
      <c r="B14" s="38">
        <v>6</v>
      </c>
      <c r="C14" s="83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/>
      <c r="J14" s="39"/>
      <c r="K14" s="27"/>
      <c r="L14" s="27"/>
      <c r="M14" s="27"/>
      <c r="N14" s="27"/>
    </row>
    <row r="15" spans="1:23" ht="23" x14ac:dyDescent="0.25">
      <c r="A15" s="27"/>
      <c r="B15" s="38">
        <v>6.5</v>
      </c>
      <c r="C15" s="83">
        <v>234.60999999999999</v>
      </c>
      <c r="D15" s="39">
        <v>0</v>
      </c>
      <c r="E15" s="39">
        <v>234.60999999999999</v>
      </c>
      <c r="F15" s="39">
        <v>0</v>
      </c>
      <c r="G15" s="39">
        <v>0</v>
      </c>
      <c r="H15" s="39">
        <v>0</v>
      </c>
      <c r="I15" s="39"/>
      <c r="J15" s="39"/>
      <c r="K15" s="27"/>
      <c r="L15" s="27"/>
      <c r="M15" s="27"/>
      <c r="N15" s="27"/>
    </row>
    <row r="16" spans="1:23" ht="23" x14ac:dyDescent="0.25">
      <c r="A16" s="27"/>
      <c r="B16" s="38">
        <v>7</v>
      </c>
      <c r="C16" s="83">
        <v>523.18999999999994</v>
      </c>
      <c r="D16" s="39">
        <v>0</v>
      </c>
      <c r="E16" s="39">
        <v>523.18999999999994</v>
      </c>
      <c r="F16" s="39">
        <v>0</v>
      </c>
      <c r="G16" s="39">
        <v>0</v>
      </c>
      <c r="H16" s="39">
        <v>0</v>
      </c>
      <c r="I16" s="39"/>
      <c r="J16" s="39"/>
      <c r="K16" s="27"/>
      <c r="L16" s="27"/>
      <c r="M16" s="27"/>
      <c r="N16" s="27"/>
      <c r="Q16" s="1" t="s">
        <v>22</v>
      </c>
    </row>
    <row r="17" spans="1:14" ht="23" x14ac:dyDescent="0.25">
      <c r="A17" s="27"/>
      <c r="B17" s="38">
        <v>7.5</v>
      </c>
      <c r="C17" s="83">
        <v>883.67</v>
      </c>
      <c r="D17" s="39">
        <v>0</v>
      </c>
      <c r="E17" s="39">
        <v>883.67</v>
      </c>
      <c r="F17" s="39">
        <v>0</v>
      </c>
      <c r="G17" s="39">
        <v>0</v>
      </c>
      <c r="H17" s="39">
        <v>0</v>
      </c>
      <c r="I17" s="39"/>
      <c r="J17" s="39"/>
      <c r="K17" s="27"/>
      <c r="L17" s="42">
        <f>K55</f>
        <v>26.983803419910114</v>
      </c>
      <c r="M17" s="41" t="s">
        <v>16</v>
      </c>
      <c r="N17" s="27"/>
    </row>
    <row r="18" spans="1:14" ht="23" x14ac:dyDescent="0.25">
      <c r="A18" s="27"/>
      <c r="B18" s="38">
        <v>8</v>
      </c>
      <c r="C18" s="83">
        <v>805.27</v>
      </c>
      <c r="D18" s="39">
        <v>0</v>
      </c>
      <c r="E18" s="39">
        <v>805.27</v>
      </c>
      <c r="F18" s="39">
        <v>0</v>
      </c>
      <c r="G18" s="39">
        <v>0</v>
      </c>
      <c r="H18" s="39">
        <v>0</v>
      </c>
      <c r="I18" s="39"/>
      <c r="J18" s="39"/>
      <c r="K18" s="27"/>
      <c r="L18" s="42">
        <f>C48</f>
        <v>2350.5328144377359</v>
      </c>
      <c r="M18" s="41" t="s">
        <v>18</v>
      </c>
      <c r="N18" s="27"/>
    </row>
    <row r="19" spans="1:14" ht="23" x14ac:dyDescent="0.25">
      <c r="A19" s="27"/>
      <c r="B19" s="38">
        <v>8.5</v>
      </c>
      <c r="C19" s="83">
        <v>68910.97</v>
      </c>
      <c r="D19" s="39">
        <v>0</v>
      </c>
      <c r="E19" s="39">
        <v>68910.97</v>
      </c>
      <c r="F19" s="39">
        <v>0</v>
      </c>
      <c r="G19" s="39">
        <v>0</v>
      </c>
      <c r="H19" s="39">
        <v>0</v>
      </c>
      <c r="I19" s="39"/>
      <c r="J19" s="39"/>
      <c r="K19" s="27"/>
      <c r="L19" s="42">
        <f>C43</f>
        <v>129113988.77999997</v>
      </c>
      <c r="M19" s="41" t="s">
        <v>20</v>
      </c>
      <c r="N19" s="27"/>
    </row>
    <row r="20" spans="1:14" ht="23" x14ac:dyDescent="0.25">
      <c r="A20" s="27"/>
      <c r="B20" s="38">
        <v>9</v>
      </c>
      <c r="C20" s="83">
        <v>1012516.56</v>
      </c>
      <c r="D20" s="39">
        <v>0</v>
      </c>
      <c r="E20" s="39">
        <v>1012516.56</v>
      </c>
      <c r="F20" s="39">
        <v>0</v>
      </c>
      <c r="G20" s="39">
        <v>0</v>
      </c>
      <c r="H20" s="39">
        <v>0</v>
      </c>
      <c r="I20" s="39"/>
      <c r="J20" s="39"/>
      <c r="K20" s="27"/>
      <c r="L20" s="42">
        <f>L71</f>
        <v>0</v>
      </c>
      <c r="M20" s="27"/>
      <c r="N20" s="27"/>
    </row>
    <row r="21" spans="1:14" ht="23" x14ac:dyDescent="0.25">
      <c r="A21" s="27"/>
      <c r="B21" s="38">
        <v>9.5</v>
      </c>
      <c r="C21" s="83">
        <v>2104936.6</v>
      </c>
      <c r="D21" s="39">
        <v>0</v>
      </c>
      <c r="E21" s="39">
        <v>2104936.6</v>
      </c>
      <c r="F21" s="39">
        <v>0</v>
      </c>
      <c r="G21" s="39">
        <v>0</v>
      </c>
      <c r="H21" s="39">
        <v>0</v>
      </c>
      <c r="I21" s="39"/>
      <c r="J21" s="39"/>
      <c r="K21" s="27"/>
      <c r="L21" s="27"/>
      <c r="M21" s="27"/>
      <c r="N21" s="27"/>
    </row>
    <row r="22" spans="1:14" ht="23" x14ac:dyDescent="0.25">
      <c r="A22" s="27"/>
      <c r="B22" s="38">
        <v>10</v>
      </c>
      <c r="C22" s="83">
        <v>3105850.16</v>
      </c>
      <c r="D22" s="39">
        <v>0</v>
      </c>
      <c r="E22" s="39">
        <v>3105850.16</v>
      </c>
      <c r="F22" s="39">
        <v>0</v>
      </c>
      <c r="G22" s="39">
        <v>0</v>
      </c>
      <c r="H22" s="39">
        <v>0</v>
      </c>
      <c r="I22" s="39"/>
      <c r="J22" s="39"/>
      <c r="K22" s="27"/>
      <c r="L22" s="27"/>
      <c r="M22" s="27"/>
      <c r="N22" s="27"/>
    </row>
    <row r="23" spans="1:14" ht="23" x14ac:dyDescent="0.25">
      <c r="A23" s="27"/>
      <c r="B23" s="38">
        <v>10.5</v>
      </c>
      <c r="C23" s="83">
        <v>14306906.83</v>
      </c>
      <c r="D23" s="39">
        <v>0</v>
      </c>
      <c r="E23" s="39">
        <v>14306906.83</v>
      </c>
      <c r="F23" s="39">
        <v>0</v>
      </c>
      <c r="G23" s="39">
        <v>0</v>
      </c>
      <c r="H23" s="39">
        <v>0</v>
      </c>
      <c r="I23" s="39"/>
      <c r="J23" s="39"/>
      <c r="K23" s="27"/>
      <c r="L23" s="27"/>
      <c r="M23" s="27"/>
      <c r="N23" s="27"/>
    </row>
    <row r="24" spans="1:14" ht="23" x14ac:dyDescent="0.25">
      <c r="A24" s="27"/>
      <c r="B24" s="38">
        <v>11</v>
      </c>
      <c r="C24" s="83">
        <v>14238297.060000001</v>
      </c>
      <c r="D24" s="39">
        <v>0</v>
      </c>
      <c r="E24" s="39">
        <v>12204254.622857144</v>
      </c>
      <c r="F24" s="39">
        <v>2034042.4371428571</v>
      </c>
      <c r="G24" s="39">
        <v>0</v>
      </c>
      <c r="H24" s="39">
        <v>0</v>
      </c>
      <c r="I24" s="39"/>
      <c r="J24" s="39"/>
      <c r="K24" s="27"/>
      <c r="L24" s="27"/>
      <c r="M24" s="27"/>
      <c r="N24" s="27"/>
    </row>
    <row r="25" spans="1:14" ht="23" x14ac:dyDescent="0.25">
      <c r="A25" s="27"/>
      <c r="B25" s="38">
        <v>11.5</v>
      </c>
      <c r="C25" s="83">
        <v>9189655.1600000001</v>
      </c>
      <c r="D25" s="39">
        <v>0</v>
      </c>
      <c r="E25" s="39">
        <v>8040948.2649999997</v>
      </c>
      <c r="F25" s="39">
        <v>1148706.895</v>
      </c>
      <c r="G25" s="39">
        <v>0</v>
      </c>
      <c r="H25" s="39">
        <v>0</v>
      </c>
      <c r="I25" s="39"/>
      <c r="J25" s="39"/>
      <c r="K25" s="27"/>
      <c r="L25" s="27"/>
      <c r="M25" s="27"/>
      <c r="N25" s="27"/>
    </row>
    <row r="26" spans="1:14" ht="23" x14ac:dyDescent="0.25">
      <c r="A26" s="27"/>
      <c r="B26" s="38">
        <v>12</v>
      </c>
      <c r="C26" s="83">
        <v>4048771.5199999996</v>
      </c>
      <c r="D26" s="39">
        <v>0</v>
      </c>
      <c r="E26" s="39">
        <v>2699181.0133333332</v>
      </c>
      <c r="F26" s="39">
        <v>1349590.5066666666</v>
      </c>
      <c r="G26" s="39">
        <v>0</v>
      </c>
      <c r="H26" s="39">
        <v>0</v>
      </c>
      <c r="I26" s="39"/>
      <c r="J26" s="39"/>
      <c r="K26" s="27"/>
      <c r="L26" s="27"/>
      <c r="M26" s="27"/>
      <c r="N26" s="27"/>
    </row>
    <row r="27" spans="1:14" ht="23" x14ac:dyDescent="0.25">
      <c r="A27" s="27"/>
      <c r="B27" s="38">
        <v>12.5</v>
      </c>
      <c r="C27" s="83">
        <v>2049110.93</v>
      </c>
      <c r="D27" s="39">
        <v>0</v>
      </c>
      <c r="E27" s="39">
        <v>0</v>
      </c>
      <c r="F27" s="39">
        <v>2049110.93</v>
      </c>
      <c r="G27" s="39">
        <v>0</v>
      </c>
      <c r="H27" s="39">
        <v>0</v>
      </c>
      <c r="I27" s="39"/>
      <c r="J27" s="39"/>
      <c r="K27" s="27"/>
      <c r="L27" s="27"/>
      <c r="M27" s="27"/>
      <c r="N27" s="27"/>
    </row>
    <row r="28" spans="1:14" ht="23" x14ac:dyDescent="0.25">
      <c r="A28" s="27"/>
      <c r="B28" s="38">
        <v>13</v>
      </c>
      <c r="C28" s="83">
        <v>10133674.549999999</v>
      </c>
      <c r="D28" s="39">
        <v>0</v>
      </c>
      <c r="E28" s="39">
        <v>6080204.7299999995</v>
      </c>
      <c r="F28" s="39">
        <v>4053469.8199999994</v>
      </c>
      <c r="G28" s="39">
        <v>0</v>
      </c>
      <c r="H28" s="39">
        <v>0</v>
      </c>
      <c r="I28" s="39"/>
      <c r="J28" s="39"/>
      <c r="K28" s="27"/>
      <c r="L28" s="27"/>
      <c r="M28" s="27"/>
      <c r="N28" s="27"/>
    </row>
    <row r="29" spans="1:14" ht="23" x14ac:dyDescent="0.25">
      <c r="A29" s="27"/>
      <c r="B29" s="38">
        <v>13.5</v>
      </c>
      <c r="C29" s="83">
        <v>15194409.449999999</v>
      </c>
      <c r="D29" s="39">
        <v>0</v>
      </c>
      <c r="E29" s="39">
        <v>4341259.842857142</v>
      </c>
      <c r="F29" s="39">
        <v>10853149.607142858</v>
      </c>
      <c r="G29" s="39">
        <v>0</v>
      </c>
      <c r="H29" s="39">
        <v>0</v>
      </c>
      <c r="I29" s="39"/>
      <c r="J29" s="39"/>
      <c r="K29" s="27"/>
      <c r="L29" s="27"/>
      <c r="M29" s="27"/>
      <c r="N29" s="27"/>
    </row>
    <row r="30" spans="1:14" ht="23" x14ac:dyDescent="0.25">
      <c r="A30" s="27"/>
      <c r="B30" s="38">
        <v>14</v>
      </c>
      <c r="C30" s="83">
        <v>19242779.149999999</v>
      </c>
      <c r="D30" s="39">
        <v>0</v>
      </c>
      <c r="E30" s="39">
        <v>0</v>
      </c>
      <c r="F30" s="39">
        <v>15394223.319999998</v>
      </c>
      <c r="G30" s="39">
        <v>3848555.8299999996</v>
      </c>
      <c r="H30" s="39">
        <v>0</v>
      </c>
      <c r="I30" s="39"/>
      <c r="J30" s="39"/>
      <c r="K30" s="27"/>
      <c r="L30" s="27"/>
      <c r="M30" s="27"/>
      <c r="N30" s="27"/>
    </row>
    <row r="31" spans="1:14" ht="23" x14ac:dyDescent="0.25">
      <c r="A31" s="27"/>
      <c r="B31" s="38">
        <v>14.5</v>
      </c>
      <c r="C31" s="83">
        <v>16194065.389999999</v>
      </c>
      <c r="D31" s="39">
        <v>0</v>
      </c>
      <c r="E31" s="39">
        <v>0</v>
      </c>
      <c r="F31" s="39">
        <v>4048516.3474999997</v>
      </c>
      <c r="G31" s="39">
        <v>12145549.042499999</v>
      </c>
      <c r="H31" s="39">
        <v>0</v>
      </c>
      <c r="I31" s="39"/>
      <c r="J31" s="39"/>
      <c r="K31" s="27"/>
      <c r="L31" s="27"/>
      <c r="M31" s="27"/>
      <c r="N31" s="27"/>
    </row>
    <row r="32" spans="1:14" ht="23" x14ac:dyDescent="0.25">
      <c r="A32" s="27"/>
      <c r="B32" s="38">
        <v>15</v>
      </c>
      <c r="C32" s="83">
        <v>6073045.3599999994</v>
      </c>
      <c r="D32" s="39">
        <v>0</v>
      </c>
      <c r="E32" s="39">
        <v>0</v>
      </c>
      <c r="F32" s="39">
        <v>1518261.34</v>
      </c>
      <c r="G32" s="39">
        <v>4554784.0199999996</v>
      </c>
      <c r="H32" s="39">
        <v>0</v>
      </c>
      <c r="I32" s="39"/>
      <c r="J32" s="39"/>
      <c r="K32" s="27"/>
      <c r="L32" s="27"/>
      <c r="M32" s="27"/>
      <c r="N32" s="27"/>
    </row>
    <row r="33" spans="1:14" ht="23" x14ac:dyDescent="0.25">
      <c r="A33" s="27"/>
      <c r="B33" s="38">
        <v>15.5</v>
      </c>
      <c r="C33" s="83">
        <v>5061374.4400000004</v>
      </c>
      <c r="D33" s="39">
        <v>0</v>
      </c>
      <c r="E33" s="39">
        <v>0</v>
      </c>
      <c r="F33" s="39">
        <v>632671.80500000005</v>
      </c>
      <c r="G33" s="39">
        <v>4428702.6350000007</v>
      </c>
      <c r="H33" s="39">
        <v>0</v>
      </c>
      <c r="I33" s="39"/>
      <c r="J33" s="39"/>
      <c r="K33" s="27"/>
      <c r="L33" s="27"/>
      <c r="M33" s="27"/>
      <c r="N33" s="27"/>
    </row>
    <row r="34" spans="1:14" ht="23" x14ac:dyDescent="0.25">
      <c r="A34" s="27"/>
      <c r="B34" s="38">
        <v>16</v>
      </c>
      <c r="C34" s="83">
        <v>3037864.9199999995</v>
      </c>
      <c r="D34" s="39">
        <v>0</v>
      </c>
      <c r="E34" s="39">
        <v>0</v>
      </c>
      <c r="F34" s="39">
        <v>433980.70285714278</v>
      </c>
      <c r="G34" s="39">
        <v>2603884.2171428567</v>
      </c>
      <c r="H34" s="39">
        <v>0</v>
      </c>
      <c r="I34" s="39"/>
      <c r="J34" s="39"/>
      <c r="K34" s="27"/>
      <c r="L34" s="27"/>
      <c r="M34" s="27"/>
      <c r="N34" s="27"/>
    </row>
    <row r="35" spans="1:14" ht="23" x14ac:dyDescent="0.25">
      <c r="A35" s="27"/>
      <c r="B35" s="38">
        <v>16.5</v>
      </c>
      <c r="C35" s="83">
        <v>3037039.71</v>
      </c>
      <c r="D35" s="39">
        <v>0</v>
      </c>
      <c r="E35" s="39">
        <v>0</v>
      </c>
      <c r="F35" s="39">
        <v>379629.96375</v>
      </c>
      <c r="G35" s="39">
        <v>2277779.7824999997</v>
      </c>
      <c r="H35" s="39">
        <v>379629.96375</v>
      </c>
      <c r="I35" s="39"/>
      <c r="J35" s="39"/>
      <c r="K35" s="27"/>
      <c r="L35" s="27"/>
      <c r="M35" s="27"/>
      <c r="N35" s="27"/>
    </row>
    <row r="36" spans="1:14" ht="23" x14ac:dyDescent="0.25">
      <c r="A36" s="27"/>
      <c r="B36" s="38">
        <v>17</v>
      </c>
      <c r="C36" s="83">
        <v>1012312.98</v>
      </c>
      <c r="D36" s="39">
        <v>0</v>
      </c>
      <c r="E36" s="39">
        <v>0</v>
      </c>
      <c r="F36" s="39">
        <v>0</v>
      </c>
      <c r="G36" s="39">
        <v>1012312.98</v>
      </c>
      <c r="H36" s="39">
        <v>0</v>
      </c>
      <c r="I36" s="39"/>
      <c r="J36" s="39"/>
      <c r="K36" s="27"/>
      <c r="L36" s="27"/>
      <c r="M36" s="27"/>
      <c r="N36" s="27"/>
    </row>
    <row r="37" spans="1:14" ht="23" x14ac:dyDescent="0.25">
      <c r="A37" s="27"/>
      <c r="B37" s="38">
        <v>17.5</v>
      </c>
      <c r="C37" s="83">
        <v>20.3</v>
      </c>
      <c r="D37" s="39">
        <v>0</v>
      </c>
      <c r="E37" s="39">
        <v>0</v>
      </c>
      <c r="F37" s="39">
        <v>0</v>
      </c>
      <c r="G37" s="39">
        <v>20.3</v>
      </c>
      <c r="H37" s="39">
        <v>0</v>
      </c>
      <c r="I37" s="39"/>
      <c r="J37" s="39"/>
      <c r="K37" s="27"/>
      <c r="L37" s="43"/>
      <c r="M37" s="43"/>
      <c r="N37" s="43"/>
    </row>
    <row r="38" spans="1:14" ht="23" x14ac:dyDescent="0.25">
      <c r="A38" s="27"/>
      <c r="B38" s="38">
        <v>18</v>
      </c>
      <c r="C38" s="83"/>
      <c r="D38" s="39"/>
      <c r="E38" s="39"/>
      <c r="F38" s="39"/>
      <c r="G38" s="39"/>
      <c r="H38" s="39"/>
      <c r="I38" s="39"/>
      <c r="J38" s="39"/>
      <c r="K38" s="27"/>
      <c r="L38" s="43"/>
      <c r="M38" s="43"/>
      <c r="N38" s="43"/>
    </row>
    <row r="39" spans="1:14" ht="23" x14ac:dyDescent="0.25">
      <c r="A39" s="27"/>
      <c r="B39" s="38">
        <v>18.5</v>
      </c>
      <c r="C39" s="83"/>
      <c r="D39" s="39"/>
      <c r="E39" s="39"/>
      <c r="F39" s="39"/>
      <c r="G39" s="39"/>
      <c r="H39" s="39"/>
      <c r="I39" s="39"/>
      <c r="J39" s="39"/>
      <c r="K39" s="27"/>
      <c r="L39" s="43"/>
      <c r="M39" s="43"/>
      <c r="N39" s="43"/>
    </row>
    <row r="40" spans="1:14" ht="23" x14ac:dyDescent="0.25">
      <c r="A40" s="27"/>
      <c r="B40" s="38">
        <v>19</v>
      </c>
      <c r="C40" s="83"/>
      <c r="D40" s="39"/>
      <c r="E40" s="39"/>
      <c r="F40" s="39"/>
      <c r="G40" s="39"/>
      <c r="H40" s="39"/>
      <c r="I40" s="39"/>
      <c r="J40" s="39"/>
      <c r="K40" s="27"/>
      <c r="L40" s="43"/>
      <c r="M40" s="43"/>
      <c r="N40" s="43"/>
    </row>
    <row r="41" spans="1:14" ht="23" x14ac:dyDescent="0.25">
      <c r="A41" s="27"/>
      <c r="B41" s="38">
        <v>19.5</v>
      </c>
      <c r="C41" s="83"/>
      <c r="D41" s="39"/>
      <c r="E41" s="39"/>
      <c r="F41" s="39"/>
      <c r="G41" s="39"/>
      <c r="H41" s="39"/>
      <c r="I41" s="39"/>
      <c r="J41" s="39"/>
      <c r="K41" s="27"/>
      <c r="L41" s="43"/>
      <c r="M41" s="43"/>
      <c r="N41" s="43"/>
    </row>
    <row r="42" spans="1:14" ht="23" x14ac:dyDescent="0.25">
      <c r="A42" s="27"/>
      <c r="B42" s="44"/>
      <c r="C42" s="84"/>
      <c r="D42" s="45"/>
      <c r="E42" s="45"/>
      <c r="F42" s="45"/>
      <c r="G42" s="45"/>
      <c r="H42" s="45"/>
      <c r="I42" s="45"/>
      <c r="J42" s="45"/>
      <c r="K42" s="27"/>
      <c r="L42" s="43"/>
      <c r="M42" s="43"/>
      <c r="N42" s="43"/>
    </row>
    <row r="43" spans="1:14" ht="23" x14ac:dyDescent="0.25">
      <c r="A43" s="27"/>
      <c r="B43" s="46" t="s">
        <v>23</v>
      </c>
      <c r="C43" s="90">
        <v>129113988.77999997</v>
      </c>
      <c r="D43" s="39">
        <v>0</v>
      </c>
      <c r="E43" s="39">
        <v>53967416.334047623</v>
      </c>
      <c r="F43" s="39">
        <v>43895353.67505952</v>
      </c>
      <c r="G43" s="39">
        <v>30871588.807142857</v>
      </c>
      <c r="H43" s="39">
        <v>379629.96375</v>
      </c>
      <c r="I43" s="39"/>
      <c r="J43" s="39"/>
      <c r="K43" s="27"/>
      <c r="L43" s="43"/>
      <c r="M43" s="43"/>
      <c r="N43" s="43"/>
    </row>
    <row r="44" spans="1:14" s="25" customFormat="1" ht="23" x14ac:dyDescent="0.25">
      <c r="A44" s="47"/>
      <c r="B44" s="38" t="s">
        <v>24</v>
      </c>
      <c r="C44" s="86">
        <v>100.00000000000001</v>
      </c>
      <c r="D44" s="48">
        <v>0</v>
      </c>
      <c r="E44" s="48">
        <v>41.798272088087863</v>
      </c>
      <c r="F44" s="48">
        <v>33.99736472385942</v>
      </c>
      <c r="G44" s="48">
        <v>23.910336206672078</v>
      </c>
      <c r="H44" s="48">
        <v>0.29402698138066158</v>
      </c>
      <c r="I44" s="48"/>
      <c r="J44" s="48"/>
      <c r="K44" s="47"/>
      <c r="L44" s="43"/>
      <c r="M44" s="43"/>
      <c r="N44" s="43"/>
    </row>
    <row r="45" spans="1:14" s="25" customFormat="1" ht="23" x14ac:dyDescent="0.25">
      <c r="A45" s="47"/>
      <c r="B45" s="38" t="s">
        <v>25</v>
      </c>
      <c r="C45" s="87">
        <v>12.965634785262813</v>
      </c>
      <c r="D45" s="49">
        <v>0</v>
      </c>
      <c r="E45" s="49">
        <v>11.261464027583509</v>
      </c>
      <c r="F45" s="49">
        <v>13.59179681801551</v>
      </c>
      <c r="G45" s="49">
        <v>15.010956726887494</v>
      </c>
      <c r="H45" s="49">
        <v>16.5</v>
      </c>
      <c r="I45" s="49"/>
      <c r="J45" s="49"/>
      <c r="K45" s="47"/>
      <c r="L45" s="43"/>
      <c r="M45" s="43"/>
      <c r="N45" s="43"/>
    </row>
    <row r="46" spans="1:14" s="26" customFormat="1" ht="23" x14ac:dyDescent="0.25">
      <c r="A46" s="50"/>
      <c r="B46" s="51" t="s">
        <v>26</v>
      </c>
      <c r="C46" s="88">
        <v>3.4001880349014364</v>
      </c>
      <c r="D46" s="52">
        <v>0</v>
      </c>
      <c r="E46" s="52">
        <v>1.267512086479591</v>
      </c>
      <c r="F46" s="52">
        <v>0.97982252467793229</v>
      </c>
      <c r="G46" s="52">
        <v>0.64028712308496338</v>
      </c>
      <c r="H46" s="52">
        <v>3.925190809113457E-14</v>
      </c>
      <c r="I46" s="52"/>
      <c r="J46" s="52"/>
      <c r="K46" s="50"/>
      <c r="L46" s="43"/>
      <c r="M46" s="43"/>
      <c r="N46" s="43"/>
    </row>
    <row r="47" spans="1:14" ht="23" x14ac:dyDescent="0.25">
      <c r="A47" s="27"/>
      <c r="B47" s="53" t="s">
        <v>27</v>
      </c>
      <c r="C47" s="89">
        <v>18.213854401970949</v>
      </c>
      <c r="D47" s="54">
        <v>0</v>
      </c>
      <c r="E47" s="54">
        <v>11.073918145705241</v>
      </c>
      <c r="F47" s="54">
        <v>20.158981035764221</v>
      </c>
      <c r="G47" s="54">
        <v>27.65821912937756</v>
      </c>
      <c r="H47" s="54">
        <v>37.308153670763083</v>
      </c>
      <c r="I47" s="54"/>
      <c r="J47" s="54"/>
      <c r="K47" s="27"/>
      <c r="L47" s="43"/>
      <c r="M47" s="43"/>
      <c r="N47" s="43"/>
    </row>
    <row r="48" spans="1:14" ht="23" x14ac:dyDescent="0.25">
      <c r="A48" s="27"/>
      <c r="B48" s="46" t="s">
        <v>28</v>
      </c>
      <c r="C48" s="83">
        <v>2350.5328144377359</v>
      </c>
      <c r="D48" s="55">
        <v>0</v>
      </c>
      <c r="E48" s="55">
        <v>597.63075101843947</v>
      </c>
      <c r="F48" s="55">
        <v>884.88560229368818</v>
      </c>
      <c r="G48" s="55">
        <v>853.85316809999676</v>
      </c>
      <c r="H48" s="55">
        <v>14.163293025611218</v>
      </c>
      <c r="I48" s="55"/>
      <c r="J48" s="55"/>
      <c r="K48" s="27"/>
      <c r="L48" s="43"/>
      <c r="M48" s="43"/>
      <c r="N48" s="43"/>
    </row>
    <row r="49" spans="1:14" ht="23" x14ac:dyDescent="0.25">
      <c r="A49" s="27"/>
      <c r="B49" s="44" t="s">
        <v>24</v>
      </c>
      <c r="C49" s="91">
        <v>99.999999999999986</v>
      </c>
      <c r="D49" s="56">
        <v>0</v>
      </c>
      <c r="E49" s="56">
        <v>25.425331114188126</v>
      </c>
      <c r="F49" s="56">
        <v>37.646170981252993</v>
      </c>
      <c r="G49" s="56">
        <v>36.325941201728952</v>
      </c>
      <c r="H49" s="56">
        <v>0.60255670282991469</v>
      </c>
      <c r="I49" s="57"/>
      <c r="J49" s="57"/>
      <c r="K49" s="27"/>
      <c r="L49" s="27"/>
      <c r="M49" s="27"/>
      <c r="N49" s="27"/>
    </row>
    <row r="50" spans="1:14" ht="23" x14ac:dyDescent="0.25">
      <c r="A50" s="27"/>
      <c r="B50" s="28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 ht="23" x14ac:dyDescent="0.25">
      <c r="A51" s="27"/>
      <c r="B51" s="28"/>
      <c r="C51" s="27" t="s">
        <v>30</v>
      </c>
      <c r="D51" s="27"/>
      <c r="E51" s="47">
        <f>E48*100/C48</f>
        <v>25.425331114188126</v>
      </c>
      <c r="F51" s="27"/>
      <c r="G51" s="27"/>
      <c r="H51" s="27"/>
      <c r="I51" s="27"/>
      <c r="J51" s="27"/>
      <c r="K51" s="27"/>
      <c r="L51" s="27"/>
      <c r="M51" s="27"/>
      <c r="N51" s="27"/>
    </row>
    <row r="52" spans="1:14" ht="23" x14ac:dyDescent="0.25">
      <c r="A52" s="27"/>
      <c r="B52" s="28"/>
      <c r="C52" s="27" t="s">
        <v>16</v>
      </c>
      <c r="D52" s="27">
        <f t="shared" ref="D52:I52" si="0">D43/1000000</f>
        <v>0</v>
      </c>
      <c r="E52" s="27">
        <f t="shared" si="0"/>
        <v>53.96741633404762</v>
      </c>
      <c r="F52" s="27">
        <f t="shared" si="0"/>
        <v>43.895353675059518</v>
      </c>
      <c r="G52" s="27">
        <f t="shared" si="0"/>
        <v>30.871588807142857</v>
      </c>
      <c r="H52" s="27">
        <f t="shared" si="0"/>
        <v>0.37962996375000002</v>
      </c>
      <c r="I52" s="27">
        <f t="shared" si="0"/>
        <v>0</v>
      </c>
      <c r="J52" s="27"/>
      <c r="K52" s="27"/>
      <c r="L52" s="27"/>
      <c r="M52" s="27"/>
      <c r="N52" s="27"/>
    </row>
    <row r="53" spans="1:14" ht="23" x14ac:dyDescent="0.25">
      <c r="A53" s="27"/>
      <c r="B53" s="28"/>
      <c r="C53" s="27">
        <f>L55</f>
        <v>27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 ht="23" x14ac:dyDescent="0.25">
      <c r="A54" s="27"/>
      <c r="B54" s="28"/>
      <c r="C54" s="47">
        <f>K55</f>
        <v>26.983803419910114</v>
      </c>
      <c r="D54" s="58" t="str">
        <f t="shared" ref="D54:I54" si="1">D6</f>
        <v>O</v>
      </c>
      <c r="E54" s="58" t="str">
        <f t="shared" si="1"/>
        <v>I</v>
      </c>
      <c r="F54" s="58" t="str">
        <f t="shared" si="1"/>
        <v>II</v>
      </c>
      <c r="G54" s="58" t="str">
        <f t="shared" si="1"/>
        <v>III</v>
      </c>
      <c r="H54" s="58" t="str">
        <f t="shared" si="1"/>
        <v>IV</v>
      </c>
      <c r="I54" s="58" t="str">
        <f t="shared" si="1"/>
        <v>V</v>
      </c>
      <c r="J54" s="27"/>
      <c r="K54" s="27"/>
      <c r="L54" s="27"/>
      <c r="M54" s="27"/>
      <c r="N54" s="27"/>
    </row>
    <row r="55" spans="1:14" ht="23" x14ac:dyDescent="0.25">
      <c r="A55" s="27"/>
      <c r="B55" s="59">
        <v>2016</v>
      </c>
      <c r="C55" s="27" t="str">
        <f>CONCATENATE(C51,C53,C52)</f>
        <v>&lt; 11,5 cm =27%</v>
      </c>
      <c r="D55" s="47">
        <f t="shared" ref="D55:I55" si="2">SUM(D8:D24)/1000000000</f>
        <v>0</v>
      </c>
      <c r="E55" s="47">
        <f t="shared" si="2"/>
        <v>3.2805822482857148E-2</v>
      </c>
      <c r="F55" s="47">
        <f t="shared" si="2"/>
        <v>2.0340424371428573E-3</v>
      </c>
      <c r="G55" s="47">
        <f t="shared" si="2"/>
        <v>0</v>
      </c>
      <c r="H55" s="47">
        <f t="shared" si="2"/>
        <v>0</v>
      </c>
      <c r="I55" s="47">
        <f t="shared" si="2"/>
        <v>0</v>
      </c>
      <c r="J55" s="47">
        <f>SUM(D55:I55)</f>
        <v>3.4839864920000005E-2</v>
      </c>
      <c r="K55" s="47">
        <f>(J55/$J57)*100</f>
        <v>26.983803419910114</v>
      </c>
      <c r="L55" s="47">
        <f>ROUND(K55,0)</f>
        <v>27</v>
      </c>
      <c r="M55" s="27"/>
      <c r="N55" s="27"/>
    </row>
    <row r="56" spans="1:14" ht="23" x14ac:dyDescent="0.25">
      <c r="A56" s="27"/>
      <c r="B56" s="59"/>
      <c r="C56" s="27" t="s">
        <v>29</v>
      </c>
      <c r="D56" s="47">
        <f t="shared" ref="D56:I56" si="3">SUM(D25:D42)/1000000000</f>
        <v>0</v>
      </c>
      <c r="E56" s="47">
        <f t="shared" si="3"/>
        <v>2.1161593851190475E-2</v>
      </c>
      <c r="F56" s="47">
        <f t="shared" si="3"/>
        <v>4.1861311237916664E-2</v>
      </c>
      <c r="G56" s="47">
        <f t="shared" si="3"/>
        <v>3.0871588807142858E-2</v>
      </c>
      <c r="H56" s="47">
        <f t="shared" si="3"/>
        <v>3.7962996374999998E-4</v>
      </c>
      <c r="I56" s="47">
        <f t="shared" si="3"/>
        <v>0</v>
      </c>
      <c r="J56" s="47">
        <f>SUM(D56:I56)</f>
        <v>9.4274123860000003E-2</v>
      </c>
      <c r="K56" s="47">
        <f>(J56/$J57)*100</f>
        <v>73.016196580089883</v>
      </c>
      <c r="L56" s="27"/>
      <c r="M56" s="27"/>
      <c r="N56" s="27"/>
    </row>
    <row r="57" spans="1:14" ht="23" x14ac:dyDescent="0.25">
      <c r="A57" s="27"/>
      <c r="B57" s="59"/>
      <c r="C57" s="27"/>
      <c r="D57" s="27"/>
      <c r="E57" s="27"/>
      <c r="F57" s="27"/>
      <c r="G57" s="27"/>
      <c r="H57" s="27"/>
      <c r="I57" s="27"/>
      <c r="J57" s="47">
        <f>SUM(J55:J56)</f>
        <v>0.12911398878000002</v>
      </c>
      <c r="K57" s="47">
        <f>SUM(K55:K56)</f>
        <v>100</v>
      </c>
      <c r="L57" s="27"/>
      <c r="M57" s="27"/>
      <c r="N57" s="27"/>
    </row>
    <row r="58" spans="1:14" ht="23" x14ac:dyDescent="0.25">
      <c r="A58" s="27"/>
      <c r="B58" s="59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 ht="23" x14ac:dyDescent="0.25">
      <c r="A59" s="27"/>
      <c r="B59" s="59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 ht="23" x14ac:dyDescent="0.25">
      <c r="A60" s="27"/>
      <c r="B60" s="59"/>
      <c r="C60" s="47">
        <f>K61</f>
        <v>0</v>
      </c>
      <c r="D60" s="60" t="s">
        <v>5</v>
      </c>
      <c r="E60" s="60" t="s">
        <v>6</v>
      </c>
      <c r="F60" s="60" t="s">
        <v>7</v>
      </c>
      <c r="G60" s="60" t="s">
        <v>8</v>
      </c>
      <c r="H60" s="60" t="s">
        <v>9</v>
      </c>
      <c r="I60" s="60" t="s">
        <v>10</v>
      </c>
      <c r="J60" s="27"/>
      <c r="K60" s="27"/>
      <c r="L60" s="27"/>
      <c r="M60" s="27"/>
      <c r="N60" s="27"/>
    </row>
    <row r="61" spans="1:14" ht="23" x14ac:dyDescent="0.25">
      <c r="A61" s="27"/>
      <c r="B61" s="59"/>
      <c r="C61" s="27" t="s">
        <v>31</v>
      </c>
      <c r="D61" s="61">
        <v>0</v>
      </c>
      <c r="E61" s="61"/>
      <c r="F61" s="61"/>
      <c r="G61" s="61"/>
      <c r="H61" s="61"/>
      <c r="I61" s="61"/>
      <c r="J61" s="47"/>
      <c r="K61" s="47"/>
      <c r="L61" s="42"/>
      <c r="M61" s="27"/>
      <c r="N61" s="27"/>
    </row>
    <row r="62" spans="1:14" ht="23" x14ac:dyDescent="0.25">
      <c r="A62" s="27"/>
      <c r="B62" s="59"/>
      <c r="C62" s="27" t="s">
        <v>29</v>
      </c>
      <c r="D62" s="61">
        <v>0</v>
      </c>
      <c r="E62" s="61"/>
      <c r="F62" s="61"/>
      <c r="G62" s="61"/>
      <c r="H62" s="61"/>
      <c r="I62" s="61"/>
      <c r="J62" s="47"/>
      <c r="K62" s="47"/>
      <c r="L62" s="42"/>
      <c r="M62" s="27"/>
      <c r="N62" s="27"/>
    </row>
    <row r="63" spans="1:14" ht="23" x14ac:dyDescent="0.25">
      <c r="A63" s="27"/>
      <c r="B63" s="59"/>
      <c r="C63" s="27"/>
      <c r="D63" s="27"/>
      <c r="E63" s="27"/>
      <c r="F63" s="27"/>
      <c r="G63" s="27"/>
      <c r="H63" s="27"/>
      <c r="I63" s="27"/>
      <c r="J63" s="47"/>
      <c r="K63" s="47"/>
      <c r="L63" s="42"/>
      <c r="M63" s="27"/>
      <c r="N63" s="27"/>
    </row>
    <row r="64" spans="1:14" ht="23" x14ac:dyDescent="0.25">
      <c r="A64" s="27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</sheetData>
  <mergeCells count="2">
    <mergeCell ref="B1:J1"/>
    <mergeCell ref="B2:J2"/>
  </mergeCells>
  <phoneticPr fontId="0" type="noConversion"/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INSTITUTO DE FOMENTO PESQUERO / DIVISIÓN INVESTIGACIÓN PESQUERA</oddHeader>
    <oddFooter>&amp;CCONVENIO DE DESEMPEÑO IFOP / SUBSECRETARÍA DE ECONOMÍA Y EMT 2020: 
"PROGRAMA DE SEGUIMIENTO DE LAS PRINCIPALES PESQUERÍAS PELÁGICAS, REGIONES DE VALPARAÍSO Y AYSÉN DEL GENERAL CARLOS IBÁÑEZ DEL CAMPO, AÑO 2020".  ANEXO 4XXX</oddFooter>
  </headerFooter>
  <drawing r:id="rId2"/>
  <legacyDrawingHF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64"/>
  <sheetViews>
    <sheetView showZeros="0" zoomScale="35" zoomScaleNormal="35" workbookViewId="0"/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3" width="24.140625" style="3" customWidth="1"/>
    <col min="4" max="8" width="23.85546875" style="3" customWidth="1"/>
    <col min="9" max="10" width="20.85546875" style="3" customWidth="1"/>
    <col min="11" max="11" width="12.42578125" style="1" bestFit="1" customWidth="1"/>
    <col min="12" max="12" width="22.28515625" style="1" bestFit="1" customWidth="1"/>
    <col min="13" max="17" width="11.5703125" style="1"/>
    <col min="18" max="18" width="13.85546875" style="1" customWidth="1"/>
    <col min="19" max="19" width="17.7109375" style="1" bestFit="1" customWidth="1"/>
    <col min="20" max="20" width="18.28515625" style="1" bestFit="1" customWidth="1"/>
    <col min="21" max="22" width="17.5703125" style="1" customWidth="1"/>
    <col min="23" max="16384" width="11.5703125" style="1"/>
  </cols>
  <sheetData>
    <row r="1" spans="1:23" ht="23" x14ac:dyDescent="0.25">
      <c r="A1" s="27"/>
      <c r="B1" s="102" t="s">
        <v>43</v>
      </c>
      <c r="C1" s="102"/>
      <c r="D1" s="102"/>
      <c r="E1" s="102"/>
      <c r="F1" s="102"/>
      <c r="G1" s="102"/>
      <c r="H1" s="102"/>
      <c r="I1" s="102"/>
      <c r="J1" s="102"/>
      <c r="K1" s="27"/>
      <c r="L1" s="27"/>
      <c r="M1" s="27"/>
      <c r="N1" s="27"/>
    </row>
    <row r="2" spans="1:23" ht="23" x14ac:dyDescent="0.25">
      <c r="A2" s="27"/>
      <c r="B2" s="102" t="s">
        <v>77</v>
      </c>
      <c r="C2" s="102"/>
      <c r="D2" s="102"/>
      <c r="E2" s="102"/>
      <c r="F2" s="102"/>
      <c r="G2" s="102"/>
      <c r="H2" s="102"/>
      <c r="I2" s="102"/>
      <c r="J2" s="102"/>
      <c r="K2" s="27"/>
      <c r="L2" s="27"/>
      <c r="M2" s="27"/>
      <c r="N2" s="27"/>
    </row>
    <row r="3" spans="1:23" ht="23" x14ac:dyDescent="0.25">
      <c r="A3" s="27"/>
      <c r="B3" s="28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23" s="4" customFormat="1" ht="24" thickBot="1" x14ac:dyDescent="0.3">
      <c r="A4" s="29"/>
      <c r="B4" s="30"/>
      <c r="C4" s="80"/>
      <c r="D4" s="31"/>
      <c r="E4" s="31"/>
      <c r="F4" s="31"/>
      <c r="G4" s="31"/>
      <c r="H4" s="31"/>
      <c r="I4" s="31"/>
      <c r="J4" s="31"/>
      <c r="K4" s="29"/>
      <c r="L4" s="29"/>
      <c r="M4" s="29"/>
      <c r="N4" s="29"/>
    </row>
    <row r="5" spans="1:23" s="5" customFormat="1" ht="30" x14ac:dyDescent="0.3">
      <c r="A5" s="29"/>
      <c r="B5" s="32" t="s">
        <v>0</v>
      </c>
      <c r="C5" s="81" t="s">
        <v>1</v>
      </c>
      <c r="D5" s="33" t="s">
        <v>2</v>
      </c>
      <c r="E5" s="33"/>
      <c r="F5" s="33"/>
      <c r="G5" s="33"/>
      <c r="H5" s="33"/>
      <c r="I5" s="33"/>
      <c r="J5" s="33"/>
      <c r="K5" s="29"/>
      <c r="L5" s="29"/>
      <c r="M5" s="29"/>
      <c r="N5" s="29"/>
      <c r="P5" s="6"/>
      <c r="Q5" s="7"/>
      <c r="R5" s="7"/>
      <c r="S5" s="7"/>
      <c r="T5" s="7"/>
      <c r="U5" s="7"/>
      <c r="V5" s="7"/>
      <c r="W5" s="8"/>
    </row>
    <row r="6" spans="1:23" s="4" customFormat="1" ht="23" x14ac:dyDescent="0.25">
      <c r="A6" s="29"/>
      <c r="B6" s="32" t="s">
        <v>3</v>
      </c>
      <c r="C6" s="81" t="s">
        <v>4</v>
      </c>
      <c r="D6" s="34" t="s">
        <v>5</v>
      </c>
      <c r="E6" s="34" t="s">
        <v>6</v>
      </c>
      <c r="F6" s="34" t="s">
        <v>7</v>
      </c>
      <c r="G6" s="34" t="s">
        <v>8</v>
      </c>
      <c r="H6" s="34" t="s">
        <v>9</v>
      </c>
      <c r="I6" s="34" t="s">
        <v>10</v>
      </c>
      <c r="J6" s="35"/>
      <c r="K6" s="29"/>
      <c r="L6" s="29"/>
      <c r="M6" s="29"/>
      <c r="N6" s="29"/>
      <c r="P6" s="9"/>
      <c r="Q6" s="10"/>
      <c r="R6" s="10"/>
      <c r="S6" s="10"/>
      <c r="T6" s="11" t="s">
        <v>11</v>
      </c>
      <c r="U6" s="12" t="s">
        <v>12</v>
      </c>
      <c r="V6" s="12" t="s">
        <v>12</v>
      </c>
      <c r="W6" s="12" t="s">
        <v>12</v>
      </c>
    </row>
    <row r="7" spans="1:23" ht="23" x14ac:dyDescent="0.25">
      <c r="A7" s="27"/>
      <c r="B7" s="36"/>
      <c r="C7" s="82"/>
      <c r="D7" s="37"/>
      <c r="E7" s="37"/>
      <c r="F7" s="37"/>
      <c r="G7" s="37"/>
      <c r="H7" s="37"/>
      <c r="I7" s="37"/>
      <c r="J7" s="37"/>
      <c r="K7" s="27"/>
      <c r="L7" s="27"/>
      <c r="M7" s="27"/>
      <c r="N7" s="27"/>
      <c r="P7" s="9"/>
      <c r="Q7" s="13"/>
      <c r="R7" s="13"/>
      <c r="S7" s="14"/>
      <c r="T7" s="10"/>
      <c r="U7" s="15"/>
      <c r="V7" s="15"/>
      <c r="W7" s="15"/>
    </row>
    <row r="8" spans="1:23" ht="23" x14ac:dyDescent="0.25">
      <c r="A8" s="27"/>
      <c r="B8" s="38">
        <v>3</v>
      </c>
      <c r="C8" s="83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/>
      <c r="J8" s="40"/>
      <c r="K8" s="27"/>
      <c r="L8" s="27"/>
      <c r="M8" s="27"/>
      <c r="N8" s="27"/>
      <c r="P8" s="9"/>
      <c r="Q8" s="13" t="s">
        <v>15</v>
      </c>
      <c r="R8" s="16" t="e">
        <f>V8</f>
        <v>#REF!</v>
      </c>
      <c r="S8" s="17">
        <f>C43</f>
        <v>1989344625.4300001</v>
      </c>
      <c r="T8" s="17" t="e">
        <f>SUM(T9:T11)</f>
        <v>#REF!</v>
      </c>
      <c r="U8" s="18" t="e">
        <f>T8/1000000</f>
        <v>#REF!</v>
      </c>
      <c r="V8" s="19" t="e">
        <f>SUM(V9:V11)</f>
        <v>#REF!</v>
      </c>
      <c r="W8" s="18"/>
    </row>
    <row r="9" spans="1:23" ht="23" x14ac:dyDescent="0.25">
      <c r="A9" s="27"/>
      <c r="B9" s="38">
        <v>3.5</v>
      </c>
      <c r="C9" s="83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/>
      <c r="J9" s="39"/>
      <c r="K9" s="27"/>
      <c r="L9" s="41"/>
      <c r="M9" s="41"/>
      <c r="N9" s="27"/>
      <c r="P9" s="9"/>
      <c r="Q9" s="13" t="s">
        <v>17</v>
      </c>
      <c r="R9" s="16" t="e">
        <f>V9</f>
        <v>#REF!</v>
      </c>
      <c r="S9" s="17"/>
      <c r="T9" s="17">
        <f>[1]SC19Ñ00!C40</f>
        <v>364348816.78055447</v>
      </c>
      <c r="U9" s="18">
        <f>T9/1000000</f>
        <v>364.3488167805545</v>
      </c>
      <c r="V9" s="20" t="e">
        <f>(U9*100)/$U$8</f>
        <v>#REF!</v>
      </c>
      <c r="W9" s="18"/>
    </row>
    <row r="10" spans="1:23" ht="23" x14ac:dyDescent="0.25">
      <c r="A10" s="27"/>
      <c r="B10" s="38">
        <v>4</v>
      </c>
      <c r="C10" s="83">
        <v>884493.98</v>
      </c>
      <c r="D10" s="39">
        <v>884493.98</v>
      </c>
      <c r="E10" s="39">
        <v>0</v>
      </c>
      <c r="F10" s="39">
        <v>0</v>
      </c>
      <c r="G10" s="39">
        <v>0</v>
      </c>
      <c r="H10" s="39">
        <v>0</v>
      </c>
      <c r="I10" s="39"/>
      <c r="J10" s="39"/>
      <c r="K10" s="27"/>
      <c r="L10" s="42"/>
      <c r="M10" s="41"/>
      <c r="N10" s="27"/>
      <c r="P10" s="9"/>
      <c r="Q10" s="13" t="s">
        <v>19</v>
      </c>
      <c r="R10" s="16" t="e">
        <f>V10</f>
        <v>#REF!</v>
      </c>
      <c r="S10" s="17"/>
      <c r="T10" s="17">
        <f>[1]SC28Ñ00!C40</f>
        <v>66674619947.842796</v>
      </c>
      <c r="U10" s="18">
        <f>T10/1000000</f>
        <v>66674.619947842803</v>
      </c>
      <c r="V10" s="20" t="e">
        <f>(U10*100)/$U$8</f>
        <v>#REF!</v>
      </c>
      <c r="W10" s="18"/>
    </row>
    <row r="11" spans="1:23" ht="23" x14ac:dyDescent="0.25">
      <c r="A11" s="27"/>
      <c r="B11" s="38">
        <v>4.5</v>
      </c>
      <c r="C11" s="83">
        <v>2213580.9500000002</v>
      </c>
      <c r="D11" s="39">
        <v>2213580.9500000002</v>
      </c>
      <c r="E11" s="39">
        <v>0</v>
      </c>
      <c r="F11" s="39">
        <v>0</v>
      </c>
      <c r="G11" s="39">
        <v>0</v>
      </c>
      <c r="H11" s="39">
        <v>0</v>
      </c>
      <c r="I11" s="39"/>
      <c r="J11" s="39"/>
      <c r="K11" s="27"/>
      <c r="L11" s="42"/>
      <c r="M11" s="41"/>
      <c r="N11" s="27"/>
      <c r="P11" s="9"/>
      <c r="Q11" s="13" t="s">
        <v>21</v>
      </c>
      <c r="R11" s="16" t="e">
        <f>V11</f>
        <v>#REF!</v>
      </c>
      <c r="S11" s="17"/>
      <c r="T11" s="17" t="e">
        <f>#REF!</f>
        <v>#REF!</v>
      </c>
      <c r="U11" s="18" t="e">
        <f>T11/1000000</f>
        <v>#REF!</v>
      </c>
      <c r="V11" s="20" t="e">
        <f>(U11*100)/$U$8</f>
        <v>#REF!</v>
      </c>
      <c r="W11" s="18"/>
    </row>
    <row r="12" spans="1:23" ht="26" thickBot="1" x14ac:dyDescent="0.3">
      <c r="A12" s="27"/>
      <c r="B12" s="38">
        <v>5</v>
      </c>
      <c r="C12" s="83">
        <v>28776110.34</v>
      </c>
      <c r="D12" s="39">
        <v>28776110.34</v>
      </c>
      <c r="E12" s="39">
        <v>0</v>
      </c>
      <c r="F12" s="39">
        <v>0</v>
      </c>
      <c r="G12" s="39">
        <v>0</v>
      </c>
      <c r="H12" s="39">
        <v>0</v>
      </c>
      <c r="I12" s="39"/>
      <c r="J12" s="39"/>
      <c r="K12" s="27"/>
      <c r="L12" s="27"/>
      <c r="M12" s="27"/>
      <c r="N12" s="27"/>
      <c r="P12" s="21"/>
      <c r="Q12" s="22"/>
      <c r="R12" s="22"/>
      <c r="S12" s="22"/>
      <c r="T12" s="23"/>
      <c r="U12" s="23"/>
      <c r="V12" s="23"/>
      <c r="W12" s="24"/>
    </row>
    <row r="13" spans="1:23" ht="23" x14ac:dyDescent="0.25">
      <c r="A13" s="27"/>
      <c r="B13" s="38">
        <v>5.5</v>
      </c>
      <c r="C13" s="83">
        <v>111889071.99000001</v>
      </c>
      <c r="D13" s="39">
        <v>111889071.99000001</v>
      </c>
      <c r="E13" s="39">
        <v>0</v>
      </c>
      <c r="F13" s="39">
        <v>0</v>
      </c>
      <c r="G13" s="39">
        <v>0</v>
      </c>
      <c r="H13" s="39">
        <v>0</v>
      </c>
      <c r="I13" s="39"/>
      <c r="J13" s="39"/>
      <c r="K13" s="27"/>
      <c r="L13" s="27"/>
      <c r="M13" s="27"/>
      <c r="N13" s="27"/>
    </row>
    <row r="14" spans="1:23" ht="23" x14ac:dyDescent="0.25">
      <c r="A14" s="27"/>
      <c r="B14" s="38">
        <v>6</v>
      </c>
      <c r="C14" s="83">
        <v>199989406.38</v>
      </c>
      <c r="D14" s="39">
        <v>199989406.38</v>
      </c>
      <c r="E14" s="39">
        <v>0</v>
      </c>
      <c r="F14" s="39">
        <v>0</v>
      </c>
      <c r="G14" s="39">
        <v>0</v>
      </c>
      <c r="H14" s="39">
        <v>0</v>
      </c>
      <c r="I14" s="39"/>
      <c r="J14" s="39"/>
      <c r="K14" s="27"/>
      <c r="L14" s="27"/>
      <c r="M14" s="27"/>
      <c r="N14" s="27"/>
    </row>
    <row r="15" spans="1:23" ht="23" x14ac:dyDescent="0.25">
      <c r="A15" s="27"/>
      <c r="B15" s="38">
        <v>6.5</v>
      </c>
      <c r="C15" s="83">
        <v>220598970.91999999</v>
      </c>
      <c r="D15" s="39">
        <v>220598970.91999999</v>
      </c>
      <c r="E15" s="39">
        <v>0</v>
      </c>
      <c r="F15" s="39">
        <v>0</v>
      </c>
      <c r="G15" s="39">
        <v>0</v>
      </c>
      <c r="H15" s="39">
        <v>0</v>
      </c>
      <c r="I15" s="39"/>
      <c r="J15" s="39"/>
      <c r="K15" s="27"/>
      <c r="L15" s="27"/>
      <c r="M15" s="27"/>
      <c r="N15" s="27"/>
    </row>
    <row r="16" spans="1:23" ht="23" x14ac:dyDescent="0.25">
      <c r="A16" s="27"/>
      <c r="B16" s="38">
        <v>7</v>
      </c>
      <c r="C16" s="83">
        <v>275854466.57999998</v>
      </c>
      <c r="D16" s="39">
        <v>275854466.57999998</v>
      </c>
      <c r="E16" s="39">
        <v>0</v>
      </c>
      <c r="F16" s="39">
        <v>0</v>
      </c>
      <c r="G16" s="39">
        <v>0</v>
      </c>
      <c r="H16" s="39">
        <v>0</v>
      </c>
      <c r="I16" s="39"/>
      <c r="J16" s="39"/>
      <c r="K16" s="27"/>
      <c r="L16" s="27"/>
      <c r="M16" s="27"/>
      <c r="N16" s="27"/>
      <c r="Q16" s="1" t="s">
        <v>22</v>
      </c>
    </row>
    <row r="17" spans="1:14" ht="23" x14ac:dyDescent="0.25">
      <c r="A17" s="27"/>
      <c r="B17" s="38">
        <v>7.5</v>
      </c>
      <c r="C17" s="83">
        <v>217373874.5</v>
      </c>
      <c r="D17" s="39">
        <v>217373874.5</v>
      </c>
      <c r="E17" s="39">
        <v>0</v>
      </c>
      <c r="F17" s="39">
        <v>0</v>
      </c>
      <c r="G17" s="39">
        <v>0</v>
      </c>
      <c r="H17" s="39">
        <v>0</v>
      </c>
      <c r="I17" s="39"/>
      <c r="J17" s="39"/>
      <c r="K17" s="27"/>
      <c r="L17" s="42">
        <f>K55</f>
        <v>67.004663964237963</v>
      </c>
      <c r="M17" s="41" t="s">
        <v>16</v>
      </c>
      <c r="N17" s="27"/>
    </row>
    <row r="18" spans="1:14" ht="23" x14ac:dyDescent="0.25">
      <c r="A18" s="27"/>
      <c r="B18" s="38">
        <v>8</v>
      </c>
      <c r="C18" s="83">
        <v>154580583.90000001</v>
      </c>
      <c r="D18" s="39">
        <v>154580583.90000001</v>
      </c>
      <c r="E18" s="39">
        <v>0</v>
      </c>
      <c r="F18" s="39">
        <v>0</v>
      </c>
      <c r="G18" s="39">
        <v>0</v>
      </c>
      <c r="H18" s="39">
        <v>0</v>
      </c>
      <c r="I18" s="39"/>
      <c r="J18" s="39"/>
      <c r="K18" s="27"/>
      <c r="L18" s="42">
        <f>C48</f>
        <v>24010.45785967855</v>
      </c>
      <c r="M18" s="41" t="s">
        <v>18</v>
      </c>
      <c r="N18" s="27"/>
    </row>
    <row r="19" spans="1:14" ht="23" x14ac:dyDescent="0.25">
      <c r="A19" s="27"/>
      <c r="B19" s="38">
        <v>8.5</v>
      </c>
      <c r="C19" s="83">
        <v>72257995.700000003</v>
      </c>
      <c r="D19" s="39">
        <v>72257995.700000003</v>
      </c>
      <c r="E19" s="39">
        <v>0</v>
      </c>
      <c r="F19" s="39">
        <v>0</v>
      </c>
      <c r="G19" s="39">
        <v>0</v>
      </c>
      <c r="H19" s="39">
        <v>0</v>
      </c>
      <c r="I19" s="39"/>
      <c r="J19" s="39"/>
      <c r="K19" s="27"/>
      <c r="L19" s="42">
        <f>C43</f>
        <v>1989344625.4300001</v>
      </c>
      <c r="M19" s="41" t="s">
        <v>20</v>
      </c>
      <c r="N19" s="27"/>
    </row>
    <row r="20" spans="1:14" ht="23" x14ac:dyDescent="0.25">
      <c r="A20" s="27"/>
      <c r="B20" s="38">
        <v>9</v>
      </c>
      <c r="C20" s="83">
        <v>28093422.460000001</v>
      </c>
      <c r="D20" s="39">
        <v>28093422.460000001</v>
      </c>
      <c r="E20" s="39">
        <v>0</v>
      </c>
      <c r="F20" s="39">
        <v>0</v>
      </c>
      <c r="G20" s="39">
        <v>0</v>
      </c>
      <c r="H20" s="39">
        <v>0</v>
      </c>
      <c r="I20" s="39"/>
      <c r="J20" s="39"/>
      <c r="K20" s="27"/>
      <c r="L20" s="42">
        <f>L71</f>
        <v>0</v>
      </c>
      <c r="M20" s="27"/>
      <c r="N20" s="27"/>
    </row>
    <row r="21" spans="1:14" ht="23" x14ac:dyDescent="0.25">
      <c r="A21" s="27"/>
      <c r="B21" s="38">
        <v>9.5</v>
      </c>
      <c r="C21" s="83">
        <v>9671877.4199999999</v>
      </c>
      <c r="D21" s="39">
        <v>0</v>
      </c>
      <c r="E21" s="39">
        <v>9671877.4199999999</v>
      </c>
      <c r="F21" s="39">
        <v>0</v>
      </c>
      <c r="G21" s="39">
        <v>0</v>
      </c>
      <c r="H21" s="39">
        <v>0</v>
      </c>
      <c r="I21" s="39"/>
      <c r="J21" s="39"/>
      <c r="K21" s="27"/>
      <c r="L21" s="27"/>
      <c r="M21" s="27"/>
      <c r="N21" s="27"/>
    </row>
    <row r="22" spans="1:14" ht="23" x14ac:dyDescent="0.25">
      <c r="A22" s="27"/>
      <c r="B22" s="38">
        <v>10</v>
      </c>
      <c r="C22" s="83">
        <v>3574397.68</v>
      </c>
      <c r="D22" s="39">
        <v>0</v>
      </c>
      <c r="E22" s="39">
        <v>3574397.68</v>
      </c>
      <c r="F22" s="39">
        <v>0</v>
      </c>
      <c r="G22" s="39">
        <v>0</v>
      </c>
      <c r="H22" s="39">
        <v>0</v>
      </c>
      <c r="I22" s="39"/>
      <c r="J22" s="39"/>
      <c r="K22" s="27"/>
      <c r="L22" s="27"/>
      <c r="M22" s="27"/>
      <c r="N22" s="27"/>
    </row>
    <row r="23" spans="1:14" ht="23" x14ac:dyDescent="0.25">
      <c r="A23" s="27"/>
      <c r="B23" s="38">
        <v>10.5</v>
      </c>
      <c r="C23" s="83">
        <v>4410904.58</v>
      </c>
      <c r="D23" s="39">
        <v>0</v>
      </c>
      <c r="E23" s="39">
        <v>4410904.58</v>
      </c>
      <c r="F23" s="39">
        <v>0</v>
      </c>
      <c r="G23" s="39">
        <v>0</v>
      </c>
      <c r="H23" s="39">
        <v>0</v>
      </c>
      <c r="I23" s="39"/>
      <c r="J23" s="39"/>
      <c r="K23" s="27"/>
      <c r="L23" s="27"/>
      <c r="M23" s="27"/>
      <c r="N23" s="27"/>
    </row>
    <row r="24" spans="1:14" ht="23" x14ac:dyDescent="0.25">
      <c r="A24" s="27"/>
      <c r="B24" s="38">
        <v>11</v>
      </c>
      <c r="C24" s="83">
        <v>2784523.9800000004</v>
      </c>
      <c r="D24" s="39">
        <v>0</v>
      </c>
      <c r="E24" s="39">
        <v>2227619.1840000004</v>
      </c>
      <c r="F24" s="39">
        <v>556904.79600000009</v>
      </c>
      <c r="G24" s="39">
        <v>0</v>
      </c>
      <c r="H24" s="39">
        <v>0</v>
      </c>
      <c r="I24" s="39"/>
      <c r="J24" s="39"/>
      <c r="K24" s="27"/>
      <c r="L24" s="27"/>
      <c r="M24" s="27"/>
      <c r="N24" s="27"/>
    </row>
    <row r="25" spans="1:14" ht="23" x14ac:dyDescent="0.25">
      <c r="A25" s="27"/>
      <c r="B25" s="38">
        <v>11.5</v>
      </c>
      <c r="C25" s="83">
        <v>8469290.2800000012</v>
      </c>
      <c r="D25" s="39">
        <v>0</v>
      </c>
      <c r="E25" s="39">
        <v>5444543.7514285715</v>
      </c>
      <c r="F25" s="39">
        <v>3024746.5285714287</v>
      </c>
      <c r="G25" s="39">
        <v>0</v>
      </c>
      <c r="H25" s="39">
        <v>0</v>
      </c>
      <c r="I25" s="39"/>
      <c r="J25" s="39"/>
      <c r="K25" s="27"/>
      <c r="L25" s="27"/>
      <c r="M25" s="27"/>
      <c r="N25" s="27"/>
    </row>
    <row r="26" spans="1:14" ht="23" x14ac:dyDescent="0.25">
      <c r="A26" s="27"/>
      <c r="B26" s="38">
        <v>12</v>
      </c>
      <c r="C26" s="83">
        <v>22365153.459999997</v>
      </c>
      <c r="D26" s="39">
        <v>0</v>
      </c>
      <c r="E26" s="39">
        <v>14125360.079999998</v>
      </c>
      <c r="F26" s="39">
        <v>8239793.3799999999</v>
      </c>
      <c r="G26" s="39">
        <v>0</v>
      </c>
      <c r="H26" s="39">
        <v>0</v>
      </c>
      <c r="I26" s="39"/>
      <c r="J26" s="39"/>
      <c r="K26" s="27"/>
      <c r="L26" s="27"/>
      <c r="M26" s="27"/>
      <c r="N26" s="27"/>
    </row>
    <row r="27" spans="1:14" ht="23" x14ac:dyDescent="0.25">
      <c r="A27" s="27"/>
      <c r="B27" s="38">
        <v>12.5</v>
      </c>
      <c r="C27" s="83">
        <v>36208254.329999998</v>
      </c>
      <c r="D27" s="39">
        <v>0</v>
      </c>
      <c r="E27" s="39">
        <v>10345215.522857141</v>
      </c>
      <c r="F27" s="39">
        <v>25863038.807142854</v>
      </c>
      <c r="G27" s="39">
        <v>0</v>
      </c>
      <c r="H27" s="39">
        <v>0</v>
      </c>
      <c r="I27" s="39"/>
      <c r="J27" s="39"/>
      <c r="K27" s="27"/>
      <c r="L27" s="27"/>
      <c r="M27" s="27"/>
      <c r="N27" s="27"/>
    </row>
    <row r="28" spans="1:14" ht="23" x14ac:dyDescent="0.25">
      <c r="A28" s="27"/>
      <c r="B28" s="38">
        <v>13</v>
      </c>
      <c r="C28" s="83">
        <v>56788416.599999994</v>
      </c>
      <c r="D28" s="39">
        <v>0</v>
      </c>
      <c r="E28" s="39">
        <v>17473358.953846157</v>
      </c>
      <c r="F28" s="39">
        <v>39315057.646153837</v>
      </c>
      <c r="G28" s="39">
        <v>0</v>
      </c>
      <c r="H28" s="39">
        <v>0</v>
      </c>
      <c r="I28" s="39"/>
      <c r="J28" s="39"/>
      <c r="K28" s="27"/>
      <c r="L28" s="27"/>
      <c r="M28" s="27"/>
      <c r="N28" s="27"/>
    </row>
    <row r="29" spans="1:14" ht="23" x14ac:dyDescent="0.25">
      <c r="A29" s="27"/>
      <c r="B29" s="38">
        <v>13.5</v>
      </c>
      <c r="C29" s="83">
        <v>48241219.390000001</v>
      </c>
      <c r="D29" s="39">
        <v>0</v>
      </c>
      <c r="E29" s="39">
        <v>15506106.232500002</v>
      </c>
      <c r="F29" s="39">
        <v>32735113.157500003</v>
      </c>
      <c r="G29" s="39">
        <v>0</v>
      </c>
      <c r="H29" s="39">
        <v>0</v>
      </c>
      <c r="I29" s="39"/>
      <c r="J29" s="39"/>
      <c r="K29" s="27"/>
      <c r="L29" s="27"/>
      <c r="M29" s="27"/>
      <c r="N29" s="27"/>
    </row>
    <row r="30" spans="1:14" ht="23" x14ac:dyDescent="0.25">
      <c r="A30" s="27"/>
      <c r="B30" s="38">
        <v>14</v>
      </c>
      <c r="C30" s="83">
        <v>33816289.730000004</v>
      </c>
      <c r="D30" s="39">
        <v>0</v>
      </c>
      <c r="E30" s="39">
        <v>7351367.3326086961</v>
      </c>
      <c r="F30" s="39">
        <v>26464922.397391304</v>
      </c>
      <c r="G30" s="39">
        <v>0</v>
      </c>
      <c r="H30" s="39">
        <v>0</v>
      </c>
      <c r="I30" s="39"/>
      <c r="J30" s="39"/>
      <c r="K30" s="27"/>
      <c r="L30" s="27"/>
      <c r="M30" s="27"/>
      <c r="N30" s="27"/>
    </row>
    <row r="31" spans="1:14" ht="23" x14ac:dyDescent="0.25">
      <c r="A31" s="27"/>
      <c r="B31" s="38">
        <v>14.5</v>
      </c>
      <c r="C31" s="83">
        <v>61413794.780000001</v>
      </c>
      <c r="D31" s="39">
        <v>0</v>
      </c>
      <c r="E31" s="39">
        <v>12929219.953684211</v>
      </c>
      <c r="F31" s="39">
        <v>42019964.849473685</v>
      </c>
      <c r="G31" s="39">
        <v>6464609.9768421054</v>
      </c>
      <c r="H31" s="39">
        <v>0</v>
      </c>
      <c r="I31" s="39"/>
      <c r="J31" s="39"/>
      <c r="K31" s="27"/>
      <c r="L31" s="27"/>
      <c r="M31" s="27"/>
      <c r="N31" s="27"/>
    </row>
    <row r="32" spans="1:14" ht="23" x14ac:dyDescent="0.25">
      <c r="A32" s="27"/>
      <c r="B32" s="38">
        <v>15</v>
      </c>
      <c r="C32" s="83">
        <v>94835119.450000003</v>
      </c>
      <c r="D32" s="39">
        <v>0</v>
      </c>
      <c r="E32" s="39">
        <v>0</v>
      </c>
      <c r="F32" s="39">
        <v>69545754.263333336</v>
      </c>
      <c r="G32" s="39">
        <v>25289365.186666667</v>
      </c>
      <c r="H32" s="39">
        <v>0</v>
      </c>
      <c r="I32" s="39"/>
      <c r="J32" s="39"/>
      <c r="K32" s="27"/>
      <c r="L32" s="27"/>
      <c r="M32" s="27"/>
      <c r="N32" s="27"/>
    </row>
    <row r="33" spans="1:14" ht="23" x14ac:dyDescent="0.25">
      <c r="A33" s="27"/>
      <c r="B33" s="38">
        <v>15.5</v>
      </c>
      <c r="C33" s="83">
        <v>132572767.83000001</v>
      </c>
      <c r="D33" s="39">
        <v>0</v>
      </c>
      <c r="E33" s="39">
        <v>0</v>
      </c>
      <c r="F33" s="39">
        <v>59429171.785862073</v>
      </c>
      <c r="G33" s="39">
        <v>68572121.291379318</v>
      </c>
      <c r="H33" s="39">
        <v>4571474.7527586203</v>
      </c>
      <c r="I33" s="39"/>
      <c r="J33" s="39"/>
      <c r="K33" s="27"/>
      <c r="L33" s="27"/>
      <c r="M33" s="27"/>
      <c r="N33" s="27"/>
    </row>
    <row r="34" spans="1:14" ht="23" x14ac:dyDescent="0.25">
      <c r="A34" s="27"/>
      <c r="B34" s="38">
        <v>16</v>
      </c>
      <c r="C34" s="83">
        <v>83420042.420000017</v>
      </c>
      <c r="D34" s="39">
        <v>0</v>
      </c>
      <c r="E34" s="39">
        <v>0</v>
      </c>
      <c r="F34" s="39">
        <v>20855010.605</v>
      </c>
      <c r="G34" s="39">
        <v>59585744.585714296</v>
      </c>
      <c r="H34" s="39">
        <v>2979287.2292857142</v>
      </c>
      <c r="I34" s="39"/>
      <c r="J34" s="39"/>
      <c r="K34" s="27"/>
      <c r="L34" s="27"/>
      <c r="M34" s="27"/>
      <c r="N34" s="27"/>
    </row>
    <row r="35" spans="1:14" ht="23" x14ac:dyDescent="0.25">
      <c r="A35" s="27"/>
      <c r="B35" s="38">
        <v>16.5</v>
      </c>
      <c r="C35" s="83">
        <v>60564583.519999996</v>
      </c>
      <c r="D35" s="39">
        <v>0</v>
      </c>
      <c r="E35" s="39">
        <v>0</v>
      </c>
      <c r="F35" s="39">
        <v>13764678.07272727</v>
      </c>
      <c r="G35" s="39">
        <v>38541098.603636362</v>
      </c>
      <c r="H35" s="39">
        <v>8258806.8436363628</v>
      </c>
      <c r="I35" s="39"/>
      <c r="J35" s="39"/>
      <c r="K35" s="27"/>
      <c r="L35" s="27"/>
      <c r="M35" s="27"/>
      <c r="N35" s="27"/>
    </row>
    <row r="36" spans="1:14" ht="23" x14ac:dyDescent="0.25">
      <c r="A36" s="27"/>
      <c r="B36" s="38">
        <v>17</v>
      </c>
      <c r="C36" s="83">
        <v>15053882.529999999</v>
      </c>
      <c r="D36" s="39">
        <v>0</v>
      </c>
      <c r="E36" s="39">
        <v>0</v>
      </c>
      <c r="F36" s="39">
        <v>4631963.8553846152</v>
      </c>
      <c r="G36" s="39">
        <v>8105936.746923076</v>
      </c>
      <c r="H36" s="39">
        <v>2315981.9276923076</v>
      </c>
      <c r="I36" s="39"/>
      <c r="J36" s="39"/>
      <c r="K36" s="27"/>
      <c r="L36" s="43"/>
      <c r="M36" s="43"/>
      <c r="N36" s="27"/>
    </row>
    <row r="37" spans="1:14" ht="23" x14ac:dyDescent="0.25">
      <c r="A37" s="27"/>
      <c r="B37" s="38">
        <v>17.5</v>
      </c>
      <c r="C37" s="83">
        <v>2551448.77</v>
      </c>
      <c r="D37" s="39">
        <v>0</v>
      </c>
      <c r="E37" s="39">
        <v>0</v>
      </c>
      <c r="F37" s="39">
        <v>0</v>
      </c>
      <c r="G37" s="39">
        <v>2551448.77</v>
      </c>
      <c r="H37" s="39">
        <v>0</v>
      </c>
      <c r="I37" s="39"/>
      <c r="J37" s="39"/>
      <c r="K37" s="27"/>
      <c r="L37" s="43"/>
      <c r="M37" s="43"/>
      <c r="N37" s="27"/>
    </row>
    <row r="38" spans="1:14" ht="23" x14ac:dyDescent="0.25">
      <c r="A38" s="27"/>
      <c r="B38" s="38">
        <v>18</v>
      </c>
      <c r="C38" s="83">
        <v>90680.98</v>
      </c>
      <c r="D38" s="39">
        <v>0</v>
      </c>
      <c r="E38" s="39">
        <v>0</v>
      </c>
      <c r="F38" s="39">
        <v>0</v>
      </c>
      <c r="G38" s="39">
        <v>90680.98</v>
      </c>
      <c r="H38" s="39">
        <v>0</v>
      </c>
      <c r="I38" s="39"/>
      <c r="J38" s="39"/>
      <c r="K38" s="27"/>
      <c r="L38" s="43"/>
      <c r="M38" s="43"/>
      <c r="N38" s="27"/>
    </row>
    <row r="39" spans="1:14" ht="23" x14ac:dyDescent="0.25">
      <c r="A39" s="27"/>
      <c r="B39" s="38">
        <v>18.5</v>
      </c>
      <c r="C39" s="83"/>
      <c r="D39" s="39"/>
      <c r="E39" s="39"/>
      <c r="F39" s="39"/>
      <c r="G39" s="39"/>
      <c r="H39" s="39"/>
      <c r="I39" s="39"/>
      <c r="J39" s="39"/>
      <c r="K39" s="27"/>
      <c r="L39" s="43"/>
      <c r="M39" s="43"/>
      <c r="N39" s="27"/>
    </row>
    <row r="40" spans="1:14" ht="23" x14ac:dyDescent="0.25">
      <c r="A40" s="27"/>
      <c r="B40" s="38">
        <v>19</v>
      </c>
      <c r="C40" s="83"/>
      <c r="D40" s="39"/>
      <c r="E40" s="39"/>
      <c r="F40" s="39"/>
      <c r="G40" s="39"/>
      <c r="H40" s="39"/>
      <c r="I40" s="39"/>
      <c r="J40" s="39"/>
      <c r="K40" s="27"/>
      <c r="L40" s="43"/>
      <c r="M40" s="43"/>
      <c r="N40" s="27"/>
    </row>
    <row r="41" spans="1:14" ht="23" x14ac:dyDescent="0.25">
      <c r="A41" s="27"/>
      <c r="B41" s="38">
        <v>19.5</v>
      </c>
      <c r="C41" s="83"/>
      <c r="D41" s="39"/>
      <c r="E41" s="39"/>
      <c r="F41" s="39"/>
      <c r="G41" s="39"/>
      <c r="H41" s="39"/>
      <c r="I41" s="39"/>
      <c r="J41" s="39"/>
      <c r="K41" s="27"/>
      <c r="L41" s="43"/>
      <c r="M41" s="43"/>
      <c r="N41" s="27"/>
    </row>
    <row r="42" spans="1:14" ht="23" x14ac:dyDescent="0.25">
      <c r="A42" s="27"/>
      <c r="B42" s="44"/>
      <c r="C42" s="84"/>
      <c r="D42" s="45"/>
      <c r="E42" s="45"/>
      <c r="F42" s="45"/>
      <c r="G42" s="45"/>
      <c r="H42" s="45"/>
      <c r="I42" s="45"/>
      <c r="J42" s="45"/>
      <c r="K42" s="27"/>
      <c r="L42" s="43"/>
      <c r="M42" s="43"/>
      <c r="N42" s="27"/>
    </row>
    <row r="43" spans="1:14" ht="23" x14ac:dyDescent="0.25">
      <c r="A43" s="27"/>
      <c r="B43" s="46" t="s">
        <v>23</v>
      </c>
      <c r="C43" s="90">
        <v>1989344625.4300001</v>
      </c>
      <c r="D43" s="39">
        <v>1312511977.7</v>
      </c>
      <c r="E43" s="39">
        <v>103059970.69092478</v>
      </c>
      <c r="F43" s="39">
        <v>346446120.14454043</v>
      </c>
      <c r="G43" s="39">
        <v>209201006.14116183</v>
      </c>
      <c r="H43" s="39">
        <v>18125550.753373004</v>
      </c>
      <c r="I43" s="39"/>
      <c r="J43" s="39"/>
      <c r="K43" s="27"/>
      <c r="L43" s="43"/>
      <c r="M43" s="43"/>
      <c r="N43" s="27"/>
    </row>
    <row r="44" spans="1:14" s="25" customFormat="1" ht="23" x14ac:dyDescent="0.25">
      <c r="A44" s="47"/>
      <c r="B44" s="38" t="s">
        <v>24</v>
      </c>
      <c r="C44" s="86">
        <v>100</v>
      </c>
      <c r="D44" s="48">
        <v>65.977104264491047</v>
      </c>
      <c r="E44" s="48">
        <v>5.1805991467490555</v>
      </c>
      <c r="F44" s="48">
        <v>17.415088150935915</v>
      </c>
      <c r="G44" s="48">
        <v>10.516076675047829</v>
      </c>
      <c r="H44" s="48">
        <v>0.91113176277615238</v>
      </c>
      <c r="I44" s="48"/>
      <c r="J44" s="48"/>
      <c r="K44" s="47"/>
      <c r="L44" s="43"/>
      <c r="M44" s="43"/>
      <c r="N44" s="47"/>
    </row>
    <row r="45" spans="1:14" s="25" customFormat="1" ht="23" x14ac:dyDescent="0.25">
      <c r="A45" s="47"/>
      <c r="B45" s="38" t="s">
        <v>25</v>
      </c>
      <c r="C45" s="87">
        <v>9.5315760333689852</v>
      </c>
      <c r="D45" s="49">
        <v>6.9116040103471574</v>
      </c>
      <c r="E45" s="49">
        <v>12.485505414355261</v>
      </c>
      <c r="F45" s="49">
        <v>14.431604667292577</v>
      </c>
      <c r="G45" s="49">
        <v>15.818895136630875</v>
      </c>
      <c r="H45" s="49">
        <v>16.229490845808208</v>
      </c>
      <c r="I45" s="49"/>
      <c r="J45" s="49"/>
      <c r="K45" s="47"/>
      <c r="L45" s="43"/>
      <c r="M45" s="43"/>
      <c r="N45" s="47"/>
    </row>
    <row r="46" spans="1:14" s="26" customFormat="1" ht="23" x14ac:dyDescent="0.25">
      <c r="A46" s="50"/>
      <c r="B46" s="51" t="s">
        <v>26</v>
      </c>
      <c r="C46" s="88">
        <v>14.70730710406278</v>
      </c>
      <c r="D46" s="52">
        <v>0.85135359426773571</v>
      </c>
      <c r="E46" s="52">
        <v>2.2232567923984843</v>
      </c>
      <c r="F46" s="52">
        <v>1.5094211877654529</v>
      </c>
      <c r="G46" s="52">
        <v>0.35353981742161861</v>
      </c>
      <c r="H46" s="52">
        <v>0.25207242027641241</v>
      </c>
      <c r="I46" s="52"/>
      <c r="J46" s="52"/>
      <c r="K46" s="50"/>
      <c r="L46" s="43"/>
      <c r="M46" s="43"/>
      <c r="N46" s="50"/>
    </row>
    <row r="47" spans="1:14" ht="23" x14ac:dyDescent="0.25">
      <c r="A47" s="27"/>
      <c r="B47" s="53" t="s">
        <v>27</v>
      </c>
      <c r="C47" s="89">
        <v>11.620995264429427</v>
      </c>
      <c r="D47" s="54">
        <v>2.761983302576855</v>
      </c>
      <c r="E47" s="54">
        <v>18.341271731891016</v>
      </c>
      <c r="F47" s="54">
        <v>28.550632618164535</v>
      </c>
      <c r="G47" s="54">
        <v>37.595110754967962</v>
      </c>
      <c r="H47" s="54">
        <v>40.764547329165914</v>
      </c>
      <c r="I47" s="54"/>
      <c r="J47" s="54"/>
      <c r="K47" s="27"/>
      <c r="L47" s="43"/>
      <c r="M47" s="43"/>
      <c r="N47" s="27"/>
    </row>
    <row r="48" spans="1:14" ht="23" x14ac:dyDescent="0.25">
      <c r="A48" s="27"/>
      <c r="B48" s="46" t="s">
        <v>28</v>
      </c>
      <c r="C48" s="83">
        <v>24010.45785967855</v>
      </c>
      <c r="D48" s="55">
        <v>3625.1361668395257</v>
      </c>
      <c r="E48" s="55">
        <v>1890.2509271229753</v>
      </c>
      <c r="F48" s="55">
        <v>9891.2558982352657</v>
      </c>
      <c r="G48" s="55">
        <v>7864.9349959277115</v>
      </c>
      <c r="H48" s="55">
        <v>738.87987155307269</v>
      </c>
      <c r="I48" s="55"/>
      <c r="J48" s="55"/>
      <c r="K48" s="27"/>
      <c r="L48" s="43"/>
      <c r="M48" s="43"/>
      <c r="N48" s="27"/>
    </row>
    <row r="49" spans="1:14" ht="23" x14ac:dyDescent="0.25">
      <c r="A49" s="27"/>
      <c r="B49" s="44" t="s">
        <v>24</v>
      </c>
      <c r="C49" s="91">
        <v>100</v>
      </c>
      <c r="D49" s="56">
        <v>15.098155095689869</v>
      </c>
      <c r="E49" s="56">
        <v>7.8726150836853801</v>
      </c>
      <c r="F49" s="56">
        <v>41.195615494054927</v>
      </c>
      <c r="G49" s="56">
        <v>32.756289121564492</v>
      </c>
      <c r="H49" s="56">
        <v>3.0773252050053359</v>
      </c>
      <c r="I49" s="57"/>
      <c r="J49" s="57"/>
      <c r="K49" s="27"/>
      <c r="L49" s="27"/>
      <c r="M49" s="27"/>
      <c r="N49" s="27"/>
    </row>
    <row r="50" spans="1:14" ht="23" x14ac:dyDescent="0.25">
      <c r="A50" s="27"/>
      <c r="B50" s="28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 ht="23" x14ac:dyDescent="0.25">
      <c r="A51" s="27"/>
      <c r="B51" s="28"/>
      <c r="C51" s="27" t="s">
        <v>30</v>
      </c>
      <c r="D51" s="27"/>
      <c r="E51" s="47">
        <f>E48*100/C48</f>
        <v>7.8726150836853801</v>
      </c>
      <c r="F51" s="27"/>
      <c r="G51" s="27"/>
      <c r="H51" s="27"/>
      <c r="I51" s="27"/>
      <c r="J51" s="27"/>
      <c r="K51" s="27"/>
      <c r="L51" s="27"/>
      <c r="M51" s="27"/>
      <c r="N51" s="27"/>
    </row>
    <row r="52" spans="1:14" ht="23" x14ac:dyDescent="0.25">
      <c r="A52" s="27"/>
      <c r="B52" s="28"/>
      <c r="C52" s="27" t="s">
        <v>16</v>
      </c>
      <c r="D52" s="27">
        <f t="shared" ref="D52:I52" si="0">D43/1000000</f>
        <v>1312.5119777</v>
      </c>
      <c r="E52" s="27">
        <f t="shared" si="0"/>
        <v>103.05997069092479</v>
      </c>
      <c r="F52" s="27">
        <f t="shared" si="0"/>
        <v>346.44612014454043</v>
      </c>
      <c r="G52" s="27">
        <f t="shared" si="0"/>
        <v>209.20100614116183</v>
      </c>
      <c r="H52" s="27">
        <f t="shared" si="0"/>
        <v>18.125550753373005</v>
      </c>
      <c r="I52" s="27">
        <f t="shared" si="0"/>
        <v>0</v>
      </c>
      <c r="J52" s="27"/>
      <c r="K52" s="27"/>
      <c r="L52" s="27"/>
      <c r="M52" s="27"/>
      <c r="N52" s="27"/>
    </row>
    <row r="53" spans="1:14" ht="23" x14ac:dyDescent="0.25">
      <c r="A53" s="27"/>
      <c r="B53" s="28"/>
      <c r="C53" s="27">
        <f>L55</f>
        <v>67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 ht="23" x14ac:dyDescent="0.25">
      <c r="A54" s="27"/>
      <c r="B54" s="28"/>
      <c r="C54" s="47">
        <f>K55</f>
        <v>67.004663964237963</v>
      </c>
      <c r="D54" s="58" t="str">
        <f t="shared" ref="D54:I54" si="1">D6</f>
        <v>O</v>
      </c>
      <c r="E54" s="58" t="str">
        <f t="shared" si="1"/>
        <v>I</v>
      </c>
      <c r="F54" s="58" t="str">
        <f t="shared" si="1"/>
        <v>II</v>
      </c>
      <c r="G54" s="58" t="str">
        <f t="shared" si="1"/>
        <v>III</v>
      </c>
      <c r="H54" s="58" t="str">
        <f t="shared" si="1"/>
        <v>IV</v>
      </c>
      <c r="I54" s="58" t="str">
        <f t="shared" si="1"/>
        <v>V</v>
      </c>
      <c r="J54" s="27"/>
      <c r="K54" s="27"/>
      <c r="L54" s="27"/>
      <c r="M54" s="27"/>
      <c r="N54" s="27"/>
    </row>
    <row r="55" spans="1:14" ht="23" x14ac:dyDescent="0.25">
      <c r="A55" s="27"/>
      <c r="B55" s="59">
        <v>2016</v>
      </c>
      <c r="C55" s="27" t="str">
        <f>CONCATENATE(C51,C53,C52)</f>
        <v>&lt; 11,5 cm =67%</v>
      </c>
      <c r="D55" s="47">
        <f t="shared" ref="D55:I55" si="2">SUM(D8:D24)/1000000000</f>
        <v>1.3125119777000001</v>
      </c>
      <c r="E55" s="47">
        <f t="shared" si="2"/>
        <v>1.9884798863999999E-2</v>
      </c>
      <c r="F55" s="47">
        <f t="shared" si="2"/>
        <v>5.5690479600000006E-4</v>
      </c>
      <c r="G55" s="47">
        <f t="shared" si="2"/>
        <v>0</v>
      </c>
      <c r="H55" s="47">
        <f t="shared" si="2"/>
        <v>0</v>
      </c>
      <c r="I55" s="47">
        <f t="shared" si="2"/>
        <v>0</v>
      </c>
      <c r="J55" s="47">
        <f>SUM(D55:I55)</f>
        <v>1.33295368136</v>
      </c>
      <c r="K55" s="47">
        <f>(J55/$J57)*100</f>
        <v>67.004663964237963</v>
      </c>
      <c r="L55" s="47">
        <f>ROUND(K55,0)</f>
        <v>67</v>
      </c>
      <c r="M55" s="27"/>
      <c r="N55" s="27"/>
    </row>
    <row r="56" spans="1:14" ht="23" x14ac:dyDescent="0.25">
      <c r="A56" s="27"/>
      <c r="B56" s="59"/>
      <c r="C56" s="27" t="s">
        <v>29</v>
      </c>
      <c r="D56" s="47">
        <f t="shared" ref="D56:I56" si="3">SUM(D25:D42)/1000000000</f>
        <v>0</v>
      </c>
      <c r="E56" s="47">
        <f t="shared" si="3"/>
        <v>8.3175171826924771E-2</v>
      </c>
      <c r="F56" s="47">
        <f t="shared" si="3"/>
        <v>0.34588921534854045</v>
      </c>
      <c r="G56" s="47">
        <f t="shared" si="3"/>
        <v>0.20920100614116183</v>
      </c>
      <c r="H56" s="47">
        <f t="shared" si="3"/>
        <v>1.8125550753373004E-2</v>
      </c>
      <c r="I56" s="47">
        <f t="shared" si="3"/>
        <v>0</v>
      </c>
      <c r="J56" s="47">
        <f>SUM(D56:I56)</f>
        <v>0.65639094407000009</v>
      </c>
      <c r="K56" s="47">
        <f>(J56/$J57)*100</f>
        <v>32.995336035762037</v>
      </c>
      <c r="L56" s="27"/>
      <c r="M56" s="27"/>
      <c r="N56" s="27"/>
    </row>
    <row r="57" spans="1:14" ht="23" x14ac:dyDescent="0.25">
      <c r="A57" s="27"/>
      <c r="B57" s="59"/>
      <c r="C57" s="27"/>
      <c r="D57" s="27"/>
      <c r="E57" s="27"/>
      <c r="F57" s="27"/>
      <c r="G57" s="27"/>
      <c r="H57" s="27"/>
      <c r="I57" s="27"/>
      <c r="J57" s="47">
        <f>SUM(J55:J56)</f>
        <v>1.9893446254300002</v>
      </c>
      <c r="K57" s="47">
        <f>SUM(K55:K56)</f>
        <v>100</v>
      </c>
      <c r="L57" s="27"/>
      <c r="M57" s="27"/>
      <c r="N57" s="27"/>
    </row>
    <row r="58" spans="1:14" ht="23" x14ac:dyDescent="0.25">
      <c r="A58" s="27"/>
      <c r="B58" s="59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 ht="23" x14ac:dyDescent="0.25">
      <c r="A59" s="27"/>
      <c r="B59" s="59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 ht="23" x14ac:dyDescent="0.25">
      <c r="A60" s="27"/>
      <c r="B60" s="59"/>
      <c r="C60" s="47">
        <f>K61</f>
        <v>0</v>
      </c>
      <c r="D60" s="60" t="s">
        <v>5</v>
      </c>
      <c r="E60" s="60" t="s">
        <v>6</v>
      </c>
      <c r="F60" s="60" t="s">
        <v>7</v>
      </c>
      <c r="G60" s="60" t="s">
        <v>8</v>
      </c>
      <c r="H60" s="60" t="s">
        <v>9</v>
      </c>
      <c r="I60" s="60" t="s">
        <v>10</v>
      </c>
      <c r="J60" s="27"/>
      <c r="K60" s="27"/>
      <c r="L60" s="27"/>
      <c r="M60" s="27"/>
      <c r="N60" s="27"/>
    </row>
    <row r="61" spans="1:14" ht="23" x14ac:dyDescent="0.25">
      <c r="A61" s="27"/>
      <c r="B61" s="59"/>
      <c r="C61" s="27" t="s">
        <v>31</v>
      </c>
      <c r="D61" s="61"/>
      <c r="E61" s="61"/>
      <c r="F61" s="61"/>
      <c r="G61" s="61"/>
      <c r="H61" s="61"/>
      <c r="I61" s="61"/>
      <c r="J61" s="47"/>
      <c r="K61" s="47"/>
      <c r="L61" s="42"/>
      <c r="M61" s="27"/>
      <c r="N61" s="27"/>
    </row>
    <row r="62" spans="1:14" ht="23" x14ac:dyDescent="0.25">
      <c r="A62" s="27"/>
      <c r="B62" s="59"/>
      <c r="C62" s="27" t="s">
        <v>29</v>
      </c>
      <c r="D62" s="61"/>
      <c r="E62" s="61"/>
      <c r="F62" s="61"/>
      <c r="G62" s="61"/>
      <c r="H62" s="61"/>
      <c r="I62" s="61"/>
      <c r="J62" s="47"/>
      <c r="K62" s="47"/>
      <c r="L62" s="42"/>
      <c r="M62" s="27"/>
      <c r="N62" s="27"/>
    </row>
    <row r="63" spans="1:14" ht="23" x14ac:dyDescent="0.25">
      <c r="A63" s="27"/>
      <c r="B63" s="59"/>
      <c r="C63" s="27"/>
      <c r="D63" s="27"/>
      <c r="E63" s="27"/>
      <c r="F63" s="27"/>
      <c r="G63" s="27"/>
      <c r="H63" s="27"/>
      <c r="I63" s="27"/>
      <c r="J63" s="47"/>
      <c r="K63" s="47"/>
      <c r="L63" s="42"/>
      <c r="M63" s="27"/>
      <c r="N63" s="27"/>
    </row>
    <row r="64" spans="1:14" ht="23" x14ac:dyDescent="0.25">
      <c r="A64" s="27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</sheetData>
  <mergeCells count="2">
    <mergeCell ref="B1:J1"/>
    <mergeCell ref="B2:J2"/>
  </mergeCells>
  <phoneticPr fontId="0" type="noConversion"/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INSTITUTO DE FOMENTO PESQUERO / DIVISIÓN INVESTIGACIÓN PESQUERA</oddHeader>
    <oddFooter>&amp;CCONVENIO DE DESEMPEÑO IFOP / SUBSECRETARÍA DE ECONOMÍA Y EMT 2020: 
"PROGRAMA DE SEGUIMIENTO DE LAS PRINCIPALES PESQUERÍAS PELÁGICAS, REGIONES DE VALPARAÍSO Y AYSÉN DEL GENERAL CARLOS IBÁÑEZ DEL CAMPO, AÑO 2020".  ANEXO 4XXX</oddFooter>
  </headerFooter>
  <drawing r:id="rId2"/>
  <legacyDrawingHF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64"/>
  <sheetViews>
    <sheetView showZeros="0" zoomScale="35" zoomScaleNormal="35" workbookViewId="0"/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3" width="24.140625" style="3" customWidth="1"/>
    <col min="4" max="8" width="23.85546875" style="3" customWidth="1"/>
    <col min="9" max="10" width="20.85546875" style="3" customWidth="1"/>
    <col min="11" max="11" width="12.42578125" style="1" bestFit="1" customWidth="1"/>
    <col min="12" max="12" width="22.28515625" style="1" bestFit="1" customWidth="1"/>
    <col min="13" max="17" width="11.5703125" style="1"/>
    <col min="18" max="18" width="13.85546875" style="1" customWidth="1"/>
    <col min="19" max="19" width="17.7109375" style="1" bestFit="1" customWidth="1"/>
    <col min="20" max="20" width="18.28515625" style="1" bestFit="1" customWidth="1"/>
    <col min="21" max="22" width="17.5703125" style="1" customWidth="1"/>
    <col min="23" max="16384" width="11.5703125" style="1"/>
  </cols>
  <sheetData>
    <row r="1" spans="1:23" ht="23" x14ac:dyDescent="0.25">
      <c r="A1" s="27"/>
      <c r="B1" s="102" t="s">
        <v>57</v>
      </c>
      <c r="C1" s="102"/>
      <c r="D1" s="102"/>
      <c r="E1" s="102"/>
      <c r="F1" s="102"/>
      <c r="G1" s="102"/>
      <c r="H1" s="102"/>
      <c r="I1" s="102"/>
      <c r="J1" s="102"/>
      <c r="K1" s="27"/>
      <c r="L1" s="27"/>
      <c r="M1" s="27"/>
      <c r="N1" s="27"/>
    </row>
    <row r="2" spans="1:23" ht="23" x14ac:dyDescent="0.25">
      <c r="A2" s="27"/>
      <c r="B2" s="102" t="s">
        <v>78</v>
      </c>
      <c r="C2" s="102"/>
      <c r="D2" s="102"/>
      <c r="E2" s="102"/>
      <c r="F2" s="102"/>
      <c r="G2" s="102"/>
      <c r="H2" s="102"/>
      <c r="I2" s="102"/>
      <c r="J2" s="102"/>
      <c r="K2" s="27"/>
      <c r="L2" s="27"/>
      <c r="M2" s="27"/>
      <c r="N2" s="27"/>
    </row>
    <row r="3" spans="1:23" ht="23" x14ac:dyDescent="0.25">
      <c r="A3" s="27"/>
      <c r="B3" s="28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23" s="4" customFormat="1" ht="24" thickBot="1" x14ac:dyDescent="0.3">
      <c r="A4" s="29"/>
      <c r="B4" s="30"/>
      <c r="C4" s="80"/>
      <c r="D4" s="31"/>
      <c r="E4" s="31"/>
      <c r="F4" s="31"/>
      <c r="G4" s="31"/>
      <c r="H4" s="31"/>
      <c r="I4" s="31"/>
      <c r="J4" s="31"/>
      <c r="K4" s="29"/>
      <c r="L4" s="29"/>
      <c r="M4" s="29"/>
      <c r="N4" s="29"/>
    </row>
    <row r="5" spans="1:23" s="5" customFormat="1" ht="30" x14ac:dyDescent="0.3">
      <c r="A5" s="29"/>
      <c r="B5" s="32" t="s">
        <v>0</v>
      </c>
      <c r="C5" s="81" t="s">
        <v>1</v>
      </c>
      <c r="D5" s="33" t="s">
        <v>2</v>
      </c>
      <c r="E5" s="33"/>
      <c r="F5" s="33"/>
      <c r="G5" s="33"/>
      <c r="H5" s="33"/>
      <c r="I5" s="33"/>
      <c r="J5" s="33"/>
      <c r="K5" s="29"/>
      <c r="L5" s="29"/>
      <c r="M5" s="29"/>
      <c r="N5" s="29"/>
      <c r="P5" s="6"/>
      <c r="Q5" s="7"/>
      <c r="R5" s="7"/>
      <c r="S5" s="7"/>
      <c r="T5" s="7"/>
      <c r="U5" s="7"/>
      <c r="V5" s="7"/>
      <c r="W5" s="8"/>
    </row>
    <row r="6" spans="1:23" s="4" customFormat="1" ht="23" x14ac:dyDescent="0.25">
      <c r="A6" s="29"/>
      <c r="B6" s="32" t="s">
        <v>3</v>
      </c>
      <c r="C6" s="81" t="s">
        <v>4</v>
      </c>
      <c r="D6" s="34" t="s">
        <v>5</v>
      </c>
      <c r="E6" s="34" t="s">
        <v>6</v>
      </c>
      <c r="F6" s="34" t="s">
        <v>7</v>
      </c>
      <c r="G6" s="34" t="s">
        <v>8</v>
      </c>
      <c r="H6" s="34" t="s">
        <v>9</v>
      </c>
      <c r="I6" s="34" t="s">
        <v>10</v>
      </c>
      <c r="J6" s="35"/>
      <c r="K6" s="29"/>
      <c r="L6" s="29"/>
      <c r="M6" s="29"/>
      <c r="N6" s="29"/>
      <c r="P6" s="9"/>
      <c r="Q6" s="10"/>
      <c r="R6" s="10"/>
      <c r="S6" s="10"/>
      <c r="T6" s="11" t="s">
        <v>11</v>
      </c>
      <c r="U6" s="12" t="s">
        <v>12</v>
      </c>
      <c r="V6" s="12" t="s">
        <v>12</v>
      </c>
      <c r="W6" s="12" t="s">
        <v>12</v>
      </c>
    </row>
    <row r="7" spans="1:23" ht="23" x14ac:dyDescent="0.25">
      <c r="A7" s="27"/>
      <c r="B7" s="36"/>
      <c r="C7" s="82"/>
      <c r="D7" s="37"/>
      <c r="E7" s="37"/>
      <c r="F7" s="37"/>
      <c r="G7" s="37"/>
      <c r="H7" s="37"/>
      <c r="I7" s="37"/>
      <c r="J7" s="37"/>
      <c r="K7" s="27"/>
      <c r="L7" s="27"/>
      <c r="M7" s="27"/>
      <c r="N7" s="27"/>
      <c r="P7" s="9"/>
      <c r="Q7" s="13"/>
      <c r="R7" s="13"/>
      <c r="S7" s="14"/>
      <c r="T7" s="10"/>
      <c r="U7" s="15"/>
      <c r="V7" s="15"/>
      <c r="W7" s="15"/>
    </row>
    <row r="8" spans="1:23" ht="23" x14ac:dyDescent="0.25">
      <c r="A8" s="27"/>
      <c r="B8" s="38">
        <v>3</v>
      </c>
      <c r="C8" s="83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/>
      <c r="J8" s="40"/>
      <c r="K8" s="27"/>
      <c r="L8" s="27"/>
      <c r="M8" s="27"/>
      <c r="N8" s="27"/>
      <c r="P8" s="9"/>
      <c r="Q8" s="13" t="s">
        <v>15</v>
      </c>
      <c r="R8" s="16" t="e">
        <f>V8</f>
        <v>#REF!</v>
      </c>
      <c r="S8" s="17">
        <f>C43</f>
        <v>11094520758.329998</v>
      </c>
      <c r="T8" s="17" t="e">
        <f>SUM(T9:T11)</f>
        <v>#REF!</v>
      </c>
      <c r="U8" s="18" t="e">
        <f>T8/1000000</f>
        <v>#REF!</v>
      </c>
      <c r="V8" s="19" t="e">
        <f>SUM(V9:V11)</f>
        <v>#REF!</v>
      </c>
      <c r="W8" s="18"/>
    </row>
    <row r="9" spans="1:23" ht="23" x14ac:dyDescent="0.25">
      <c r="A9" s="27"/>
      <c r="B9" s="38">
        <v>3.5</v>
      </c>
      <c r="C9" s="83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/>
      <c r="J9" s="39">
        <v>0</v>
      </c>
      <c r="K9" s="27"/>
      <c r="L9" s="41"/>
      <c r="M9" s="41"/>
      <c r="N9" s="27"/>
      <c r="P9" s="9"/>
      <c r="Q9" s="13" t="s">
        <v>17</v>
      </c>
      <c r="R9" s="16" t="e">
        <f>V9</f>
        <v>#REF!</v>
      </c>
      <c r="S9" s="17"/>
      <c r="T9" s="17">
        <f>[1]SC19Ñ00!C40</f>
        <v>364348816.78055447</v>
      </c>
      <c r="U9" s="18">
        <f>T9/1000000</f>
        <v>364.3488167805545</v>
      </c>
      <c r="V9" s="20" t="e">
        <f>(U9*100)/$U$8</f>
        <v>#REF!</v>
      </c>
      <c r="W9" s="18"/>
    </row>
    <row r="10" spans="1:23" ht="23" x14ac:dyDescent="0.25">
      <c r="A10" s="27"/>
      <c r="B10" s="38">
        <v>4</v>
      </c>
      <c r="C10" s="83">
        <v>0</v>
      </c>
      <c r="D10" s="39">
        <v>0</v>
      </c>
      <c r="E10" s="39">
        <v>0</v>
      </c>
      <c r="F10" s="39">
        <v>0</v>
      </c>
      <c r="G10" s="39">
        <v>0</v>
      </c>
      <c r="H10" s="39">
        <v>0</v>
      </c>
      <c r="I10" s="39"/>
      <c r="J10" s="39">
        <v>0</v>
      </c>
      <c r="K10" s="27"/>
      <c r="L10" s="42"/>
      <c r="M10" s="41"/>
      <c r="N10" s="27"/>
      <c r="P10" s="9"/>
      <c r="Q10" s="13" t="s">
        <v>19</v>
      </c>
      <c r="R10" s="16" t="e">
        <f>V10</f>
        <v>#REF!</v>
      </c>
      <c r="S10" s="17"/>
      <c r="T10" s="17">
        <f>[1]SC28Ñ00!C40</f>
        <v>66674619947.842796</v>
      </c>
      <c r="U10" s="18">
        <f>T10/1000000</f>
        <v>66674.619947842803</v>
      </c>
      <c r="V10" s="20" t="e">
        <f>(U10*100)/$U$8</f>
        <v>#REF!</v>
      </c>
      <c r="W10" s="18"/>
    </row>
    <row r="11" spans="1:23" ht="23" x14ac:dyDescent="0.25">
      <c r="A11" s="27"/>
      <c r="B11" s="38">
        <v>4.5</v>
      </c>
      <c r="C11" s="83">
        <v>0</v>
      </c>
      <c r="D11" s="39">
        <v>0</v>
      </c>
      <c r="E11" s="39">
        <v>0</v>
      </c>
      <c r="F11" s="39">
        <v>0</v>
      </c>
      <c r="G11" s="39">
        <v>0</v>
      </c>
      <c r="H11" s="39">
        <v>0</v>
      </c>
      <c r="I11" s="39"/>
      <c r="J11" s="39">
        <v>0</v>
      </c>
      <c r="K11" s="27"/>
      <c r="L11" s="42"/>
      <c r="M11" s="41"/>
      <c r="N11" s="27"/>
      <c r="P11" s="9"/>
      <c r="Q11" s="13" t="s">
        <v>21</v>
      </c>
      <c r="R11" s="16" t="e">
        <f>V11</f>
        <v>#REF!</v>
      </c>
      <c r="S11" s="17"/>
      <c r="T11" s="17" t="e">
        <f>#REF!</f>
        <v>#REF!</v>
      </c>
      <c r="U11" s="18" t="e">
        <f>T11/1000000</f>
        <v>#REF!</v>
      </c>
      <c r="V11" s="20" t="e">
        <f>(U11*100)/$U$8</f>
        <v>#REF!</v>
      </c>
      <c r="W11" s="18"/>
    </row>
    <row r="12" spans="1:23" ht="26" thickBot="1" x14ac:dyDescent="0.3">
      <c r="A12" s="27"/>
      <c r="B12" s="38">
        <v>5</v>
      </c>
      <c r="C12" s="83">
        <v>0</v>
      </c>
      <c r="D12" s="39">
        <v>0</v>
      </c>
      <c r="E12" s="39">
        <v>0</v>
      </c>
      <c r="F12" s="39">
        <v>0</v>
      </c>
      <c r="G12" s="39">
        <v>0</v>
      </c>
      <c r="H12" s="39">
        <v>0</v>
      </c>
      <c r="I12" s="39"/>
      <c r="J12" s="39"/>
      <c r="K12" s="27"/>
      <c r="L12" s="27"/>
      <c r="M12" s="27"/>
      <c r="N12" s="27"/>
      <c r="P12" s="21"/>
      <c r="Q12" s="22"/>
      <c r="R12" s="22"/>
      <c r="S12" s="22"/>
      <c r="T12" s="23"/>
      <c r="U12" s="23"/>
      <c r="V12" s="23"/>
      <c r="W12" s="24"/>
    </row>
    <row r="13" spans="1:23" ht="23" x14ac:dyDescent="0.25">
      <c r="A13" s="27"/>
      <c r="B13" s="38">
        <v>5.5</v>
      </c>
      <c r="C13" s="83">
        <v>111.61000000000001</v>
      </c>
      <c r="D13" s="39">
        <v>111.61000000000001</v>
      </c>
      <c r="E13" s="39">
        <v>0</v>
      </c>
      <c r="F13" s="39">
        <v>0</v>
      </c>
      <c r="G13" s="39">
        <v>0</v>
      </c>
      <c r="H13" s="39">
        <v>0</v>
      </c>
      <c r="I13" s="39"/>
      <c r="J13" s="39"/>
      <c r="K13" s="27"/>
      <c r="L13" s="27"/>
      <c r="M13" s="27"/>
      <c r="N13" s="27"/>
    </row>
    <row r="14" spans="1:23" ht="23" x14ac:dyDescent="0.25">
      <c r="A14" s="27"/>
      <c r="B14" s="38">
        <v>6</v>
      </c>
      <c r="C14" s="83">
        <v>2645436.52</v>
      </c>
      <c r="D14" s="39">
        <v>2645436.52</v>
      </c>
      <c r="E14" s="39">
        <v>0</v>
      </c>
      <c r="F14" s="39">
        <v>0</v>
      </c>
      <c r="G14" s="39">
        <v>0</v>
      </c>
      <c r="H14" s="39">
        <v>0</v>
      </c>
      <c r="I14" s="39"/>
      <c r="J14" s="39"/>
      <c r="K14" s="27"/>
      <c r="L14" s="27"/>
      <c r="M14" s="27"/>
      <c r="N14" s="27"/>
    </row>
    <row r="15" spans="1:23" ht="23" x14ac:dyDescent="0.25">
      <c r="A15" s="27"/>
      <c r="B15" s="38">
        <v>6.5</v>
      </c>
      <c r="C15" s="83">
        <v>9174261.5600000005</v>
      </c>
      <c r="D15" s="39">
        <v>9174261.5600000005</v>
      </c>
      <c r="E15" s="39">
        <v>0</v>
      </c>
      <c r="F15" s="39">
        <v>0</v>
      </c>
      <c r="G15" s="39">
        <v>0</v>
      </c>
      <c r="H15" s="39">
        <v>0</v>
      </c>
      <c r="I15" s="39"/>
      <c r="J15" s="39"/>
      <c r="K15" s="27"/>
      <c r="L15" s="27"/>
      <c r="M15" s="27"/>
      <c r="N15" s="27"/>
    </row>
    <row r="16" spans="1:23" ht="23" x14ac:dyDescent="0.25">
      <c r="A16" s="27"/>
      <c r="B16" s="38">
        <v>7</v>
      </c>
      <c r="C16" s="83">
        <v>23828484.620000001</v>
      </c>
      <c r="D16" s="39">
        <v>23828484.620000001</v>
      </c>
      <c r="E16" s="39">
        <v>0</v>
      </c>
      <c r="F16" s="39">
        <v>0</v>
      </c>
      <c r="G16" s="39">
        <v>0</v>
      </c>
      <c r="H16" s="39">
        <v>0</v>
      </c>
      <c r="I16" s="39"/>
      <c r="J16" s="39"/>
      <c r="K16" s="27"/>
      <c r="L16" s="27"/>
      <c r="M16" s="27"/>
      <c r="N16" s="27"/>
      <c r="Q16" s="1" t="s">
        <v>22</v>
      </c>
    </row>
    <row r="17" spans="1:14" ht="23" x14ac:dyDescent="0.25">
      <c r="A17" s="27"/>
      <c r="B17" s="38">
        <v>7.5</v>
      </c>
      <c r="C17" s="83">
        <v>84000488.50999999</v>
      </c>
      <c r="D17" s="39">
        <v>84000488.50999999</v>
      </c>
      <c r="E17" s="39">
        <v>0</v>
      </c>
      <c r="F17" s="39">
        <v>0</v>
      </c>
      <c r="G17" s="39">
        <v>0</v>
      </c>
      <c r="H17" s="39">
        <v>0</v>
      </c>
      <c r="I17" s="39"/>
      <c r="J17" s="39"/>
      <c r="K17" s="27"/>
      <c r="L17" s="42">
        <f>K55</f>
        <v>83.705524764351182</v>
      </c>
      <c r="M17" s="41" t="s">
        <v>16</v>
      </c>
      <c r="N17" s="27"/>
    </row>
    <row r="18" spans="1:14" ht="23" x14ac:dyDescent="0.25">
      <c r="A18" s="27"/>
      <c r="B18" s="38">
        <v>8</v>
      </c>
      <c r="C18" s="83">
        <v>223292822.38</v>
      </c>
      <c r="D18" s="39">
        <v>223292822.38</v>
      </c>
      <c r="E18" s="39">
        <v>0</v>
      </c>
      <c r="F18" s="39">
        <v>0</v>
      </c>
      <c r="G18" s="39">
        <v>0</v>
      </c>
      <c r="H18" s="39">
        <v>0</v>
      </c>
      <c r="I18" s="39"/>
      <c r="J18" s="39"/>
      <c r="K18" s="27"/>
      <c r="L18" s="42">
        <f>C48</f>
        <v>105681.62110119865</v>
      </c>
      <c r="M18" s="41" t="s">
        <v>18</v>
      </c>
      <c r="N18" s="27"/>
    </row>
    <row r="19" spans="1:14" ht="23" x14ac:dyDescent="0.25">
      <c r="A19" s="27"/>
      <c r="B19" s="38">
        <v>8.5</v>
      </c>
      <c r="C19" s="83">
        <v>474062501.14000005</v>
      </c>
      <c r="D19" s="39">
        <v>474062501.14000005</v>
      </c>
      <c r="E19" s="39">
        <v>0</v>
      </c>
      <c r="F19" s="39">
        <v>0</v>
      </c>
      <c r="G19" s="39">
        <v>0</v>
      </c>
      <c r="H19" s="39">
        <v>0</v>
      </c>
      <c r="I19" s="39"/>
      <c r="J19" s="39"/>
      <c r="K19" s="27"/>
      <c r="L19" s="42">
        <f>C43</f>
        <v>11094520758.329998</v>
      </c>
      <c r="M19" s="41" t="s">
        <v>20</v>
      </c>
      <c r="N19" s="27"/>
    </row>
    <row r="20" spans="1:14" ht="23" x14ac:dyDescent="0.25">
      <c r="A20" s="27"/>
      <c r="B20" s="38">
        <v>9</v>
      </c>
      <c r="C20" s="83">
        <v>1240375307.0999999</v>
      </c>
      <c r="D20" s="39">
        <v>1240375307.0999999</v>
      </c>
      <c r="E20" s="39">
        <v>0</v>
      </c>
      <c r="F20" s="39">
        <v>0</v>
      </c>
      <c r="G20" s="39">
        <v>0</v>
      </c>
      <c r="H20" s="39">
        <v>0</v>
      </c>
      <c r="I20" s="39"/>
      <c r="J20" s="39"/>
      <c r="K20" s="27"/>
      <c r="L20" s="42">
        <f>L71</f>
        <v>0</v>
      </c>
      <c r="M20" s="27"/>
      <c r="N20" s="27"/>
    </row>
    <row r="21" spans="1:14" ht="23" x14ac:dyDescent="0.25">
      <c r="A21" s="27"/>
      <c r="B21" s="38">
        <v>9.5</v>
      </c>
      <c r="C21" s="83">
        <v>1824824356.0999999</v>
      </c>
      <c r="D21" s="39">
        <v>1824824356.0999999</v>
      </c>
      <c r="E21" s="39">
        <v>0</v>
      </c>
      <c r="F21" s="39">
        <v>0</v>
      </c>
      <c r="G21" s="39">
        <v>0</v>
      </c>
      <c r="H21" s="39">
        <v>0</v>
      </c>
      <c r="I21" s="39"/>
      <c r="J21" s="39"/>
      <c r="K21" s="27"/>
      <c r="L21" s="27"/>
      <c r="M21" s="27"/>
      <c r="N21" s="27"/>
    </row>
    <row r="22" spans="1:14" ht="23" x14ac:dyDescent="0.25">
      <c r="A22" s="27"/>
      <c r="B22" s="38">
        <v>10</v>
      </c>
      <c r="C22" s="83">
        <v>2129017120.1799998</v>
      </c>
      <c r="D22" s="39">
        <v>2129017120.1799998</v>
      </c>
      <c r="E22" s="39">
        <v>0</v>
      </c>
      <c r="F22" s="39">
        <v>0</v>
      </c>
      <c r="G22" s="39">
        <v>0</v>
      </c>
      <c r="H22" s="39">
        <v>0</v>
      </c>
      <c r="I22" s="39"/>
      <c r="J22" s="39"/>
      <c r="K22" s="27"/>
      <c r="L22" s="27"/>
      <c r="M22" s="27"/>
      <c r="N22" s="27"/>
    </row>
    <row r="23" spans="1:14" ht="23" x14ac:dyDescent="0.25">
      <c r="A23" s="27"/>
      <c r="B23" s="38">
        <v>10.5</v>
      </c>
      <c r="C23" s="83">
        <v>2013897108.47</v>
      </c>
      <c r="D23" s="39">
        <v>2013897108.47</v>
      </c>
      <c r="E23" s="39">
        <v>0</v>
      </c>
      <c r="F23" s="39">
        <v>0</v>
      </c>
      <c r="G23" s="39">
        <v>0</v>
      </c>
      <c r="H23" s="39">
        <v>0</v>
      </c>
      <c r="I23" s="39"/>
      <c r="J23" s="39"/>
      <c r="K23" s="27"/>
      <c r="L23" s="27"/>
      <c r="M23" s="27"/>
      <c r="N23" s="27"/>
    </row>
    <row r="24" spans="1:14" ht="23" x14ac:dyDescent="0.25">
      <c r="A24" s="27"/>
      <c r="B24" s="38">
        <v>11</v>
      </c>
      <c r="C24" s="83">
        <v>1261608822.6600001</v>
      </c>
      <c r="D24" s="39">
        <v>1261608822.6600001</v>
      </c>
      <c r="E24" s="39">
        <v>0</v>
      </c>
      <c r="F24" s="39">
        <v>0</v>
      </c>
      <c r="G24" s="39">
        <v>0</v>
      </c>
      <c r="H24" s="39">
        <v>0</v>
      </c>
      <c r="I24" s="39"/>
      <c r="J24" s="39"/>
      <c r="K24" s="27"/>
      <c r="L24" s="27"/>
      <c r="M24" s="27"/>
      <c r="N24" s="27"/>
    </row>
    <row r="25" spans="1:14" ht="23" x14ac:dyDescent="0.25">
      <c r="A25" s="27"/>
      <c r="B25" s="38">
        <v>11.5</v>
      </c>
      <c r="C25" s="83">
        <v>821051234.49000001</v>
      </c>
      <c r="D25" s="39">
        <v>821051234.49000001</v>
      </c>
      <c r="E25" s="39">
        <v>0</v>
      </c>
      <c r="F25" s="39">
        <v>0</v>
      </c>
      <c r="G25" s="39">
        <v>0</v>
      </c>
      <c r="H25" s="39">
        <v>0</v>
      </c>
      <c r="I25" s="39"/>
      <c r="J25" s="39"/>
      <c r="K25" s="27"/>
      <c r="L25" s="27"/>
      <c r="M25" s="27"/>
      <c r="N25" s="27"/>
    </row>
    <row r="26" spans="1:14" ht="23" x14ac:dyDescent="0.25">
      <c r="A26" s="27"/>
      <c r="B26" s="38">
        <v>12</v>
      </c>
      <c r="C26" s="83">
        <v>374049017.68000001</v>
      </c>
      <c r="D26" s="39">
        <v>374049017.68000001</v>
      </c>
      <c r="E26" s="39">
        <v>0</v>
      </c>
      <c r="F26" s="39">
        <v>0</v>
      </c>
      <c r="G26" s="39">
        <v>0</v>
      </c>
      <c r="H26" s="39">
        <v>0</v>
      </c>
      <c r="I26" s="39"/>
      <c r="J26" s="39"/>
      <c r="K26" s="27"/>
      <c r="L26" s="27"/>
      <c r="M26" s="27"/>
      <c r="N26" s="27"/>
    </row>
    <row r="27" spans="1:14" ht="23" x14ac:dyDescent="0.25">
      <c r="A27" s="27"/>
      <c r="B27" s="38">
        <v>12.5</v>
      </c>
      <c r="C27" s="83">
        <v>123719220.63999999</v>
      </c>
      <c r="D27" s="39">
        <v>109972640.56888887</v>
      </c>
      <c r="E27" s="39">
        <v>13746580.071111109</v>
      </c>
      <c r="F27" s="39">
        <v>0</v>
      </c>
      <c r="G27" s="39">
        <v>0</v>
      </c>
      <c r="H27" s="39">
        <v>0</v>
      </c>
      <c r="I27" s="39"/>
      <c r="J27" s="39"/>
      <c r="K27" s="27"/>
      <c r="L27" s="27"/>
      <c r="M27" s="27"/>
      <c r="N27" s="27"/>
    </row>
    <row r="28" spans="1:14" ht="23" x14ac:dyDescent="0.25">
      <c r="A28" s="27"/>
      <c r="B28" s="38">
        <v>13</v>
      </c>
      <c r="C28" s="83">
        <v>41825978.409999996</v>
      </c>
      <c r="D28" s="39">
        <v>18589323.737777777</v>
      </c>
      <c r="E28" s="39">
        <v>18589323.737777777</v>
      </c>
      <c r="F28" s="39">
        <v>4647330.9344444443</v>
      </c>
      <c r="G28" s="39">
        <v>0</v>
      </c>
      <c r="H28" s="39">
        <v>0</v>
      </c>
      <c r="I28" s="39"/>
      <c r="J28" s="39"/>
      <c r="K28" s="27"/>
      <c r="L28" s="27"/>
      <c r="M28" s="27"/>
      <c r="N28" s="27"/>
    </row>
    <row r="29" spans="1:14" ht="23" x14ac:dyDescent="0.25">
      <c r="A29" s="27"/>
      <c r="B29" s="38">
        <v>13.5</v>
      </c>
      <c r="C29" s="83">
        <v>71388881.260000005</v>
      </c>
      <c r="D29" s="39">
        <v>7932097.9177777776</v>
      </c>
      <c r="E29" s="39">
        <v>55524685.424444444</v>
      </c>
      <c r="F29" s="39">
        <v>7932097.9177777776</v>
      </c>
      <c r="G29" s="39">
        <v>0</v>
      </c>
      <c r="H29" s="39">
        <v>0</v>
      </c>
      <c r="I29" s="39"/>
      <c r="J29" s="39"/>
      <c r="K29" s="27"/>
      <c r="L29" s="27"/>
      <c r="M29" s="27"/>
      <c r="N29" s="27"/>
    </row>
    <row r="30" spans="1:14" ht="23" x14ac:dyDescent="0.25">
      <c r="A30" s="27"/>
      <c r="B30" s="38">
        <v>14</v>
      </c>
      <c r="C30" s="83">
        <v>110690829.06</v>
      </c>
      <c r="D30" s="39">
        <v>0</v>
      </c>
      <c r="E30" s="39">
        <v>88552663.247999996</v>
      </c>
      <c r="F30" s="39">
        <v>22138165.811999999</v>
      </c>
      <c r="G30" s="39">
        <v>0</v>
      </c>
      <c r="H30" s="39">
        <v>0</v>
      </c>
      <c r="I30" s="39"/>
      <c r="J30" s="39"/>
      <c r="K30" s="27"/>
      <c r="L30" s="27"/>
      <c r="M30" s="27"/>
      <c r="N30" s="27"/>
    </row>
    <row r="31" spans="1:14" ht="23" x14ac:dyDescent="0.25">
      <c r="A31" s="27"/>
      <c r="B31" s="38">
        <v>14.5</v>
      </c>
      <c r="C31" s="83">
        <v>83100462.879999995</v>
      </c>
      <c r="D31" s="39">
        <v>0</v>
      </c>
      <c r="E31" s="39">
        <v>66480370.303999998</v>
      </c>
      <c r="F31" s="39">
        <v>16620092.575999999</v>
      </c>
      <c r="G31" s="39">
        <v>0</v>
      </c>
      <c r="H31" s="39">
        <v>0</v>
      </c>
      <c r="I31" s="39"/>
      <c r="J31" s="39"/>
      <c r="K31" s="27"/>
      <c r="L31" s="27"/>
      <c r="M31" s="27"/>
      <c r="N31" s="27"/>
    </row>
    <row r="32" spans="1:14" ht="23" x14ac:dyDescent="0.25">
      <c r="A32" s="27"/>
      <c r="B32" s="38">
        <v>15</v>
      </c>
      <c r="C32" s="83">
        <v>66146022.609999999</v>
      </c>
      <c r="D32" s="39">
        <v>0</v>
      </c>
      <c r="E32" s="39">
        <v>33073011.305</v>
      </c>
      <c r="F32" s="39">
        <v>33073011.305</v>
      </c>
      <c r="G32" s="39">
        <v>0</v>
      </c>
      <c r="H32" s="39">
        <v>0</v>
      </c>
      <c r="I32" s="39"/>
      <c r="J32" s="39"/>
      <c r="K32" s="27"/>
      <c r="L32" s="27"/>
      <c r="M32" s="27"/>
      <c r="N32" s="27"/>
    </row>
    <row r="33" spans="1:14" ht="23" x14ac:dyDescent="0.25">
      <c r="A33" s="27"/>
      <c r="B33" s="38">
        <v>15.5</v>
      </c>
      <c r="C33" s="83">
        <v>23864779.489999998</v>
      </c>
      <c r="D33" s="39">
        <v>0</v>
      </c>
      <c r="E33" s="39">
        <v>23864779.489999998</v>
      </c>
      <c r="F33" s="39">
        <v>0</v>
      </c>
      <c r="G33" s="39">
        <v>0</v>
      </c>
      <c r="H33" s="39">
        <v>0</v>
      </c>
      <c r="I33" s="39"/>
      <c r="J33" s="39"/>
      <c r="K33" s="27"/>
      <c r="L33" s="27"/>
      <c r="M33" s="27"/>
      <c r="N33" s="27"/>
    </row>
    <row r="34" spans="1:14" ht="23" x14ac:dyDescent="0.25">
      <c r="A34" s="27"/>
      <c r="B34" s="38">
        <v>16</v>
      </c>
      <c r="C34" s="83">
        <v>20533804.02</v>
      </c>
      <c r="D34" s="39">
        <v>0</v>
      </c>
      <c r="E34" s="39">
        <v>0</v>
      </c>
      <c r="F34" s="39">
        <v>20533804.02</v>
      </c>
      <c r="G34" s="39">
        <v>0</v>
      </c>
      <c r="H34" s="39">
        <v>0</v>
      </c>
      <c r="I34" s="39"/>
      <c r="J34" s="39"/>
      <c r="K34" s="27"/>
      <c r="L34" s="27"/>
      <c r="M34" s="27"/>
      <c r="N34" s="27"/>
    </row>
    <row r="35" spans="1:14" ht="23" x14ac:dyDescent="0.25">
      <c r="A35" s="27"/>
      <c r="B35" s="38">
        <v>16.5</v>
      </c>
      <c r="C35" s="83">
        <v>8960261.8699999992</v>
      </c>
      <c r="D35" s="39">
        <v>0</v>
      </c>
      <c r="E35" s="39">
        <v>0</v>
      </c>
      <c r="F35" s="39">
        <v>8960261.8699999992</v>
      </c>
      <c r="G35" s="39">
        <v>0</v>
      </c>
      <c r="H35" s="39">
        <v>0</v>
      </c>
      <c r="I35" s="39"/>
      <c r="J35" s="39"/>
      <c r="K35" s="27"/>
      <c r="L35" s="27"/>
      <c r="M35" s="27"/>
      <c r="N35" s="27"/>
    </row>
    <row r="36" spans="1:14" ht="23" x14ac:dyDescent="0.25">
      <c r="A36" s="27"/>
      <c r="B36" s="38">
        <v>17</v>
      </c>
      <c r="C36" s="83">
        <v>13475118.199999999</v>
      </c>
      <c r="D36" s="39">
        <v>0</v>
      </c>
      <c r="E36" s="39">
        <v>0</v>
      </c>
      <c r="F36" s="39">
        <v>13475118.199999999</v>
      </c>
      <c r="G36" s="39">
        <v>0</v>
      </c>
      <c r="H36" s="39">
        <v>0</v>
      </c>
      <c r="I36" s="39"/>
      <c r="J36" s="39"/>
      <c r="K36" s="27"/>
      <c r="L36" s="27"/>
      <c r="M36" s="27"/>
      <c r="N36" s="27"/>
    </row>
    <row r="37" spans="1:14" ht="23" x14ac:dyDescent="0.25">
      <c r="A37" s="27"/>
      <c r="B37" s="38">
        <v>17.5</v>
      </c>
      <c r="C37" s="83">
        <v>12247081.720000001</v>
      </c>
      <c r="D37" s="39">
        <v>0</v>
      </c>
      <c r="E37" s="39">
        <v>0</v>
      </c>
      <c r="F37" s="39">
        <v>0</v>
      </c>
      <c r="G37" s="39">
        <v>12247081.720000001</v>
      </c>
      <c r="H37" s="39">
        <v>0</v>
      </c>
      <c r="I37" s="39"/>
      <c r="J37" s="39"/>
      <c r="K37" s="27"/>
      <c r="L37" s="27"/>
      <c r="M37" s="27"/>
      <c r="N37" s="27"/>
    </row>
    <row r="38" spans="1:14" ht="23" x14ac:dyDescent="0.25">
      <c r="A38" s="27"/>
      <c r="B38" s="38">
        <v>18</v>
      </c>
      <c r="C38" s="83">
        <v>20411765.879999999</v>
      </c>
      <c r="D38" s="39">
        <v>0</v>
      </c>
      <c r="E38" s="39">
        <v>0</v>
      </c>
      <c r="F38" s="39">
        <v>0</v>
      </c>
      <c r="G38" s="39">
        <v>20411765.879999999</v>
      </c>
      <c r="H38" s="39">
        <v>0</v>
      </c>
      <c r="I38" s="39"/>
      <c r="J38" s="39"/>
      <c r="K38" s="27"/>
      <c r="L38" s="27"/>
      <c r="M38" s="27"/>
      <c r="N38" s="27"/>
    </row>
    <row r="39" spans="1:14" ht="23" x14ac:dyDescent="0.25">
      <c r="A39" s="27"/>
      <c r="B39" s="38">
        <v>18.5</v>
      </c>
      <c r="C39" s="83">
        <v>12247081.720000001</v>
      </c>
      <c r="D39" s="39">
        <v>0</v>
      </c>
      <c r="E39" s="39">
        <v>0</v>
      </c>
      <c r="F39" s="39">
        <v>0</v>
      </c>
      <c r="G39" s="39">
        <v>12247081.720000001</v>
      </c>
      <c r="H39" s="39">
        <v>0</v>
      </c>
      <c r="I39" s="39"/>
      <c r="J39" s="39"/>
      <c r="K39" s="27"/>
      <c r="L39" s="27"/>
      <c r="M39" s="27"/>
      <c r="N39" s="27"/>
    </row>
    <row r="40" spans="1:14" ht="23" x14ac:dyDescent="0.25">
      <c r="A40" s="27"/>
      <c r="B40" s="38">
        <v>19</v>
      </c>
      <c r="C40" s="83">
        <v>4082397.55</v>
      </c>
      <c r="D40" s="39">
        <v>0</v>
      </c>
      <c r="E40" s="39">
        <v>0</v>
      </c>
      <c r="F40" s="39">
        <v>0</v>
      </c>
      <c r="G40" s="39">
        <v>0</v>
      </c>
      <c r="H40" s="39">
        <v>4082397.55</v>
      </c>
      <c r="I40" s="39"/>
      <c r="J40" s="39"/>
      <c r="K40" s="27"/>
      <c r="L40" s="43"/>
      <c r="M40" s="43"/>
      <c r="N40" s="27"/>
    </row>
    <row r="41" spans="1:14" ht="23" x14ac:dyDescent="0.25">
      <c r="A41" s="27"/>
      <c r="B41" s="38">
        <v>19.5</v>
      </c>
      <c r="C41" s="83"/>
      <c r="D41" s="39"/>
      <c r="E41" s="39"/>
      <c r="F41" s="39"/>
      <c r="G41" s="39"/>
      <c r="H41" s="39"/>
      <c r="I41" s="39"/>
      <c r="J41" s="39"/>
      <c r="K41" s="27"/>
      <c r="L41" s="43"/>
      <c r="M41" s="43"/>
      <c r="N41" s="27"/>
    </row>
    <row r="42" spans="1:14" ht="23" x14ac:dyDescent="0.25">
      <c r="A42" s="27"/>
      <c r="B42" s="44"/>
      <c r="C42" s="84"/>
      <c r="D42" s="45"/>
      <c r="E42" s="45"/>
      <c r="F42" s="45"/>
      <c r="G42" s="45"/>
      <c r="H42" s="45"/>
      <c r="I42" s="45"/>
      <c r="J42" s="45"/>
      <c r="K42" s="27"/>
      <c r="L42" s="43"/>
      <c r="M42" s="43"/>
      <c r="N42" s="27"/>
    </row>
    <row r="43" spans="1:14" ht="23" x14ac:dyDescent="0.25">
      <c r="A43" s="27"/>
      <c r="B43" s="46" t="s">
        <v>23</v>
      </c>
      <c r="C43" s="90">
        <v>11094520758.329998</v>
      </c>
      <c r="D43" s="39">
        <v>10618321135.244446</v>
      </c>
      <c r="E43" s="39">
        <v>299831413.58033329</v>
      </c>
      <c r="F43" s="39">
        <v>127379882.63522223</v>
      </c>
      <c r="G43" s="39">
        <v>44905929.32</v>
      </c>
      <c r="H43" s="39">
        <v>4082397.55</v>
      </c>
      <c r="I43" s="39"/>
      <c r="J43" s="39"/>
      <c r="K43" s="27"/>
      <c r="L43" s="43"/>
      <c r="M43" s="43"/>
      <c r="N43" s="27"/>
    </row>
    <row r="44" spans="1:14" s="25" customFormat="1" ht="23" x14ac:dyDescent="0.25">
      <c r="A44" s="47"/>
      <c r="B44" s="38" t="s">
        <v>24</v>
      </c>
      <c r="C44" s="86">
        <v>100.00000000000001</v>
      </c>
      <c r="D44" s="48">
        <v>95.707794564014748</v>
      </c>
      <c r="E44" s="48">
        <v>2.702517937561328</v>
      </c>
      <c r="F44" s="48">
        <v>1.1481332579380028</v>
      </c>
      <c r="G44" s="48">
        <v>0.40475772048363323</v>
      </c>
      <c r="H44" s="48">
        <v>3.6796520002316015E-2</v>
      </c>
      <c r="I44" s="48"/>
      <c r="J44" s="48"/>
      <c r="K44" s="47"/>
      <c r="L44" s="43"/>
      <c r="M44" s="43"/>
      <c r="N44" s="47"/>
    </row>
    <row r="45" spans="1:14" s="25" customFormat="1" ht="23" x14ac:dyDescent="0.25">
      <c r="A45" s="47"/>
      <c r="B45" s="38" t="s">
        <v>25</v>
      </c>
      <c r="C45" s="87">
        <v>10.29281884734686</v>
      </c>
      <c r="D45" s="49">
        <v>10.091544458527565</v>
      </c>
      <c r="E45" s="49">
        <v>14.117195288898303</v>
      </c>
      <c r="F45" s="49">
        <v>15.072879737266122</v>
      </c>
      <c r="G45" s="49">
        <v>18.000000000000004</v>
      </c>
      <c r="H45" s="49">
        <v>19</v>
      </c>
      <c r="I45" s="49"/>
      <c r="J45" s="49"/>
      <c r="K45" s="47"/>
      <c r="L45" s="43"/>
      <c r="M45" s="43"/>
      <c r="N45" s="47"/>
    </row>
    <row r="46" spans="1:14" s="26" customFormat="1" ht="23" x14ac:dyDescent="0.25">
      <c r="A46" s="50"/>
      <c r="B46" s="51" t="s">
        <v>26</v>
      </c>
      <c r="C46" s="88">
        <v>1.942433746879128</v>
      </c>
      <c r="D46" s="52">
        <v>0.99093128362275384</v>
      </c>
      <c r="E46" s="52">
        <v>0.54254172821779811</v>
      </c>
      <c r="F46" s="52">
        <v>1.2297705443761955</v>
      </c>
      <c r="G46" s="52">
        <v>0.13636375171577542</v>
      </c>
      <c r="H46" s="52">
        <v>0</v>
      </c>
      <c r="I46" s="52"/>
      <c r="J46" s="52"/>
      <c r="K46" s="50"/>
      <c r="L46" s="43"/>
      <c r="M46" s="43"/>
      <c r="N46" s="50"/>
    </row>
    <row r="47" spans="1:14" ht="23" x14ac:dyDescent="0.25">
      <c r="A47" s="27"/>
      <c r="B47" s="53" t="s">
        <v>27</v>
      </c>
      <c r="C47" s="89">
        <v>9.4322651622499496</v>
      </c>
      <c r="D47" s="54">
        <v>8.4869728056007467</v>
      </c>
      <c r="E47" s="54">
        <v>26.907226621751207</v>
      </c>
      <c r="F47" s="54">
        <v>34.297918250548655</v>
      </c>
      <c r="G47" s="54">
        <v>62.759207798719665</v>
      </c>
      <c r="H47" s="54">
        <v>75.80379836880762</v>
      </c>
      <c r="I47" s="54"/>
      <c r="J47" s="54"/>
      <c r="K47" s="27"/>
      <c r="L47" s="43"/>
      <c r="M47" s="43"/>
      <c r="N47" s="27"/>
    </row>
    <row r="48" spans="1:14" ht="23" x14ac:dyDescent="0.25">
      <c r="A48" s="27"/>
      <c r="B48" s="46" t="s">
        <v>28</v>
      </c>
      <c r="C48" s="83">
        <v>105681.62110119865</v>
      </c>
      <c r="D48" s="55">
        <v>90117.402715955264</v>
      </c>
      <c r="E48" s="55">
        <v>8067.6317935260404</v>
      </c>
      <c r="F48" s="55">
        <v>4368.8648013873335</v>
      </c>
      <c r="G48" s="55">
        <v>2818.2605495884982</v>
      </c>
      <c r="H48" s="55">
        <v>309.46124074151419</v>
      </c>
      <c r="I48" s="55"/>
      <c r="J48" s="55"/>
      <c r="K48" s="27"/>
      <c r="L48" s="27"/>
      <c r="M48" s="27"/>
      <c r="N48" s="27"/>
    </row>
    <row r="49" spans="1:14" ht="23" x14ac:dyDescent="0.25">
      <c r="A49" s="27"/>
      <c r="B49" s="44" t="s">
        <v>24</v>
      </c>
      <c r="C49" s="91">
        <v>100</v>
      </c>
      <c r="D49" s="56">
        <v>85.272540084960099</v>
      </c>
      <c r="E49" s="56">
        <v>7.6339023847870724</v>
      </c>
      <c r="F49" s="56">
        <v>4.13398730627324</v>
      </c>
      <c r="G49" s="56">
        <v>2.6667461382805504</v>
      </c>
      <c r="H49" s="56">
        <v>0.29282408569904522</v>
      </c>
      <c r="I49" s="57"/>
      <c r="J49" s="57"/>
      <c r="K49" s="27"/>
      <c r="L49" s="27"/>
      <c r="M49" s="27"/>
      <c r="N49" s="27"/>
    </row>
    <row r="50" spans="1:14" ht="23" x14ac:dyDescent="0.25">
      <c r="A50" s="27"/>
      <c r="B50" s="28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 ht="23" x14ac:dyDescent="0.25">
      <c r="A51" s="27"/>
      <c r="B51" s="28"/>
      <c r="C51" s="27" t="s">
        <v>30</v>
      </c>
      <c r="D51" s="27"/>
      <c r="E51" s="47">
        <f>E48*100/C48</f>
        <v>7.6339023847870724</v>
      </c>
      <c r="F51" s="27"/>
      <c r="G51" s="27"/>
      <c r="H51" s="27"/>
      <c r="I51" s="27"/>
      <c r="J51" s="27"/>
      <c r="K51" s="27"/>
      <c r="L51" s="27"/>
      <c r="M51" s="27"/>
      <c r="N51" s="27"/>
    </row>
    <row r="52" spans="1:14" ht="23" x14ac:dyDescent="0.25">
      <c r="A52" s="27"/>
      <c r="B52" s="28"/>
      <c r="C52" s="27" t="s">
        <v>16</v>
      </c>
      <c r="D52" s="27">
        <f t="shared" ref="D52:I52" si="0">D43/1000000</f>
        <v>10618.321135244445</v>
      </c>
      <c r="E52" s="27">
        <f t="shared" si="0"/>
        <v>299.83141358033328</v>
      </c>
      <c r="F52" s="27">
        <f t="shared" si="0"/>
        <v>127.37988263522223</v>
      </c>
      <c r="G52" s="27">
        <f t="shared" si="0"/>
        <v>44.905929319999998</v>
      </c>
      <c r="H52" s="27">
        <f t="shared" si="0"/>
        <v>4.0823975499999996</v>
      </c>
      <c r="I52" s="27">
        <f t="shared" si="0"/>
        <v>0</v>
      </c>
      <c r="J52" s="27"/>
      <c r="K52" s="27"/>
      <c r="L52" s="27"/>
      <c r="M52" s="27"/>
      <c r="N52" s="27"/>
    </row>
    <row r="53" spans="1:14" ht="23" x14ac:dyDescent="0.25">
      <c r="A53" s="27"/>
      <c r="B53" s="28"/>
      <c r="C53" s="27">
        <f>L55</f>
        <v>84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 ht="23" x14ac:dyDescent="0.25">
      <c r="A54" s="27"/>
      <c r="B54" s="28"/>
      <c r="C54" s="47">
        <f>K55</f>
        <v>83.705524764351182</v>
      </c>
      <c r="D54" s="58" t="str">
        <f t="shared" ref="D54:I54" si="1">D6</f>
        <v>O</v>
      </c>
      <c r="E54" s="58" t="str">
        <f t="shared" si="1"/>
        <v>I</v>
      </c>
      <c r="F54" s="58" t="str">
        <f t="shared" si="1"/>
        <v>II</v>
      </c>
      <c r="G54" s="58" t="str">
        <f t="shared" si="1"/>
        <v>III</v>
      </c>
      <c r="H54" s="58" t="str">
        <f t="shared" si="1"/>
        <v>IV</v>
      </c>
      <c r="I54" s="58" t="str">
        <f t="shared" si="1"/>
        <v>V</v>
      </c>
      <c r="J54" s="27"/>
      <c r="K54" s="27"/>
      <c r="L54" s="27"/>
      <c r="M54" s="27"/>
      <c r="N54" s="27"/>
    </row>
    <row r="55" spans="1:14" ht="23" x14ac:dyDescent="0.25">
      <c r="A55" s="27"/>
      <c r="B55" s="59">
        <v>2017</v>
      </c>
      <c r="C55" s="27" t="str">
        <f>CONCATENATE(C51,C53,C52)</f>
        <v>&lt; 11,5 cm =84%</v>
      </c>
      <c r="D55" s="47">
        <f t="shared" ref="D55:I55" si="2">SUM(D8:D24)/1000000000</f>
        <v>9.2867268208500011</v>
      </c>
      <c r="E55" s="47">
        <f t="shared" si="2"/>
        <v>0</v>
      </c>
      <c r="F55" s="47">
        <f t="shared" si="2"/>
        <v>0</v>
      </c>
      <c r="G55" s="47">
        <f t="shared" si="2"/>
        <v>0</v>
      </c>
      <c r="H55" s="47">
        <f t="shared" si="2"/>
        <v>0</v>
      </c>
      <c r="I55" s="47">
        <f t="shared" si="2"/>
        <v>0</v>
      </c>
      <c r="J55" s="47">
        <f>SUM(D55:I55)</f>
        <v>9.2867268208500011</v>
      </c>
      <c r="K55" s="47">
        <f>(J55/$J57)*100</f>
        <v>83.705524764351182</v>
      </c>
      <c r="L55" s="47">
        <f>ROUND(K55,0)</f>
        <v>84</v>
      </c>
      <c r="M55" s="27"/>
      <c r="N55" s="27"/>
    </row>
    <row r="56" spans="1:14" ht="23" x14ac:dyDescent="0.25">
      <c r="A56" s="27"/>
      <c r="B56" s="59"/>
      <c r="C56" s="27" t="s">
        <v>29</v>
      </c>
      <c r="D56" s="47">
        <f t="shared" ref="D56:I56" si="3">SUM(D25:D42)/1000000000</f>
        <v>1.3315943143944444</v>
      </c>
      <c r="E56" s="47">
        <f t="shared" si="3"/>
        <v>0.29983141358033327</v>
      </c>
      <c r="F56" s="47">
        <f t="shared" si="3"/>
        <v>0.12737988263522224</v>
      </c>
      <c r="G56" s="47">
        <f t="shared" si="3"/>
        <v>4.4905929320000003E-2</v>
      </c>
      <c r="H56" s="47">
        <f t="shared" si="3"/>
        <v>4.0823975500000002E-3</v>
      </c>
      <c r="I56" s="47">
        <f t="shared" si="3"/>
        <v>0</v>
      </c>
      <c r="J56" s="47">
        <f>SUM(D56:I56)</f>
        <v>1.8077939374799998</v>
      </c>
      <c r="K56" s="47">
        <f>(J56/$J57)*100</f>
        <v>16.294475235648822</v>
      </c>
      <c r="L56" s="27"/>
      <c r="M56" s="27"/>
      <c r="N56" s="27"/>
    </row>
    <row r="57" spans="1:14" ht="23" x14ac:dyDescent="0.25">
      <c r="A57" s="27"/>
      <c r="B57" s="59"/>
      <c r="C57" s="27"/>
      <c r="D57" s="27"/>
      <c r="E57" s="27"/>
      <c r="F57" s="27"/>
      <c r="G57" s="27"/>
      <c r="H57" s="27"/>
      <c r="I57" s="27"/>
      <c r="J57" s="47">
        <f>SUM(J55:J56)</f>
        <v>11.094520758330001</v>
      </c>
      <c r="K57" s="47">
        <f>SUM(K55:K56)</f>
        <v>100</v>
      </c>
      <c r="L57" s="27"/>
      <c r="M57" s="27"/>
      <c r="N57" s="27"/>
    </row>
    <row r="58" spans="1:14" ht="23" x14ac:dyDescent="0.25">
      <c r="A58" s="27"/>
      <c r="B58" s="59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 ht="23" x14ac:dyDescent="0.25">
      <c r="A59" s="27"/>
      <c r="B59" s="59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 ht="23" x14ac:dyDescent="0.25">
      <c r="A60" s="27"/>
      <c r="B60" s="59"/>
      <c r="C60" s="47">
        <f>K61</f>
        <v>0</v>
      </c>
      <c r="D60" s="60" t="s">
        <v>5</v>
      </c>
      <c r="E60" s="60" t="s">
        <v>6</v>
      </c>
      <c r="F60" s="60" t="s">
        <v>7</v>
      </c>
      <c r="G60" s="60" t="s">
        <v>8</v>
      </c>
      <c r="H60" s="60" t="s">
        <v>9</v>
      </c>
      <c r="I60" s="60" t="s">
        <v>10</v>
      </c>
      <c r="J60" s="27"/>
      <c r="K60" s="27"/>
      <c r="L60" s="27"/>
      <c r="M60" s="27"/>
      <c r="N60" s="27"/>
    </row>
    <row r="61" spans="1:14" ht="23" x14ac:dyDescent="0.25">
      <c r="A61" s="27"/>
      <c r="B61" s="59"/>
      <c r="C61" s="27" t="s">
        <v>31</v>
      </c>
      <c r="D61" s="61"/>
      <c r="E61" s="61"/>
      <c r="F61" s="61"/>
      <c r="G61" s="61"/>
      <c r="H61" s="61"/>
      <c r="I61" s="61"/>
      <c r="J61" s="47"/>
      <c r="K61" s="47"/>
      <c r="L61" s="42"/>
      <c r="M61" s="27"/>
      <c r="N61" s="27"/>
    </row>
    <row r="62" spans="1:14" ht="23" x14ac:dyDescent="0.25">
      <c r="A62" s="27"/>
      <c r="B62" s="59"/>
      <c r="C62" s="27" t="s">
        <v>29</v>
      </c>
      <c r="D62" s="61"/>
      <c r="E62" s="61"/>
      <c r="F62" s="61"/>
      <c r="G62" s="61"/>
      <c r="H62" s="61"/>
      <c r="I62" s="61"/>
      <c r="J62" s="47"/>
      <c r="K62" s="47"/>
      <c r="L62" s="42"/>
      <c r="M62" s="27"/>
      <c r="N62" s="27"/>
    </row>
    <row r="63" spans="1:14" ht="23" x14ac:dyDescent="0.25">
      <c r="A63" s="27"/>
      <c r="B63" s="59"/>
      <c r="C63" s="27"/>
      <c r="D63" s="27"/>
      <c r="E63" s="27"/>
      <c r="F63" s="27"/>
      <c r="G63" s="27"/>
      <c r="H63" s="27"/>
      <c r="I63" s="27"/>
      <c r="J63" s="47"/>
      <c r="K63" s="47"/>
      <c r="L63" s="42"/>
      <c r="M63" s="27"/>
      <c r="N63" s="27"/>
    </row>
    <row r="64" spans="1:14" ht="23" x14ac:dyDescent="0.25">
      <c r="A64" s="27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</sheetData>
  <mergeCells count="2">
    <mergeCell ref="B1:J1"/>
    <mergeCell ref="B2:J2"/>
  </mergeCells>
  <phoneticPr fontId="0" type="noConversion"/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INSTITUTO DE FOMENTO PESQUERO / DIVISIÓN INVESTIGACIÓN PESQUERA</oddHeader>
    <oddFooter>&amp;CCONVENIO DE DESEMPEÑO IFOP / SUBSECRETARÍA DE ECONOMÍA Y EMT 2020: 
"PROGRAMA DE SEGUIMIENTO DE LAS PRINCIPALES PESQUERÍAS PELÁGICAS, REGIONES DE VALPARAÍSO Y AYSÉN DEL GENERAL CARLOS IBÁÑEZ DEL CAMPO, AÑO 2020".  ANEXO 4XXX</oddFooter>
  </headerFooter>
  <drawing r:id="rId2"/>
  <legacyDrawingHF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W64"/>
  <sheetViews>
    <sheetView showZeros="0" zoomScale="35" zoomScaleNormal="35" workbookViewId="0"/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3" width="24.140625" style="3" customWidth="1"/>
    <col min="4" max="8" width="23.85546875" style="3" customWidth="1"/>
    <col min="9" max="10" width="20.85546875" style="3" customWidth="1"/>
    <col min="11" max="11" width="12.42578125" style="1" bestFit="1" customWidth="1"/>
    <col min="12" max="12" width="22.28515625" style="1" bestFit="1" customWidth="1"/>
    <col min="13" max="17" width="11.5703125" style="1"/>
    <col min="18" max="18" width="13.85546875" style="1" customWidth="1"/>
    <col min="19" max="19" width="17.7109375" style="1" bestFit="1" customWidth="1"/>
    <col min="20" max="20" width="18.28515625" style="1" bestFit="1" customWidth="1"/>
    <col min="21" max="22" width="17.5703125" style="1" customWidth="1"/>
    <col min="23" max="16384" width="11.5703125" style="1"/>
  </cols>
  <sheetData>
    <row r="1" spans="1:23" ht="23" x14ac:dyDescent="0.25">
      <c r="A1" s="27"/>
      <c r="B1" s="102" t="s">
        <v>98</v>
      </c>
      <c r="C1" s="102"/>
      <c r="D1" s="102"/>
      <c r="E1" s="102"/>
      <c r="F1" s="102"/>
      <c r="G1" s="102"/>
      <c r="H1" s="102"/>
      <c r="I1" s="102"/>
      <c r="J1" s="102"/>
      <c r="K1" s="27"/>
      <c r="L1" s="27"/>
      <c r="M1" s="27"/>
      <c r="N1" s="27"/>
    </row>
    <row r="2" spans="1:23" ht="23" x14ac:dyDescent="0.25">
      <c r="A2" s="27"/>
      <c r="B2" s="102" t="s">
        <v>79</v>
      </c>
      <c r="C2" s="102"/>
      <c r="D2" s="102"/>
      <c r="E2" s="102"/>
      <c r="F2" s="102"/>
      <c r="G2" s="102"/>
      <c r="H2" s="102"/>
      <c r="I2" s="102"/>
      <c r="J2" s="102"/>
      <c r="K2" s="27"/>
      <c r="L2" s="27"/>
      <c r="M2" s="27"/>
      <c r="N2" s="27"/>
    </row>
    <row r="3" spans="1:23" ht="23" x14ac:dyDescent="0.25">
      <c r="A3" s="27"/>
      <c r="B3" s="28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23" s="4" customFormat="1" ht="24" thickBot="1" x14ac:dyDescent="0.3">
      <c r="A4" s="29"/>
      <c r="B4" s="30"/>
      <c r="C4" s="80"/>
      <c r="D4" s="31"/>
      <c r="E4" s="31"/>
      <c r="F4" s="31"/>
      <c r="G4" s="31"/>
      <c r="H4" s="31"/>
      <c r="I4" s="31"/>
      <c r="J4" s="31"/>
      <c r="K4" s="29"/>
      <c r="L4" s="29"/>
      <c r="M4" s="29"/>
      <c r="N4" s="29"/>
    </row>
    <row r="5" spans="1:23" s="5" customFormat="1" ht="30" x14ac:dyDescent="0.3">
      <c r="A5" s="29"/>
      <c r="B5" s="32" t="s">
        <v>0</v>
      </c>
      <c r="C5" s="81" t="s">
        <v>1</v>
      </c>
      <c r="D5" s="33" t="s">
        <v>2</v>
      </c>
      <c r="E5" s="33"/>
      <c r="F5" s="33"/>
      <c r="G5" s="33"/>
      <c r="H5" s="33"/>
      <c r="I5" s="33"/>
      <c r="J5" s="33"/>
      <c r="K5" s="29"/>
      <c r="L5" s="29"/>
      <c r="M5" s="29"/>
      <c r="N5" s="29"/>
      <c r="P5" s="6"/>
      <c r="Q5" s="7"/>
      <c r="R5" s="7"/>
      <c r="S5" s="7"/>
      <c r="T5" s="7"/>
      <c r="U5" s="7"/>
      <c r="V5" s="7"/>
      <c r="W5" s="8"/>
    </row>
    <row r="6" spans="1:23" s="4" customFormat="1" ht="23" x14ac:dyDescent="0.25">
      <c r="A6" s="29"/>
      <c r="B6" s="32" t="s">
        <v>3</v>
      </c>
      <c r="C6" s="81" t="s">
        <v>4</v>
      </c>
      <c r="D6" s="34" t="s">
        <v>5</v>
      </c>
      <c r="E6" s="34" t="s">
        <v>6</v>
      </c>
      <c r="F6" s="34" t="s">
        <v>7</v>
      </c>
      <c r="G6" s="34" t="s">
        <v>8</v>
      </c>
      <c r="H6" s="34" t="s">
        <v>9</v>
      </c>
      <c r="I6" s="34" t="s">
        <v>10</v>
      </c>
      <c r="J6" s="35"/>
      <c r="K6" s="29"/>
      <c r="L6" s="29"/>
      <c r="M6" s="29"/>
      <c r="N6" s="29"/>
      <c r="P6" s="9"/>
      <c r="Q6" s="10"/>
      <c r="R6" s="10"/>
      <c r="S6" s="10"/>
      <c r="T6" s="11" t="s">
        <v>11</v>
      </c>
      <c r="U6" s="12" t="s">
        <v>12</v>
      </c>
      <c r="V6" s="12" t="s">
        <v>12</v>
      </c>
      <c r="W6" s="12" t="s">
        <v>12</v>
      </c>
    </row>
    <row r="7" spans="1:23" ht="23" x14ac:dyDescent="0.25">
      <c r="A7" s="27"/>
      <c r="B7" s="36"/>
      <c r="C7" s="82"/>
      <c r="D7" s="37"/>
      <c r="E7" s="37"/>
      <c r="F7" s="37"/>
      <c r="G7" s="37"/>
      <c r="H7" s="37"/>
      <c r="I7" s="37"/>
      <c r="J7" s="37"/>
      <c r="K7" s="27"/>
      <c r="L7" s="27"/>
      <c r="M7" s="27"/>
      <c r="N7" s="27"/>
      <c r="P7" s="9"/>
      <c r="Q7" s="13"/>
      <c r="R7" s="13"/>
      <c r="S7" s="14"/>
      <c r="T7" s="10"/>
      <c r="U7" s="15"/>
      <c r="V7" s="15"/>
      <c r="W7" s="15"/>
    </row>
    <row r="8" spans="1:23" ht="23" x14ac:dyDescent="0.25">
      <c r="A8" s="27"/>
      <c r="B8" s="38">
        <v>3</v>
      </c>
      <c r="C8" s="83">
        <v>0</v>
      </c>
      <c r="D8" s="39">
        <v>0</v>
      </c>
      <c r="E8" s="39">
        <v>0</v>
      </c>
      <c r="F8" s="39">
        <v>0</v>
      </c>
      <c r="G8" s="39">
        <v>0</v>
      </c>
      <c r="H8" s="39"/>
      <c r="I8" s="39">
        <v>0</v>
      </c>
      <c r="J8" s="40"/>
      <c r="K8" s="27"/>
      <c r="L8" s="27"/>
      <c r="M8" s="27"/>
      <c r="N8" s="27"/>
      <c r="P8" s="9"/>
      <c r="Q8" s="13" t="s">
        <v>15</v>
      </c>
      <c r="R8" s="16" t="e">
        <f>V8</f>
        <v>#REF!</v>
      </c>
      <c r="S8" s="17">
        <f>C43</f>
        <v>5600903428.4719706</v>
      </c>
      <c r="T8" s="17" t="e">
        <f>SUM(T9:T11)</f>
        <v>#REF!</v>
      </c>
      <c r="U8" s="18" t="e">
        <f>T8/1000000</f>
        <v>#REF!</v>
      </c>
      <c r="V8" s="19" t="e">
        <f>SUM(V9:V11)</f>
        <v>#REF!</v>
      </c>
      <c r="W8" s="18"/>
    </row>
    <row r="9" spans="1:23" ht="23" x14ac:dyDescent="0.25">
      <c r="A9" s="27"/>
      <c r="B9" s="38">
        <v>3.5</v>
      </c>
      <c r="C9" s="83">
        <v>0</v>
      </c>
      <c r="D9" s="39">
        <v>0</v>
      </c>
      <c r="E9" s="39">
        <v>0</v>
      </c>
      <c r="F9" s="39">
        <v>0</v>
      </c>
      <c r="G9" s="39">
        <v>0</v>
      </c>
      <c r="H9" s="39"/>
      <c r="I9" s="39"/>
      <c r="J9" s="39">
        <v>0</v>
      </c>
      <c r="K9" s="27"/>
      <c r="L9" s="41"/>
      <c r="M9" s="41"/>
      <c r="N9" s="27"/>
      <c r="P9" s="9"/>
      <c r="Q9" s="13" t="s">
        <v>17</v>
      </c>
      <c r="R9" s="16" t="e">
        <f>V9</f>
        <v>#REF!</v>
      </c>
      <c r="S9" s="17"/>
      <c r="T9" s="17">
        <f>[1]SC19Ñ00!C40</f>
        <v>364348816.78055447</v>
      </c>
      <c r="U9" s="18">
        <f>T9/1000000</f>
        <v>364.3488167805545</v>
      </c>
      <c r="V9" s="20" t="e">
        <f>(U9*100)/$U$8</f>
        <v>#REF!</v>
      </c>
      <c r="W9" s="18"/>
    </row>
    <row r="10" spans="1:23" ht="23" x14ac:dyDescent="0.25">
      <c r="A10" s="27"/>
      <c r="B10" s="38">
        <v>4</v>
      </c>
      <c r="C10" s="83">
        <v>0</v>
      </c>
      <c r="D10" s="39">
        <v>0</v>
      </c>
      <c r="E10" s="39">
        <v>0</v>
      </c>
      <c r="F10" s="39">
        <v>0</v>
      </c>
      <c r="G10" s="39">
        <v>0</v>
      </c>
      <c r="H10" s="39"/>
      <c r="I10" s="39"/>
      <c r="J10" s="39">
        <v>0</v>
      </c>
      <c r="K10" s="27"/>
      <c r="L10" s="42"/>
      <c r="M10" s="41"/>
      <c r="N10" s="27"/>
      <c r="P10" s="9"/>
      <c r="Q10" s="13" t="s">
        <v>19</v>
      </c>
      <c r="R10" s="16" t="e">
        <f>V10</f>
        <v>#REF!</v>
      </c>
      <c r="S10" s="17"/>
      <c r="T10" s="17">
        <f>[1]SC28Ñ00!C40</f>
        <v>66674619947.842796</v>
      </c>
      <c r="U10" s="18">
        <f>T10/1000000</f>
        <v>66674.619947842803</v>
      </c>
      <c r="V10" s="20" t="e">
        <f>(U10*100)/$U$8</f>
        <v>#REF!</v>
      </c>
      <c r="W10" s="18"/>
    </row>
    <row r="11" spans="1:23" ht="23" x14ac:dyDescent="0.25">
      <c r="A11" s="27"/>
      <c r="B11" s="38">
        <v>4.5</v>
      </c>
      <c r="C11" s="83">
        <v>0</v>
      </c>
      <c r="D11" s="39">
        <v>0</v>
      </c>
      <c r="E11" s="39">
        <v>0</v>
      </c>
      <c r="F11" s="39">
        <v>0</v>
      </c>
      <c r="G11" s="39">
        <v>0</v>
      </c>
      <c r="H11" s="39"/>
      <c r="I11" s="39"/>
      <c r="J11" s="39">
        <v>0</v>
      </c>
      <c r="K11" s="27"/>
      <c r="L11" s="42"/>
      <c r="M11" s="41"/>
      <c r="N11" s="27"/>
      <c r="P11" s="9"/>
      <c r="Q11" s="13" t="s">
        <v>21</v>
      </c>
      <c r="R11" s="16" t="e">
        <f>V11</f>
        <v>#REF!</v>
      </c>
      <c r="S11" s="17"/>
      <c r="T11" s="17" t="e">
        <f>#REF!</f>
        <v>#REF!</v>
      </c>
      <c r="U11" s="18" t="e">
        <f>T11/1000000</f>
        <v>#REF!</v>
      </c>
      <c r="V11" s="20" t="e">
        <f>(U11*100)/$U$8</f>
        <v>#REF!</v>
      </c>
      <c r="W11" s="18"/>
    </row>
    <row r="12" spans="1:23" ht="26" thickBot="1" x14ac:dyDescent="0.3">
      <c r="A12" s="27"/>
      <c r="B12" s="38">
        <v>5</v>
      </c>
      <c r="C12" s="83">
        <v>0</v>
      </c>
      <c r="D12" s="39">
        <v>0</v>
      </c>
      <c r="E12" s="39">
        <v>0</v>
      </c>
      <c r="F12" s="39">
        <v>0</v>
      </c>
      <c r="G12" s="39">
        <v>0</v>
      </c>
      <c r="H12" s="39"/>
      <c r="I12" s="39"/>
      <c r="J12" s="39">
        <v>0</v>
      </c>
      <c r="K12" s="27"/>
      <c r="L12" s="27"/>
      <c r="M12" s="27"/>
      <c r="N12" s="27"/>
      <c r="P12" s="21"/>
      <c r="Q12" s="22"/>
      <c r="R12" s="22"/>
      <c r="S12" s="22"/>
      <c r="T12" s="23"/>
      <c r="U12" s="23"/>
      <c r="V12" s="23"/>
      <c r="W12" s="24"/>
    </row>
    <row r="13" spans="1:23" ht="23" x14ac:dyDescent="0.25">
      <c r="A13" s="27"/>
      <c r="B13" s="38">
        <v>5.5</v>
      </c>
      <c r="C13" s="83">
        <v>0</v>
      </c>
      <c r="D13" s="39">
        <v>0</v>
      </c>
      <c r="E13" s="39">
        <v>0</v>
      </c>
      <c r="F13" s="39">
        <v>0</v>
      </c>
      <c r="G13" s="39">
        <v>0</v>
      </c>
      <c r="H13" s="39"/>
      <c r="I13" s="39"/>
      <c r="J13" s="39">
        <v>0</v>
      </c>
      <c r="K13" s="27"/>
      <c r="L13" s="27"/>
      <c r="M13" s="27"/>
      <c r="N13" s="27"/>
    </row>
    <row r="14" spans="1:23" ht="23" x14ac:dyDescent="0.25">
      <c r="A14" s="27"/>
      <c r="B14" s="38">
        <v>6</v>
      </c>
      <c r="C14" s="83">
        <v>0</v>
      </c>
      <c r="D14" s="39">
        <v>0</v>
      </c>
      <c r="E14" s="39">
        <v>0</v>
      </c>
      <c r="F14" s="39">
        <v>0</v>
      </c>
      <c r="G14" s="39">
        <v>0</v>
      </c>
      <c r="H14" s="39"/>
      <c r="I14" s="39"/>
      <c r="J14" s="39">
        <v>0</v>
      </c>
      <c r="K14" s="27"/>
      <c r="L14" s="27"/>
      <c r="M14" s="27"/>
      <c r="N14" s="27"/>
    </row>
    <row r="15" spans="1:23" ht="23" x14ac:dyDescent="0.25">
      <c r="A15" s="27"/>
      <c r="B15" s="38">
        <v>6.5</v>
      </c>
      <c r="C15" s="83">
        <v>0</v>
      </c>
      <c r="D15" s="39">
        <v>0</v>
      </c>
      <c r="E15" s="39">
        <v>0</v>
      </c>
      <c r="F15" s="39">
        <v>0</v>
      </c>
      <c r="G15" s="39">
        <v>0</v>
      </c>
      <c r="H15" s="39"/>
      <c r="I15" s="39"/>
      <c r="J15" s="39">
        <v>0</v>
      </c>
      <c r="K15" s="27"/>
      <c r="L15" s="27"/>
      <c r="M15" s="27"/>
      <c r="N15" s="27"/>
    </row>
    <row r="16" spans="1:23" ht="23" x14ac:dyDescent="0.25">
      <c r="A16" s="27"/>
      <c r="B16" s="38">
        <v>7</v>
      </c>
      <c r="C16" s="83">
        <v>260304.06</v>
      </c>
      <c r="D16" s="39">
        <v>260304.06</v>
      </c>
      <c r="E16" s="39">
        <v>0</v>
      </c>
      <c r="F16" s="39">
        <v>0</v>
      </c>
      <c r="G16" s="39">
        <v>0</v>
      </c>
      <c r="H16" s="39"/>
      <c r="I16" s="39"/>
      <c r="J16" s="39">
        <v>0</v>
      </c>
      <c r="K16" s="27"/>
      <c r="L16" s="27"/>
      <c r="M16" s="27"/>
      <c r="N16" s="27"/>
      <c r="Q16" s="1" t="s">
        <v>22</v>
      </c>
    </row>
    <row r="17" spans="1:14" ht="23" x14ac:dyDescent="0.25">
      <c r="A17" s="27"/>
      <c r="B17" s="38">
        <v>7.5</v>
      </c>
      <c r="C17" s="83">
        <v>6872038.7300000004</v>
      </c>
      <c r="D17" s="39">
        <v>6872038.7300000004</v>
      </c>
      <c r="E17" s="39">
        <v>0</v>
      </c>
      <c r="F17" s="39">
        <v>0</v>
      </c>
      <c r="G17" s="39">
        <v>0</v>
      </c>
      <c r="H17" s="39"/>
      <c r="I17" s="39"/>
      <c r="J17" s="39">
        <v>0</v>
      </c>
      <c r="K17" s="27"/>
      <c r="L17" s="42">
        <f>K55</f>
        <v>72.276231646531429</v>
      </c>
      <c r="M17" s="41" t="s">
        <v>16</v>
      </c>
      <c r="N17" s="27"/>
    </row>
    <row r="18" spans="1:14" ht="23" x14ac:dyDescent="0.25">
      <c r="A18" s="27"/>
      <c r="B18" s="38">
        <v>8</v>
      </c>
      <c r="C18" s="83">
        <v>38537846.294210359</v>
      </c>
      <c r="D18" s="39">
        <v>38537846.294210359</v>
      </c>
      <c r="E18" s="39">
        <v>0</v>
      </c>
      <c r="F18" s="39">
        <v>0</v>
      </c>
      <c r="G18" s="39">
        <v>0</v>
      </c>
      <c r="H18" s="39"/>
      <c r="I18" s="39"/>
      <c r="J18" s="39">
        <v>0</v>
      </c>
      <c r="K18" s="27"/>
      <c r="L18" s="42">
        <f>C48</f>
        <v>60088.152184154897</v>
      </c>
      <c r="M18" s="41" t="s">
        <v>18</v>
      </c>
      <c r="N18" s="27"/>
    </row>
    <row r="19" spans="1:14" ht="23" x14ac:dyDescent="0.25">
      <c r="A19" s="27"/>
      <c r="B19" s="38">
        <v>8.5</v>
      </c>
      <c r="C19" s="83">
        <v>55089290.130524278</v>
      </c>
      <c r="D19" s="39">
        <v>55089290.130524278</v>
      </c>
      <c r="E19" s="39">
        <v>0</v>
      </c>
      <c r="F19" s="39">
        <v>0</v>
      </c>
      <c r="G19" s="39">
        <v>0</v>
      </c>
      <c r="H19" s="39"/>
      <c r="I19" s="39"/>
      <c r="J19" s="39">
        <v>0</v>
      </c>
      <c r="K19" s="27"/>
      <c r="L19" s="42">
        <f>C43</f>
        <v>5600903428.4719706</v>
      </c>
      <c r="M19" s="41" t="s">
        <v>20</v>
      </c>
      <c r="N19" s="27"/>
    </row>
    <row r="20" spans="1:14" ht="23" x14ac:dyDescent="0.25">
      <c r="A20" s="27"/>
      <c r="B20" s="38">
        <v>9</v>
      </c>
      <c r="C20" s="83">
        <v>202016720.52946606</v>
      </c>
      <c r="D20" s="39">
        <v>202016720.52946606</v>
      </c>
      <c r="E20" s="39">
        <v>0</v>
      </c>
      <c r="F20" s="39">
        <v>0</v>
      </c>
      <c r="G20" s="39">
        <v>0</v>
      </c>
      <c r="H20" s="39"/>
      <c r="I20" s="39"/>
      <c r="J20" s="39">
        <v>0</v>
      </c>
      <c r="K20" s="27"/>
      <c r="L20" s="42">
        <f>L71</f>
        <v>0</v>
      </c>
      <c r="M20" s="27"/>
      <c r="N20" s="27"/>
    </row>
    <row r="21" spans="1:14" ht="23" x14ac:dyDescent="0.25">
      <c r="A21" s="27"/>
      <c r="B21" s="38">
        <v>9.5</v>
      </c>
      <c r="C21" s="83">
        <v>435960775.91471207</v>
      </c>
      <c r="D21" s="39">
        <v>435960775.91471207</v>
      </c>
      <c r="E21" s="39">
        <v>0</v>
      </c>
      <c r="F21" s="39">
        <v>0</v>
      </c>
      <c r="G21" s="39">
        <v>0</v>
      </c>
      <c r="H21" s="39"/>
      <c r="I21" s="39"/>
      <c r="J21" s="39">
        <v>0</v>
      </c>
      <c r="K21" s="27"/>
      <c r="L21" s="27"/>
      <c r="M21" s="27"/>
      <c r="N21" s="27"/>
    </row>
    <row r="22" spans="1:14" ht="23" x14ac:dyDescent="0.25">
      <c r="A22" s="27"/>
      <c r="B22" s="38">
        <v>10</v>
      </c>
      <c r="C22" s="83">
        <v>981437617.9410131</v>
      </c>
      <c r="D22" s="39">
        <v>981437617.9410131</v>
      </c>
      <c r="E22" s="39">
        <v>0</v>
      </c>
      <c r="F22" s="39">
        <v>0</v>
      </c>
      <c r="G22" s="39">
        <v>0</v>
      </c>
      <c r="H22" s="39"/>
      <c r="I22" s="39"/>
      <c r="J22" s="39">
        <v>0</v>
      </c>
      <c r="K22" s="27"/>
      <c r="L22" s="27"/>
      <c r="M22" s="27"/>
      <c r="N22" s="27"/>
    </row>
    <row r="23" spans="1:14" ht="23" x14ac:dyDescent="0.25">
      <c r="A23" s="27"/>
      <c r="B23" s="38">
        <v>10.5</v>
      </c>
      <c r="C23" s="83">
        <v>1279763127.7810099</v>
      </c>
      <c r="D23" s="39">
        <v>1119792736.8083837</v>
      </c>
      <c r="E23" s="39">
        <v>159970390.97262624</v>
      </c>
      <c r="F23" s="39">
        <v>0</v>
      </c>
      <c r="G23" s="39">
        <v>0</v>
      </c>
      <c r="H23" s="39"/>
      <c r="I23" s="39"/>
      <c r="J23" s="39">
        <v>0</v>
      </c>
      <c r="K23" s="27"/>
      <c r="L23" s="27"/>
      <c r="M23" s="27"/>
      <c r="N23" s="27"/>
    </row>
    <row r="24" spans="1:14" ht="23" x14ac:dyDescent="0.25">
      <c r="A24" s="27"/>
      <c r="B24" s="38">
        <v>11</v>
      </c>
      <c r="C24" s="83">
        <v>1048184214.8799871</v>
      </c>
      <c r="D24" s="39">
        <v>606843492.82525575</v>
      </c>
      <c r="E24" s="39">
        <v>441340722.05473137</v>
      </c>
      <c r="F24" s="39">
        <v>0</v>
      </c>
      <c r="G24" s="39">
        <v>0</v>
      </c>
      <c r="H24" s="39"/>
      <c r="I24" s="39"/>
      <c r="J24" s="39">
        <v>0</v>
      </c>
      <c r="K24" s="27"/>
      <c r="L24" s="27"/>
      <c r="M24" s="27"/>
      <c r="N24" s="27"/>
    </row>
    <row r="25" spans="1:14" ht="23" x14ac:dyDescent="0.25">
      <c r="A25" s="27"/>
      <c r="B25" s="38">
        <v>11.5</v>
      </c>
      <c r="C25" s="83">
        <v>764638069.26104856</v>
      </c>
      <c r="D25" s="39">
        <v>400524702.94626349</v>
      </c>
      <c r="E25" s="39">
        <v>364113366.314785</v>
      </c>
      <c r="F25" s="39">
        <v>0</v>
      </c>
      <c r="G25" s="39">
        <v>0</v>
      </c>
      <c r="H25" s="39"/>
      <c r="I25" s="39"/>
      <c r="J25" s="39">
        <v>0</v>
      </c>
      <c r="K25" s="27"/>
      <c r="L25" s="27"/>
      <c r="M25" s="27"/>
      <c r="N25" s="27"/>
    </row>
    <row r="26" spans="1:14" ht="23" x14ac:dyDescent="0.25">
      <c r="A26" s="27"/>
      <c r="B26" s="38">
        <v>12</v>
      </c>
      <c r="C26" s="83">
        <v>387204405.94</v>
      </c>
      <c r="D26" s="39">
        <v>129068135.31333333</v>
      </c>
      <c r="E26" s="39">
        <v>258136270.62666667</v>
      </c>
      <c r="F26" s="39">
        <v>0</v>
      </c>
      <c r="G26" s="39">
        <v>0</v>
      </c>
      <c r="H26" s="39"/>
      <c r="I26" s="39"/>
      <c r="J26" s="39">
        <v>0</v>
      </c>
      <c r="K26" s="27"/>
      <c r="L26" s="27"/>
      <c r="M26" s="27"/>
      <c r="N26" s="27"/>
    </row>
    <row r="27" spans="1:14" ht="23" x14ac:dyDescent="0.25">
      <c r="A27" s="27"/>
      <c r="B27" s="38">
        <v>12.5</v>
      </c>
      <c r="C27" s="83">
        <v>190412009.44</v>
      </c>
      <c r="D27" s="39">
        <v>50776535.850666672</v>
      </c>
      <c r="E27" s="39">
        <v>139635473.58933333</v>
      </c>
      <c r="F27" s="39">
        <v>0</v>
      </c>
      <c r="G27" s="39">
        <v>0</v>
      </c>
      <c r="H27" s="39"/>
      <c r="I27" s="39"/>
      <c r="J27" s="39">
        <v>0</v>
      </c>
      <c r="K27" s="27"/>
      <c r="L27" s="27"/>
      <c r="M27" s="27"/>
      <c r="N27" s="27"/>
    </row>
    <row r="28" spans="1:14" ht="23" x14ac:dyDescent="0.25">
      <c r="A28" s="27"/>
      <c r="B28" s="38">
        <v>13</v>
      </c>
      <c r="C28" s="83">
        <v>28001022.500000004</v>
      </c>
      <c r="D28" s="39">
        <v>5600204.5000000009</v>
      </c>
      <c r="E28" s="39">
        <v>22400818.000000004</v>
      </c>
      <c r="F28" s="39">
        <v>0</v>
      </c>
      <c r="G28" s="39">
        <v>0</v>
      </c>
      <c r="H28" s="39"/>
      <c r="I28" s="39"/>
      <c r="J28" s="39">
        <v>0</v>
      </c>
      <c r="K28" s="27"/>
      <c r="L28" s="27"/>
      <c r="M28" s="27"/>
      <c r="N28" s="27"/>
    </row>
    <row r="29" spans="1:14" ht="23" x14ac:dyDescent="0.25">
      <c r="A29" s="27"/>
      <c r="B29" s="38">
        <v>13.5</v>
      </c>
      <c r="C29" s="83">
        <v>17639846.740000002</v>
      </c>
      <c r="D29" s="39">
        <v>3527969.3480000002</v>
      </c>
      <c r="E29" s="39">
        <v>14111877.392000001</v>
      </c>
      <c r="F29" s="39">
        <v>0</v>
      </c>
      <c r="G29" s="39">
        <v>0</v>
      </c>
      <c r="H29" s="39"/>
      <c r="I29" s="39"/>
      <c r="J29" s="39">
        <v>0</v>
      </c>
      <c r="K29" s="27"/>
      <c r="L29" s="27"/>
      <c r="M29" s="27"/>
      <c r="N29" s="27"/>
    </row>
    <row r="30" spans="1:14" ht="23" x14ac:dyDescent="0.25">
      <c r="A30" s="27"/>
      <c r="B30" s="38">
        <v>14</v>
      </c>
      <c r="C30" s="83">
        <v>25145327.91</v>
      </c>
      <c r="D30" s="39">
        <v>0</v>
      </c>
      <c r="E30" s="39">
        <v>25145327.91</v>
      </c>
      <c r="F30" s="39">
        <v>0</v>
      </c>
      <c r="G30" s="39">
        <v>0</v>
      </c>
      <c r="H30" s="39"/>
      <c r="I30" s="39"/>
      <c r="J30" s="39"/>
      <c r="K30" s="27"/>
      <c r="L30" s="27"/>
      <c r="M30" s="27"/>
      <c r="N30" s="27"/>
    </row>
    <row r="31" spans="1:14" ht="23" x14ac:dyDescent="0.25">
      <c r="A31" s="27"/>
      <c r="B31" s="38">
        <v>14.5</v>
      </c>
      <c r="C31" s="83">
        <v>58874794.920000002</v>
      </c>
      <c r="D31" s="39">
        <v>0</v>
      </c>
      <c r="E31" s="39">
        <v>52333151.039999999</v>
      </c>
      <c r="F31" s="39">
        <v>6541643.8799999999</v>
      </c>
      <c r="G31" s="39">
        <v>0</v>
      </c>
      <c r="H31" s="39"/>
      <c r="I31" s="39"/>
      <c r="J31" s="39"/>
      <c r="K31" s="27"/>
      <c r="L31" s="27"/>
      <c r="M31" s="27"/>
      <c r="N31" s="27"/>
    </row>
    <row r="32" spans="1:14" ht="23" x14ac:dyDescent="0.25">
      <c r="A32" s="27"/>
      <c r="B32" s="38">
        <v>15</v>
      </c>
      <c r="C32" s="83">
        <v>32220347.509999998</v>
      </c>
      <c r="D32" s="39">
        <v>0</v>
      </c>
      <c r="E32" s="39">
        <v>12888139.004000001</v>
      </c>
      <c r="F32" s="39">
        <v>19332208.505999997</v>
      </c>
      <c r="G32" s="39">
        <v>0</v>
      </c>
      <c r="H32" s="39"/>
      <c r="I32" s="39"/>
      <c r="J32" s="39"/>
      <c r="K32" s="27"/>
      <c r="L32" s="27"/>
      <c r="M32" s="27"/>
      <c r="N32" s="27"/>
    </row>
    <row r="33" spans="1:14" ht="23" x14ac:dyDescent="0.25">
      <c r="A33" s="27"/>
      <c r="B33" s="38">
        <v>15.5</v>
      </c>
      <c r="C33" s="83">
        <v>25679883.869999997</v>
      </c>
      <c r="D33" s="39">
        <v>0</v>
      </c>
      <c r="E33" s="39">
        <v>14674219.354285713</v>
      </c>
      <c r="F33" s="39">
        <v>11005664.515714286</v>
      </c>
      <c r="G33" s="39">
        <v>0</v>
      </c>
      <c r="H33" s="39"/>
      <c r="I33" s="39"/>
      <c r="J33" s="39">
        <v>0</v>
      </c>
      <c r="K33" s="27"/>
      <c r="L33" s="27"/>
      <c r="M33" s="27"/>
      <c r="N33" s="27"/>
    </row>
    <row r="34" spans="1:14" ht="23" x14ac:dyDescent="0.25">
      <c r="A34" s="27"/>
      <c r="B34" s="38">
        <v>16</v>
      </c>
      <c r="C34" s="83">
        <v>4865373.379999999</v>
      </c>
      <c r="D34" s="39">
        <v>0</v>
      </c>
      <c r="E34" s="39">
        <v>1621791.1266666665</v>
      </c>
      <c r="F34" s="39">
        <v>1621791.1266666665</v>
      </c>
      <c r="G34" s="39">
        <v>1621791.1266666665</v>
      </c>
      <c r="H34" s="39"/>
      <c r="I34" s="39"/>
      <c r="J34" s="39">
        <v>0</v>
      </c>
      <c r="K34" s="27"/>
      <c r="L34" s="27"/>
      <c r="M34" s="27"/>
      <c r="N34" s="27"/>
    </row>
    <row r="35" spans="1:14" ht="23" x14ac:dyDescent="0.25">
      <c r="A35" s="27"/>
      <c r="B35" s="38">
        <v>16.5</v>
      </c>
      <c r="C35" s="83">
        <v>12497093.949999999</v>
      </c>
      <c r="D35" s="39">
        <v>0</v>
      </c>
      <c r="E35" s="39">
        <v>0</v>
      </c>
      <c r="F35" s="39">
        <v>2499418.79</v>
      </c>
      <c r="G35" s="39">
        <v>9997675.1600000001</v>
      </c>
      <c r="H35" s="39"/>
      <c r="I35" s="39"/>
      <c r="J35" s="39">
        <v>0</v>
      </c>
      <c r="K35" s="27"/>
      <c r="L35" s="27"/>
      <c r="M35" s="27"/>
      <c r="N35" s="27"/>
    </row>
    <row r="36" spans="1:14" ht="23" x14ac:dyDescent="0.25">
      <c r="A36" s="27"/>
      <c r="B36" s="38">
        <v>17</v>
      </c>
      <c r="C36" s="83">
        <v>4457568.87</v>
      </c>
      <c r="D36" s="39">
        <v>0</v>
      </c>
      <c r="E36" s="39">
        <v>0</v>
      </c>
      <c r="F36" s="39">
        <v>3343176.6524999999</v>
      </c>
      <c r="G36" s="39">
        <v>1114392.2175</v>
      </c>
      <c r="H36" s="39"/>
      <c r="I36" s="39"/>
      <c r="J36" s="39">
        <v>0</v>
      </c>
      <c r="K36" s="27"/>
      <c r="L36" s="27"/>
      <c r="M36" s="27"/>
      <c r="N36" s="27"/>
    </row>
    <row r="37" spans="1:14" ht="23" x14ac:dyDescent="0.25">
      <c r="A37" s="27"/>
      <c r="B37" s="38">
        <v>17.5</v>
      </c>
      <c r="C37" s="83">
        <v>1145747.92</v>
      </c>
      <c r="D37" s="39">
        <v>0</v>
      </c>
      <c r="E37" s="39">
        <v>0</v>
      </c>
      <c r="F37" s="39">
        <v>0</v>
      </c>
      <c r="G37" s="39">
        <v>1145747.92</v>
      </c>
      <c r="H37" s="39"/>
      <c r="I37" s="39"/>
      <c r="J37" s="39">
        <v>0</v>
      </c>
      <c r="K37" s="27"/>
      <c r="L37" s="27"/>
      <c r="M37" s="27"/>
      <c r="N37" s="27"/>
    </row>
    <row r="38" spans="1:14" ht="23" x14ac:dyDescent="0.25">
      <c r="A38" s="27"/>
      <c r="B38" s="38">
        <v>18</v>
      </c>
      <c r="C38" s="83"/>
      <c r="D38" s="39"/>
      <c r="E38" s="39"/>
      <c r="F38" s="39"/>
      <c r="G38" s="39"/>
      <c r="H38" s="39"/>
      <c r="I38" s="39"/>
      <c r="J38" s="39">
        <v>0</v>
      </c>
      <c r="K38" s="27"/>
      <c r="L38" s="27"/>
      <c r="M38" s="27"/>
      <c r="N38" s="27"/>
    </row>
    <row r="39" spans="1:14" ht="23" x14ac:dyDescent="0.25">
      <c r="A39" s="27"/>
      <c r="B39" s="38">
        <v>18.5</v>
      </c>
      <c r="C39" s="83"/>
      <c r="D39" s="39"/>
      <c r="E39" s="39"/>
      <c r="F39" s="39"/>
      <c r="G39" s="39"/>
      <c r="H39" s="39"/>
      <c r="I39" s="39"/>
      <c r="J39" s="39">
        <v>0</v>
      </c>
      <c r="K39" s="27"/>
      <c r="L39" s="43"/>
      <c r="M39" s="43"/>
      <c r="N39" s="43"/>
    </row>
    <row r="40" spans="1:14" ht="23" x14ac:dyDescent="0.25">
      <c r="A40" s="27"/>
      <c r="B40" s="38">
        <v>19</v>
      </c>
      <c r="C40" s="83"/>
      <c r="D40" s="39"/>
      <c r="E40" s="39"/>
      <c r="F40" s="39"/>
      <c r="G40" s="39"/>
      <c r="H40" s="39"/>
      <c r="I40" s="39"/>
      <c r="J40" s="39">
        <v>0</v>
      </c>
      <c r="K40" s="27"/>
      <c r="L40" s="43"/>
      <c r="M40" s="43"/>
      <c r="N40" s="43"/>
    </row>
    <row r="41" spans="1:14" ht="23" x14ac:dyDescent="0.25">
      <c r="A41" s="27"/>
      <c r="B41" s="38">
        <v>19.5</v>
      </c>
      <c r="C41" s="83"/>
      <c r="D41" s="39"/>
      <c r="E41" s="39"/>
      <c r="F41" s="39"/>
      <c r="G41" s="39"/>
      <c r="H41" s="39"/>
      <c r="I41" s="39"/>
      <c r="J41" s="39"/>
      <c r="K41" s="27"/>
      <c r="L41" s="43"/>
      <c r="M41" s="43"/>
      <c r="N41" s="43"/>
    </row>
    <row r="42" spans="1:14" ht="23" x14ac:dyDescent="0.25">
      <c r="A42" s="27"/>
      <c r="B42" s="44"/>
      <c r="C42" s="84"/>
      <c r="D42" s="45"/>
      <c r="E42" s="45"/>
      <c r="F42" s="45"/>
      <c r="G42" s="45"/>
      <c r="H42" s="45"/>
      <c r="I42" s="45"/>
      <c r="J42" s="45"/>
      <c r="K42" s="27"/>
      <c r="L42" s="43"/>
      <c r="M42" s="43"/>
      <c r="N42" s="43"/>
    </row>
    <row r="43" spans="1:14" ht="23" x14ac:dyDescent="0.25">
      <c r="A43" s="27"/>
      <c r="B43" s="46" t="s">
        <v>23</v>
      </c>
      <c r="C43" s="90">
        <v>5600903428.4719706</v>
      </c>
      <c r="D43" s="39">
        <v>4036308371.1918292</v>
      </c>
      <c r="E43" s="39">
        <v>1506371547.3850949</v>
      </c>
      <c r="F43" s="39">
        <v>44343903.470880941</v>
      </c>
      <c r="G43" s="39">
        <v>13879606.424166666</v>
      </c>
      <c r="H43" s="39"/>
      <c r="I43" s="39"/>
      <c r="J43" s="39">
        <v>0</v>
      </c>
      <c r="K43" s="27"/>
      <c r="L43" s="43"/>
      <c r="M43" s="43"/>
      <c r="N43" s="43"/>
    </row>
    <row r="44" spans="1:14" s="25" customFormat="1" ht="23" x14ac:dyDescent="0.25">
      <c r="A44" s="47"/>
      <c r="B44" s="38" t="s">
        <v>24</v>
      </c>
      <c r="C44" s="86">
        <v>100.00000000000003</v>
      </c>
      <c r="D44" s="48">
        <v>72.065309154830558</v>
      </c>
      <c r="E44" s="48">
        <v>26.895153016342235</v>
      </c>
      <c r="F44" s="48">
        <v>0.79172769245512187</v>
      </c>
      <c r="G44" s="48">
        <v>0.24781013637211166</v>
      </c>
      <c r="H44" s="48"/>
      <c r="I44" s="48"/>
      <c r="J44" s="48">
        <v>0</v>
      </c>
      <c r="K44" s="47"/>
      <c r="L44" s="43"/>
      <c r="M44" s="43"/>
      <c r="N44" s="43"/>
    </row>
    <row r="45" spans="1:14" s="25" customFormat="1" ht="23" x14ac:dyDescent="0.25">
      <c r="A45" s="47"/>
      <c r="B45" s="38" t="s">
        <v>25</v>
      </c>
      <c r="C45" s="87">
        <v>10.794803015418271</v>
      </c>
      <c r="D45" s="49">
        <v>10.392458935533806</v>
      </c>
      <c r="E45" s="49">
        <v>11.6864440655895</v>
      </c>
      <c r="F45" s="49">
        <v>15.322237823377618</v>
      </c>
      <c r="G45" s="49">
        <v>16.5642704438552</v>
      </c>
      <c r="H45" s="49"/>
      <c r="I45" s="49"/>
      <c r="J45" s="49">
        <v>0</v>
      </c>
      <c r="K45" s="47"/>
      <c r="L45" s="43"/>
      <c r="M45" s="43"/>
      <c r="N45" s="43"/>
    </row>
    <row r="46" spans="1:14" s="26" customFormat="1" ht="23" x14ac:dyDescent="0.25">
      <c r="A46" s="50"/>
      <c r="B46" s="51" t="s">
        <v>26</v>
      </c>
      <c r="C46" s="88">
        <v>1.3488334232262571</v>
      </c>
      <c r="D46" s="52">
        <v>0.67584810658843419</v>
      </c>
      <c r="E46" s="52">
        <v>1.0506213025245219</v>
      </c>
      <c r="F46" s="52">
        <v>0.46005129332142036</v>
      </c>
      <c r="G46" s="52">
        <v>0.12770257878818869</v>
      </c>
      <c r="H46" s="52"/>
      <c r="I46" s="52"/>
      <c r="J46" s="52">
        <v>0</v>
      </c>
      <c r="K46" s="50"/>
      <c r="L46" s="43"/>
      <c r="M46" s="43"/>
      <c r="N46" s="43"/>
    </row>
    <row r="47" spans="1:14" ht="23" x14ac:dyDescent="0.25">
      <c r="A47" s="27"/>
      <c r="B47" s="53" t="s">
        <v>27</v>
      </c>
      <c r="C47" s="89">
        <v>10.703310870657342</v>
      </c>
      <c r="D47" s="54">
        <v>9.231899843071977</v>
      </c>
      <c r="E47" s="54">
        <v>13.769286442052012</v>
      </c>
      <c r="F47" s="54">
        <v>33.460490387720235</v>
      </c>
      <c r="G47" s="54">
        <v>43.223666960071427</v>
      </c>
      <c r="H47" s="54"/>
      <c r="I47" s="54"/>
      <c r="J47" s="54">
        <v>0</v>
      </c>
      <c r="K47" s="27"/>
      <c r="L47" s="43"/>
      <c r="M47" s="43"/>
      <c r="N47" s="43"/>
    </row>
    <row r="48" spans="1:14" ht="23" x14ac:dyDescent="0.25">
      <c r="A48" s="27"/>
      <c r="B48" s="46" t="s">
        <v>28</v>
      </c>
      <c r="C48" s="83">
        <v>60088.152184154897</v>
      </c>
      <c r="D48" s="55">
        <v>37262.794618595952</v>
      </c>
      <c r="E48" s="55">
        <v>20741.661324102497</v>
      </c>
      <c r="F48" s="55">
        <v>1483.7687558414057</v>
      </c>
      <c r="G48" s="55">
        <v>599.92748561504777</v>
      </c>
      <c r="H48" s="55"/>
      <c r="I48" s="55"/>
      <c r="J48" s="55">
        <v>0</v>
      </c>
      <c r="K48" s="27"/>
      <c r="L48" s="27"/>
      <c r="M48" s="27"/>
      <c r="N48" s="27"/>
    </row>
    <row r="49" spans="1:14" ht="23" x14ac:dyDescent="0.25">
      <c r="A49" s="27"/>
      <c r="B49" s="44" t="s">
        <v>24</v>
      </c>
      <c r="C49" s="91">
        <v>100</v>
      </c>
      <c r="D49" s="56">
        <v>62.013547203773157</v>
      </c>
      <c r="E49" s="56">
        <v>34.518720530021596</v>
      </c>
      <c r="F49" s="56">
        <v>2.4693199938883659</v>
      </c>
      <c r="G49" s="56">
        <v>0.99841227231688323</v>
      </c>
      <c r="H49" s="56"/>
      <c r="I49" s="57"/>
      <c r="J49" s="57"/>
      <c r="K49" s="27"/>
      <c r="L49" s="27"/>
      <c r="M49" s="27"/>
      <c r="N49" s="27"/>
    </row>
    <row r="50" spans="1:14" ht="23" x14ac:dyDescent="0.25">
      <c r="A50" s="27"/>
      <c r="B50" s="28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 ht="23" x14ac:dyDescent="0.25">
      <c r="A51" s="27"/>
      <c r="B51" s="28"/>
      <c r="C51" s="27" t="s">
        <v>30</v>
      </c>
      <c r="D51" s="27"/>
      <c r="E51" s="47">
        <f>E48*100/C48</f>
        <v>34.518720530021596</v>
      </c>
      <c r="F51" s="27"/>
      <c r="G51" s="27"/>
      <c r="H51" s="27"/>
      <c r="I51" s="27"/>
      <c r="J51" s="27"/>
      <c r="K51" s="27"/>
      <c r="L51" s="27"/>
      <c r="M51" s="27"/>
      <c r="N51" s="27"/>
    </row>
    <row r="52" spans="1:14" ht="23" x14ac:dyDescent="0.25">
      <c r="A52" s="27"/>
      <c r="B52" s="28"/>
      <c r="C52" s="27" t="s">
        <v>16</v>
      </c>
      <c r="D52" s="27">
        <f t="shared" ref="D52:I52" si="0">D43/1000000</f>
        <v>4036.3083711918293</v>
      </c>
      <c r="E52" s="27">
        <f t="shared" si="0"/>
        <v>1506.3715473850948</v>
      </c>
      <c r="F52" s="27">
        <f t="shared" si="0"/>
        <v>44.343903470880939</v>
      </c>
      <c r="G52" s="27">
        <f t="shared" si="0"/>
        <v>13.879606424166667</v>
      </c>
      <c r="H52" s="27">
        <f t="shared" si="0"/>
        <v>0</v>
      </c>
      <c r="I52" s="27">
        <f t="shared" si="0"/>
        <v>0</v>
      </c>
      <c r="J52" s="27"/>
      <c r="K52" s="27"/>
      <c r="L52" s="27"/>
      <c r="M52" s="27"/>
      <c r="N52" s="27"/>
    </row>
    <row r="53" spans="1:14" ht="23" x14ac:dyDescent="0.25">
      <c r="A53" s="27"/>
      <c r="B53" s="28"/>
      <c r="C53" s="27">
        <f>L55</f>
        <v>72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 ht="23" x14ac:dyDescent="0.25">
      <c r="A54" s="27"/>
      <c r="B54" s="28"/>
      <c r="C54" s="47">
        <f>K55</f>
        <v>72.276231646531429</v>
      </c>
      <c r="D54" s="58" t="str">
        <f t="shared" ref="D54:I54" si="1">D6</f>
        <v>O</v>
      </c>
      <c r="E54" s="58" t="str">
        <f t="shared" si="1"/>
        <v>I</v>
      </c>
      <c r="F54" s="58" t="str">
        <f t="shared" si="1"/>
        <v>II</v>
      </c>
      <c r="G54" s="58" t="str">
        <f t="shared" si="1"/>
        <v>III</v>
      </c>
      <c r="H54" s="58" t="str">
        <f t="shared" si="1"/>
        <v>IV</v>
      </c>
      <c r="I54" s="58" t="str">
        <f t="shared" si="1"/>
        <v>V</v>
      </c>
      <c r="J54" s="27"/>
      <c r="K54" s="27"/>
      <c r="L54" s="27"/>
      <c r="M54" s="27"/>
      <c r="N54" s="27"/>
    </row>
    <row r="55" spans="1:14" ht="23" x14ac:dyDescent="0.25">
      <c r="A55" s="27"/>
      <c r="B55" s="59">
        <v>2017</v>
      </c>
      <c r="C55" s="27" t="str">
        <f>CONCATENATE(C51,C53,C52)</f>
        <v>&lt; 11,5 cm =72%</v>
      </c>
      <c r="D55" s="47">
        <f t="shared" ref="D55:I55" si="2">SUM(D8:D24)/1000000000</f>
        <v>3.4468108232335659</v>
      </c>
      <c r="E55" s="47">
        <f t="shared" si="2"/>
        <v>0.60131111302735762</v>
      </c>
      <c r="F55" s="47">
        <f t="shared" si="2"/>
        <v>0</v>
      </c>
      <c r="G55" s="47">
        <f t="shared" si="2"/>
        <v>0</v>
      </c>
      <c r="H55" s="47">
        <f t="shared" si="2"/>
        <v>0</v>
      </c>
      <c r="I55" s="47">
        <f t="shared" si="2"/>
        <v>0</v>
      </c>
      <c r="J55" s="47">
        <f>SUM(D55:I55)</f>
        <v>4.0481219362609231</v>
      </c>
      <c r="K55" s="47">
        <f>(J55/$J57)*100</f>
        <v>72.276231646531429</v>
      </c>
      <c r="L55" s="47">
        <f>ROUND(K55,0)</f>
        <v>72</v>
      </c>
      <c r="M55" s="27"/>
      <c r="N55" s="27"/>
    </row>
    <row r="56" spans="1:14" ht="23" x14ac:dyDescent="0.25">
      <c r="A56" s="27"/>
      <c r="B56" s="59"/>
      <c r="C56" s="27" t="s">
        <v>29</v>
      </c>
      <c r="D56" s="47">
        <f t="shared" ref="D56:I56" si="3">SUM(D25:D42)/1000000000</f>
        <v>0.58949754795826348</v>
      </c>
      <c r="E56" s="47">
        <f t="shared" si="3"/>
        <v>0.9050604343577372</v>
      </c>
      <c r="F56" s="47">
        <f t="shared" si="3"/>
        <v>4.4343903470880942E-2</v>
      </c>
      <c r="G56" s="47">
        <f t="shared" si="3"/>
        <v>1.3879606424166666E-2</v>
      </c>
      <c r="H56" s="47">
        <f t="shared" si="3"/>
        <v>0</v>
      </c>
      <c r="I56" s="47">
        <f t="shared" si="3"/>
        <v>0</v>
      </c>
      <c r="J56" s="47">
        <f>SUM(D56:I56)</f>
        <v>1.5527814922110483</v>
      </c>
      <c r="K56" s="47">
        <f>(J56/$J57)*100</f>
        <v>27.723768353468564</v>
      </c>
      <c r="L56" s="27"/>
      <c r="M56" s="27"/>
      <c r="N56" s="27"/>
    </row>
    <row r="57" spans="1:14" ht="23" x14ac:dyDescent="0.25">
      <c r="A57" s="27"/>
      <c r="B57" s="59"/>
      <c r="C57" s="27"/>
      <c r="D57" s="27"/>
      <c r="E57" s="27"/>
      <c r="F57" s="27"/>
      <c r="G57" s="27"/>
      <c r="H57" s="27"/>
      <c r="I57" s="27"/>
      <c r="J57" s="47">
        <f>SUM(J55:J56)</f>
        <v>5.6009034284719714</v>
      </c>
      <c r="K57" s="47">
        <f>SUM(K55:K56)</f>
        <v>100</v>
      </c>
      <c r="L57" s="27"/>
      <c r="M57" s="27"/>
      <c r="N57" s="27"/>
    </row>
    <row r="58" spans="1:14" ht="23" x14ac:dyDescent="0.25">
      <c r="A58" s="27"/>
      <c r="B58" s="59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 ht="23" x14ac:dyDescent="0.25">
      <c r="A59" s="27"/>
      <c r="B59" s="59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 ht="23" x14ac:dyDescent="0.25">
      <c r="A60" s="27"/>
      <c r="B60" s="59"/>
      <c r="C60" s="47">
        <f>K61</f>
        <v>0</v>
      </c>
      <c r="D60" s="60" t="s">
        <v>5</v>
      </c>
      <c r="E60" s="60" t="s">
        <v>6</v>
      </c>
      <c r="F60" s="60" t="s">
        <v>7</v>
      </c>
      <c r="G60" s="60" t="s">
        <v>8</v>
      </c>
      <c r="H60" s="60" t="s">
        <v>9</v>
      </c>
      <c r="I60" s="60" t="s">
        <v>10</v>
      </c>
      <c r="J60" s="27"/>
      <c r="K60" s="27"/>
      <c r="L60" s="27"/>
      <c r="M60" s="27"/>
      <c r="N60" s="27"/>
    </row>
    <row r="61" spans="1:14" ht="23" x14ac:dyDescent="0.25">
      <c r="A61" s="27"/>
      <c r="B61" s="59"/>
      <c r="C61" s="27" t="s">
        <v>31</v>
      </c>
      <c r="D61" s="61"/>
      <c r="E61" s="61"/>
      <c r="F61" s="61"/>
      <c r="G61" s="61"/>
      <c r="H61" s="61"/>
      <c r="I61" s="61"/>
      <c r="J61" s="47"/>
      <c r="K61" s="47"/>
      <c r="L61" s="42"/>
      <c r="M61" s="27"/>
      <c r="N61" s="27"/>
    </row>
    <row r="62" spans="1:14" ht="23" x14ac:dyDescent="0.25">
      <c r="A62" s="27"/>
      <c r="B62" s="59"/>
      <c r="C62" s="27" t="s">
        <v>29</v>
      </c>
      <c r="D62" s="61"/>
      <c r="E62" s="61"/>
      <c r="F62" s="61"/>
      <c r="G62" s="61"/>
      <c r="H62" s="61"/>
      <c r="I62" s="61"/>
      <c r="J62" s="47"/>
      <c r="K62" s="47"/>
      <c r="L62" s="42"/>
      <c r="M62" s="27"/>
      <c r="N62" s="27"/>
    </row>
    <row r="63" spans="1:14" ht="23" x14ac:dyDescent="0.25">
      <c r="A63" s="27"/>
      <c r="B63" s="59"/>
      <c r="C63" s="27"/>
      <c r="D63" s="27"/>
      <c r="E63" s="27"/>
      <c r="F63" s="27"/>
      <c r="G63" s="27"/>
      <c r="H63" s="27"/>
      <c r="I63" s="27"/>
      <c r="J63" s="47"/>
      <c r="K63" s="47"/>
      <c r="L63" s="42"/>
      <c r="M63" s="27"/>
      <c r="N63" s="27"/>
    </row>
    <row r="64" spans="1:14" ht="23" x14ac:dyDescent="0.25">
      <c r="A64" s="27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</sheetData>
  <mergeCells count="2">
    <mergeCell ref="B1:J1"/>
    <mergeCell ref="B2:J2"/>
  </mergeCells>
  <phoneticPr fontId="0" type="noConversion"/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INSTITUTO DE FOMENTO PESQUERO / DIVISIÓN INVESTIGACIÓN PESQUERA</oddHeader>
    <oddFooter>&amp;CCONVENIO DE DESEMPEÑO IFOP / SUBSECRETARÍA DE ECONOMÍA Y EMT 2020: 
"PROGRAMA DE SEGUIMIENTO DE LAS PRINCIPALES PESQUERÍAS PELÁGICAS, REGIONES DE VALPARAÍSO Y AYSÉN DEL GENERAL CARLOS IBÁÑEZ DEL CAMPO, AÑO 2020".  ANEXO 4XXX</oddFooter>
  </headerFooter>
  <drawing r:id="rId2"/>
  <legacyDrawingHF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W64"/>
  <sheetViews>
    <sheetView showZeros="0" zoomScale="35" zoomScaleNormal="35" workbookViewId="0"/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3" width="24.140625" style="3" customWidth="1"/>
    <col min="4" max="8" width="23.85546875" style="3" customWidth="1"/>
    <col min="9" max="10" width="20.85546875" style="3" customWidth="1"/>
    <col min="11" max="11" width="12.42578125" style="1" bestFit="1" customWidth="1"/>
    <col min="12" max="12" width="22.28515625" style="1" bestFit="1" customWidth="1"/>
    <col min="13" max="17" width="11.5703125" style="1"/>
    <col min="18" max="18" width="13.85546875" style="1" customWidth="1"/>
    <col min="19" max="19" width="17.7109375" style="1" bestFit="1" customWidth="1"/>
    <col min="20" max="20" width="18.28515625" style="1" bestFit="1" customWidth="1"/>
    <col min="21" max="22" width="17.5703125" style="1" customWidth="1"/>
    <col min="23" max="16384" width="11.5703125" style="1"/>
  </cols>
  <sheetData>
    <row r="1" spans="1:23" ht="23" x14ac:dyDescent="0.25">
      <c r="A1" s="27"/>
      <c r="B1" s="102" t="s">
        <v>99</v>
      </c>
      <c r="C1" s="102"/>
      <c r="D1" s="102"/>
      <c r="E1" s="102"/>
      <c r="F1" s="102"/>
      <c r="G1" s="102"/>
      <c r="H1" s="102"/>
      <c r="I1" s="102"/>
      <c r="J1" s="102"/>
      <c r="K1" s="27"/>
      <c r="L1" s="27"/>
      <c r="M1" s="27"/>
      <c r="N1" s="27"/>
    </row>
    <row r="2" spans="1:23" ht="23" x14ac:dyDescent="0.25">
      <c r="A2" s="27"/>
      <c r="B2" s="102" t="s">
        <v>80</v>
      </c>
      <c r="C2" s="102"/>
      <c r="D2" s="102"/>
      <c r="E2" s="102"/>
      <c r="F2" s="102"/>
      <c r="G2" s="102"/>
      <c r="H2" s="102"/>
      <c r="I2" s="102"/>
      <c r="J2" s="102"/>
      <c r="K2" s="27"/>
      <c r="L2" s="27"/>
      <c r="M2" s="27"/>
      <c r="N2" s="27"/>
    </row>
    <row r="3" spans="1:23" ht="23" x14ac:dyDescent="0.25">
      <c r="A3" s="27"/>
      <c r="B3" s="28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23" s="4" customFormat="1" ht="24" thickBot="1" x14ac:dyDescent="0.3">
      <c r="A4" s="29"/>
      <c r="B4" s="30"/>
      <c r="C4" s="80"/>
      <c r="D4" s="31"/>
      <c r="E4" s="31"/>
      <c r="F4" s="31"/>
      <c r="G4" s="31"/>
      <c r="H4" s="31"/>
      <c r="I4" s="31"/>
      <c r="J4" s="31"/>
      <c r="K4" s="29"/>
      <c r="L4" s="29"/>
      <c r="M4" s="29"/>
      <c r="N4" s="29"/>
    </row>
    <row r="5" spans="1:23" s="5" customFormat="1" ht="30" x14ac:dyDescent="0.3">
      <c r="A5" s="29"/>
      <c r="B5" s="32" t="s">
        <v>0</v>
      </c>
      <c r="C5" s="81" t="s">
        <v>1</v>
      </c>
      <c r="D5" s="33" t="s">
        <v>2</v>
      </c>
      <c r="E5" s="33"/>
      <c r="F5" s="33"/>
      <c r="G5" s="33"/>
      <c r="H5" s="33"/>
      <c r="I5" s="33"/>
      <c r="J5" s="33"/>
      <c r="K5" s="29"/>
      <c r="L5" s="29"/>
      <c r="M5" s="29"/>
      <c r="N5" s="29"/>
      <c r="P5" s="6"/>
      <c r="Q5" s="7"/>
      <c r="R5" s="7"/>
      <c r="S5" s="7"/>
      <c r="T5" s="7"/>
      <c r="U5" s="7"/>
      <c r="V5" s="7"/>
      <c r="W5" s="8"/>
    </row>
    <row r="6" spans="1:23" s="4" customFormat="1" ht="23" x14ac:dyDescent="0.25">
      <c r="A6" s="29"/>
      <c r="B6" s="32" t="s">
        <v>3</v>
      </c>
      <c r="C6" s="81" t="s">
        <v>4</v>
      </c>
      <c r="D6" s="34" t="s">
        <v>5</v>
      </c>
      <c r="E6" s="34" t="s">
        <v>6</v>
      </c>
      <c r="F6" s="34" t="s">
        <v>7</v>
      </c>
      <c r="G6" s="34" t="s">
        <v>8</v>
      </c>
      <c r="H6" s="34" t="s">
        <v>9</v>
      </c>
      <c r="I6" s="34" t="s">
        <v>10</v>
      </c>
      <c r="J6" s="35"/>
      <c r="K6" s="29"/>
      <c r="L6" s="29"/>
      <c r="M6" s="29"/>
      <c r="N6" s="29"/>
      <c r="P6" s="9"/>
      <c r="Q6" s="10"/>
      <c r="R6" s="10"/>
      <c r="S6" s="10"/>
      <c r="T6" s="11" t="s">
        <v>11</v>
      </c>
      <c r="U6" s="12" t="s">
        <v>12</v>
      </c>
      <c r="V6" s="12" t="s">
        <v>12</v>
      </c>
      <c r="W6" s="12" t="s">
        <v>12</v>
      </c>
    </row>
    <row r="7" spans="1:23" ht="23" x14ac:dyDescent="0.25">
      <c r="A7" s="27"/>
      <c r="B7" s="36"/>
      <c r="C7" s="82"/>
      <c r="D7" s="37"/>
      <c r="E7" s="37"/>
      <c r="F7" s="37"/>
      <c r="G7" s="37"/>
      <c r="H7" s="37"/>
      <c r="I7" s="37"/>
      <c r="J7" s="37"/>
      <c r="K7" s="27"/>
      <c r="L7" s="27"/>
      <c r="M7" s="27"/>
      <c r="N7" s="27"/>
      <c r="P7" s="9"/>
      <c r="Q7" s="13"/>
      <c r="R7" s="13"/>
      <c r="S7" s="14"/>
      <c r="T7" s="10"/>
      <c r="U7" s="15"/>
      <c r="V7" s="15"/>
      <c r="W7" s="15"/>
    </row>
    <row r="8" spans="1:23" ht="23" x14ac:dyDescent="0.25">
      <c r="A8" s="27"/>
      <c r="B8" s="38">
        <v>3</v>
      </c>
      <c r="C8" s="83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/>
      <c r="J8" s="40"/>
      <c r="K8" s="27"/>
      <c r="L8" s="27"/>
      <c r="M8" s="27"/>
      <c r="N8" s="27"/>
      <c r="P8" s="9"/>
      <c r="Q8" s="13" t="s">
        <v>15</v>
      </c>
      <c r="R8" s="16" t="e">
        <f>V8</f>
        <v>#REF!</v>
      </c>
      <c r="S8" s="17">
        <f>C43</f>
        <v>4469480270.6800003</v>
      </c>
      <c r="T8" s="17" t="e">
        <f>SUM(T9:T11)</f>
        <v>#REF!</v>
      </c>
      <c r="U8" s="18" t="e">
        <f>T8/1000000</f>
        <v>#REF!</v>
      </c>
      <c r="V8" s="19" t="e">
        <f>SUM(V9:V11)</f>
        <v>#REF!</v>
      </c>
      <c r="W8" s="18"/>
    </row>
    <row r="9" spans="1:23" ht="23" x14ac:dyDescent="0.25">
      <c r="A9" s="27"/>
      <c r="B9" s="38">
        <v>3.5</v>
      </c>
      <c r="C9" s="83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/>
      <c r="J9" s="39"/>
      <c r="K9" s="27"/>
      <c r="L9" s="41"/>
      <c r="M9" s="41"/>
      <c r="N9" s="27"/>
      <c r="P9" s="9"/>
      <c r="Q9" s="13" t="s">
        <v>17</v>
      </c>
      <c r="R9" s="16" t="e">
        <f>V9</f>
        <v>#REF!</v>
      </c>
      <c r="S9" s="17"/>
      <c r="T9" s="17">
        <f>[1]SC19Ñ00!C40</f>
        <v>364348816.78055447</v>
      </c>
      <c r="U9" s="18">
        <f>T9/1000000</f>
        <v>364.3488167805545</v>
      </c>
      <c r="V9" s="20" t="e">
        <f>(U9*100)/$U$8</f>
        <v>#REF!</v>
      </c>
      <c r="W9" s="18"/>
    </row>
    <row r="10" spans="1:23" ht="23" x14ac:dyDescent="0.25">
      <c r="A10" s="27"/>
      <c r="B10" s="38">
        <v>4</v>
      </c>
      <c r="C10" s="83">
        <v>0</v>
      </c>
      <c r="D10" s="39">
        <v>0</v>
      </c>
      <c r="E10" s="39">
        <v>0</v>
      </c>
      <c r="F10" s="39">
        <v>0</v>
      </c>
      <c r="G10" s="39">
        <v>0</v>
      </c>
      <c r="H10" s="39">
        <v>0</v>
      </c>
      <c r="I10" s="39"/>
      <c r="J10" s="39"/>
      <c r="K10" s="27"/>
      <c r="L10" s="42"/>
      <c r="M10" s="41"/>
      <c r="N10" s="27"/>
      <c r="P10" s="9"/>
      <c r="Q10" s="13" t="s">
        <v>19</v>
      </c>
      <c r="R10" s="16" t="e">
        <f>V10</f>
        <v>#REF!</v>
      </c>
      <c r="S10" s="17"/>
      <c r="T10" s="17">
        <f>[1]SC28Ñ00!C40</f>
        <v>66674619947.842796</v>
      </c>
      <c r="U10" s="18">
        <f>T10/1000000</f>
        <v>66674.619947842803</v>
      </c>
      <c r="V10" s="20" t="e">
        <f>(U10*100)/$U$8</f>
        <v>#REF!</v>
      </c>
      <c r="W10" s="18"/>
    </row>
    <row r="11" spans="1:23" ht="23" x14ac:dyDescent="0.25">
      <c r="A11" s="27"/>
      <c r="B11" s="38">
        <v>4.5</v>
      </c>
      <c r="C11" s="83">
        <v>0</v>
      </c>
      <c r="D11" s="39">
        <v>0</v>
      </c>
      <c r="E11" s="39">
        <v>0</v>
      </c>
      <c r="F11" s="39">
        <v>0</v>
      </c>
      <c r="G11" s="39">
        <v>0</v>
      </c>
      <c r="H11" s="39">
        <v>0</v>
      </c>
      <c r="I11" s="39"/>
      <c r="J11" s="39"/>
      <c r="K11" s="27"/>
      <c r="L11" s="42"/>
      <c r="M11" s="41"/>
      <c r="N11" s="27"/>
      <c r="P11" s="9"/>
      <c r="Q11" s="13" t="s">
        <v>21</v>
      </c>
      <c r="R11" s="16" t="e">
        <f>V11</f>
        <v>#REF!</v>
      </c>
      <c r="S11" s="17"/>
      <c r="T11" s="17" t="e">
        <f>#REF!</f>
        <v>#REF!</v>
      </c>
      <c r="U11" s="18" t="e">
        <f>T11/1000000</f>
        <v>#REF!</v>
      </c>
      <c r="V11" s="20" t="e">
        <f>(U11*100)/$U$8</f>
        <v>#REF!</v>
      </c>
      <c r="W11" s="18"/>
    </row>
    <row r="12" spans="1:23" ht="26" thickBot="1" x14ac:dyDescent="0.3">
      <c r="A12" s="27"/>
      <c r="B12" s="38">
        <v>5</v>
      </c>
      <c r="C12" s="83">
        <v>0</v>
      </c>
      <c r="D12" s="39">
        <v>0</v>
      </c>
      <c r="E12" s="39">
        <v>0</v>
      </c>
      <c r="F12" s="39">
        <v>0</v>
      </c>
      <c r="G12" s="39">
        <v>0</v>
      </c>
      <c r="H12" s="39">
        <v>0</v>
      </c>
      <c r="I12" s="39"/>
      <c r="J12" s="39"/>
      <c r="K12" s="27"/>
      <c r="L12" s="27"/>
      <c r="M12" s="27"/>
      <c r="N12" s="27"/>
      <c r="P12" s="21"/>
      <c r="Q12" s="22"/>
      <c r="R12" s="22"/>
      <c r="S12" s="22"/>
      <c r="T12" s="23"/>
      <c r="U12" s="23"/>
      <c r="V12" s="23"/>
      <c r="W12" s="24"/>
    </row>
    <row r="13" spans="1:23" ht="23" x14ac:dyDescent="0.25">
      <c r="A13" s="27"/>
      <c r="B13" s="38">
        <v>5.5</v>
      </c>
      <c r="C13" s="83">
        <v>52211.81</v>
      </c>
      <c r="D13" s="39">
        <v>52211.81</v>
      </c>
      <c r="E13" s="39">
        <v>0</v>
      </c>
      <c r="F13" s="39">
        <v>0</v>
      </c>
      <c r="G13" s="39">
        <v>0</v>
      </c>
      <c r="H13" s="39">
        <v>0</v>
      </c>
      <c r="I13" s="39"/>
      <c r="J13" s="39"/>
      <c r="K13" s="27"/>
      <c r="L13" s="27"/>
      <c r="M13" s="27"/>
      <c r="N13" s="27"/>
    </row>
    <row r="14" spans="1:23" ht="23" x14ac:dyDescent="0.25">
      <c r="A14" s="27"/>
      <c r="B14" s="38">
        <v>6</v>
      </c>
      <c r="C14" s="83">
        <v>52211.81</v>
      </c>
      <c r="D14" s="39">
        <v>52211.81</v>
      </c>
      <c r="E14" s="39">
        <v>0</v>
      </c>
      <c r="F14" s="39">
        <v>0</v>
      </c>
      <c r="G14" s="39">
        <v>0</v>
      </c>
      <c r="H14" s="39">
        <v>0</v>
      </c>
      <c r="I14" s="39"/>
      <c r="J14" s="39"/>
      <c r="K14" s="27"/>
      <c r="L14" s="27"/>
      <c r="M14" s="27"/>
      <c r="N14" s="27"/>
    </row>
    <row r="15" spans="1:23" ht="23" x14ac:dyDescent="0.25">
      <c r="A15" s="27"/>
      <c r="B15" s="38">
        <v>6.5</v>
      </c>
      <c r="C15" s="83">
        <v>261185.66</v>
      </c>
      <c r="D15" s="39">
        <v>261054.22</v>
      </c>
      <c r="E15" s="39">
        <v>131.44</v>
      </c>
      <c r="F15" s="39">
        <v>0</v>
      </c>
      <c r="G15" s="39">
        <v>0</v>
      </c>
      <c r="H15" s="39">
        <v>0</v>
      </c>
      <c r="I15" s="39"/>
      <c r="J15" s="39"/>
      <c r="K15" s="27"/>
      <c r="L15" s="27"/>
      <c r="M15" s="27"/>
      <c r="N15" s="27"/>
    </row>
    <row r="16" spans="1:23" ht="23" x14ac:dyDescent="0.25">
      <c r="A16" s="27"/>
      <c r="B16" s="38">
        <v>7</v>
      </c>
      <c r="C16" s="83">
        <v>474564.47</v>
      </c>
      <c r="D16" s="39">
        <v>474423.62</v>
      </c>
      <c r="E16" s="39">
        <v>140.85</v>
      </c>
      <c r="F16" s="39">
        <v>0</v>
      </c>
      <c r="G16" s="39">
        <v>0</v>
      </c>
      <c r="H16" s="39">
        <v>0</v>
      </c>
      <c r="I16" s="39"/>
      <c r="J16" s="39"/>
      <c r="K16" s="27"/>
      <c r="L16" s="27"/>
      <c r="M16" s="27"/>
      <c r="N16" s="27"/>
      <c r="Q16" s="1" t="s">
        <v>22</v>
      </c>
    </row>
    <row r="17" spans="1:14" ht="23" x14ac:dyDescent="0.25">
      <c r="A17" s="27"/>
      <c r="B17" s="38">
        <v>7.5</v>
      </c>
      <c r="C17" s="83">
        <v>388399.47000000003</v>
      </c>
      <c r="D17" s="39">
        <v>388110.82</v>
      </c>
      <c r="E17" s="39">
        <v>288.64999999999998</v>
      </c>
      <c r="F17" s="39">
        <v>0</v>
      </c>
      <c r="G17" s="39">
        <v>0</v>
      </c>
      <c r="H17" s="39">
        <v>0</v>
      </c>
      <c r="I17" s="39"/>
      <c r="J17" s="39"/>
      <c r="K17" s="27"/>
      <c r="L17" s="42">
        <f>K55</f>
        <v>41.252822395376207</v>
      </c>
      <c r="M17" s="41" t="s">
        <v>16</v>
      </c>
      <c r="N17" s="27"/>
    </row>
    <row r="18" spans="1:14" ht="23" x14ac:dyDescent="0.25">
      <c r="A18" s="27"/>
      <c r="B18" s="38">
        <v>8</v>
      </c>
      <c r="C18" s="83">
        <v>1801205.56</v>
      </c>
      <c r="D18" s="39">
        <v>1800727.75</v>
      </c>
      <c r="E18" s="39">
        <v>477.81</v>
      </c>
      <c r="F18" s="39">
        <v>0</v>
      </c>
      <c r="G18" s="39">
        <v>0</v>
      </c>
      <c r="H18" s="39">
        <v>0</v>
      </c>
      <c r="I18" s="39"/>
      <c r="J18" s="39"/>
      <c r="K18" s="27"/>
      <c r="L18" s="42">
        <f>C48</f>
        <v>74833.769075891236</v>
      </c>
      <c r="M18" s="41" t="s">
        <v>18</v>
      </c>
      <c r="N18" s="27"/>
    </row>
    <row r="19" spans="1:14" ht="23" x14ac:dyDescent="0.25">
      <c r="A19" s="27"/>
      <c r="B19" s="38">
        <v>8.5</v>
      </c>
      <c r="C19" s="83">
        <v>7657016.3499999996</v>
      </c>
      <c r="D19" s="39">
        <v>7656498.5600000005</v>
      </c>
      <c r="E19" s="39">
        <v>517.79</v>
      </c>
      <c r="F19" s="39">
        <v>0</v>
      </c>
      <c r="G19" s="39">
        <v>0</v>
      </c>
      <c r="H19" s="39">
        <v>0</v>
      </c>
      <c r="I19" s="39"/>
      <c r="J19" s="39"/>
      <c r="K19" s="27"/>
      <c r="L19" s="42">
        <f>C43</f>
        <v>4469480270.6800003</v>
      </c>
      <c r="M19" s="41" t="s">
        <v>20</v>
      </c>
      <c r="N19" s="27"/>
    </row>
    <row r="20" spans="1:14" ht="23" x14ac:dyDescent="0.25">
      <c r="A20" s="27"/>
      <c r="B20" s="38">
        <v>9</v>
      </c>
      <c r="C20" s="83">
        <v>42551662</v>
      </c>
      <c r="D20" s="39">
        <v>42551129.890000001</v>
      </c>
      <c r="E20" s="39">
        <v>532.11</v>
      </c>
      <c r="F20" s="39">
        <v>0</v>
      </c>
      <c r="G20" s="39">
        <v>0</v>
      </c>
      <c r="H20" s="39">
        <v>0</v>
      </c>
      <c r="I20" s="39"/>
      <c r="J20" s="39"/>
      <c r="K20" s="27"/>
      <c r="L20" s="42">
        <f>L71</f>
        <v>0</v>
      </c>
      <c r="M20" s="27"/>
      <c r="N20" s="27"/>
    </row>
    <row r="21" spans="1:14" ht="23" x14ac:dyDescent="0.25">
      <c r="A21" s="27"/>
      <c r="B21" s="38">
        <v>9.5</v>
      </c>
      <c r="C21" s="83">
        <v>112173340.78</v>
      </c>
      <c r="D21" s="39">
        <v>111692097.44999999</v>
      </c>
      <c r="E21" s="39">
        <v>481243.32999999996</v>
      </c>
      <c r="F21" s="39">
        <v>0</v>
      </c>
      <c r="G21" s="39">
        <v>0</v>
      </c>
      <c r="H21" s="39">
        <v>0</v>
      </c>
      <c r="I21" s="39"/>
      <c r="J21" s="39"/>
      <c r="K21" s="27"/>
      <c r="L21" s="27"/>
      <c r="M21" s="27"/>
      <c r="N21" s="27"/>
    </row>
    <row r="22" spans="1:14" ht="23" x14ac:dyDescent="0.25">
      <c r="A22" s="27"/>
      <c r="B22" s="38">
        <v>10</v>
      </c>
      <c r="C22" s="83">
        <v>283996920.24000001</v>
      </c>
      <c r="D22" s="39">
        <v>248600393.39689657</v>
      </c>
      <c r="E22" s="39">
        <v>35396526.843103439</v>
      </c>
      <c r="F22" s="39">
        <v>0</v>
      </c>
      <c r="G22" s="39">
        <v>0</v>
      </c>
      <c r="H22" s="39">
        <v>0</v>
      </c>
      <c r="I22" s="39"/>
      <c r="J22" s="39"/>
      <c r="K22" s="27"/>
      <c r="L22" s="27"/>
      <c r="M22" s="27"/>
      <c r="N22" s="27"/>
    </row>
    <row r="23" spans="1:14" ht="23" x14ac:dyDescent="0.25">
      <c r="A23" s="27"/>
      <c r="B23" s="38">
        <v>10.5</v>
      </c>
      <c r="C23" s="83">
        <v>569118755.50999999</v>
      </c>
      <c r="D23" s="39">
        <v>505633914.77428567</v>
      </c>
      <c r="E23" s="39">
        <v>62907729.528214283</v>
      </c>
      <c r="F23" s="39">
        <v>577111.20750000002</v>
      </c>
      <c r="G23" s="39">
        <v>0</v>
      </c>
      <c r="H23" s="39">
        <v>0</v>
      </c>
      <c r="I23" s="39"/>
      <c r="J23" s="39"/>
      <c r="K23" s="27"/>
      <c r="L23" s="27"/>
      <c r="M23" s="27"/>
      <c r="N23" s="27"/>
    </row>
    <row r="24" spans="1:14" ht="23" x14ac:dyDescent="0.25">
      <c r="A24" s="27"/>
      <c r="B24" s="38">
        <v>11</v>
      </c>
      <c r="C24" s="83">
        <v>825259284.39999998</v>
      </c>
      <c r="D24" s="39">
        <v>753520050.80214286</v>
      </c>
      <c r="E24" s="39">
        <v>71739233.597857133</v>
      </c>
      <c r="F24" s="39">
        <v>0</v>
      </c>
      <c r="G24" s="39">
        <v>0</v>
      </c>
      <c r="H24" s="39">
        <v>0</v>
      </c>
      <c r="I24" s="39"/>
      <c r="J24" s="39"/>
      <c r="K24" s="27"/>
      <c r="L24" s="27"/>
      <c r="M24" s="27"/>
      <c r="N24" s="27"/>
    </row>
    <row r="25" spans="1:14" ht="23" x14ac:dyDescent="0.25">
      <c r="A25" s="27"/>
      <c r="B25" s="38">
        <v>11.5</v>
      </c>
      <c r="C25" s="83">
        <v>647906161.81999993</v>
      </c>
      <c r="D25" s="39">
        <v>559251020.67333341</v>
      </c>
      <c r="E25" s="39">
        <v>86092126.826666653</v>
      </c>
      <c r="F25" s="39">
        <v>2563014.3199999998</v>
      </c>
      <c r="G25" s="39">
        <v>0</v>
      </c>
      <c r="H25" s="39">
        <v>0</v>
      </c>
      <c r="I25" s="39"/>
      <c r="J25" s="39"/>
      <c r="K25" s="27"/>
      <c r="L25" s="27"/>
      <c r="M25" s="27"/>
      <c r="N25" s="27"/>
    </row>
    <row r="26" spans="1:14" ht="23" x14ac:dyDescent="0.25">
      <c r="A26" s="27"/>
      <c r="B26" s="38">
        <v>12</v>
      </c>
      <c r="C26" s="83">
        <v>338385650.56999993</v>
      </c>
      <c r="D26" s="39">
        <v>235927817.73807406</v>
      </c>
      <c r="E26" s="39">
        <v>95683030.721023142</v>
      </c>
      <c r="F26" s="39">
        <v>6774802.1109027769</v>
      </c>
      <c r="G26" s="39">
        <v>0</v>
      </c>
      <c r="H26" s="39">
        <v>0</v>
      </c>
      <c r="I26" s="39"/>
      <c r="J26" s="39"/>
      <c r="K26" s="27"/>
      <c r="L26" s="27"/>
      <c r="M26" s="27"/>
      <c r="N26" s="27"/>
    </row>
    <row r="27" spans="1:14" ht="23" x14ac:dyDescent="0.25">
      <c r="A27" s="27"/>
      <c r="B27" s="38">
        <v>12.5</v>
      </c>
      <c r="C27" s="83">
        <v>144676159.31</v>
      </c>
      <c r="D27" s="39">
        <v>64140207.513500005</v>
      </c>
      <c r="E27" s="39">
        <v>65826138.753722228</v>
      </c>
      <c r="F27" s="39">
        <v>14709813.042777779</v>
      </c>
      <c r="G27" s="39">
        <v>0</v>
      </c>
      <c r="H27" s="39">
        <v>0</v>
      </c>
      <c r="I27" s="39"/>
      <c r="J27" s="39"/>
      <c r="K27" s="27"/>
      <c r="L27" s="27"/>
      <c r="M27" s="27"/>
      <c r="N27" s="27"/>
    </row>
    <row r="28" spans="1:14" ht="23" x14ac:dyDescent="0.25">
      <c r="A28" s="27"/>
      <c r="B28" s="38">
        <v>13</v>
      </c>
      <c r="C28" s="83">
        <v>112375228.88</v>
      </c>
      <c r="D28" s="39">
        <v>21915842.985789474</v>
      </c>
      <c r="E28" s="39">
        <v>64491207.648631573</v>
      </c>
      <c r="F28" s="39">
        <v>25505900.097578943</v>
      </c>
      <c r="G28" s="39">
        <v>462278.1480000001</v>
      </c>
      <c r="H28" s="39">
        <v>0</v>
      </c>
      <c r="I28" s="39"/>
      <c r="J28" s="39"/>
      <c r="K28" s="27"/>
      <c r="L28" s="27"/>
      <c r="M28" s="27"/>
      <c r="N28" s="27"/>
    </row>
    <row r="29" spans="1:14" ht="23" x14ac:dyDescent="0.25">
      <c r="A29" s="27"/>
      <c r="B29" s="38">
        <v>13.5</v>
      </c>
      <c r="C29" s="83">
        <v>82456985.090000004</v>
      </c>
      <c r="D29" s="39">
        <v>7299190.5278461538</v>
      </c>
      <c r="E29" s="39">
        <v>44687356.760423079</v>
      </c>
      <c r="F29" s="39">
        <v>27015425.480807699</v>
      </c>
      <c r="G29" s="39">
        <v>3455012.3209230779</v>
      </c>
      <c r="H29" s="39">
        <v>0</v>
      </c>
      <c r="I29" s="39"/>
      <c r="J29" s="39"/>
      <c r="K29" s="27"/>
      <c r="L29" s="27"/>
      <c r="M29" s="27"/>
      <c r="N29" s="27"/>
    </row>
    <row r="30" spans="1:14" ht="23" x14ac:dyDescent="0.25">
      <c r="A30" s="27"/>
      <c r="B30" s="38">
        <v>14</v>
      </c>
      <c r="C30" s="83">
        <v>101757373.25</v>
      </c>
      <c r="D30" s="39">
        <v>0</v>
      </c>
      <c r="E30" s="39">
        <v>42214537.132425621</v>
      </c>
      <c r="F30" s="39">
        <v>43724424.59844394</v>
      </c>
      <c r="G30" s="39">
        <v>15818411.519130435</v>
      </c>
      <c r="H30" s="39">
        <v>0</v>
      </c>
      <c r="I30" s="39"/>
      <c r="J30" s="39"/>
      <c r="K30" s="27"/>
      <c r="L30" s="27"/>
      <c r="M30" s="27"/>
      <c r="N30" s="27"/>
    </row>
    <row r="31" spans="1:14" ht="23" x14ac:dyDescent="0.25">
      <c r="A31" s="27"/>
      <c r="B31" s="38">
        <v>14.5</v>
      </c>
      <c r="C31" s="83">
        <v>171833787.82999998</v>
      </c>
      <c r="D31" s="39">
        <v>0</v>
      </c>
      <c r="E31" s="39">
        <v>9169973.0669378005</v>
      </c>
      <c r="F31" s="39">
        <v>109028233.06393234</v>
      </c>
      <c r="G31" s="39">
        <v>53635581.699129827</v>
      </c>
      <c r="H31" s="39">
        <v>0</v>
      </c>
      <c r="I31" s="39"/>
      <c r="J31" s="39"/>
      <c r="K31" s="27"/>
      <c r="L31" s="27"/>
      <c r="M31" s="27"/>
      <c r="N31" s="27"/>
    </row>
    <row r="32" spans="1:14" ht="23" x14ac:dyDescent="0.25">
      <c r="A32" s="27"/>
      <c r="B32" s="38">
        <v>15</v>
      </c>
      <c r="C32" s="83">
        <v>238304531.68000001</v>
      </c>
      <c r="D32" s="39">
        <v>0</v>
      </c>
      <c r="E32" s="39">
        <v>13017439.008301904</v>
      </c>
      <c r="F32" s="39">
        <v>99103114.016545057</v>
      </c>
      <c r="G32" s="39">
        <v>120187172.52915829</v>
      </c>
      <c r="H32" s="39">
        <v>5996806.1259947307</v>
      </c>
      <c r="I32" s="39"/>
      <c r="J32" s="39"/>
      <c r="K32" s="27"/>
      <c r="L32" s="27"/>
      <c r="M32" s="27"/>
      <c r="N32" s="27"/>
    </row>
    <row r="33" spans="1:14" ht="23" x14ac:dyDescent="0.25">
      <c r="A33" s="27"/>
      <c r="B33" s="38">
        <v>15.5</v>
      </c>
      <c r="C33" s="83">
        <v>323589420.44000006</v>
      </c>
      <c r="D33" s="39">
        <v>0</v>
      </c>
      <c r="E33" s="39">
        <v>1729741.1100000003</v>
      </c>
      <c r="F33" s="39">
        <v>106017899.33777778</v>
      </c>
      <c r="G33" s="39">
        <v>208735832.04730159</v>
      </c>
      <c r="H33" s="39">
        <v>7105947.9449206349</v>
      </c>
      <c r="I33" s="39"/>
      <c r="J33" s="39"/>
      <c r="K33" s="27"/>
      <c r="L33" s="27"/>
      <c r="M33" s="27"/>
      <c r="N33" s="27"/>
    </row>
    <row r="34" spans="1:14" ht="23" x14ac:dyDescent="0.25">
      <c r="A34" s="27"/>
      <c r="B34" s="38">
        <v>16</v>
      </c>
      <c r="C34" s="83">
        <v>291946401.37000006</v>
      </c>
      <c r="D34" s="39">
        <v>0</v>
      </c>
      <c r="E34" s="39">
        <v>0</v>
      </c>
      <c r="F34" s="39">
        <v>87874665.79259029</v>
      </c>
      <c r="G34" s="39">
        <v>174041790.52799797</v>
      </c>
      <c r="H34" s="39">
        <v>30029945.049411766</v>
      </c>
      <c r="I34" s="39"/>
      <c r="J34" s="39"/>
      <c r="K34" s="43"/>
      <c r="L34" s="43"/>
      <c r="M34" s="43"/>
      <c r="N34" s="27"/>
    </row>
    <row r="35" spans="1:14" ht="23" x14ac:dyDescent="0.25">
      <c r="A35" s="27"/>
      <c r="B35" s="38">
        <v>16.5</v>
      </c>
      <c r="C35" s="83">
        <v>139918109.62</v>
      </c>
      <c r="D35" s="39">
        <v>0</v>
      </c>
      <c r="E35" s="39">
        <v>0</v>
      </c>
      <c r="F35" s="39">
        <v>30599043.551934641</v>
      </c>
      <c r="G35" s="39">
        <v>101207917.72460131</v>
      </c>
      <c r="H35" s="39">
        <v>8111148.3434640523</v>
      </c>
      <c r="I35" s="39"/>
      <c r="J35" s="39"/>
      <c r="K35" s="43"/>
      <c r="L35" s="43"/>
      <c r="M35" s="43"/>
      <c r="N35" s="27"/>
    </row>
    <row r="36" spans="1:14" ht="23" x14ac:dyDescent="0.25">
      <c r="A36" s="27"/>
      <c r="B36" s="38">
        <v>17</v>
      </c>
      <c r="C36" s="83">
        <v>28502269.699999996</v>
      </c>
      <c r="D36" s="39">
        <v>0</v>
      </c>
      <c r="E36" s="39">
        <v>0</v>
      </c>
      <c r="F36" s="39">
        <v>5505182.2185026743</v>
      </c>
      <c r="G36" s="39">
        <v>19989746.317379676</v>
      </c>
      <c r="H36" s="39">
        <v>3007341.1641176464</v>
      </c>
      <c r="I36" s="39"/>
      <c r="J36" s="39"/>
      <c r="K36" s="43"/>
      <c r="L36" s="43"/>
      <c r="M36" s="43"/>
      <c r="N36" s="27"/>
    </row>
    <row r="37" spans="1:14" ht="23" x14ac:dyDescent="0.25">
      <c r="A37" s="27"/>
      <c r="B37" s="38">
        <v>17.5</v>
      </c>
      <c r="C37" s="83">
        <v>4041433.0599999996</v>
      </c>
      <c r="D37" s="39">
        <v>0</v>
      </c>
      <c r="E37" s="39">
        <v>0</v>
      </c>
      <c r="F37" s="39">
        <v>1023707.1499999999</v>
      </c>
      <c r="G37" s="39">
        <v>3017725.9099999997</v>
      </c>
      <c r="H37" s="39">
        <v>0</v>
      </c>
      <c r="I37" s="39"/>
      <c r="J37" s="39"/>
      <c r="K37" s="43"/>
      <c r="L37" s="43"/>
      <c r="M37" s="43"/>
      <c r="N37" s="27"/>
    </row>
    <row r="38" spans="1:14" ht="23" x14ac:dyDescent="0.25">
      <c r="A38" s="27"/>
      <c r="B38" s="38">
        <v>18</v>
      </c>
      <c r="C38" s="83">
        <v>0</v>
      </c>
      <c r="D38" s="39">
        <v>0</v>
      </c>
      <c r="E38" s="39">
        <v>0</v>
      </c>
      <c r="F38" s="39">
        <v>0</v>
      </c>
      <c r="G38" s="39">
        <v>0</v>
      </c>
      <c r="H38" s="39">
        <v>0</v>
      </c>
      <c r="I38" s="39"/>
      <c r="J38" s="39"/>
      <c r="K38" s="43"/>
      <c r="L38" s="43"/>
      <c r="M38" s="43"/>
      <c r="N38" s="27"/>
    </row>
    <row r="39" spans="1:14" ht="23" x14ac:dyDescent="0.25">
      <c r="A39" s="27"/>
      <c r="B39" s="38">
        <v>18.5</v>
      </c>
      <c r="C39" s="83">
        <v>0</v>
      </c>
      <c r="D39" s="39">
        <v>0</v>
      </c>
      <c r="E39" s="39">
        <v>0</v>
      </c>
      <c r="F39" s="39">
        <v>0</v>
      </c>
      <c r="G39" s="39">
        <v>0</v>
      </c>
      <c r="H39" s="39">
        <v>0</v>
      </c>
      <c r="I39" s="39"/>
      <c r="J39" s="39"/>
      <c r="K39" s="43"/>
      <c r="L39" s="43"/>
      <c r="M39" s="43"/>
      <c r="N39" s="27"/>
    </row>
    <row r="40" spans="1:14" ht="23" x14ac:dyDescent="0.25">
      <c r="A40" s="27"/>
      <c r="B40" s="38">
        <v>19</v>
      </c>
      <c r="C40" s="83"/>
      <c r="D40" s="39"/>
      <c r="E40" s="39"/>
      <c r="F40" s="39"/>
      <c r="G40" s="39"/>
      <c r="H40" s="39"/>
      <c r="I40" s="39"/>
      <c r="J40" s="39"/>
      <c r="K40" s="43"/>
      <c r="L40" s="43"/>
      <c r="M40" s="43"/>
      <c r="N40" s="27"/>
    </row>
    <row r="41" spans="1:14" ht="23" x14ac:dyDescent="0.25">
      <c r="A41" s="27"/>
      <c r="B41" s="38">
        <v>19.5</v>
      </c>
      <c r="C41" s="83"/>
      <c r="D41" s="39"/>
      <c r="E41" s="39"/>
      <c r="F41" s="39"/>
      <c r="G41" s="39"/>
      <c r="H41" s="39"/>
      <c r="I41" s="39"/>
      <c r="J41" s="39"/>
      <c r="K41" s="43"/>
      <c r="L41" s="43"/>
      <c r="M41" s="43"/>
      <c r="N41" s="27"/>
    </row>
    <row r="42" spans="1:14" ht="23" x14ac:dyDescent="0.25">
      <c r="A42" s="27"/>
      <c r="B42" s="44"/>
      <c r="C42" s="84"/>
      <c r="D42" s="45"/>
      <c r="E42" s="45"/>
      <c r="F42" s="45"/>
      <c r="G42" s="45"/>
      <c r="H42" s="45"/>
      <c r="I42" s="45"/>
      <c r="J42" s="45"/>
      <c r="K42" s="43"/>
      <c r="L42" s="43"/>
      <c r="M42" s="43"/>
      <c r="N42" s="27"/>
    </row>
    <row r="43" spans="1:14" ht="23" x14ac:dyDescent="0.25">
      <c r="A43" s="27"/>
      <c r="B43" s="46" t="s">
        <v>23</v>
      </c>
      <c r="C43" s="90">
        <v>4469480270.6800003</v>
      </c>
      <c r="D43" s="39">
        <v>2561216904.3418684</v>
      </c>
      <c r="E43" s="39">
        <v>593438372.97730684</v>
      </c>
      <c r="F43" s="39">
        <v>560022335.98929381</v>
      </c>
      <c r="G43" s="39">
        <v>700551468.74362218</v>
      </c>
      <c r="H43" s="39">
        <v>54251188.627908833</v>
      </c>
      <c r="I43" s="39"/>
      <c r="J43" s="39"/>
      <c r="K43" s="43"/>
      <c r="L43" s="43"/>
      <c r="M43" s="43"/>
      <c r="N43" s="27"/>
    </row>
    <row r="44" spans="1:14" s="25" customFormat="1" ht="23" x14ac:dyDescent="0.25">
      <c r="A44" s="47"/>
      <c r="B44" s="38" t="s">
        <v>24</v>
      </c>
      <c r="C44" s="86">
        <v>100</v>
      </c>
      <c r="D44" s="48">
        <v>57.30458015764318</v>
      </c>
      <c r="E44" s="48">
        <v>13.277570031358911</v>
      </c>
      <c r="F44" s="48">
        <v>12.529920753047431</v>
      </c>
      <c r="G44" s="48">
        <v>15.674114803443087</v>
      </c>
      <c r="H44" s="48">
        <v>1.2138142545073789</v>
      </c>
      <c r="I44" s="48"/>
      <c r="J44" s="48"/>
      <c r="K44" s="43"/>
      <c r="L44" s="43"/>
      <c r="M44" s="43"/>
      <c r="N44" s="47"/>
    </row>
    <row r="45" spans="1:14" s="25" customFormat="1" ht="23" x14ac:dyDescent="0.25">
      <c r="A45" s="47"/>
      <c r="B45" s="38" t="s">
        <v>25</v>
      </c>
      <c r="C45" s="87">
        <v>12.387504574994241</v>
      </c>
      <c r="D45" s="49">
        <v>10.957154376534127</v>
      </c>
      <c r="E45" s="49">
        <v>12.060233096461523</v>
      </c>
      <c r="F45" s="49">
        <v>14.896275287241568</v>
      </c>
      <c r="G45" s="49">
        <v>15.61237772318372</v>
      </c>
      <c r="H45" s="49">
        <v>15.954160179242118</v>
      </c>
      <c r="I45" s="49"/>
      <c r="J45" s="49"/>
      <c r="K45" s="43"/>
      <c r="L45" s="43"/>
      <c r="M45" s="43"/>
      <c r="N45" s="47"/>
    </row>
    <row r="46" spans="1:14" s="26" customFormat="1" ht="23" x14ac:dyDescent="0.25">
      <c r="A46" s="50"/>
      <c r="B46" s="51" t="s">
        <v>26</v>
      </c>
      <c r="C46" s="88">
        <v>4.5271605491341607</v>
      </c>
      <c r="D46" s="52">
        <v>0.59726845693624953</v>
      </c>
      <c r="E46" s="52">
        <v>1.5558291189143627</v>
      </c>
      <c r="F46" s="52">
        <v>1.1346038160729366</v>
      </c>
      <c r="G46" s="52">
        <v>0.46949040946020931</v>
      </c>
      <c r="H46" s="52">
        <v>0.23399347520852615</v>
      </c>
      <c r="I46" s="52"/>
      <c r="J46" s="52"/>
      <c r="K46" s="43"/>
      <c r="L46" s="43"/>
      <c r="M46" s="43"/>
      <c r="N46" s="50"/>
    </row>
    <row r="47" spans="1:14" ht="23" x14ac:dyDescent="0.25">
      <c r="A47" s="27"/>
      <c r="B47" s="53" t="s">
        <v>27</v>
      </c>
      <c r="C47" s="89">
        <v>16.642604809987962</v>
      </c>
      <c r="D47" s="54">
        <v>9.9919983449299732</v>
      </c>
      <c r="E47" s="54">
        <v>14.156558950662957</v>
      </c>
      <c r="F47" s="54">
        <v>28.386627173161383</v>
      </c>
      <c r="G47" s="54">
        <v>32.876739166058307</v>
      </c>
      <c r="H47" s="54">
        <v>35.244490927598015</v>
      </c>
      <c r="I47" s="54"/>
      <c r="J47" s="54"/>
      <c r="K47" s="43"/>
      <c r="L47" s="43"/>
      <c r="M47" s="43"/>
      <c r="N47" s="27"/>
    </row>
    <row r="48" spans="1:14" ht="23" x14ac:dyDescent="0.25">
      <c r="A48" s="27"/>
      <c r="B48" s="46" t="s">
        <v>28</v>
      </c>
      <c r="C48" s="83">
        <v>74833.769075891236</v>
      </c>
      <c r="D48" s="55">
        <v>25591.675069190616</v>
      </c>
      <c r="E48" s="55">
        <v>8401.0453106387558</v>
      </c>
      <c r="F48" s="55">
        <v>15897.145260371002</v>
      </c>
      <c r="G48" s="55">
        <v>23031.847910283115</v>
      </c>
      <c r="H48" s="55">
        <v>1912.0555254077415</v>
      </c>
      <c r="I48" s="55"/>
      <c r="J48" s="55"/>
      <c r="K48" s="27"/>
      <c r="L48" s="27"/>
      <c r="M48" s="27"/>
      <c r="N48" s="27"/>
    </row>
    <row r="49" spans="1:14" ht="23" x14ac:dyDescent="0.25">
      <c r="A49" s="27"/>
      <c r="B49" s="44" t="s">
        <v>24</v>
      </c>
      <c r="C49" s="91">
        <v>100</v>
      </c>
      <c r="D49" s="56">
        <v>34.198030361449938</v>
      </c>
      <c r="E49" s="56">
        <v>11.226275803533289</v>
      </c>
      <c r="F49" s="56">
        <v>21.243277542588046</v>
      </c>
      <c r="G49" s="56">
        <v>30.777345835575655</v>
      </c>
      <c r="H49" s="56">
        <v>2.5550704568530644</v>
      </c>
      <c r="I49" s="57"/>
      <c r="J49" s="57"/>
      <c r="K49" s="27"/>
      <c r="L49" s="27"/>
      <c r="M49" s="27"/>
      <c r="N49" s="27"/>
    </row>
    <row r="50" spans="1:14" ht="23" x14ac:dyDescent="0.25">
      <c r="A50" s="27"/>
      <c r="B50" s="28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 ht="23" x14ac:dyDescent="0.25">
      <c r="A51" s="27"/>
      <c r="B51" s="28"/>
      <c r="C51" s="27" t="s">
        <v>30</v>
      </c>
      <c r="D51" s="27"/>
      <c r="E51" s="47">
        <f>E48*100/C48</f>
        <v>11.226275803533289</v>
      </c>
      <c r="F51" s="27"/>
      <c r="G51" s="27"/>
      <c r="H51" s="27"/>
      <c r="I51" s="27"/>
      <c r="J51" s="27"/>
      <c r="K51" s="27"/>
      <c r="L51" s="27"/>
      <c r="M51" s="27"/>
      <c r="N51" s="27"/>
    </row>
    <row r="52" spans="1:14" ht="23" x14ac:dyDescent="0.25">
      <c r="A52" s="27"/>
      <c r="B52" s="28"/>
      <c r="C52" s="27" t="s">
        <v>16</v>
      </c>
      <c r="D52" s="27">
        <f t="shared" ref="D52:I52" si="0">D43/1000000</f>
        <v>2561.2169043418685</v>
      </c>
      <c r="E52" s="27">
        <f t="shared" si="0"/>
        <v>593.43837297730681</v>
      </c>
      <c r="F52" s="27">
        <f t="shared" si="0"/>
        <v>560.02233598929377</v>
      </c>
      <c r="G52" s="27">
        <f t="shared" si="0"/>
        <v>700.55146874362219</v>
      </c>
      <c r="H52" s="27">
        <f t="shared" si="0"/>
        <v>54.251188627908832</v>
      </c>
      <c r="I52" s="27">
        <f t="shared" si="0"/>
        <v>0</v>
      </c>
      <c r="J52" s="27"/>
      <c r="K52" s="27"/>
      <c r="L52" s="27"/>
      <c r="M52" s="27"/>
      <c r="N52" s="27"/>
    </row>
    <row r="53" spans="1:14" ht="23" x14ac:dyDescent="0.25">
      <c r="A53" s="27"/>
      <c r="B53" s="28"/>
      <c r="C53" s="27">
        <f>L55</f>
        <v>41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 ht="23" x14ac:dyDescent="0.25">
      <c r="A54" s="27"/>
      <c r="B54" s="28"/>
      <c r="C54" s="47">
        <f>K55</f>
        <v>41.252822395376207</v>
      </c>
      <c r="D54" s="58" t="str">
        <f t="shared" ref="D54:I54" si="1">D6</f>
        <v>O</v>
      </c>
      <c r="E54" s="58" t="str">
        <f t="shared" si="1"/>
        <v>I</v>
      </c>
      <c r="F54" s="58" t="str">
        <f t="shared" si="1"/>
        <v>II</v>
      </c>
      <c r="G54" s="58" t="str">
        <f t="shared" si="1"/>
        <v>III</v>
      </c>
      <c r="H54" s="58" t="str">
        <f t="shared" si="1"/>
        <v>IV</v>
      </c>
      <c r="I54" s="58" t="str">
        <f t="shared" si="1"/>
        <v>V</v>
      </c>
      <c r="J54" s="27"/>
      <c r="K54" s="27"/>
      <c r="L54" s="27"/>
      <c r="M54" s="27"/>
      <c r="N54" s="27"/>
    </row>
    <row r="55" spans="1:14" ht="23" x14ac:dyDescent="0.25">
      <c r="A55" s="27"/>
      <c r="B55" s="59" t="s">
        <v>33</v>
      </c>
      <c r="C55" s="27" t="str">
        <f>CONCATENATE(C51,C53,C52)</f>
        <v>&lt; 11,5 cm =41%</v>
      </c>
      <c r="D55" s="47">
        <f t="shared" ref="D55:I55" si="2">SUM(D8:D24)/1000000000</f>
        <v>1.672682824903325</v>
      </c>
      <c r="E55" s="47">
        <f t="shared" si="2"/>
        <v>0.17052682194917484</v>
      </c>
      <c r="F55" s="47">
        <f t="shared" si="2"/>
        <v>5.7711120749999998E-4</v>
      </c>
      <c r="G55" s="47">
        <f t="shared" si="2"/>
        <v>0</v>
      </c>
      <c r="H55" s="47">
        <f t="shared" si="2"/>
        <v>0</v>
      </c>
      <c r="I55" s="47">
        <f t="shared" si="2"/>
        <v>0</v>
      </c>
      <c r="J55" s="47">
        <f>SUM(D55:I55)</f>
        <v>1.8437867580599998</v>
      </c>
      <c r="K55" s="47">
        <f>(J55/$J57)*100</f>
        <v>41.252822395376207</v>
      </c>
      <c r="L55" s="47">
        <f>ROUND(K55,0)</f>
        <v>41</v>
      </c>
      <c r="M55" s="27"/>
      <c r="N55" s="27"/>
    </row>
    <row r="56" spans="1:14" ht="23" x14ac:dyDescent="0.25">
      <c r="A56" s="27"/>
      <c r="B56" s="59"/>
      <c r="C56" s="27" t="s">
        <v>29</v>
      </c>
      <c r="D56" s="47">
        <f t="shared" ref="D56:I56" si="3">SUM(D25:D42)/1000000000</f>
        <v>0.88853407943854301</v>
      </c>
      <c r="E56" s="47">
        <f t="shared" si="3"/>
        <v>0.42291155102813194</v>
      </c>
      <c r="F56" s="47">
        <f t="shared" si="3"/>
        <v>0.55944522478179382</v>
      </c>
      <c r="G56" s="47">
        <f t="shared" si="3"/>
        <v>0.70055146874362217</v>
      </c>
      <c r="H56" s="47">
        <f t="shared" si="3"/>
        <v>5.4251188627908835E-2</v>
      </c>
      <c r="I56" s="47">
        <f t="shared" si="3"/>
        <v>0</v>
      </c>
      <c r="J56" s="47">
        <f>SUM(D56:I56)</f>
        <v>2.6256935126199994</v>
      </c>
      <c r="K56" s="47">
        <f>(J56/$J57)*100</f>
        <v>58.747177604623793</v>
      </c>
      <c r="L56" s="27"/>
      <c r="M56" s="27"/>
      <c r="N56" s="27"/>
    </row>
    <row r="57" spans="1:14" ht="23" x14ac:dyDescent="0.25">
      <c r="A57" s="27"/>
      <c r="B57" s="59"/>
      <c r="C57" s="27"/>
      <c r="D57" s="27"/>
      <c r="E57" s="27"/>
      <c r="F57" s="27"/>
      <c r="G57" s="27"/>
      <c r="H57" s="27"/>
      <c r="I57" s="27"/>
      <c r="J57" s="47">
        <f>SUM(J55:J56)</f>
        <v>4.4694802706799992</v>
      </c>
      <c r="K57" s="47">
        <f>SUM(K55:K56)</f>
        <v>100</v>
      </c>
      <c r="L57" s="27"/>
      <c r="M57" s="27"/>
      <c r="N57" s="27"/>
    </row>
    <row r="58" spans="1:14" ht="23" x14ac:dyDescent="0.25">
      <c r="A58" s="27"/>
      <c r="B58" s="59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 ht="23" x14ac:dyDescent="0.25">
      <c r="A59" s="27"/>
      <c r="B59" s="59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 ht="23" x14ac:dyDescent="0.25">
      <c r="A60" s="27"/>
      <c r="B60" s="59"/>
      <c r="C60" s="47">
        <f>K61</f>
        <v>0</v>
      </c>
      <c r="D60" s="60" t="s">
        <v>5</v>
      </c>
      <c r="E60" s="60" t="s">
        <v>6</v>
      </c>
      <c r="F60" s="60" t="s">
        <v>7</v>
      </c>
      <c r="G60" s="60" t="s">
        <v>8</v>
      </c>
      <c r="H60" s="60" t="s">
        <v>9</v>
      </c>
      <c r="I60" s="60" t="s">
        <v>10</v>
      </c>
      <c r="J60" s="27"/>
      <c r="K60" s="27"/>
      <c r="L60" s="27"/>
      <c r="M60" s="27"/>
      <c r="N60" s="27"/>
    </row>
    <row r="61" spans="1:14" ht="23" x14ac:dyDescent="0.25">
      <c r="A61" s="27"/>
      <c r="B61" s="59"/>
      <c r="C61" s="27" t="s">
        <v>31</v>
      </c>
      <c r="D61" s="61"/>
      <c r="E61" s="61"/>
      <c r="F61" s="61"/>
      <c r="G61" s="61"/>
      <c r="H61" s="61"/>
      <c r="I61" s="61"/>
      <c r="J61" s="47"/>
      <c r="K61" s="47"/>
      <c r="L61" s="42"/>
      <c r="M61" s="27"/>
      <c r="N61" s="27"/>
    </row>
    <row r="62" spans="1:14" ht="23" x14ac:dyDescent="0.25">
      <c r="A62" s="27"/>
      <c r="B62" s="59"/>
      <c r="C62" s="27" t="s">
        <v>29</v>
      </c>
      <c r="D62" s="61"/>
      <c r="E62" s="61"/>
      <c r="F62" s="61"/>
      <c r="G62" s="61"/>
      <c r="H62" s="61"/>
      <c r="I62" s="61"/>
      <c r="J62" s="47"/>
      <c r="K62" s="47"/>
      <c r="L62" s="42"/>
      <c r="M62" s="27"/>
      <c r="N62" s="27"/>
    </row>
    <row r="63" spans="1:14" ht="23" x14ac:dyDescent="0.25">
      <c r="A63" s="27"/>
      <c r="B63" s="59"/>
      <c r="C63" s="27"/>
      <c r="D63" s="27"/>
      <c r="E63" s="27"/>
      <c r="F63" s="27"/>
      <c r="G63" s="27"/>
      <c r="H63" s="27"/>
      <c r="I63" s="27"/>
      <c r="J63" s="47"/>
      <c r="K63" s="47"/>
      <c r="L63" s="42"/>
      <c r="M63" s="27"/>
      <c r="N63" s="27"/>
    </row>
    <row r="64" spans="1:14" ht="23" x14ac:dyDescent="0.25">
      <c r="A64" s="27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</sheetData>
  <mergeCells count="2">
    <mergeCell ref="B1:J1"/>
    <mergeCell ref="B2:J2"/>
  </mergeCells>
  <phoneticPr fontId="0" type="noConversion"/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&amp;CCONVENIO DE DESEMPEÑO IFOP / SUBSECRETARÍA DE ECONOMÍA Y EMT 2020: 
"PROGRAMA DE SEGUIMIENTO DE LAS PRINCIPALES PESQUERÍAS PELÁGICAS, REGIONES DE VALPARAÍSO Y AYSÉN DEL GENERAL CARLOS IBÁÑEZ DEL CAMPO, AÑO 2020".  ANEXO 4XXX</oddFooter>
  </headerFooter>
  <drawing r:id="rId2"/>
  <legacyDrawingHF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W64"/>
  <sheetViews>
    <sheetView showZeros="0" zoomScale="35" zoomScaleNormal="35" workbookViewId="0"/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3" width="24.140625" style="3" customWidth="1"/>
    <col min="4" max="8" width="23.85546875" style="3" customWidth="1"/>
    <col min="9" max="10" width="20.85546875" style="3" customWidth="1"/>
    <col min="11" max="11" width="12.42578125" style="1" bestFit="1" customWidth="1"/>
    <col min="12" max="12" width="22.28515625" style="1" bestFit="1" customWidth="1"/>
    <col min="13" max="17" width="11.5703125" style="1"/>
    <col min="18" max="18" width="13.85546875" style="1" customWidth="1"/>
    <col min="19" max="19" width="17.7109375" style="1" bestFit="1" customWidth="1"/>
    <col min="20" max="20" width="18.28515625" style="1" bestFit="1" customWidth="1"/>
    <col min="21" max="22" width="17.5703125" style="1" customWidth="1"/>
    <col min="23" max="16384" width="11.5703125" style="1"/>
  </cols>
  <sheetData>
    <row r="1" spans="1:23" ht="23" x14ac:dyDescent="0.25">
      <c r="A1" s="27"/>
      <c r="B1" s="102" t="s">
        <v>42</v>
      </c>
      <c r="C1" s="102"/>
      <c r="D1" s="102"/>
      <c r="E1" s="102"/>
      <c r="F1" s="102"/>
      <c r="G1" s="102"/>
      <c r="H1" s="102"/>
      <c r="I1" s="102"/>
      <c r="J1" s="102"/>
      <c r="K1" s="27"/>
      <c r="L1" s="27"/>
      <c r="M1" s="27"/>
      <c r="N1" s="27"/>
    </row>
    <row r="2" spans="1:23" ht="23" x14ac:dyDescent="0.25">
      <c r="A2" s="27"/>
      <c r="B2" s="102" t="s">
        <v>81</v>
      </c>
      <c r="C2" s="102"/>
      <c r="D2" s="102"/>
      <c r="E2" s="102"/>
      <c r="F2" s="102"/>
      <c r="G2" s="102"/>
      <c r="H2" s="102"/>
      <c r="I2" s="102"/>
      <c r="J2" s="102"/>
      <c r="K2" s="27"/>
      <c r="L2" s="27"/>
      <c r="M2" s="27"/>
      <c r="N2" s="27"/>
    </row>
    <row r="3" spans="1:23" ht="23" x14ac:dyDescent="0.25">
      <c r="A3" s="27"/>
      <c r="B3" s="28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23" s="4" customFormat="1" ht="24" thickBot="1" x14ac:dyDescent="0.3">
      <c r="A4" s="29"/>
      <c r="B4" s="30"/>
      <c r="C4" s="80"/>
      <c r="D4" s="31"/>
      <c r="E4" s="31"/>
      <c r="F4" s="31"/>
      <c r="G4" s="31"/>
      <c r="H4" s="31"/>
      <c r="I4" s="31"/>
      <c r="J4" s="31"/>
      <c r="K4" s="29"/>
      <c r="L4" s="29"/>
      <c r="M4" s="29"/>
      <c r="N4" s="29"/>
    </row>
    <row r="5" spans="1:23" s="5" customFormat="1" ht="30" x14ac:dyDescent="0.3">
      <c r="A5" s="29"/>
      <c r="B5" s="32" t="s">
        <v>0</v>
      </c>
      <c r="C5" s="81" t="s">
        <v>1</v>
      </c>
      <c r="D5" s="33" t="s">
        <v>2</v>
      </c>
      <c r="E5" s="33"/>
      <c r="F5" s="33"/>
      <c r="G5" s="33"/>
      <c r="H5" s="33"/>
      <c r="I5" s="33"/>
      <c r="J5" s="33"/>
      <c r="K5" s="29"/>
      <c r="L5" s="29"/>
      <c r="M5" s="29"/>
      <c r="N5" s="29"/>
      <c r="P5" s="6"/>
      <c r="Q5" s="7"/>
      <c r="R5" s="7"/>
      <c r="S5" s="7"/>
      <c r="T5" s="7"/>
      <c r="U5" s="7"/>
      <c r="V5" s="7"/>
      <c r="W5" s="8"/>
    </row>
    <row r="6" spans="1:23" s="4" customFormat="1" ht="23" x14ac:dyDescent="0.25">
      <c r="A6" s="29"/>
      <c r="B6" s="32" t="s">
        <v>3</v>
      </c>
      <c r="C6" s="81" t="s">
        <v>4</v>
      </c>
      <c r="D6" s="34" t="s">
        <v>5</v>
      </c>
      <c r="E6" s="34" t="s">
        <v>6</v>
      </c>
      <c r="F6" s="34" t="s">
        <v>7</v>
      </c>
      <c r="G6" s="34" t="s">
        <v>8</v>
      </c>
      <c r="H6" s="34" t="s">
        <v>9</v>
      </c>
      <c r="I6" s="34" t="s">
        <v>10</v>
      </c>
      <c r="J6" s="35"/>
      <c r="K6" s="29"/>
      <c r="L6" s="29"/>
      <c r="M6" s="29"/>
      <c r="N6" s="29"/>
      <c r="P6" s="9"/>
      <c r="Q6" s="10"/>
      <c r="R6" s="10"/>
      <c r="S6" s="10"/>
      <c r="T6" s="11" t="s">
        <v>11</v>
      </c>
      <c r="U6" s="12" t="s">
        <v>12</v>
      </c>
      <c r="V6" s="12" t="s">
        <v>12</v>
      </c>
      <c r="W6" s="12" t="s">
        <v>12</v>
      </c>
    </row>
    <row r="7" spans="1:23" ht="23" x14ac:dyDescent="0.25">
      <c r="A7" s="27"/>
      <c r="B7" s="36"/>
      <c r="C7" s="82"/>
      <c r="D7" s="37"/>
      <c r="E7" s="37"/>
      <c r="F7" s="37"/>
      <c r="G7" s="37"/>
      <c r="H7" s="37"/>
      <c r="I7" s="37"/>
      <c r="J7" s="37"/>
      <c r="K7" s="27"/>
      <c r="L7" s="27"/>
      <c r="M7" s="27"/>
      <c r="N7" s="27"/>
      <c r="P7" s="9"/>
      <c r="Q7" s="13"/>
      <c r="R7" s="13"/>
      <c r="S7" s="14"/>
      <c r="T7" s="10"/>
      <c r="U7" s="15"/>
      <c r="V7" s="15"/>
      <c r="W7" s="15"/>
    </row>
    <row r="8" spans="1:23" ht="23" x14ac:dyDescent="0.25">
      <c r="A8" s="27"/>
      <c r="B8" s="38">
        <v>3</v>
      </c>
      <c r="C8" s="83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>
        <v>0</v>
      </c>
      <c r="J8" s="40"/>
      <c r="K8" s="27"/>
      <c r="L8" s="27"/>
      <c r="M8" s="27"/>
      <c r="N8" s="27"/>
      <c r="P8" s="9"/>
      <c r="Q8" s="13" t="s">
        <v>15</v>
      </c>
      <c r="R8" s="16" t="e">
        <f>V8</f>
        <v>#REF!</v>
      </c>
      <c r="S8" s="17">
        <f>C43</f>
        <v>65638243.760000005</v>
      </c>
      <c r="T8" s="17" t="e">
        <f>SUM(T9:T11)</f>
        <v>#REF!</v>
      </c>
      <c r="U8" s="18" t="e">
        <f>T8/1000000</f>
        <v>#REF!</v>
      </c>
      <c r="V8" s="19" t="e">
        <f>SUM(V9:V11)</f>
        <v>#REF!</v>
      </c>
      <c r="W8" s="18"/>
    </row>
    <row r="9" spans="1:23" ht="23" x14ac:dyDescent="0.25">
      <c r="A9" s="27"/>
      <c r="B9" s="38">
        <v>3.5</v>
      </c>
      <c r="C9" s="83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>
        <v>0</v>
      </c>
      <c r="J9" s="39">
        <v>0</v>
      </c>
      <c r="K9" s="27"/>
      <c r="L9" s="41"/>
      <c r="M9" s="41"/>
      <c r="N9" s="27"/>
      <c r="P9" s="9"/>
      <c r="Q9" s="13" t="s">
        <v>17</v>
      </c>
      <c r="R9" s="16" t="e">
        <f>V9</f>
        <v>#REF!</v>
      </c>
      <c r="S9" s="17"/>
      <c r="T9" s="17">
        <f>[1]SC19Ñ00!C40</f>
        <v>364348816.78055447</v>
      </c>
      <c r="U9" s="18">
        <f>T9/1000000</f>
        <v>364.3488167805545</v>
      </c>
      <c r="V9" s="20" t="e">
        <f>(U9*100)/$U$8</f>
        <v>#REF!</v>
      </c>
      <c r="W9" s="18"/>
    </row>
    <row r="10" spans="1:23" ht="23" x14ac:dyDescent="0.25">
      <c r="A10" s="27"/>
      <c r="B10" s="38">
        <v>4</v>
      </c>
      <c r="C10" s="83">
        <v>0</v>
      </c>
      <c r="D10" s="39">
        <v>0</v>
      </c>
      <c r="E10" s="39">
        <v>0</v>
      </c>
      <c r="F10" s="39">
        <v>0</v>
      </c>
      <c r="G10" s="39">
        <v>0</v>
      </c>
      <c r="H10" s="39">
        <v>0</v>
      </c>
      <c r="I10" s="39">
        <v>0</v>
      </c>
      <c r="J10" s="39">
        <v>0</v>
      </c>
      <c r="K10" s="27"/>
      <c r="L10" s="42"/>
      <c r="M10" s="41"/>
      <c r="N10" s="27"/>
      <c r="P10" s="9"/>
      <c r="Q10" s="13" t="s">
        <v>19</v>
      </c>
      <c r="R10" s="16" t="e">
        <f>V10</f>
        <v>#REF!</v>
      </c>
      <c r="S10" s="17"/>
      <c r="T10" s="17">
        <f>[1]SC28Ñ00!C40</f>
        <v>66674619947.842796</v>
      </c>
      <c r="U10" s="18">
        <f>T10/1000000</f>
        <v>66674.619947842803</v>
      </c>
      <c r="V10" s="20" t="e">
        <f>(U10*100)/$U$8</f>
        <v>#REF!</v>
      </c>
      <c r="W10" s="18"/>
    </row>
    <row r="11" spans="1:23" ht="23" x14ac:dyDescent="0.25">
      <c r="A11" s="27"/>
      <c r="B11" s="38">
        <v>4.5</v>
      </c>
      <c r="C11" s="83">
        <v>0</v>
      </c>
      <c r="D11" s="39">
        <v>0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27"/>
      <c r="L11" s="42"/>
      <c r="M11" s="41"/>
      <c r="N11" s="27"/>
      <c r="P11" s="9"/>
      <c r="Q11" s="13" t="s">
        <v>21</v>
      </c>
      <c r="R11" s="16" t="e">
        <f>V11</f>
        <v>#REF!</v>
      </c>
      <c r="S11" s="17"/>
      <c r="T11" s="17" t="e">
        <f>#REF!</f>
        <v>#REF!</v>
      </c>
      <c r="U11" s="18" t="e">
        <f>T11/1000000</f>
        <v>#REF!</v>
      </c>
      <c r="V11" s="20" t="e">
        <f>(U11*100)/$U$8</f>
        <v>#REF!</v>
      </c>
      <c r="W11" s="18"/>
    </row>
    <row r="12" spans="1:23" ht="26" thickBot="1" x14ac:dyDescent="0.3">
      <c r="A12" s="27"/>
      <c r="B12" s="38">
        <v>5</v>
      </c>
      <c r="C12" s="83">
        <v>0</v>
      </c>
      <c r="D12" s="39">
        <v>0</v>
      </c>
      <c r="E12" s="39">
        <v>0</v>
      </c>
      <c r="F12" s="39">
        <v>0</v>
      </c>
      <c r="G12" s="39">
        <v>0</v>
      </c>
      <c r="H12" s="39">
        <v>0</v>
      </c>
      <c r="I12" s="39">
        <v>0</v>
      </c>
      <c r="J12" s="39">
        <v>0</v>
      </c>
      <c r="K12" s="27"/>
      <c r="L12" s="27"/>
      <c r="M12" s="27"/>
      <c r="N12" s="27"/>
      <c r="P12" s="21"/>
      <c r="Q12" s="22"/>
      <c r="R12" s="22"/>
      <c r="S12" s="22"/>
      <c r="T12" s="23"/>
      <c r="U12" s="23"/>
      <c r="V12" s="23"/>
      <c r="W12" s="24"/>
    </row>
    <row r="13" spans="1:23" ht="23" x14ac:dyDescent="0.25">
      <c r="A13" s="27"/>
      <c r="B13" s="38">
        <v>5.5</v>
      </c>
      <c r="C13" s="83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>
        <v>0</v>
      </c>
      <c r="J13" s="39">
        <v>0</v>
      </c>
      <c r="K13" s="27"/>
      <c r="L13" s="27"/>
      <c r="M13" s="27"/>
      <c r="N13" s="27"/>
    </row>
    <row r="14" spans="1:23" ht="23" x14ac:dyDescent="0.25">
      <c r="A14" s="27"/>
      <c r="B14" s="38">
        <v>6</v>
      </c>
      <c r="C14" s="83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27"/>
      <c r="L14" s="27"/>
      <c r="M14" s="27"/>
      <c r="N14" s="27"/>
    </row>
    <row r="15" spans="1:23" ht="23" x14ac:dyDescent="0.25">
      <c r="A15" s="27"/>
      <c r="B15" s="38">
        <v>6.5</v>
      </c>
      <c r="C15" s="83">
        <v>131.44</v>
      </c>
      <c r="D15" s="39">
        <v>0</v>
      </c>
      <c r="E15" s="39">
        <v>131.44</v>
      </c>
      <c r="F15" s="39">
        <v>0</v>
      </c>
      <c r="G15" s="39">
        <v>0</v>
      </c>
      <c r="H15" s="39">
        <v>0</v>
      </c>
      <c r="I15" s="39">
        <v>0</v>
      </c>
      <c r="J15" s="39">
        <v>0</v>
      </c>
      <c r="K15" s="27"/>
      <c r="L15" s="27"/>
      <c r="M15" s="27"/>
      <c r="N15" s="27"/>
    </row>
    <row r="16" spans="1:23" ht="23" x14ac:dyDescent="0.25">
      <c r="A16" s="27"/>
      <c r="B16" s="38">
        <v>7</v>
      </c>
      <c r="C16" s="83">
        <v>140.85</v>
      </c>
      <c r="D16" s="39">
        <v>0</v>
      </c>
      <c r="E16" s="39">
        <v>140.85</v>
      </c>
      <c r="F16" s="39">
        <v>0</v>
      </c>
      <c r="G16" s="39">
        <v>0</v>
      </c>
      <c r="H16" s="39">
        <v>0</v>
      </c>
      <c r="I16" s="39">
        <v>0</v>
      </c>
      <c r="J16" s="39">
        <v>0</v>
      </c>
      <c r="K16" s="27"/>
      <c r="L16" s="27"/>
      <c r="M16" s="27"/>
      <c r="N16" s="27"/>
      <c r="Q16" s="1" t="s">
        <v>22</v>
      </c>
    </row>
    <row r="17" spans="1:14" ht="23" x14ac:dyDescent="0.25">
      <c r="A17" s="27"/>
      <c r="B17" s="38">
        <v>7.5</v>
      </c>
      <c r="C17" s="83">
        <v>288.64999999999998</v>
      </c>
      <c r="D17" s="39">
        <v>0</v>
      </c>
      <c r="E17" s="39">
        <v>288.64999999999998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27"/>
      <c r="L17" s="42">
        <f>K55</f>
        <v>1.3694873270631214</v>
      </c>
      <c r="M17" s="41" t="s">
        <v>16</v>
      </c>
      <c r="N17" s="27"/>
    </row>
    <row r="18" spans="1:14" ht="23" x14ac:dyDescent="0.25">
      <c r="A18" s="27"/>
      <c r="B18" s="38">
        <v>8</v>
      </c>
      <c r="C18" s="83">
        <v>477.81</v>
      </c>
      <c r="D18" s="39">
        <v>0</v>
      </c>
      <c r="E18" s="39">
        <v>477.81</v>
      </c>
      <c r="F18" s="39">
        <v>0</v>
      </c>
      <c r="G18" s="39">
        <v>0</v>
      </c>
      <c r="H18" s="39">
        <v>0</v>
      </c>
      <c r="I18" s="39">
        <v>0</v>
      </c>
      <c r="J18" s="39">
        <v>0</v>
      </c>
      <c r="K18" s="27"/>
      <c r="L18" s="42">
        <f>C48</f>
        <v>1326.8081857308614</v>
      </c>
      <c r="M18" s="41" t="s">
        <v>18</v>
      </c>
      <c r="N18" s="27"/>
    </row>
    <row r="19" spans="1:14" ht="23" x14ac:dyDescent="0.25">
      <c r="A19" s="27"/>
      <c r="B19" s="38">
        <v>8.5</v>
      </c>
      <c r="C19" s="83">
        <v>517.79</v>
      </c>
      <c r="D19" s="39">
        <v>0</v>
      </c>
      <c r="E19" s="39">
        <v>517.79</v>
      </c>
      <c r="F19" s="39">
        <v>0</v>
      </c>
      <c r="G19" s="39">
        <v>0</v>
      </c>
      <c r="H19" s="39">
        <v>0</v>
      </c>
      <c r="I19" s="39">
        <v>0</v>
      </c>
      <c r="J19" s="39">
        <v>0</v>
      </c>
      <c r="K19" s="27"/>
      <c r="L19" s="42">
        <f>C43</f>
        <v>65638243.760000005</v>
      </c>
      <c r="M19" s="41" t="s">
        <v>20</v>
      </c>
      <c r="N19" s="27"/>
    </row>
    <row r="20" spans="1:14" ht="23" x14ac:dyDescent="0.25">
      <c r="A20" s="27"/>
      <c r="B20" s="38">
        <v>9</v>
      </c>
      <c r="C20" s="83">
        <v>532.11</v>
      </c>
      <c r="D20" s="39">
        <v>0</v>
      </c>
      <c r="E20" s="39">
        <v>532.11</v>
      </c>
      <c r="F20" s="39">
        <v>0</v>
      </c>
      <c r="G20" s="39">
        <v>0</v>
      </c>
      <c r="H20" s="39">
        <v>0</v>
      </c>
      <c r="I20" s="39">
        <v>0</v>
      </c>
      <c r="J20" s="39">
        <v>0</v>
      </c>
      <c r="K20" s="27"/>
      <c r="L20" s="42">
        <f>L71</f>
        <v>0</v>
      </c>
      <c r="M20" s="27"/>
      <c r="N20" s="27"/>
    </row>
    <row r="21" spans="1:14" ht="23" x14ac:dyDescent="0.25">
      <c r="A21" s="27"/>
      <c r="B21" s="38">
        <v>9.5</v>
      </c>
      <c r="C21" s="83">
        <v>481243.32999999996</v>
      </c>
      <c r="D21" s="39">
        <v>0</v>
      </c>
      <c r="E21" s="39">
        <v>481243.32999999996</v>
      </c>
      <c r="F21" s="39">
        <v>0</v>
      </c>
      <c r="G21" s="39">
        <v>0</v>
      </c>
      <c r="H21" s="39">
        <v>0</v>
      </c>
      <c r="I21" s="39">
        <v>0</v>
      </c>
      <c r="J21" s="39">
        <v>0</v>
      </c>
      <c r="K21" s="27"/>
      <c r="L21" s="27"/>
      <c r="M21" s="27"/>
      <c r="N21" s="27"/>
    </row>
    <row r="22" spans="1:14" ht="23" x14ac:dyDescent="0.25">
      <c r="A22" s="27"/>
      <c r="B22" s="38">
        <v>10</v>
      </c>
      <c r="C22" s="83">
        <v>317.06</v>
      </c>
      <c r="D22" s="39">
        <v>0</v>
      </c>
      <c r="E22" s="39">
        <v>317.06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27"/>
      <c r="L22" s="27"/>
      <c r="M22" s="27"/>
      <c r="N22" s="27"/>
    </row>
    <row r="23" spans="1:14" ht="23" x14ac:dyDescent="0.25">
      <c r="A23" s="27"/>
      <c r="B23" s="38">
        <v>10.5</v>
      </c>
      <c r="C23" s="83">
        <v>250.83</v>
      </c>
      <c r="D23" s="39">
        <v>0</v>
      </c>
      <c r="E23" s="39">
        <v>250.83</v>
      </c>
      <c r="F23" s="39">
        <v>0</v>
      </c>
      <c r="G23" s="39">
        <v>0</v>
      </c>
      <c r="H23" s="39">
        <v>0</v>
      </c>
      <c r="I23" s="39">
        <v>0</v>
      </c>
      <c r="J23" s="39">
        <v>0</v>
      </c>
      <c r="K23" s="27"/>
      <c r="L23" s="27"/>
      <c r="M23" s="27"/>
      <c r="N23" s="27"/>
    </row>
    <row r="24" spans="1:14" ht="23" x14ac:dyDescent="0.25">
      <c r="A24" s="27"/>
      <c r="B24" s="38">
        <v>11</v>
      </c>
      <c r="C24" s="83">
        <v>415007.56</v>
      </c>
      <c r="D24" s="39">
        <v>0</v>
      </c>
      <c r="E24" s="39">
        <v>415007.56</v>
      </c>
      <c r="F24" s="39">
        <v>0</v>
      </c>
      <c r="G24" s="39">
        <v>0</v>
      </c>
      <c r="H24" s="39">
        <v>0</v>
      </c>
      <c r="I24" s="39">
        <v>0</v>
      </c>
      <c r="J24" s="39">
        <v>0</v>
      </c>
      <c r="K24" s="27"/>
      <c r="L24" s="27"/>
      <c r="M24" s="27"/>
      <c r="N24" s="27"/>
    </row>
    <row r="25" spans="1:14" ht="23" x14ac:dyDescent="0.25">
      <c r="A25" s="27"/>
      <c r="B25" s="38">
        <v>11.5</v>
      </c>
      <c r="C25" s="83">
        <v>3515554.0199999996</v>
      </c>
      <c r="D25" s="39">
        <v>0</v>
      </c>
      <c r="E25" s="39">
        <v>2343702.6799999997</v>
      </c>
      <c r="F25" s="39">
        <v>1171851.3399999999</v>
      </c>
      <c r="G25" s="39">
        <v>0</v>
      </c>
      <c r="H25" s="39">
        <v>0</v>
      </c>
      <c r="I25" s="39">
        <v>0</v>
      </c>
      <c r="J25" s="39">
        <v>0</v>
      </c>
      <c r="K25" s="27"/>
      <c r="L25" s="27"/>
      <c r="M25" s="27"/>
      <c r="N25" s="27"/>
    </row>
    <row r="26" spans="1:14" ht="23" x14ac:dyDescent="0.25">
      <c r="A26" s="27"/>
      <c r="B26" s="38">
        <v>12</v>
      </c>
      <c r="C26" s="83">
        <v>4129717.5700000003</v>
      </c>
      <c r="D26" s="39">
        <v>0</v>
      </c>
      <c r="E26" s="39">
        <v>1806751.4368749999</v>
      </c>
      <c r="F26" s="39">
        <v>2322966.1331250002</v>
      </c>
      <c r="G26" s="39">
        <v>0</v>
      </c>
      <c r="H26" s="39">
        <v>0</v>
      </c>
      <c r="I26" s="39">
        <v>0</v>
      </c>
      <c r="J26" s="39">
        <v>0</v>
      </c>
      <c r="K26" s="27"/>
      <c r="L26" s="27"/>
      <c r="M26" s="27"/>
      <c r="N26" s="27"/>
    </row>
    <row r="27" spans="1:14" ht="23" x14ac:dyDescent="0.25">
      <c r="A27" s="27"/>
      <c r="B27" s="38">
        <v>12.5</v>
      </c>
      <c r="C27" s="83">
        <v>5788183.8200000003</v>
      </c>
      <c r="D27" s="39">
        <v>0</v>
      </c>
      <c r="E27" s="39">
        <v>2572526.1422222224</v>
      </c>
      <c r="F27" s="39">
        <v>3215657.6777777779</v>
      </c>
      <c r="G27" s="39">
        <v>0</v>
      </c>
      <c r="H27" s="39">
        <v>0</v>
      </c>
      <c r="I27" s="39">
        <v>0</v>
      </c>
      <c r="J27" s="39"/>
      <c r="K27" s="27"/>
      <c r="L27" s="27"/>
      <c r="M27" s="27"/>
      <c r="N27" s="27"/>
    </row>
    <row r="28" spans="1:14" ht="23" x14ac:dyDescent="0.25">
      <c r="A28" s="27"/>
      <c r="B28" s="38">
        <v>13</v>
      </c>
      <c r="C28" s="83">
        <v>9245562.9600000028</v>
      </c>
      <c r="D28" s="39">
        <v>0</v>
      </c>
      <c r="E28" s="39">
        <v>1849112.5920000004</v>
      </c>
      <c r="F28" s="39">
        <v>6934172.2200000016</v>
      </c>
      <c r="G28" s="39">
        <v>462278.1480000001</v>
      </c>
      <c r="H28" s="39">
        <v>0</v>
      </c>
      <c r="I28" s="39">
        <v>0</v>
      </c>
      <c r="J28" s="39"/>
      <c r="K28" s="27"/>
      <c r="L28" s="27"/>
      <c r="M28" s="27"/>
      <c r="N28" s="27"/>
    </row>
    <row r="29" spans="1:14" ht="23" x14ac:dyDescent="0.25">
      <c r="A29" s="27"/>
      <c r="B29" s="38">
        <v>13.5</v>
      </c>
      <c r="C29" s="83">
        <v>6879084.8400000017</v>
      </c>
      <c r="D29" s="39">
        <v>0</v>
      </c>
      <c r="E29" s="39">
        <v>1031862.726</v>
      </c>
      <c r="F29" s="39">
        <v>3439542.4200000004</v>
      </c>
      <c r="G29" s="39">
        <v>2407679.6940000006</v>
      </c>
      <c r="H29" s="39">
        <v>0</v>
      </c>
      <c r="I29" s="39">
        <v>0</v>
      </c>
      <c r="J29" s="39"/>
      <c r="K29" s="27"/>
      <c r="L29" s="27"/>
      <c r="M29" s="27"/>
      <c r="N29" s="27"/>
    </row>
    <row r="30" spans="1:14" ht="23" x14ac:dyDescent="0.25">
      <c r="A30" s="27"/>
      <c r="B30" s="38">
        <v>14</v>
      </c>
      <c r="C30" s="83">
        <v>11626594.540000001</v>
      </c>
      <c r="D30" s="39">
        <v>0</v>
      </c>
      <c r="E30" s="39">
        <v>1011008.2208695653</v>
      </c>
      <c r="F30" s="39">
        <v>5055041.104347826</v>
      </c>
      <c r="G30" s="39">
        <v>5560545.2147826096</v>
      </c>
      <c r="H30" s="39">
        <v>0</v>
      </c>
      <c r="I30" s="39">
        <v>0</v>
      </c>
      <c r="J30" s="39">
        <v>0</v>
      </c>
      <c r="K30" s="27"/>
      <c r="L30" s="27"/>
      <c r="M30" s="27"/>
      <c r="N30" s="27"/>
    </row>
    <row r="31" spans="1:14" ht="23" x14ac:dyDescent="0.25">
      <c r="A31" s="27"/>
      <c r="B31" s="38">
        <v>14.5</v>
      </c>
      <c r="C31" s="83">
        <v>10562891.019999998</v>
      </c>
      <c r="D31" s="39">
        <v>0</v>
      </c>
      <c r="E31" s="39">
        <v>0</v>
      </c>
      <c r="F31" s="39">
        <v>1837024.5252173911</v>
      </c>
      <c r="G31" s="39">
        <v>8725866.4947826061</v>
      </c>
      <c r="H31" s="39">
        <v>0</v>
      </c>
      <c r="I31" s="39">
        <v>0</v>
      </c>
      <c r="J31" s="39">
        <v>0</v>
      </c>
      <c r="K31" s="27"/>
      <c r="L31" s="27"/>
      <c r="M31" s="27"/>
      <c r="N31" s="27"/>
    </row>
    <row r="32" spans="1:14" ht="23" x14ac:dyDescent="0.25">
      <c r="A32" s="27"/>
      <c r="B32" s="38">
        <v>15</v>
      </c>
      <c r="C32" s="83">
        <v>8650022.5600000005</v>
      </c>
      <c r="D32" s="39">
        <v>0</v>
      </c>
      <c r="E32" s="39">
        <v>0</v>
      </c>
      <c r="F32" s="39">
        <v>376087.93739130435</v>
      </c>
      <c r="G32" s="39">
        <v>7521758.7478260873</v>
      </c>
      <c r="H32" s="39">
        <v>752175.87478260871</v>
      </c>
      <c r="I32" s="39">
        <v>0</v>
      </c>
      <c r="J32" s="39">
        <v>0</v>
      </c>
      <c r="K32" s="27"/>
      <c r="L32" s="27"/>
      <c r="M32" s="27"/>
      <c r="N32" s="27"/>
    </row>
    <row r="33" spans="1:14" ht="23" x14ac:dyDescent="0.25">
      <c r="A33" s="27"/>
      <c r="B33" s="38">
        <v>15.5</v>
      </c>
      <c r="C33" s="83">
        <v>3860687.09</v>
      </c>
      <c r="D33" s="39">
        <v>0</v>
      </c>
      <c r="E33" s="39">
        <v>0</v>
      </c>
      <c r="F33" s="39">
        <v>183842.24238095238</v>
      </c>
      <c r="G33" s="39">
        <v>3125318.1204761905</v>
      </c>
      <c r="H33" s="39">
        <v>551526.72714285715</v>
      </c>
      <c r="I33" s="39">
        <v>0</v>
      </c>
      <c r="J33" s="39">
        <v>0</v>
      </c>
      <c r="K33" s="27"/>
      <c r="L33" s="27"/>
      <c r="M33" s="27"/>
      <c r="N33" s="27"/>
    </row>
    <row r="34" spans="1:14" ht="23" x14ac:dyDescent="0.25">
      <c r="A34" s="27"/>
      <c r="B34" s="38">
        <v>16</v>
      </c>
      <c r="C34" s="83">
        <v>481037.90999999992</v>
      </c>
      <c r="D34" s="39">
        <v>0</v>
      </c>
      <c r="E34" s="39">
        <v>0</v>
      </c>
      <c r="F34" s="39">
        <v>0</v>
      </c>
      <c r="G34" s="39">
        <v>320691.93999999994</v>
      </c>
      <c r="H34" s="39">
        <v>160345.96999999997</v>
      </c>
      <c r="I34" s="39">
        <v>0</v>
      </c>
      <c r="J34" s="39">
        <v>0</v>
      </c>
      <c r="K34" s="27"/>
      <c r="L34" s="27"/>
      <c r="M34" s="27"/>
      <c r="N34" s="27"/>
    </row>
    <row r="35" spans="1:14" ht="23" x14ac:dyDescent="0.25">
      <c r="A35" s="27"/>
      <c r="B35" s="38">
        <v>16.5</v>
      </c>
      <c r="C35" s="83"/>
      <c r="D35" s="39"/>
      <c r="E35" s="39"/>
      <c r="F35" s="39"/>
      <c r="G35" s="39"/>
      <c r="H35" s="39"/>
      <c r="I35" s="39">
        <v>0</v>
      </c>
      <c r="J35" s="39">
        <v>0</v>
      </c>
      <c r="K35" s="27"/>
      <c r="L35" s="27"/>
      <c r="M35" s="27"/>
      <c r="N35" s="27"/>
    </row>
    <row r="36" spans="1:14" ht="23" x14ac:dyDescent="0.25">
      <c r="A36" s="27"/>
      <c r="B36" s="38">
        <v>17</v>
      </c>
      <c r="C36" s="83"/>
      <c r="D36" s="39"/>
      <c r="E36" s="39"/>
      <c r="F36" s="39"/>
      <c r="G36" s="39"/>
      <c r="H36" s="39"/>
      <c r="I36" s="39">
        <v>0</v>
      </c>
      <c r="J36" s="39">
        <v>0</v>
      </c>
      <c r="K36" s="27"/>
      <c r="L36" s="27"/>
      <c r="M36" s="27"/>
      <c r="N36" s="27"/>
    </row>
    <row r="37" spans="1:14" ht="23" x14ac:dyDescent="0.25">
      <c r="A37" s="27"/>
      <c r="B37" s="38">
        <v>17.5</v>
      </c>
      <c r="C37" s="83"/>
      <c r="D37" s="39"/>
      <c r="E37" s="39"/>
      <c r="F37" s="39"/>
      <c r="G37" s="39"/>
      <c r="H37" s="39"/>
      <c r="I37" s="39">
        <v>0</v>
      </c>
      <c r="J37" s="39">
        <v>0</v>
      </c>
      <c r="K37" s="27"/>
      <c r="L37" s="27"/>
      <c r="M37" s="27"/>
      <c r="N37" s="27"/>
    </row>
    <row r="38" spans="1:14" ht="23" x14ac:dyDescent="0.25">
      <c r="A38" s="27"/>
      <c r="B38" s="38">
        <v>18</v>
      </c>
      <c r="C38" s="83"/>
      <c r="D38" s="39"/>
      <c r="E38" s="39"/>
      <c r="F38" s="39"/>
      <c r="G38" s="39"/>
      <c r="H38" s="39"/>
      <c r="I38" s="39">
        <v>0</v>
      </c>
      <c r="J38" s="39">
        <v>0</v>
      </c>
      <c r="K38" s="43"/>
      <c r="L38" s="43"/>
      <c r="M38" s="43"/>
      <c r="N38" s="43"/>
    </row>
    <row r="39" spans="1:14" ht="23" x14ac:dyDescent="0.25">
      <c r="A39" s="27"/>
      <c r="B39" s="38">
        <v>18.5</v>
      </c>
      <c r="C39" s="83"/>
      <c r="D39" s="39"/>
      <c r="E39" s="39"/>
      <c r="F39" s="39"/>
      <c r="G39" s="39"/>
      <c r="H39" s="39"/>
      <c r="I39" s="39">
        <v>0</v>
      </c>
      <c r="J39" s="39">
        <v>0</v>
      </c>
      <c r="K39" s="43"/>
      <c r="L39" s="43"/>
      <c r="M39" s="43"/>
      <c r="N39" s="43"/>
    </row>
    <row r="40" spans="1:14" ht="23" x14ac:dyDescent="0.25">
      <c r="A40" s="27"/>
      <c r="B40" s="38">
        <v>19</v>
      </c>
      <c r="C40" s="83"/>
      <c r="D40" s="39"/>
      <c r="E40" s="39"/>
      <c r="F40" s="39"/>
      <c r="G40" s="39"/>
      <c r="H40" s="39"/>
      <c r="I40" s="39">
        <v>0</v>
      </c>
      <c r="J40" s="39">
        <v>0</v>
      </c>
      <c r="K40" s="43"/>
      <c r="L40" s="43"/>
      <c r="M40" s="43"/>
      <c r="N40" s="43"/>
    </row>
    <row r="41" spans="1:14" ht="23" x14ac:dyDescent="0.25">
      <c r="A41" s="27"/>
      <c r="B41" s="38">
        <v>19.5</v>
      </c>
      <c r="C41" s="83"/>
      <c r="D41" s="39"/>
      <c r="E41" s="39"/>
      <c r="F41" s="39"/>
      <c r="G41" s="39"/>
      <c r="H41" s="39"/>
      <c r="I41" s="39"/>
      <c r="J41" s="39"/>
      <c r="K41" s="43"/>
      <c r="L41" s="43"/>
      <c r="M41" s="43"/>
      <c r="N41" s="43"/>
    </row>
    <row r="42" spans="1:14" ht="23" x14ac:dyDescent="0.25">
      <c r="A42" s="27"/>
      <c r="B42" s="44"/>
      <c r="C42" s="84"/>
      <c r="D42" s="45"/>
      <c r="E42" s="45"/>
      <c r="F42" s="45"/>
      <c r="G42" s="45"/>
      <c r="H42" s="45"/>
      <c r="I42" s="45"/>
      <c r="J42" s="45"/>
      <c r="K42" s="43"/>
      <c r="L42" s="43"/>
      <c r="M42" s="43"/>
      <c r="N42" s="43"/>
    </row>
    <row r="43" spans="1:14" ht="23" x14ac:dyDescent="0.25">
      <c r="A43" s="27"/>
      <c r="B43" s="46" t="s">
        <v>23</v>
      </c>
      <c r="C43" s="90">
        <v>65638243.760000005</v>
      </c>
      <c r="D43" s="39">
        <v>0</v>
      </c>
      <c r="E43" s="39">
        <v>11513871.227966787</v>
      </c>
      <c r="F43" s="39">
        <v>24536185.600240253</v>
      </c>
      <c r="G43" s="39">
        <v>28124138.359867495</v>
      </c>
      <c r="H43" s="39">
        <v>1464048.5719254657</v>
      </c>
      <c r="I43" s="39"/>
      <c r="J43" s="39">
        <v>0</v>
      </c>
      <c r="K43" s="43"/>
      <c r="L43" s="43"/>
      <c r="M43" s="43"/>
      <c r="N43" s="43"/>
    </row>
    <row r="44" spans="1:14" s="25" customFormat="1" ht="23" x14ac:dyDescent="0.25">
      <c r="A44" s="47"/>
      <c r="B44" s="38" t="s">
        <v>24</v>
      </c>
      <c r="C44" s="86">
        <v>100</v>
      </c>
      <c r="D44" s="48">
        <v>0</v>
      </c>
      <c r="E44" s="48">
        <v>17.541406607504861</v>
      </c>
      <c r="F44" s="48">
        <v>37.380929462333704</v>
      </c>
      <c r="G44" s="48">
        <v>42.847182905594998</v>
      </c>
      <c r="H44" s="48">
        <v>2.2304810245664406</v>
      </c>
      <c r="I44" s="48"/>
      <c r="J44" s="48">
        <v>0</v>
      </c>
      <c r="K44" s="43"/>
      <c r="L44" s="43"/>
      <c r="M44" s="43"/>
      <c r="N44" s="43"/>
    </row>
    <row r="45" spans="1:14" s="25" customFormat="1" ht="23" x14ac:dyDescent="0.25">
      <c r="A45" s="47"/>
      <c r="B45" s="38" t="s">
        <v>25</v>
      </c>
      <c r="C45" s="87">
        <v>13.677686168868938</v>
      </c>
      <c r="D45" s="49">
        <v>0</v>
      </c>
      <c r="E45" s="49">
        <v>12.339257109664585</v>
      </c>
      <c r="F45" s="49">
        <v>13.205963497473931</v>
      </c>
      <c r="G45" s="49">
        <v>14.552832405458446</v>
      </c>
      <c r="H45" s="49">
        <v>15.297879006157476</v>
      </c>
      <c r="I45" s="49"/>
      <c r="J45" s="49">
        <v>0</v>
      </c>
      <c r="K45" s="43"/>
      <c r="L45" s="43"/>
      <c r="M45" s="43"/>
      <c r="N45" s="43"/>
    </row>
    <row r="46" spans="1:14" s="26" customFormat="1" ht="23" x14ac:dyDescent="0.25">
      <c r="A46" s="50"/>
      <c r="B46" s="51" t="s">
        <v>26</v>
      </c>
      <c r="C46" s="88">
        <v>1.3882671202081018</v>
      </c>
      <c r="D46" s="52">
        <v>0</v>
      </c>
      <c r="E46" s="52">
        <v>1.0053466346882649</v>
      </c>
      <c r="F46" s="52">
        <v>0.71014688725500019</v>
      </c>
      <c r="G46" s="52">
        <v>0.37287382365762817</v>
      </c>
      <c r="H46" s="52">
        <v>0.11496883035297742</v>
      </c>
      <c r="I46" s="52"/>
      <c r="J46" s="52">
        <v>0</v>
      </c>
      <c r="K46" s="43"/>
      <c r="L46" s="43"/>
      <c r="M46" s="43"/>
      <c r="N46" s="43"/>
    </row>
    <row r="47" spans="1:14" ht="23" x14ac:dyDescent="0.25">
      <c r="A47" s="27"/>
      <c r="B47" s="53" t="s">
        <v>27</v>
      </c>
      <c r="C47" s="89">
        <v>20.221265707091412</v>
      </c>
      <c r="D47" s="54">
        <v>0</v>
      </c>
      <c r="E47" s="54">
        <v>14.474339971022989</v>
      </c>
      <c r="F47" s="54">
        <v>17.85085375186382</v>
      </c>
      <c r="G47" s="54">
        <v>24.20454427172627</v>
      </c>
      <c r="H47" s="54">
        <v>28.297344210486724</v>
      </c>
      <c r="I47" s="54"/>
      <c r="J47" s="54">
        <v>0</v>
      </c>
      <c r="K47" s="43"/>
      <c r="L47" s="43"/>
      <c r="M47" s="43"/>
      <c r="N47" s="43"/>
    </row>
    <row r="48" spans="1:14" ht="23" x14ac:dyDescent="0.25">
      <c r="A48" s="27"/>
      <c r="B48" s="46" t="s">
        <v>28</v>
      </c>
      <c r="C48" s="83">
        <v>1326.8081857308614</v>
      </c>
      <c r="D48" s="55">
        <v>0</v>
      </c>
      <c r="E48" s="55">
        <v>166.6556865361712</v>
      </c>
      <c r="F48" s="55">
        <v>437.99186077847577</v>
      </c>
      <c r="G48" s="55">
        <v>680.73195203556793</v>
      </c>
      <c r="H48" s="55">
        <v>41.428686380646432</v>
      </c>
      <c r="I48" s="55"/>
      <c r="J48" s="55">
        <v>0</v>
      </c>
      <c r="K48" s="43"/>
      <c r="L48" s="43"/>
      <c r="M48" s="43"/>
      <c r="N48" s="43"/>
    </row>
    <row r="49" spans="1:14" ht="23" x14ac:dyDescent="0.25">
      <c r="A49" s="27"/>
      <c r="B49" s="44" t="s">
        <v>24</v>
      </c>
      <c r="C49" s="91">
        <v>99.999999999999986</v>
      </c>
      <c r="D49" s="56">
        <v>0</v>
      </c>
      <c r="E49" s="56">
        <v>12.560646544727961</v>
      </c>
      <c r="F49" s="56">
        <v>33.010940502843788</v>
      </c>
      <c r="G49" s="56">
        <v>51.305980725510246</v>
      </c>
      <c r="H49" s="56">
        <v>3.1224322269179985</v>
      </c>
      <c r="I49" s="57"/>
      <c r="J49" s="57"/>
      <c r="K49" s="27"/>
      <c r="L49" s="27"/>
      <c r="M49" s="27"/>
      <c r="N49" s="27"/>
    </row>
    <row r="50" spans="1:14" ht="23" x14ac:dyDescent="0.25">
      <c r="A50" s="27"/>
      <c r="B50" s="28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 ht="23" x14ac:dyDescent="0.25">
      <c r="A51" s="27"/>
      <c r="B51" s="28"/>
      <c r="C51" s="27" t="s">
        <v>30</v>
      </c>
      <c r="D51" s="27"/>
      <c r="E51" s="47">
        <f>E48*100/C48</f>
        <v>12.560646544727961</v>
      </c>
      <c r="F51" s="27"/>
      <c r="G51" s="27"/>
      <c r="H51" s="27"/>
      <c r="I51" s="27"/>
      <c r="J51" s="27"/>
      <c r="K51" s="27"/>
      <c r="L51" s="27"/>
      <c r="M51" s="27"/>
      <c r="N51" s="27"/>
    </row>
    <row r="52" spans="1:14" ht="23" x14ac:dyDescent="0.25">
      <c r="A52" s="27"/>
      <c r="B52" s="28"/>
      <c r="C52" s="27" t="s">
        <v>16</v>
      </c>
      <c r="D52" s="27">
        <f t="shared" ref="D52:I52" si="0">D43/1000000</f>
        <v>0</v>
      </c>
      <c r="E52" s="27">
        <f t="shared" si="0"/>
        <v>11.513871227966787</v>
      </c>
      <c r="F52" s="27">
        <f t="shared" si="0"/>
        <v>24.536185600240252</v>
      </c>
      <c r="G52" s="27">
        <f t="shared" si="0"/>
        <v>28.124138359867494</v>
      </c>
      <c r="H52" s="27">
        <f t="shared" si="0"/>
        <v>1.4640485719254657</v>
      </c>
      <c r="I52" s="27">
        <f t="shared" si="0"/>
        <v>0</v>
      </c>
      <c r="J52" s="27"/>
      <c r="K52" s="27"/>
      <c r="L52" s="27"/>
      <c r="M52" s="27"/>
      <c r="N52" s="27"/>
    </row>
    <row r="53" spans="1:14" ht="23" x14ac:dyDescent="0.25">
      <c r="A53" s="27"/>
      <c r="B53" s="28"/>
      <c r="C53" s="27">
        <f>L55</f>
        <v>1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 ht="23" x14ac:dyDescent="0.25">
      <c r="A54" s="27"/>
      <c r="B54" s="28"/>
      <c r="C54" s="47">
        <f>K55</f>
        <v>1.3694873270631214</v>
      </c>
      <c r="D54" s="58" t="str">
        <f t="shared" ref="D54:I54" si="1">D6</f>
        <v>O</v>
      </c>
      <c r="E54" s="58" t="str">
        <f t="shared" si="1"/>
        <v>I</v>
      </c>
      <c r="F54" s="58" t="str">
        <f t="shared" si="1"/>
        <v>II</v>
      </c>
      <c r="G54" s="58" t="str">
        <f t="shared" si="1"/>
        <v>III</v>
      </c>
      <c r="H54" s="58" t="str">
        <f t="shared" si="1"/>
        <v>IV</v>
      </c>
      <c r="I54" s="58" t="str">
        <f t="shared" si="1"/>
        <v>V</v>
      </c>
      <c r="J54" s="27"/>
      <c r="K54" s="27"/>
      <c r="L54" s="27"/>
      <c r="M54" s="27"/>
      <c r="N54" s="27"/>
    </row>
    <row r="55" spans="1:14" ht="23" x14ac:dyDescent="0.25">
      <c r="A55" s="27"/>
      <c r="B55" s="59">
        <v>2016</v>
      </c>
      <c r="C55" s="27" t="str">
        <f>CONCATENATE(C51,C53,C52)</f>
        <v>&lt; 11,5 cm =1%</v>
      </c>
      <c r="D55" s="47">
        <f t="shared" ref="D55:I55" si="2">SUM(D8:D24)/1000000000</f>
        <v>0</v>
      </c>
      <c r="E55" s="47">
        <f t="shared" si="2"/>
        <v>8.9890742999999991E-4</v>
      </c>
      <c r="F55" s="47">
        <f t="shared" si="2"/>
        <v>0</v>
      </c>
      <c r="G55" s="47">
        <f t="shared" si="2"/>
        <v>0</v>
      </c>
      <c r="H55" s="47">
        <f t="shared" si="2"/>
        <v>0</v>
      </c>
      <c r="I55" s="47">
        <f t="shared" si="2"/>
        <v>0</v>
      </c>
      <c r="J55" s="47">
        <f>SUM(D55:I55)</f>
        <v>8.9890742999999991E-4</v>
      </c>
      <c r="K55" s="47">
        <f>(J55/$J57)*100</f>
        <v>1.3694873270631214</v>
      </c>
      <c r="L55" s="47">
        <f>ROUND(K55,0)</f>
        <v>1</v>
      </c>
      <c r="M55" s="27"/>
      <c r="N55" s="27"/>
    </row>
    <row r="56" spans="1:14" ht="23" x14ac:dyDescent="0.25">
      <c r="A56" s="27"/>
      <c r="B56" s="59"/>
      <c r="C56" s="27" t="s">
        <v>29</v>
      </c>
      <c r="D56" s="47">
        <f t="shared" ref="D56:I56" si="3">SUM(D25:D42)/1000000000</f>
        <v>0</v>
      </c>
      <c r="E56" s="47">
        <f t="shared" si="3"/>
        <v>1.0614963797966788E-2</v>
      </c>
      <c r="F56" s="47">
        <f t="shared" si="3"/>
        <v>2.4536185600240252E-2</v>
      </c>
      <c r="G56" s="47">
        <f t="shared" si="3"/>
        <v>2.8124138359867493E-2</v>
      </c>
      <c r="H56" s="47">
        <f t="shared" si="3"/>
        <v>1.4640485719254657E-3</v>
      </c>
      <c r="I56" s="47">
        <f t="shared" si="3"/>
        <v>0</v>
      </c>
      <c r="J56" s="47">
        <f>SUM(D56:I56)</f>
        <v>6.4739336329999994E-2</v>
      </c>
      <c r="K56" s="47">
        <f>(J56/$J57)*100</f>
        <v>98.630512672936874</v>
      </c>
      <c r="L56" s="27"/>
      <c r="M56" s="27"/>
      <c r="N56" s="27"/>
    </row>
    <row r="57" spans="1:14" ht="23" x14ac:dyDescent="0.25">
      <c r="A57" s="27"/>
      <c r="B57" s="59"/>
      <c r="C57" s="27"/>
      <c r="D57" s="27"/>
      <c r="E57" s="27"/>
      <c r="F57" s="27"/>
      <c r="G57" s="27"/>
      <c r="H57" s="27"/>
      <c r="I57" s="27"/>
      <c r="J57" s="47">
        <f>SUM(J55:J56)</f>
        <v>6.5638243759999992E-2</v>
      </c>
      <c r="K57" s="47">
        <f>SUM(K55:K56)</f>
        <v>100</v>
      </c>
      <c r="L57" s="27"/>
      <c r="M57" s="27"/>
      <c r="N57" s="27"/>
    </row>
    <row r="58" spans="1:14" ht="23" x14ac:dyDescent="0.25">
      <c r="A58" s="27"/>
      <c r="B58" s="59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 ht="23" x14ac:dyDescent="0.25">
      <c r="A59" s="27"/>
      <c r="B59" s="59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 ht="23" x14ac:dyDescent="0.25">
      <c r="A60" s="27"/>
      <c r="B60" s="59"/>
      <c r="C60" s="47">
        <f>K61</f>
        <v>0</v>
      </c>
      <c r="D60" s="60" t="s">
        <v>5</v>
      </c>
      <c r="E60" s="60" t="s">
        <v>6</v>
      </c>
      <c r="F60" s="60" t="s">
        <v>7</v>
      </c>
      <c r="G60" s="60" t="s">
        <v>8</v>
      </c>
      <c r="H60" s="60" t="s">
        <v>9</v>
      </c>
      <c r="I60" s="60" t="s">
        <v>10</v>
      </c>
      <c r="J60" s="27"/>
      <c r="K60" s="27"/>
      <c r="L60" s="27"/>
      <c r="M60" s="27"/>
      <c r="N60" s="27"/>
    </row>
    <row r="61" spans="1:14" ht="23" x14ac:dyDescent="0.25">
      <c r="A61" s="27"/>
      <c r="B61" s="59"/>
      <c r="C61" s="27" t="s">
        <v>31</v>
      </c>
      <c r="D61" s="61"/>
      <c r="E61" s="61"/>
      <c r="F61" s="61"/>
      <c r="G61" s="61"/>
      <c r="H61" s="61"/>
      <c r="I61" s="61"/>
      <c r="J61" s="47"/>
      <c r="K61" s="47"/>
      <c r="L61" s="42"/>
      <c r="M61" s="27"/>
      <c r="N61" s="27"/>
    </row>
    <row r="62" spans="1:14" ht="23" x14ac:dyDescent="0.25">
      <c r="A62" s="27"/>
      <c r="B62" s="59"/>
      <c r="C62" s="27" t="s">
        <v>29</v>
      </c>
      <c r="D62" s="61"/>
      <c r="E62" s="61"/>
      <c r="F62" s="61"/>
      <c r="G62" s="61"/>
      <c r="H62" s="61"/>
      <c r="I62" s="61"/>
      <c r="J62" s="47"/>
      <c r="K62" s="47"/>
      <c r="L62" s="42"/>
      <c r="M62" s="27"/>
      <c r="N62" s="27"/>
    </row>
    <row r="63" spans="1:14" ht="23" x14ac:dyDescent="0.25">
      <c r="A63" s="27"/>
      <c r="B63" s="59"/>
      <c r="C63" s="27"/>
      <c r="D63" s="27"/>
      <c r="E63" s="27"/>
      <c r="F63" s="27"/>
      <c r="G63" s="27"/>
      <c r="H63" s="27"/>
      <c r="I63" s="27"/>
      <c r="J63" s="47"/>
      <c r="K63" s="47"/>
      <c r="L63" s="42"/>
      <c r="M63" s="27"/>
      <c r="N63" s="27"/>
    </row>
    <row r="64" spans="1:14" ht="23" x14ac:dyDescent="0.25">
      <c r="A64" s="27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</sheetData>
  <mergeCells count="2">
    <mergeCell ref="B1:J1"/>
    <mergeCell ref="B2:J2"/>
  </mergeCells>
  <phoneticPr fontId="0" type="noConversion"/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&amp;CCONVENIO DE DESEMPEÑO IFOP / SUBSECRETARÍA DE ECONOMÍA Y EMT 2020: 
"PROGRAMA DE SEGUIMIENTO DE LAS PRINCIPALES PESQUERÍAS PELÁGICAS, REGIONES DE VALPARAÍSO Y AYSÉN DEL GENERAL CARLOS IBÁÑEZ DEL CAMPO, AÑO 2020".  ANEXO 4XXX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64"/>
  <sheetViews>
    <sheetView showZeros="0" zoomScale="35" zoomScaleNormal="35" workbookViewId="0"/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3" width="24.140625" style="3" customWidth="1"/>
    <col min="4" max="8" width="23.85546875" style="3" customWidth="1"/>
    <col min="9" max="10" width="20.85546875" style="3" customWidth="1"/>
    <col min="11" max="11" width="11.5703125" style="1"/>
    <col min="12" max="12" width="22.140625" style="1" bestFit="1" customWidth="1"/>
    <col min="13" max="17" width="11.5703125" style="1"/>
    <col min="18" max="18" width="13.85546875" style="1" customWidth="1"/>
    <col min="19" max="20" width="17.5703125" style="1" bestFit="1" customWidth="1"/>
    <col min="21" max="22" width="17.5703125" style="1" customWidth="1"/>
    <col min="23" max="16384" width="11.5703125" style="1"/>
  </cols>
  <sheetData>
    <row r="1" spans="1:23" ht="26.25" customHeight="1" x14ac:dyDescent="0.25">
      <c r="A1" s="27"/>
      <c r="B1" s="102" t="s">
        <v>55</v>
      </c>
      <c r="C1" s="102"/>
      <c r="D1" s="102"/>
      <c r="E1" s="102"/>
      <c r="F1" s="102"/>
      <c r="G1" s="102"/>
      <c r="H1" s="102"/>
      <c r="I1" s="102"/>
      <c r="J1" s="102"/>
      <c r="K1" s="27"/>
      <c r="L1" s="27"/>
      <c r="M1" s="27"/>
      <c r="N1" s="27"/>
    </row>
    <row r="2" spans="1:23" ht="23" x14ac:dyDescent="0.25">
      <c r="A2" s="27"/>
      <c r="B2" s="102" t="s">
        <v>64</v>
      </c>
      <c r="C2" s="102"/>
      <c r="D2" s="102"/>
      <c r="E2" s="102"/>
      <c r="F2" s="102"/>
      <c r="G2" s="102"/>
      <c r="H2" s="102"/>
      <c r="I2" s="102"/>
      <c r="J2" s="102"/>
      <c r="K2" s="27"/>
      <c r="L2" s="27"/>
      <c r="M2" s="27"/>
      <c r="N2" s="27"/>
    </row>
    <row r="3" spans="1:23" ht="26.25" customHeight="1" x14ac:dyDescent="0.25">
      <c r="A3" s="27"/>
      <c r="B3" s="28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23" s="4" customFormat="1" ht="24" thickBot="1" x14ac:dyDescent="0.3">
      <c r="A4" s="29"/>
      <c r="B4" s="65"/>
      <c r="C4" s="92"/>
      <c r="D4" s="66"/>
      <c r="E4" s="66"/>
      <c r="F4" s="66"/>
      <c r="G4" s="66"/>
      <c r="H4" s="66"/>
      <c r="I4" s="66"/>
      <c r="J4" s="66"/>
      <c r="K4" s="29"/>
      <c r="L4" s="29"/>
      <c r="M4" s="29"/>
      <c r="N4" s="29"/>
    </row>
    <row r="5" spans="1:23" s="5" customFormat="1" ht="30" x14ac:dyDescent="0.3">
      <c r="A5" s="29"/>
      <c r="B5" s="32" t="s">
        <v>0</v>
      </c>
      <c r="C5" s="81" t="s">
        <v>1</v>
      </c>
      <c r="D5" s="33" t="s">
        <v>2</v>
      </c>
      <c r="E5" s="33"/>
      <c r="F5" s="33"/>
      <c r="G5" s="33"/>
      <c r="H5" s="33"/>
      <c r="I5" s="33"/>
      <c r="J5" s="67"/>
      <c r="K5" s="29"/>
      <c r="L5" s="29"/>
      <c r="M5" s="29"/>
      <c r="N5" s="29"/>
      <c r="P5" s="6"/>
      <c r="Q5" s="7"/>
      <c r="R5" s="7"/>
      <c r="S5" s="7"/>
      <c r="T5" s="7"/>
      <c r="U5" s="7"/>
      <c r="V5" s="7"/>
      <c r="W5" s="8"/>
    </row>
    <row r="6" spans="1:23" s="4" customFormat="1" ht="23" x14ac:dyDescent="0.25">
      <c r="A6" s="29"/>
      <c r="B6" s="32" t="s">
        <v>3</v>
      </c>
      <c r="C6" s="81" t="s">
        <v>4</v>
      </c>
      <c r="D6" s="34" t="s">
        <v>5</v>
      </c>
      <c r="E6" s="34" t="s">
        <v>6</v>
      </c>
      <c r="F6" s="34" t="s">
        <v>7</v>
      </c>
      <c r="G6" s="34" t="s">
        <v>8</v>
      </c>
      <c r="H6" s="34" t="s">
        <v>9</v>
      </c>
      <c r="I6" s="34" t="s">
        <v>10</v>
      </c>
      <c r="J6" s="68"/>
      <c r="K6" s="29"/>
      <c r="L6" s="29"/>
      <c r="M6" s="29"/>
      <c r="N6" s="29"/>
      <c r="P6" s="9"/>
      <c r="Q6" s="10"/>
      <c r="R6" s="10"/>
      <c r="S6" s="10"/>
      <c r="T6" s="11" t="s">
        <v>11</v>
      </c>
      <c r="U6" s="12" t="s">
        <v>12</v>
      </c>
      <c r="V6" s="12" t="s">
        <v>12</v>
      </c>
      <c r="W6" s="12" t="s">
        <v>12</v>
      </c>
    </row>
    <row r="7" spans="1:23" ht="23" x14ac:dyDescent="0.25">
      <c r="A7" s="27"/>
      <c r="B7" s="36"/>
      <c r="C7" s="82"/>
      <c r="D7" s="37"/>
      <c r="E7" s="37"/>
      <c r="F7" s="37"/>
      <c r="G7" s="37"/>
      <c r="H7" s="37"/>
      <c r="I7" s="37"/>
      <c r="J7" s="37"/>
      <c r="K7" s="27"/>
      <c r="L7" s="27"/>
      <c r="M7" s="27"/>
      <c r="N7" s="27"/>
      <c r="P7" s="9"/>
      <c r="Q7" s="13" t="s">
        <v>13</v>
      </c>
      <c r="R7" s="13"/>
      <c r="S7" s="14" t="s">
        <v>14</v>
      </c>
      <c r="T7" s="10"/>
      <c r="U7" s="15"/>
      <c r="V7" s="15"/>
      <c r="W7" s="15"/>
    </row>
    <row r="8" spans="1:23" ht="23" x14ac:dyDescent="0.25">
      <c r="A8" s="27"/>
      <c r="B8" s="38">
        <v>3</v>
      </c>
      <c r="C8" s="83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/>
      <c r="J8" s="40"/>
      <c r="K8" s="27"/>
      <c r="L8" s="27"/>
      <c r="M8" s="27"/>
      <c r="N8" s="27"/>
      <c r="P8" s="9"/>
      <c r="Q8" s="13" t="s">
        <v>15</v>
      </c>
      <c r="R8" s="16" t="e">
        <f>V8</f>
        <v>#REF!</v>
      </c>
      <c r="S8" s="17">
        <f>C43</f>
        <v>194752232.54000002</v>
      </c>
      <c r="T8" s="17" t="e">
        <f>SUM(T9:T11)</f>
        <v>#REF!</v>
      </c>
      <c r="U8" s="18" t="e">
        <f>T8/1000000</f>
        <v>#REF!</v>
      </c>
      <c r="V8" s="19" t="e">
        <f>SUM(V9:V11)</f>
        <v>#REF!</v>
      </c>
      <c r="W8" s="18"/>
    </row>
    <row r="9" spans="1:23" ht="23" x14ac:dyDescent="0.25">
      <c r="A9" s="27"/>
      <c r="B9" s="38">
        <v>3.5</v>
      </c>
      <c r="C9" s="83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/>
      <c r="J9" s="39">
        <v>0</v>
      </c>
      <c r="K9" s="27"/>
      <c r="L9" s="41"/>
      <c r="M9" s="41"/>
      <c r="N9" s="27"/>
      <c r="P9" s="9"/>
      <c r="Q9" s="13" t="s">
        <v>17</v>
      </c>
      <c r="R9" s="16" t="e">
        <f>V9</f>
        <v>#REF!</v>
      </c>
      <c r="S9" s="17"/>
      <c r="T9" s="17" t="e">
        <f>#REF!</f>
        <v>#REF!</v>
      </c>
      <c r="U9" s="18" t="e">
        <f>T9/1000000</f>
        <v>#REF!</v>
      </c>
      <c r="V9" s="20" t="e">
        <f>(U9*100)/$U$8</f>
        <v>#REF!</v>
      </c>
      <c r="W9" s="18"/>
    </row>
    <row r="10" spans="1:23" ht="23" x14ac:dyDescent="0.25">
      <c r="A10" s="27"/>
      <c r="B10" s="38">
        <v>4</v>
      </c>
      <c r="C10" s="83">
        <v>0</v>
      </c>
      <c r="D10" s="39">
        <v>0</v>
      </c>
      <c r="E10" s="39">
        <v>0</v>
      </c>
      <c r="F10" s="39">
        <v>0</v>
      </c>
      <c r="G10" s="39">
        <v>0</v>
      </c>
      <c r="H10" s="39">
        <v>0</v>
      </c>
      <c r="I10" s="39"/>
      <c r="J10" s="39">
        <v>0</v>
      </c>
      <c r="K10" s="27"/>
      <c r="L10" s="42"/>
      <c r="M10" s="41"/>
      <c r="N10" s="27"/>
      <c r="P10" s="9"/>
      <c r="Q10" s="13" t="s">
        <v>19</v>
      </c>
      <c r="R10" s="16" t="e">
        <f>V10</f>
        <v>#REF!</v>
      </c>
      <c r="S10" s="17"/>
      <c r="T10" s="17" t="e">
        <f>#REF!</f>
        <v>#REF!</v>
      </c>
      <c r="U10" s="18" t="e">
        <f>T10/1000000</f>
        <v>#REF!</v>
      </c>
      <c r="V10" s="20" t="e">
        <f>(U10*100)/$U$8</f>
        <v>#REF!</v>
      </c>
      <c r="W10" s="18"/>
    </row>
    <row r="11" spans="1:23" ht="23" x14ac:dyDescent="0.25">
      <c r="A11" s="27"/>
      <c r="B11" s="38">
        <v>4.5</v>
      </c>
      <c r="C11" s="83">
        <v>0</v>
      </c>
      <c r="D11" s="39">
        <v>0</v>
      </c>
      <c r="E11" s="39">
        <v>0</v>
      </c>
      <c r="F11" s="39">
        <v>0</v>
      </c>
      <c r="G11" s="39">
        <v>0</v>
      </c>
      <c r="H11" s="39">
        <v>0</v>
      </c>
      <c r="I11" s="39"/>
      <c r="J11" s="39">
        <v>0</v>
      </c>
      <c r="K11" s="27"/>
      <c r="L11" s="42"/>
      <c r="M11" s="41"/>
      <c r="N11" s="27"/>
      <c r="P11" s="9"/>
      <c r="Q11" s="13" t="s">
        <v>21</v>
      </c>
      <c r="R11" s="16" t="e">
        <f>V11</f>
        <v>#REF!</v>
      </c>
      <c r="S11" s="17"/>
      <c r="T11" s="17" t="e">
        <f>#REF!</f>
        <v>#REF!</v>
      </c>
      <c r="U11" s="18" t="e">
        <f>T11/1000000</f>
        <v>#REF!</v>
      </c>
      <c r="V11" s="20" t="e">
        <f>(U11*100)/$U$8</f>
        <v>#REF!</v>
      </c>
      <c r="W11" s="18"/>
    </row>
    <row r="12" spans="1:23" ht="26" thickBot="1" x14ac:dyDescent="0.3">
      <c r="A12" s="27"/>
      <c r="B12" s="38">
        <v>5</v>
      </c>
      <c r="C12" s="83">
        <v>0</v>
      </c>
      <c r="D12" s="39">
        <v>0</v>
      </c>
      <c r="E12" s="39">
        <v>0</v>
      </c>
      <c r="F12" s="39">
        <v>0</v>
      </c>
      <c r="G12" s="39">
        <v>0</v>
      </c>
      <c r="H12" s="39">
        <v>0</v>
      </c>
      <c r="I12" s="39"/>
      <c r="J12" s="39">
        <v>0</v>
      </c>
      <c r="K12" s="27"/>
      <c r="L12" s="27"/>
      <c r="M12" s="27"/>
      <c r="N12" s="27"/>
      <c r="P12" s="21"/>
      <c r="Q12" s="22"/>
      <c r="R12" s="22"/>
      <c r="S12" s="22"/>
      <c r="T12" s="23"/>
      <c r="U12" s="23"/>
      <c r="V12" s="23"/>
      <c r="W12" s="24"/>
    </row>
    <row r="13" spans="1:23" ht="23" x14ac:dyDescent="0.25">
      <c r="A13" s="27"/>
      <c r="B13" s="38">
        <v>5.5</v>
      </c>
      <c r="C13" s="83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/>
      <c r="J13" s="39">
        <v>0</v>
      </c>
      <c r="K13" s="27"/>
      <c r="L13" s="27"/>
      <c r="M13" s="27"/>
      <c r="N13" s="27"/>
    </row>
    <row r="14" spans="1:23" ht="23" x14ac:dyDescent="0.25">
      <c r="A14" s="27"/>
      <c r="B14" s="38">
        <v>6</v>
      </c>
      <c r="C14" s="83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/>
      <c r="J14" s="39">
        <v>0</v>
      </c>
      <c r="K14" s="27"/>
      <c r="L14" s="27"/>
      <c r="M14" s="27"/>
      <c r="N14" s="27"/>
    </row>
    <row r="15" spans="1:23" ht="23" x14ac:dyDescent="0.25">
      <c r="A15" s="27"/>
      <c r="B15" s="38">
        <v>6.5</v>
      </c>
      <c r="C15" s="83">
        <v>366.04999999999995</v>
      </c>
      <c r="D15" s="39">
        <v>0</v>
      </c>
      <c r="E15" s="39">
        <v>366.04999999999995</v>
      </c>
      <c r="F15" s="39">
        <v>0</v>
      </c>
      <c r="G15" s="39">
        <v>0</v>
      </c>
      <c r="H15" s="39">
        <v>0</v>
      </c>
      <c r="I15" s="39"/>
      <c r="J15" s="39">
        <v>0</v>
      </c>
      <c r="K15" s="27"/>
      <c r="L15" s="27"/>
      <c r="M15" s="27"/>
      <c r="N15" s="27"/>
    </row>
    <row r="16" spans="1:23" ht="23" x14ac:dyDescent="0.25">
      <c r="A16" s="27"/>
      <c r="B16" s="38">
        <v>7</v>
      </c>
      <c r="C16" s="83">
        <v>664.04</v>
      </c>
      <c r="D16" s="39">
        <v>0</v>
      </c>
      <c r="E16" s="39">
        <v>664.04</v>
      </c>
      <c r="F16" s="39">
        <v>0</v>
      </c>
      <c r="G16" s="39">
        <v>0</v>
      </c>
      <c r="H16" s="39">
        <v>0</v>
      </c>
      <c r="I16" s="39"/>
      <c r="J16" s="39">
        <v>0</v>
      </c>
      <c r="K16" s="27"/>
      <c r="L16" s="27"/>
      <c r="M16" s="27"/>
      <c r="N16" s="27"/>
      <c r="Q16" s="1" t="s">
        <v>22</v>
      </c>
    </row>
    <row r="17" spans="1:14" ht="23" x14ac:dyDescent="0.25">
      <c r="A17" s="27"/>
      <c r="B17" s="38">
        <v>7.5</v>
      </c>
      <c r="C17" s="83">
        <v>1172.32</v>
      </c>
      <c r="D17" s="39">
        <v>0</v>
      </c>
      <c r="E17" s="39">
        <v>1172.32</v>
      </c>
      <c r="F17" s="39">
        <v>0</v>
      </c>
      <c r="G17" s="39">
        <v>0</v>
      </c>
      <c r="H17" s="39">
        <v>0</v>
      </c>
      <c r="I17" s="39"/>
      <c r="J17" s="39">
        <v>0</v>
      </c>
      <c r="K17" s="27"/>
      <c r="L17" s="42">
        <f>K55</f>
        <v>18.35089225108608</v>
      </c>
      <c r="M17" s="41" t="s">
        <v>16</v>
      </c>
      <c r="N17" s="27"/>
    </row>
    <row r="18" spans="1:14" ht="23" x14ac:dyDescent="0.25">
      <c r="A18" s="27"/>
      <c r="B18" s="38">
        <v>8</v>
      </c>
      <c r="C18" s="83">
        <v>1283.0800000000002</v>
      </c>
      <c r="D18" s="39">
        <v>0</v>
      </c>
      <c r="E18" s="39">
        <v>1283.0800000000002</v>
      </c>
      <c r="F18" s="39">
        <v>0</v>
      </c>
      <c r="G18" s="39">
        <v>0</v>
      </c>
      <c r="H18" s="39">
        <v>0</v>
      </c>
      <c r="I18" s="39"/>
      <c r="J18" s="39">
        <v>0</v>
      </c>
      <c r="K18" s="27"/>
      <c r="L18" s="42">
        <f>C48</f>
        <v>3681.8254675844532</v>
      </c>
      <c r="M18" s="41" t="s">
        <v>18</v>
      </c>
      <c r="N18" s="27"/>
    </row>
    <row r="19" spans="1:14" ht="23" x14ac:dyDescent="0.25">
      <c r="A19" s="27"/>
      <c r="B19" s="38">
        <v>8.5</v>
      </c>
      <c r="C19" s="83">
        <v>69428.760000000009</v>
      </c>
      <c r="D19" s="39">
        <v>0</v>
      </c>
      <c r="E19" s="39">
        <v>69428.760000000009</v>
      </c>
      <c r="F19" s="39">
        <v>0</v>
      </c>
      <c r="G19" s="39">
        <v>0</v>
      </c>
      <c r="H19" s="39">
        <v>0</v>
      </c>
      <c r="I19" s="39"/>
      <c r="J19" s="39">
        <v>0</v>
      </c>
      <c r="K19" s="27"/>
      <c r="L19" s="42">
        <f>C43</f>
        <v>194752232.54000002</v>
      </c>
      <c r="M19" s="41" t="s">
        <v>20</v>
      </c>
      <c r="N19" s="27"/>
    </row>
    <row r="20" spans="1:14" ht="23" x14ac:dyDescent="0.25">
      <c r="A20" s="27"/>
      <c r="B20" s="38">
        <v>9</v>
      </c>
      <c r="C20" s="83">
        <v>1013048.67</v>
      </c>
      <c r="D20" s="39">
        <v>0</v>
      </c>
      <c r="E20" s="39">
        <v>1013048.67</v>
      </c>
      <c r="F20" s="39">
        <v>0</v>
      </c>
      <c r="G20" s="39">
        <v>0</v>
      </c>
      <c r="H20" s="39">
        <v>0</v>
      </c>
      <c r="I20" s="39"/>
      <c r="J20" s="39">
        <v>0</v>
      </c>
      <c r="K20" s="27"/>
      <c r="L20" s="42">
        <f>L71</f>
        <v>0</v>
      </c>
      <c r="M20" s="27"/>
      <c r="N20" s="27"/>
    </row>
    <row r="21" spans="1:14" ht="23" x14ac:dyDescent="0.25">
      <c r="A21" s="27"/>
      <c r="B21" s="38">
        <v>9.5</v>
      </c>
      <c r="C21" s="83">
        <v>2586179.9300000002</v>
      </c>
      <c r="D21" s="39">
        <v>0</v>
      </c>
      <c r="E21" s="39">
        <v>2586179.9300000002</v>
      </c>
      <c r="F21" s="39">
        <v>0</v>
      </c>
      <c r="G21" s="39">
        <v>0</v>
      </c>
      <c r="H21" s="39">
        <v>0</v>
      </c>
      <c r="I21" s="39"/>
      <c r="J21" s="39">
        <v>0</v>
      </c>
      <c r="K21" s="27"/>
      <c r="L21" s="27"/>
      <c r="M21" s="27"/>
      <c r="N21" s="27"/>
    </row>
    <row r="22" spans="1:14" ht="23" x14ac:dyDescent="0.25">
      <c r="A22" s="27"/>
      <c r="B22" s="38">
        <v>10</v>
      </c>
      <c r="C22" s="83">
        <v>3106167.22</v>
      </c>
      <c r="D22" s="39">
        <v>0</v>
      </c>
      <c r="E22" s="39">
        <v>3106167.22</v>
      </c>
      <c r="F22" s="39">
        <v>0</v>
      </c>
      <c r="G22" s="39">
        <v>0</v>
      </c>
      <c r="H22" s="39">
        <v>0</v>
      </c>
      <c r="I22" s="39"/>
      <c r="J22" s="39">
        <v>0</v>
      </c>
      <c r="K22" s="27"/>
      <c r="L22" s="27"/>
      <c r="M22" s="27"/>
      <c r="N22" s="27"/>
    </row>
    <row r="23" spans="1:14" ht="23" x14ac:dyDescent="0.25">
      <c r="A23" s="27"/>
      <c r="B23" s="38">
        <v>10.5</v>
      </c>
      <c r="C23" s="83">
        <v>14307157.66</v>
      </c>
      <c r="D23" s="39">
        <v>0</v>
      </c>
      <c r="E23" s="39">
        <v>14307157.66</v>
      </c>
      <c r="F23" s="39">
        <v>0</v>
      </c>
      <c r="G23" s="39">
        <v>0</v>
      </c>
      <c r="H23" s="39">
        <v>0</v>
      </c>
      <c r="I23" s="39"/>
      <c r="J23" s="39">
        <v>0</v>
      </c>
      <c r="K23" s="27"/>
      <c r="L23" s="27"/>
      <c r="M23" s="27"/>
      <c r="N23" s="27"/>
    </row>
    <row r="24" spans="1:14" ht="23" x14ac:dyDescent="0.25">
      <c r="A24" s="27"/>
      <c r="B24" s="38">
        <v>11</v>
      </c>
      <c r="C24" s="83">
        <v>14653304.620000003</v>
      </c>
      <c r="D24" s="39">
        <v>0</v>
      </c>
      <c r="E24" s="39">
        <v>13526127.341538465</v>
      </c>
      <c r="F24" s="39">
        <v>1127177.2784615385</v>
      </c>
      <c r="G24" s="39">
        <v>0</v>
      </c>
      <c r="H24" s="39">
        <v>0</v>
      </c>
      <c r="I24" s="39"/>
      <c r="J24" s="39">
        <v>0</v>
      </c>
      <c r="K24" s="27"/>
      <c r="L24" s="27"/>
      <c r="M24" s="27"/>
      <c r="N24" s="27"/>
    </row>
    <row r="25" spans="1:14" ht="23" x14ac:dyDescent="0.25">
      <c r="A25" s="27"/>
      <c r="B25" s="38">
        <v>11.5</v>
      </c>
      <c r="C25" s="83">
        <v>12705209.18</v>
      </c>
      <c r="D25" s="39">
        <v>0</v>
      </c>
      <c r="E25" s="39">
        <v>9528906.8849999998</v>
      </c>
      <c r="F25" s="39">
        <v>3176302.2949999999</v>
      </c>
      <c r="G25" s="39">
        <v>0</v>
      </c>
      <c r="H25" s="39">
        <v>0</v>
      </c>
      <c r="I25" s="39"/>
      <c r="J25" s="39">
        <v>0</v>
      </c>
      <c r="K25" s="27"/>
      <c r="L25" s="27"/>
      <c r="M25" s="27"/>
      <c r="N25" s="27"/>
    </row>
    <row r="26" spans="1:14" ht="23" x14ac:dyDescent="0.25">
      <c r="A26" s="27"/>
      <c r="B26" s="38">
        <v>12</v>
      </c>
      <c r="C26" s="83">
        <v>8178489.0899999999</v>
      </c>
      <c r="D26" s="39">
        <v>0</v>
      </c>
      <c r="E26" s="39">
        <v>3874021.1478947364</v>
      </c>
      <c r="F26" s="39">
        <v>4304467.9421052635</v>
      </c>
      <c r="G26" s="39">
        <v>0</v>
      </c>
      <c r="H26" s="39">
        <v>0</v>
      </c>
      <c r="I26" s="39"/>
      <c r="J26" s="39">
        <v>0</v>
      </c>
      <c r="K26" s="27"/>
      <c r="L26" s="27"/>
      <c r="M26" s="27"/>
      <c r="N26" s="27"/>
    </row>
    <row r="27" spans="1:14" ht="23" x14ac:dyDescent="0.25">
      <c r="A27" s="27"/>
      <c r="B27" s="38">
        <v>12.5</v>
      </c>
      <c r="C27" s="83">
        <v>7837294.75</v>
      </c>
      <c r="D27" s="39">
        <v>0</v>
      </c>
      <c r="E27" s="39">
        <v>3134917.9</v>
      </c>
      <c r="F27" s="39">
        <v>4702376.8499999996</v>
      </c>
      <c r="G27" s="39">
        <v>0</v>
      </c>
      <c r="H27" s="39">
        <v>0</v>
      </c>
      <c r="I27" s="39"/>
      <c r="J27" s="39">
        <v>0</v>
      </c>
      <c r="K27" s="27"/>
      <c r="L27" s="27"/>
      <c r="M27" s="27"/>
      <c r="N27" s="27"/>
    </row>
    <row r="28" spans="1:14" ht="23" x14ac:dyDescent="0.25">
      <c r="A28" s="27"/>
      <c r="B28" s="38">
        <v>13</v>
      </c>
      <c r="C28" s="83">
        <v>19379237.510000005</v>
      </c>
      <c r="D28" s="39">
        <v>0</v>
      </c>
      <c r="E28" s="39">
        <v>5426186.5028000008</v>
      </c>
      <c r="F28" s="39">
        <v>13177881.506800003</v>
      </c>
      <c r="G28" s="39">
        <v>775169.50040000014</v>
      </c>
      <c r="H28" s="39">
        <v>0</v>
      </c>
      <c r="I28" s="39"/>
      <c r="J28" s="39">
        <v>0</v>
      </c>
      <c r="K28" s="27"/>
      <c r="L28" s="27"/>
      <c r="M28" s="27"/>
      <c r="N28" s="27"/>
    </row>
    <row r="29" spans="1:14" ht="23" x14ac:dyDescent="0.25">
      <c r="A29" s="27"/>
      <c r="B29" s="38">
        <v>13.5</v>
      </c>
      <c r="C29" s="83">
        <v>22073494.289999999</v>
      </c>
      <c r="D29" s="39">
        <v>0</v>
      </c>
      <c r="E29" s="39">
        <v>4087684.1277777776</v>
      </c>
      <c r="F29" s="39">
        <v>12263052.383333335</v>
      </c>
      <c r="G29" s="39">
        <v>5722757.7788888887</v>
      </c>
      <c r="H29" s="39">
        <v>0</v>
      </c>
      <c r="I29" s="39"/>
      <c r="J29" s="39">
        <v>0</v>
      </c>
      <c r="K29" s="27"/>
      <c r="L29" s="27"/>
      <c r="M29" s="27"/>
      <c r="N29" s="27"/>
    </row>
    <row r="30" spans="1:14" ht="23" x14ac:dyDescent="0.25">
      <c r="A30" s="27"/>
      <c r="B30" s="38">
        <v>14</v>
      </c>
      <c r="C30" s="83">
        <v>30869373.689999998</v>
      </c>
      <c r="D30" s="39">
        <v>0</v>
      </c>
      <c r="E30" s="39">
        <v>2204955.2635714286</v>
      </c>
      <c r="F30" s="39">
        <v>15434686.845000001</v>
      </c>
      <c r="G30" s="39">
        <v>13229731.581428569</v>
      </c>
      <c r="H30" s="39">
        <v>0</v>
      </c>
      <c r="I30" s="39"/>
      <c r="J30" s="39">
        <v>0</v>
      </c>
      <c r="K30" s="27"/>
      <c r="L30" s="27"/>
      <c r="M30" s="27"/>
      <c r="N30" s="27"/>
    </row>
    <row r="31" spans="1:14" ht="23" x14ac:dyDescent="0.25">
      <c r="A31" s="27"/>
      <c r="B31" s="38">
        <v>14.5</v>
      </c>
      <c r="C31" s="83">
        <v>26756956.409999993</v>
      </c>
      <c r="D31" s="39">
        <v>0</v>
      </c>
      <c r="E31" s="39">
        <v>0</v>
      </c>
      <c r="F31" s="39">
        <v>4954991.9277777774</v>
      </c>
      <c r="G31" s="39">
        <v>21801964.482222214</v>
      </c>
      <c r="H31" s="39">
        <v>0</v>
      </c>
      <c r="I31" s="39"/>
      <c r="J31" s="39">
        <v>0</v>
      </c>
      <c r="K31" s="27"/>
      <c r="L31" s="27"/>
      <c r="M31" s="27"/>
      <c r="N31" s="27"/>
    </row>
    <row r="32" spans="1:14" ht="23" x14ac:dyDescent="0.25">
      <c r="A32" s="27"/>
      <c r="B32" s="38">
        <v>15</v>
      </c>
      <c r="C32" s="83">
        <v>14723067.919999998</v>
      </c>
      <c r="D32" s="39">
        <v>0</v>
      </c>
      <c r="E32" s="39">
        <v>0</v>
      </c>
      <c r="F32" s="39">
        <v>1090597.623703704</v>
      </c>
      <c r="G32" s="39">
        <v>12541872.672592591</v>
      </c>
      <c r="H32" s="39">
        <v>1090597.623703704</v>
      </c>
      <c r="I32" s="39"/>
      <c r="J32" s="39">
        <v>0</v>
      </c>
      <c r="K32" s="27"/>
      <c r="L32" s="27"/>
      <c r="M32" s="27"/>
      <c r="N32" s="27"/>
    </row>
    <row r="33" spans="1:14" ht="23" x14ac:dyDescent="0.25">
      <c r="A33" s="27"/>
      <c r="B33" s="38">
        <v>15.5</v>
      </c>
      <c r="C33" s="83">
        <v>8922061.5299999975</v>
      </c>
      <c r="D33" s="39">
        <v>0</v>
      </c>
      <c r="E33" s="39">
        <v>0</v>
      </c>
      <c r="F33" s="39">
        <v>615314.58827586193</v>
      </c>
      <c r="G33" s="39">
        <v>7383775.0593103431</v>
      </c>
      <c r="H33" s="39">
        <v>922971.88241379289</v>
      </c>
      <c r="I33" s="39"/>
      <c r="J33" s="39">
        <v>0</v>
      </c>
      <c r="K33" s="27"/>
      <c r="L33" s="27"/>
      <c r="M33" s="27"/>
      <c r="N33" s="27"/>
    </row>
    <row r="34" spans="1:14" ht="23" x14ac:dyDescent="0.25">
      <c r="A34" s="27"/>
      <c r="B34" s="38">
        <v>16</v>
      </c>
      <c r="C34" s="83">
        <v>3518902.83</v>
      </c>
      <c r="D34" s="39">
        <v>0</v>
      </c>
      <c r="E34" s="39">
        <v>0</v>
      </c>
      <c r="F34" s="39">
        <v>351890.28300000005</v>
      </c>
      <c r="G34" s="39">
        <v>2815122.2640000004</v>
      </c>
      <c r="H34" s="39">
        <v>351890.28300000005</v>
      </c>
      <c r="I34" s="39"/>
      <c r="J34" s="39">
        <v>0</v>
      </c>
      <c r="K34" s="27"/>
      <c r="L34" s="27"/>
      <c r="M34" s="27"/>
      <c r="N34" s="27"/>
    </row>
    <row r="35" spans="1:14" ht="23" x14ac:dyDescent="0.25">
      <c r="A35" s="27"/>
      <c r="B35" s="38">
        <v>16.5</v>
      </c>
      <c r="C35" s="83">
        <v>3037039.71</v>
      </c>
      <c r="D35" s="39">
        <v>0</v>
      </c>
      <c r="E35" s="39">
        <v>0</v>
      </c>
      <c r="F35" s="39">
        <v>337448.85666666663</v>
      </c>
      <c r="G35" s="39">
        <v>2024693.14</v>
      </c>
      <c r="H35" s="39">
        <v>674897.71333333326</v>
      </c>
      <c r="I35" s="39"/>
      <c r="J35" s="39"/>
      <c r="K35" s="27"/>
      <c r="L35" s="27"/>
      <c r="M35" s="27"/>
      <c r="N35" s="27"/>
    </row>
    <row r="36" spans="1:14" ht="23" x14ac:dyDescent="0.25">
      <c r="A36" s="27"/>
      <c r="B36" s="38">
        <v>17</v>
      </c>
      <c r="C36" s="83">
        <v>1012312.98</v>
      </c>
      <c r="D36" s="39">
        <v>0</v>
      </c>
      <c r="E36" s="39">
        <v>0</v>
      </c>
      <c r="F36" s="39">
        <v>0</v>
      </c>
      <c r="G36" s="39">
        <v>1012312.98</v>
      </c>
      <c r="H36" s="39">
        <v>0</v>
      </c>
      <c r="I36" s="39"/>
      <c r="J36" s="39"/>
      <c r="K36" s="27"/>
      <c r="L36" s="27"/>
      <c r="M36" s="27"/>
      <c r="N36" s="27"/>
    </row>
    <row r="37" spans="1:14" ht="23" x14ac:dyDescent="0.25">
      <c r="A37" s="27"/>
      <c r="B37" s="38">
        <v>17.5</v>
      </c>
      <c r="C37" s="83">
        <v>20.3</v>
      </c>
      <c r="D37" s="39">
        <v>0</v>
      </c>
      <c r="E37" s="39">
        <v>0</v>
      </c>
      <c r="F37" s="39">
        <v>0</v>
      </c>
      <c r="G37" s="39">
        <v>20.3</v>
      </c>
      <c r="H37" s="39">
        <v>0</v>
      </c>
      <c r="I37" s="39"/>
      <c r="J37" s="39"/>
      <c r="K37" s="27"/>
      <c r="L37" s="27"/>
      <c r="M37" s="27"/>
      <c r="N37" s="27"/>
    </row>
    <row r="38" spans="1:14" ht="23" x14ac:dyDescent="0.25">
      <c r="A38" s="27"/>
      <c r="B38" s="38">
        <v>18</v>
      </c>
      <c r="C38" s="83"/>
      <c r="D38" s="39"/>
      <c r="E38" s="39"/>
      <c r="F38" s="39"/>
      <c r="G38" s="39"/>
      <c r="H38" s="39"/>
      <c r="I38" s="39"/>
      <c r="J38" s="39">
        <v>0</v>
      </c>
      <c r="K38" s="27"/>
      <c r="L38" s="27"/>
      <c r="M38" s="27"/>
      <c r="N38" s="27"/>
    </row>
    <row r="39" spans="1:14" ht="23" x14ac:dyDescent="0.25">
      <c r="A39" s="27"/>
      <c r="B39" s="38">
        <v>18.5</v>
      </c>
      <c r="C39" s="83"/>
      <c r="D39" s="39"/>
      <c r="E39" s="39"/>
      <c r="F39" s="39"/>
      <c r="G39" s="39"/>
      <c r="H39" s="39"/>
      <c r="I39" s="39"/>
      <c r="J39" s="39">
        <v>0</v>
      </c>
      <c r="K39" s="27"/>
      <c r="L39" s="27"/>
      <c r="M39" s="27"/>
      <c r="N39" s="27"/>
    </row>
    <row r="40" spans="1:14" ht="23" x14ac:dyDescent="0.25">
      <c r="A40" s="27"/>
      <c r="B40" s="38">
        <v>19</v>
      </c>
      <c r="C40" s="83"/>
      <c r="D40" s="39"/>
      <c r="E40" s="39"/>
      <c r="F40" s="39"/>
      <c r="G40" s="39"/>
      <c r="H40" s="39"/>
      <c r="I40" s="39"/>
      <c r="J40" s="39">
        <v>0</v>
      </c>
      <c r="K40" s="27"/>
      <c r="L40" s="27"/>
      <c r="M40" s="27"/>
      <c r="N40" s="27"/>
    </row>
    <row r="41" spans="1:14" ht="23" x14ac:dyDescent="0.25">
      <c r="A41" s="27"/>
      <c r="B41" s="38">
        <v>19.5</v>
      </c>
      <c r="C41" s="83"/>
      <c r="D41" s="39"/>
      <c r="E41" s="39"/>
      <c r="F41" s="39"/>
      <c r="G41" s="39"/>
      <c r="H41" s="39"/>
      <c r="I41" s="39"/>
      <c r="J41" s="39"/>
      <c r="K41" s="27"/>
      <c r="L41" s="27"/>
      <c r="M41" s="27"/>
      <c r="N41" s="27"/>
    </row>
    <row r="42" spans="1:14" ht="23" x14ac:dyDescent="0.25">
      <c r="A42" s="27"/>
      <c r="B42" s="44"/>
      <c r="C42" s="84"/>
      <c r="D42" s="45"/>
      <c r="E42" s="45"/>
      <c r="F42" s="45"/>
      <c r="G42" s="45"/>
      <c r="H42" s="45"/>
      <c r="I42" s="45"/>
      <c r="J42" s="45"/>
      <c r="K42" s="27"/>
      <c r="L42" s="27"/>
      <c r="M42" s="27"/>
      <c r="N42" s="27"/>
    </row>
    <row r="43" spans="1:14" ht="23" x14ac:dyDescent="0.25">
      <c r="A43" s="27"/>
      <c r="B43" s="46" t="s">
        <v>23</v>
      </c>
      <c r="C43" s="90">
        <v>194752232.54000002</v>
      </c>
      <c r="D43" s="39">
        <v>0</v>
      </c>
      <c r="E43" s="39">
        <v>62868266.898582399</v>
      </c>
      <c r="F43" s="39">
        <v>61536188.380124152</v>
      </c>
      <c r="G43" s="39">
        <v>67307419.758842617</v>
      </c>
      <c r="H43" s="39">
        <v>3040357.5024508303</v>
      </c>
      <c r="I43" s="39"/>
      <c r="J43" s="39">
        <v>0</v>
      </c>
      <c r="K43" s="27"/>
      <c r="L43" s="27"/>
      <c r="M43" s="27"/>
      <c r="N43" s="27"/>
    </row>
    <row r="44" spans="1:14" s="25" customFormat="1" ht="23" x14ac:dyDescent="0.25">
      <c r="A44" s="47"/>
      <c r="B44" s="38" t="s">
        <v>24</v>
      </c>
      <c r="C44" s="86">
        <v>99.999999999999986</v>
      </c>
      <c r="D44" s="48">
        <v>0</v>
      </c>
      <c r="E44" s="48">
        <v>32.281153380703827</v>
      </c>
      <c r="F44" s="48">
        <v>31.597167117190956</v>
      </c>
      <c r="G44" s="48">
        <v>34.560538218743346</v>
      </c>
      <c r="H44" s="48">
        <v>1.5611412833618601</v>
      </c>
      <c r="I44" s="48"/>
      <c r="J44" s="48">
        <v>0</v>
      </c>
      <c r="K44" s="47"/>
      <c r="L44" s="47"/>
      <c r="M44" s="47"/>
      <c r="N44" s="47"/>
    </row>
    <row r="45" spans="1:14" s="25" customFormat="1" ht="23" x14ac:dyDescent="0.25">
      <c r="A45" s="47"/>
      <c r="B45" s="38" t="s">
        <v>25</v>
      </c>
      <c r="C45" s="87">
        <v>13.205620749363041</v>
      </c>
      <c r="D45" s="49">
        <v>0</v>
      </c>
      <c r="E45" s="49">
        <v>11.392508984953585</v>
      </c>
      <c r="F45" s="49">
        <v>13.345820251260619</v>
      </c>
      <c r="G45" s="49">
        <v>14.662794037279429</v>
      </c>
      <c r="H45" s="49">
        <v>15.600496090586446</v>
      </c>
      <c r="I45" s="49"/>
      <c r="J45" s="49">
        <v>0</v>
      </c>
      <c r="K45" s="47"/>
      <c r="L45" s="47"/>
      <c r="M45" s="47"/>
      <c r="N45" s="47"/>
    </row>
    <row r="46" spans="1:14" s="26" customFormat="1" ht="23" x14ac:dyDescent="0.25">
      <c r="A46" s="50"/>
      <c r="B46" s="51" t="s">
        <v>26</v>
      </c>
      <c r="C46" s="88">
        <v>2.8353901083274486</v>
      </c>
      <c r="D46" s="52">
        <v>0</v>
      </c>
      <c r="E46" s="52">
        <v>1.3958301521859668</v>
      </c>
      <c r="F46" s="52">
        <v>0.89271515174897076</v>
      </c>
      <c r="G46" s="52">
        <v>0.59829552354669258</v>
      </c>
      <c r="H46" s="52">
        <v>0.33049206807741138</v>
      </c>
      <c r="I46" s="52"/>
      <c r="J46" s="52">
        <v>0</v>
      </c>
      <c r="K46" s="50"/>
      <c r="L46" s="50"/>
      <c r="M46" s="50"/>
      <c r="N46" s="50"/>
    </row>
    <row r="47" spans="1:14" ht="23" x14ac:dyDescent="0.25">
      <c r="A47" s="27"/>
      <c r="B47" s="53" t="s">
        <v>27</v>
      </c>
      <c r="C47" s="89">
        <v>18.926913919323329</v>
      </c>
      <c r="D47" s="54">
        <v>0</v>
      </c>
      <c r="E47" s="54">
        <v>11.509553126501881</v>
      </c>
      <c r="F47" s="54">
        <v>18.832056497075346</v>
      </c>
      <c r="G47" s="54">
        <v>25.34171718261203</v>
      </c>
      <c r="H47" s="54">
        <v>30.819151254244105</v>
      </c>
      <c r="I47" s="54"/>
      <c r="J47" s="54">
        <v>0</v>
      </c>
      <c r="K47" s="27"/>
      <c r="L47" s="27"/>
      <c r="M47" s="27"/>
      <c r="N47" s="27"/>
    </row>
    <row r="48" spans="1:14" ht="23" x14ac:dyDescent="0.25">
      <c r="A48" s="27"/>
      <c r="B48" s="46" t="s">
        <v>28</v>
      </c>
      <c r="C48" s="83">
        <v>3681.8254675844532</v>
      </c>
      <c r="D48" s="55">
        <v>0</v>
      </c>
      <c r="E48" s="55">
        <v>723.58565784033385</v>
      </c>
      <c r="F48" s="55">
        <v>1158.8529761891693</v>
      </c>
      <c r="G48" s="55">
        <v>1705.6855958199424</v>
      </c>
      <c r="H48" s="55">
        <v>93.701237735007993</v>
      </c>
      <c r="I48" s="55"/>
      <c r="J48" s="55">
        <v>0</v>
      </c>
      <c r="K48" s="27"/>
      <c r="L48" s="27"/>
      <c r="M48" s="27"/>
      <c r="N48" s="27"/>
    </row>
    <row r="49" spans="1:14" ht="23" x14ac:dyDescent="0.25">
      <c r="A49" s="27"/>
      <c r="B49" s="44" t="s">
        <v>24</v>
      </c>
      <c r="C49" s="91">
        <v>100</v>
      </c>
      <c r="D49" s="56">
        <v>0</v>
      </c>
      <c r="E49" s="56">
        <v>19.652904903041453</v>
      </c>
      <c r="F49" s="56">
        <v>31.474956822151093</v>
      </c>
      <c r="G49" s="56">
        <v>46.327171421816381</v>
      </c>
      <c r="H49" s="56">
        <v>2.5449668529910752</v>
      </c>
      <c r="I49" s="56"/>
      <c r="J49" s="56"/>
      <c r="K49" s="27"/>
      <c r="L49" s="27"/>
      <c r="M49" s="27"/>
      <c r="N49" s="27"/>
    </row>
    <row r="50" spans="1:14" ht="23" x14ac:dyDescent="0.25">
      <c r="A50" s="27"/>
      <c r="B50" s="28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 ht="23" x14ac:dyDescent="0.25">
      <c r="A51" s="27"/>
      <c r="B51" s="28"/>
      <c r="C51" s="27" t="s">
        <v>30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</row>
    <row r="52" spans="1:14" ht="23" x14ac:dyDescent="0.25">
      <c r="A52" s="27"/>
      <c r="B52" s="28"/>
      <c r="C52" s="27" t="s">
        <v>16</v>
      </c>
      <c r="D52" s="27">
        <f t="shared" ref="D52:I52" si="0">D43/1000000</f>
        <v>0</v>
      </c>
      <c r="E52" s="27">
        <f t="shared" si="0"/>
        <v>62.868266898582398</v>
      </c>
      <c r="F52" s="27">
        <f t="shared" si="0"/>
        <v>61.536188380124152</v>
      </c>
      <c r="G52" s="27">
        <f t="shared" si="0"/>
        <v>67.307419758842613</v>
      </c>
      <c r="H52" s="27">
        <f t="shared" si="0"/>
        <v>3.0403575024508305</v>
      </c>
      <c r="I52" s="27">
        <f t="shared" si="0"/>
        <v>0</v>
      </c>
      <c r="J52" s="27"/>
      <c r="K52" s="27"/>
      <c r="L52" s="27"/>
      <c r="M52" s="27"/>
      <c r="N52" s="27"/>
    </row>
    <row r="53" spans="1:14" ht="23" x14ac:dyDescent="0.25">
      <c r="A53" s="27"/>
      <c r="B53" s="28"/>
      <c r="C53" s="27">
        <f>L55</f>
        <v>18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 ht="23" x14ac:dyDescent="0.25">
      <c r="A54" s="27"/>
      <c r="B54" s="28"/>
      <c r="C54" s="47">
        <f>K55</f>
        <v>18.35089225108608</v>
      </c>
      <c r="D54" s="58" t="str">
        <f t="shared" ref="D54:I54" si="1">D6</f>
        <v>O</v>
      </c>
      <c r="E54" s="58" t="str">
        <f t="shared" si="1"/>
        <v>I</v>
      </c>
      <c r="F54" s="58" t="str">
        <f t="shared" si="1"/>
        <v>II</v>
      </c>
      <c r="G54" s="58" t="str">
        <f t="shared" si="1"/>
        <v>III</v>
      </c>
      <c r="H54" s="58" t="str">
        <f t="shared" si="1"/>
        <v>IV</v>
      </c>
      <c r="I54" s="58" t="str">
        <f t="shared" si="1"/>
        <v>V</v>
      </c>
      <c r="J54" s="27"/>
      <c r="K54" s="27"/>
      <c r="L54" s="27"/>
      <c r="M54" s="27"/>
      <c r="N54" s="27"/>
    </row>
    <row r="55" spans="1:14" ht="23" x14ac:dyDescent="0.25">
      <c r="A55" s="27"/>
      <c r="B55" s="59">
        <v>2016</v>
      </c>
      <c r="C55" s="27" t="str">
        <f>CONCATENATE(C51,C53,C52)</f>
        <v>&lt; 11,5 cm =18%</v>
      </c>
      <c r="D55" s="47">
        <f t="shared" ref="D55:I55" si="2">SUM(D8:D24)/1000000000</f>
        <v>0</v>
      </c>
      <c r="E55" s="47">
        <f t="shared" si="2"/>
        <v>3.4611595071538465E-2</v>
      </c>
      <c r="F55" s="47">
        <f t="shared" si="2"/>
        <v>1.1271772784615386E-3</v>
      </c>
      <c r="G55" s="47">
        <f t="shared" si="2"/>
        <v>0</v>
      </c>
      <c r="H55" s="47">
        <f t="shared" si="2"/>
        <v>0</v>
      </c>
      <c r="I55" s="47">
        <f t="shared" si="2"/>
        <v>0</v>
      </c>
      <c r="J55" s="47">
        <f>SUM(D55:I55)</f>
        <v>3.5738772350000003E-2</v>
      </c>
      <c r="K55" s="47">
        <f>(J55/$J$57)*100</f>
        <v>18.35089225108608</v>
      </c>
      <c r="L55" s="47">
        <f>ROUND(K55,0)</f>
        <v>18</v>
      </c>
      <c r="M55" s="27">
        <f>ROUND(K55,0)</f>
        <v>18</v>
      </c>
      <c r="N55" s="27"/>
    </row>
    <row r="56" spans="1:14" ht="23" x14ac:dyDescent="0.25">
      <c r="A56" s="27"/>
      <c r="B56" s="59"/>
      <c r="C56" s="27" t="s">
        <v>29</v>
      </c>
      <c r="D56" s="47">
        <f t="shared" ref="D56:I56" si="3">SUM(D25:D42)/1000000000</f>
        <v>0</v>
      </c>
      <c r="E56" s="47">
        <f t="shared" si="3"/>
        <v>2.8256671827043948E-2</v>
      </c>
      <c r="F56" s="47">
        <f t="shared" si="3"/>
        <v>6.0409011101662614E-2</v>
      </c>
      <c r="G56" s="47">
        <f t="shared" si="3"/>
        <v>6.7307419758842621E-2</v>
      </c>
      <c r="H56" s="47">
        <f t="shared" si="3"/>
        <v>3.0403575024508301E-3</v>
      </c>
      <c r="I56" s="47">
        <f t="shared" si="3"/>
        <v>0</v>
      </c>
      <c r="J56" s="47">
        <f>SUM(D56:I56)</f>
        <v>0.15901346019000001</v>
      </c>
      <c r="K56" s="47">
        <f>(J56/$J$57)*100</f>
        <v>81.64910774891392</v>
      </c>
      <c r="L56" s="27"/>
      <c r="M56" s="27"/>
      <c r="N56" s="27"/>
    </row>
    <row r="57" spans="1:14" ht="23" x14ac:dyDescent="0.25">
      <c r="A57" s="27"/>
      <c r="B57" s="59"/>
      <c r="C57" s="27"/>
      <c r="D57" s="27"/>
      <c r="E57" s="27"/>
      <c r="F57" s="27"/>
      <c r="G57" s="27"/>
      <c r="H57" s="27"/>
      <c r="I57" s="27"/>
      <c r="J57" s="47">
        <f>SUM(J55:J56)</f>
        <v>0.19475223254000001</v>
      </c>
      <c r="K57" s="47">
        <f>(J57/$J$57)*100</f>
        <v>100</v>
      </c>
      <c r="L57" s="27"/>
      <c r="M57" s="27"/>
      <c r="N57" s="27"/>
    </row>
    <row r="58" spans="1:14" ht="23" x14ac:dyDescent="0.25">
      <c r="A58" s="27"/>
      <c r="B58" s="59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 ht="23" x14ac:dyDescent="0.25">
      <c r="A59" s="27"/>
      <c r="B59" s="59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 ht="23" x14ac:dyDescent="0.25">
      <c r="A60" s="27"/>
      <c r="B60" s="59"/>
      <c r="C60" s="47">
        <f>K61</f>
        <v>0</v>
      </c>
      <c r="D60" s="60" t="s">
        <v>5</v>
      </c>
      <c r="E60" s="60" t="s">
        <v>6</v>
      </c>
      <c r="F60" s="60" t="s">
        <v>7</v>
      </c>
      <c r="G60" s="60" t="s">
        <v>8</v>
      </c>
      <c r="H60" s="60" t="s">
        <v>9</v>
      </c>
      <c r="I60" s="60" t="s">
        <v>10</v>
      </c>
      <c r="J60" s="27"/>
      <c r="K60" s="27"/>
      <c r="L60" s="27"/>
      <c r="M60" s="27"/>
      <c r="N60" s="27"/>
    </row>
    <row r="61" spans="1:14" ht="23" x14ac:dyDescent="0.25">
      <c r="A61" s="27"/>
      <c r="B61" s="59"/>
      <c r="C61" s="27" t="s">
        <v>31</v>
      </c>
      <c r="D61" s="47">
        <v>0</v>
      </c>
      <c r="E61" s="47"/>
      <c r="F61" s="47"/>
      <c r="G61" s="47"/>
      <c r="H61" s="47"/>
      <c r="I61" s="47"/>
      <c r="J61" s="47"/>
      <c r="K61" s="47"/>
      <c r="L61" s="42"/>
      <c r="M61" s="27"/>
      <c r="N61" s="27"/>
    </row>
    <row r="62" spans="1:14" ht="23" x14ac:dyDescent="0.25">
      <c r="A62" s="27"/>
      <c r="B62" s="59"/>
      <c r="C62" s="27" t="s">
        <v>29</v>
      </c>
      <c r="D62" s="47">
        <v>0</v>
      </c>
      <c r="E62" s="47"/>
      <c r="F62" s="47"/>
      <c r="G62" s="47"/>
      <c r="H62" s="47"/>
      <c r="I62" s="47"/>
      <c r="J62" s="47"/>
      <c r="K62" s="47"/>
      <c r="L62" s="42"/>
      <c r="M62" s="27"/>
      <c r="N62" s="27"/>
    </row>
    <row r="63" spans="1:14" ht="23" x14ac:dyDescent="0.25">
      <c r="A63" s="27"/>
      <c r="B63" s="59"/>
      <c r="C63" s="27"/>
      <c r="D63" s="27"/>
      <c r="E63" s="27"/>
      <c r="F63" s="27"/>
      <c r="G63" s="27"/>
      <c r="H63" s="27"/>
      <c r="I63" s="27"/>
      <c r="J63" s="47"/>
      <c r="K63" s="47"/>
      <c r="L63" s="42"/>
      <c r="M63" s="27"/>
      <c r="N63" s="27"/>
    </row>
    <row r="64" spans="1:14" ht="23" x14ac:dyDescent="0.25">
      <c r="A64" s="27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</sheetData>
  <mergeCells count="2">
    <mergeCell ref="B1:J1"/>
    <mergeCell ref="B2:J2"/>
  </mergeCells>
  <phoneticPr fontId="0" type="noConversion"/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&amp;CCONVENIO DE DESEMPEÑO IFOP / SUBSECRETARÍA DE ECONOMÍA Y EMT 2020: 
"PROGRAMA DE SEGUIMIENTO DE LAS PRINCIPALES PESQUERÍAS PELÁGICAS, REGIONES DE VALPARAÍSO Y AYSÉN DEL GENERAL CARLOS IBÁÑEZ DEL CAMPO, AÑO 2020".  ANEXO 4XXX</oddFooter>
  </headerFooter>
  <drawing r:id="rId2"/>
  <legacyDrawingHF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W64"/>
  <sheetViews>
    <sheetView showZeros="0" zoomScale="35" zoomScaleNormal="35" workbookViewId="0"/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3" width="24.140625" style="3" customWidth="1"/>
    <col min="4" max="8" width="23.85546875" style="3" customWidth="1"/>
    <col min="9" max="10" width="20.85546875" style="3" customWidth="1"/>
    <col min="11" max="11" width="12.42578125" style="1" bestFit="1" customWidth="1"/>
    <col min="12" max="12" width="22.28515625" style="1" bestFit="1" customWidth="1"/>
    <col min="13" max="17" width="11.5703125" style="1"/>
    <col min="18" max="18" width="13.85546875" style="1" customWidth="1"/>
    <col min="19" max="19" width="17.7109375" style="1" bestFit="1" customWidth="1"/>
    <col min="20" max="20" width="18.28515625" style="1" bestFit="1" customWidth="1"/>
    <col min="21" max="22" width="17.5703125" style="1" customWidth="1"/>
    <col min="23" max="16384" width="11.5703125" style="1"/>
  </cols>
  <sheetData>
    <row r="1" spans="1:23" ht="23" x14ac:dyDescent="0.25">
      <c r="A1" s="27"/>
      <c r="B1" s="102" t="s">
        <v>41</v>
      </c>
      <c r="C1" s="102"/>
      <c r="D1" s="102"/>
      <c r="E1" s="102"/>
      <c r="F1" s="102"/>
      <c r="G1" s="102"/>
      <c r="H1" s="102"/>
      <c r="I1" s="102"/>
      <c r="J1" s="102"/>
      <c r="K1" s="27"/>
      <c r="L1" s="27"/>
      <c r="M1" s="27"/>
      <c r="N1" s="27"/>
    </row>
    <row r="2" spans="1:23" ht="23" x14ac:dyDescent="0.25">
      <c r="A2" s="27"/>
      <c r="B2" s="102" t="s">
        <v>82</v>
      </c>
      <c r="C2" s="102"/>
      <c r="D2" s="102"/>
      <c r="E2" s="102"/>
      <c r="F2" s="102"/>
      <c r="G2" s="102"/>
      <c r="H2" s="102"/>
      <c r="I2" s="102"/>
      <c r="J2" s="102"/>
      <c r="K2" s="27"/>
      <c r="L2" s="27"/>
      <c r="M2" s="27"/>
      <c r="N2" s="27"/>
    </row>
    <row r="3" spans="1:23" ht="23" x14ac:dyDescent="0.25">
      <c r="A3" s="27"/>
      <c r="B3" s="28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23" s="4" customFormat="1" ht="24" thickBot="1" x14ac:dyDescent="0.3">
      <c r="A4" s="29"/>
      <c r="B4" s="30"/>
      <c r="C4" s="80"/>
      <c r="D4" s="31"/>
      <c r="E4" s="31"/>
      <c r="F4" s="31"/>
      <c r="G4" s="31"/>
      <c r="H4" s="31"/>
      <c r="I4" s="31"/>
      <c r="J4" s="31"/>
      <c r="K4" s="29"/>
      <c r="L4" s="29"/>
      <c r="M4" s="29"/>
      <c r="N4" s="29"/>
    </row>
    <row r="5" spans="1:23" s="5" customFormat="1" ht="30" x14ac:dyDescent="0.3">
      <c r="A5" s="29"/>
      <c r="B5" s="32" t="s">
        <v>0</v>
      </c>
      <c r="C5" s="81" t="s">
        <v>1</v>
      </c>
      <c r="D5" s="33" t="s">
        <v>2</v>
      </c>
      <c r="E5" s="33"/>
      <c r="F5" s="33"/>
      <c r="G5" s="33"/>
      <c r="H5" s="33"/>
      <c r="I5" s="33"/>
      <c r="J5" s="33"/>
      <c r="K5" s="29"/>
      <c r="L5" s="29"/>
      <c r="M5" s="29"/>
      <c r="N5" s="29"/>
      <c r="P5" s="6"/>
      <c r="Q5" s="7"/>
      <c r="R5" s="7"/>
      <c r="S5" s="7"/>
      <c r="T5" s="7"/>
      <c r="U5" s="7"/>
      <c r="V5" s="7"/>
      <c r="W5" s="8"/>
    </row>
    <row r="6" spans="1:23" s="4" customFormat="1" ht="23" x14ac:dyDescent="0.25">
      <c r="A6" s="29"/>
      <c r="B6" s="32" t="s">
        <v>3</v>
      </c>
      <c r="C6" s="81" t="s">
        <v>4</v>
      </c>
      <c r="D6" s="34" t="s">
        <v>5</v>
      </c>
      <c r="E6" s="34" t="s">
        <v>6</v>
      </c>
      <c r="F6" s="34" t="s">
        <v>7</v>
      </c>
      <c r="G6" s="34" t="s">
        <v>8</v>
      </c>
      <c r="H6" s="34" t="s">
        <v>9</v>
      </c>
      <c r="I6" s="34" t="s">
        <v>10</v>
      </c>
      <c r="J6" s="35"/>
      <c r="K6" s="29"/>
      <c r="L6" s="29"/>
      <c r="M6" s="29"/>
      <c r="N6" s="29"/>
      <c r="P6" s="9"/>
      <c r="Q6" s="10"/>
      <c r="R6" s="10"/>
      <c r="S6" s="10"/>
      <c r="T6" s="11" t="s">
        <v>11</v>
      </c>
      <c r="U6" s="12" t="s">
        <v>12</v>
      </c>
      <c r="V6" s="12" t="s">
        <v>12</v>
      </c>
      <c r="W6" s="12" t="s">
        <v>12</v>
      </c>
    </row>
    <row r="7" spans="1:23" ht="23" x14ac:dyDescent="0.25">
      <c r="A7" s="27"/>
      <c r="B7" s="36"/>
      <c r="C7" s="82"/>
      <c r="D7" s="37"/>
      <c r="E7" s="37"/>
      <c r="F7" s="37"/>
      <c r="G7" s="37"/>
      <c r="H7" s="37"/>
      <c r="I7" s="37"/>
      <c r="J7" s="37"/>
      <c r="K7" s="27"/>
      <c r="L7" s="27"/>
      <c r="M7" s="27"/>
      <c r="N7" s="27"/>
      <c r="P7" s="9"/>
      <c r="Q7" s="13"/>
      <c r="R7" s="13"/>
      <c r="S7" s="14"/>
      <c r="T7" s="10"/>
      <c r="U7" s="15"/>
      <c r="V7" s="15"/>
      <c r="W7" s="15"/>
    </row>
    <row r="8" spans="1:23" ht="23" x14ac:dyDescent="0.25">
      <c r="A8" s="27"/>
      <c r="B8" s="38">
        <v>3</v>
      </c>
      <c r="C8" s="83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/>
      <c r="J8" s="40"/>
      <c r="K8" s="27"/>
      <c r="L8" s="27"/>
      <c r="M8" s="27"/>
      <c r="N8" s="27"/>
      <c r="P8" s="9"/>
      <c r="Q8" s="13" t="s">
        <v>15</v>
      </c>
      <c r="R8" s="16" t="e">
        <f>V8</f>
        <v>#REF!</v>
      </c>
      <c r="S8" s="17">
        <f>C43</f>
        <v>970142506.87</v>
      </c>
      <c r="T8" s="17" t="e">
        <f>SUM(T9:T11)</f>
        <v>#REF!</v>
      </c>
      <c r="U8" s="18" t="e">
        <f>T8/1000000</f>
        <v>#REF!</v>
      </c>
      <c r="V8" s="19" t="e">
        <f>SUM(V9:V11)</f>
        <v>#REF!</v>
      </c>
      <c r="W8" s="18"/>
    </row>
    <row r="9" spans="1:23" ht="23" x14ac:dyDescent="0.25">
      <c r="A9" s="27"/>
      <c r="B9" s="38">
        <v>3.5</v>
      </c>
      <c r="C9" s="83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/>
      <c r="J9" s="39">
        <v>0</v>
      </c>
      <c r="K9" s="27"/>
      <c r="L9" s="41"/>
      <c r="M9" s="41"/>
      <c r="N9" s="27"/>
      <c r="P9" s="9"/>
      <c r="Q9" s="13" t="s">
        <v>17</v>
      </c>
      <c r="R9" s="16" t="e">
        <f>V9</f>
        <v>#REF!</v>
      </c>
      <c r="S9" s="17"/>
      <c r="T9" s="17">
        <f>[1]SC19Ñ00!C40</f>
        <v>364348816.78055447</v>
      </c>
      <c r="U9" s="18">
        <f>T9/1000000</f>
        <v>364.3488167805545</v>
      </c>
      <c r="V9" s="20" t="e">
        <f>(U9*100)/$U$8</f>
        <v>#REF!</v>
      </c>
      <c r="W9" s="18"/>
    </row>
    <row r="10" spans="1:23" ht="23" x14ac:dyDescent="0.25">
      <c r="A10" s="27"/>
      <c r="B10" s="38">
        <v>4</v>
      </c>
      <c r="C10" s="83">
        <v>0</v>
      </c>
      <c r="D10" s="39">
        <v>0</v>
      </c>
      <c r="E10" s="39">
        <v>0</v>
      </c>
      <c r="F10" s="39">
        <v>0</v>
      </c>
      <c r="G10" s="39">
        <v>0</v>
      </c>
      <c r="H10" s="39">
        <v>0</v>
      </c>
      <c r="I10" s="39"/>
      <c r="J10" s="39">
        <v>0</v>
      </c>
      <c r="K10" s="27"/>
      <c r="L10" s="42"/>
      <c r="M10" s="41"/>
      <c r="N10" s="27"/>
      <c r="P10" s="9"/>
      <c r="Q10" s="13" t="s">
        <v>19</v>
      </c>
      <c r="R10" s="16" t="e">
        <f>V10</f>
        <v>#REF!</v>
      </c>
      <c r="S10" s="17"/>
      <c r="T10" s="17">
        <f>[1]SC28Ñ00!C40</f>
        <v>66674619947.842796</v>
      </c>
      <c r="U10" s="18">
        <f>T10/1000000</f>
        <v>66674.619947842803</v>
      </c>
      <c r="V10" s="20" t="e">
        <f>(U10*100)/$U$8</f>
        <v>#REF!</v>
      </c>
      <c r="W10" s="18"/>
    </row>
    <row r="11" spans="1:23" ht="23" x14ac:dyDescent="0.25">
      <c r="A11" s="27"/>
      <c r="B11" s="38">
        <v>4.5</v>
      </c>
      <c r="C11" s="83">
        <v>0</v>
      </c>
      <c r="D11" s="39">
        <v>0</v>
      </c>
      <c r="E11" s="39">
        <v>0</v>
      </c>
      <c r="F11" s="39">
        <v>0</v>
      </c>
      <c r="G11" s="39">
        <v>0</v>
      </c>
      <c r="H11" s="39">
        <v>0</v>
      </c>
      <c r="I11" s="39"/>
      <c r="J11" s="39">
        <v>0</v>
      </c>
      <c r="K11" s="27"/>
      <c r="L11" s="42"/>
      <c r="M11" s="41"/>
      <c r="N11" s="27"/>
      <c r="P11" s="9"/>
      <c r="Q11" s="13" t="s">
        <v>21</v>
      </c>
      <c r="R11" s="16" t="e">
        <f>V11</f>
        <v>#REF!</v>
      </c>
      <c r="S11" s="17"/>
      <c r="T11" s="17" t="e">
        <f>#REF!</f>
        <v>#REF!</v>
      </c>
      <c r="U11" s="18" t="e">
        <f>T11/1000000</f>
        <v>#REF!</v>
      </c>
      <c r="V11" s="20" t="e">
        <f>(U11*100)/$U$8</f>
        <v>#REF!</v>
      </c>
      <c r="W11" s="18"/>
    </row>
    <row r="12" spans="1:23" ht="26" thickBot="1" x14ac:dyDescent="0.3">
      <c r="A12" s="27"/>
      <c r="B12" s="38">
        <v>5</v>
      </c>
      <c r="C12" s="83">
        <v>0</v>
      </c>
      <c r="D12" s="39">
        <v>0</v>
      </c>
      <c r="E12" s="39">
        <v>0</v>
      </c>
      <c r="F12" s="39">
        <v>0</v>
      </c>
      <c r="G12" s="39">
        <v>0</v>
      </c>
      <c r="H12" s="39">
        <v>0</v>
      </c>
      <c r="I12" s="39"/>
      <c r="J12" s="39">
        <v>0</v>
      </c>
      <c r="K12" s="27"/>
      <c r="L12" s="27"/>
      <c r="M12" s="27"/>
      <c r="N12" s="27"/>
      <c r="P12" s="21"/>
      <c r="Q12" s="22"/>
      <c r="R12" s="22"/>
      <c r="S12" s="22"/>
      <c r="T12" s="23"/>
      <c r="U12" s="23"/>
      <c r="V12" s="23"/>
      <c r="W12" s="24"/>
    </row>
    <row r="13" spans="1:23" ht="23" x14ac:dyDescent="0.25">
      <c r="A13" s="27"/>
      <c r="B13" s="38">
        <v>5.5</v>
      </c>
      <c r="C13" s="83">
        <v>52211.81</v>
      </c>
      <c r="D13" s="39">
        <v>52211.81</v>
      </c>
      <c r="E13" s="39">
        <v>0</v>
      </c>
      <c r="F13" s="39">
        <v>0</v>
      </c>
      <c r="G13" s="39">
        <v>0</v>
      </c>
      <c r="H13" s="39">
        <v>0</v>
      </c>
      <c r="I13" s="39"/>
      <c r="J13" s="39">
        <v>0</v>
      </c>
      <c r="K13" s="27"/>
      <c r="L13" s="27"/>
      <c r="M13" s="27"/>
      <c r="N13" s="27"/>
    </row>
    <row r="14" spans="1:23" ht="23" x14ac:dyDescent="0.25">
      <c r="A14" s="27"/>
      <c r="B14" s="38">
        <v>6</v>
      </c>
      <c r="C14" s="83">
        <v>52211.81</v>
      </c>
      <c r="D14" s="39">
        <v>52211.81</v>
      </c>
      <c r="E14" s="39">
        <v>0</v>
      </c>
      <c r="F14" s="39">
        <v>0</v>
      </c>
      <c r="G14" s="39">
        <v>0</v>
      </c>
      <c r="H14" s="39">
        <v>0</v>
      </c>
      <c r="I14" s="39"/>
      <c r="J14" s="39">
        <v>0</v>
      </c>
      <c r="K14" s="27"/>
      <c r="L14" s="27"/>
      <c r="M14" s="27"/>
      <c r="N14" s="27"/>
    </row>
    <row r="15" spans="1:23" ht="23" x14ac:dyDescent="0.25">
      <c r="A15" s="27"/>
      <c r="B15" s="38">
        <v>6.5</v>
      </c>
      <c r="C15" s="83">
        <v>261054.22</v>
      </c>
      <c r="D15" s="39">
        <v>261054.22</v>
      </c>
      <c r="E15" s="39">
        <v>0</v>
      </c>
      <c r="F15" s="39">
        <v>0</v>
      </c>
      <c r="G15" s="39">
        <v>0</v>
      </c>
      <c r="H15" s="39">
        <v>0</v>
      </c>
      <c r="I15" s="39"/>
      <c r="J15" s="39">
        <v>0</v>
      </c>
      <c r="K15" s="27"/>
      <c r="L15" s="27"/>
      <c r="M15" s="27"/>
      <c r="N15" s="27"/>
    </row>
    <row r="16" spans="1:23" ht="23" x14ac:dyDescent="0.25">
      <c r="A16" s="27"/>
      <c r="B16" s="38">
        <v>7</v>
      </c>
      <c r="C16" s="83">
        <v>469896.63</v>
      </c>
      <c r="D16" s="39">
        <v>469896.63</v>
      </c>
      <c r="E16" s="39">
        <v>0</v>
      </c>
      <c r="F16" s="39">
        <v>0</v>
      </c>
      <c r="G16" s="39">
        <v>0</v>
      </c>
      <c r="H16" s="39">
        <v>0</v>
      </c>
      <c r="I16" s="39"/>
      <c r="J16" s="39">
        <v>0</v>
      </c>
      <c r="K16" s="27"/>
      <c r="L16" s="27"/>
      <c r="M16" s="27"/>
      <c r="N16" s="27"/>
      <c r="Q16" s="1" t="s">
        <v>22</v>
      </c>
    </row>
    <row r="17" spans="1:14" ht="23" x14ac:dyDescent="0.25">
      <c r="A17" s="27"/>
      <c r="B17" s="38">
        <v>7.5</v>
      </c>
      <c r="C17" s="83">
        <v>365475.43</v>
      </c>
      <c r="D17" s="39">
        <v>365475.43</v>
      </c>
      <c r="E17" s="39">
        <v>0</v>
      </c>
      <c r="F17" s="39">
        <v>0</v>
      </c>
      <c r="G17" s="39">
        <v>0</v>
      </c>
      <c r="H17" s="39">
        <v>0</v>
      </c>
      <c r="I17" s="39"/>
      <c r="J17" s="39">
        <v>0</v>
      </c>
      <c r="K17" s="27"/>
      <c r="L17" s="42">
        <f>K55</f>
        <v>0.96594599696843608</v>
      </c>
      <c r="M17" s="41" t="s">
        <v>16</v>
      </c>
      <c r="N17" s="27"/>
    </row>
    <row r="18" spans="1:14" ht="23" x14ac:dyDescent="0.25">
      <c r="A18" s="27"/>
      <c r="B18" s="38">
        <v>8</v>
      </c>
      <c r="C18" s="83">
        <v>626527.24</v>
      </c>
      <c r="D18" s="39">
        <v>626527.24</v>
      </c>
      <c r="E18" s="39">
        <v>0</v>
      </c>
      <c r="F18" s="39">
        <v>0</v>
      </c>
      <c r="G18" s="39">
        <v>0</v>
      </c>
      <c r="H18" s="39">
        <v>0</v>
      </c>
      <c r="I18" s="39"/>
      <c r="J18" s="39">
        <v>0</v>
      </c>
      <c r="K18" s="27"/>
      <c r="L18" s="42">
        <f>C48</f>
        <v>29754.988713238883</v>
      </c>
      <c r="M18" s="41" t="s">
        <v>18</v>
      </c>
      <c r="N18" s="27"/>
    </row>
    <row r="19" spans="1:14" ht="23" x14ac:dyDescent="0.25">
      <c r="A19" s="27"/>
      <c r="B19" s="38">
        <v>8.5</v>
      </c>
      <c r="C19" s="83">
        <v>313263.62</v>
      </c>
      <c r="D19" s="39">
        <v>313263.62</v>
      </c>
      <c r="E19" s="39">
        <v>0</v>
      </c>
      <c r="F19" s="39">
        <v>0</v>
      </c>
      <c r="G19" s="39">
        <v>0</v>
      </c>
      <c r="H19" s="39">
        <v>0</v>
      </c>
      <c r="I19" s="39"/>
      <c r="J19" s="39">
        <v>0</v>
      </c>
      <c r="K19" s="27"/>
      <c r="L19" s="42">
        <f>C43</f>
        <v>970142506.87</v>
      </c>
      <c r="M19" s="41" t="s">
        <v>20</v>
      </c>
      <c r="N19" s="27"/>
    </row>
    <row r="20" spans="1:14" ht="23" x14ac:dyDescent="0.25">
      <c r="A20" s="27"/>
      <c r="B20" s="38">
        <v>9</v>
      </c>
      <c r="C20" s="83">
        <v>104421.21</v>
      </c>
      <c r="D20" s="39">
        <v>104421.21</v>
      </c>
      <c r="E20" s="39">
        <v>0</v>
      </c>
      <c r="F20" s="39">
        <v>0</v>
      </c>
      <c r="G20" s="39">
        <v>0</v>
      </c>
      <c r="H20" s="39">
        <v>0</v>
      </c>
      <c r="I20" s="39"/>
      <c r="J20" s="39">
        <v>0</v>
      </c>
      <c r="K20" s="27"/>
      <c r="L20" s="42">
        <f>L71</f>
        <v>0</v>
      </c>
      <c r="M20" s="27"/>
      <c r="N20" s="27"/>
    </row>
    <row r="21" spans="1:14" ht="23" x14ac:dyDescent="0.25">
      <c r="A21" s="27"/>
      <c r="B21" s="38">
        <v>9.5</v>
      </c>
      <c r="C21" s="83">
        <v>225536.43</v>
      </c>
      <c r="D21" s="39">
        <v>225536.43</v>
      </c>
      <c r="E21" s="39">
        <v>0</v>
      </c>
      <c r="F21" s="39">
        <v>0</v>
      </c>
      <c r="G21" s="39">
        <v>0</v>
      </c>
      <c r="H21" s="39">
        <v>0</v>
      </c>
      <c r="I21" s="39"/>
      <c r="J21" s="39">
        <v>0</v>
      </c>
      <c r="K21" s="27"/>
      <c r="L21" s="27"/>
      <c r="M21" s="27"/>
      <c r="N21" s="27"/>
    </row>
    <row r="22" spans="1:14" ht="23" x14ac:dyDescent="0.25">
      <c r="A22" s="27"/>
      <c r="B22" s="38">
        <v>10</v>
      </c>
      <c r="C22" s="83">
        <v>1193651.4099999999</v>
      </c>
      <c r="D22" s="39">
        <v>0</v>
      </c>
      <c r="E22" s="39">
        <v>1193651.4099999999</v>
      </c>
      <c r="F22" s="39">
        <v>0</v>
      </c>
      <c r="G22" s="39">
        <v>0</v>
      </c>
      <c r="H22" s="39">
        <v>0</v>
      </c>
      <c r="I22" s="39"/>
      <c r="J22" s="39">
        <v>0</v>
      </c>
      <c r="K22" s="27"/>
      <c r="L22" s="27"/>
      <c r="M22" s="27"/>
      <c r="N22" s="27"/>
    </row>
    <row r="23" spans="1:14" ht="23" x14ac:dyDescent="0.25">
      <c r="A23" s="27"/>
      <c r="B23" s="38">
        <v>10.5</v>
      </c>
      <c r="C23" s="83">
        <v>2308444.83</v>
      </c>
      <c r="D23" s="39">
        <v>0</v>
      </c>
      <c r="E23" s="39">
        <v>1731333.6224999998</v>
      </c>
      <c r="F23" s="39">
        <v>577111.20750000002</v>
      </c>
      <c r="G23" s="39">
        <v>0</v>
      </c>
      <c r="H23" s="39">
        <v>0</v>
      </c>
      <c r="I23" s="39"/>
      <c r="J23" s="39">
        <v>0</v>
      </c>
      <c r="K23" s="27"/>
      <c r="L23" s="27"/>
      <c r="M23" s="27"/>
      <c r="N23" s="27"/>
    </row>
    <row r="24" spans="1:14" ht="23" x14ac:dyDescent="0.25">
      <c r="A24" s="27"/>
      <c r="B24" s="38">
        <v>11</v>
      </c>
      <c r="C24" s="83">
        <v>3398358.0700000003</v>
      </c>
      <c r="D24" s="39">
        <v>0</v>
      </c>
      <c r="E24" s="39">
        <v>3398358.0700000003</v>
      </c>
      <c r="F24" s="39">
        <v>0</v>
      </c>
      <c r="G24" s="39">
        <v>0</v>
      </c>
      <c r="H24" s="39">
        <v>0</v>
      </c>
      <c r="I24" s="39"/>
      <c r="J24" s="39">
        <v>0</v>
      </c>
      <c r="K24" s="27"/>
      <c r="L24" s="27"/>
      <c r="M24" s="27"/>
      <c r="N24" s="27"/>
    </row>
    <row r="25" spans="1:14" ht="23" x14ac:dyDescent="0.25">
      <c r="A25" s="27"/>
      <c r="B25" s="38">
        <v>11.5</v>
      </c>
      <c r="C25" s="83">
        <v>6955814.9000000004</v>
      </c>
      <c r="D25" s="39">
        <v>0</v>
      </c>
      <c r="E25" s="39">
        <v>5564651.9199999999</v>
      </c>
      <c r="F25" s="39">
        <v>1391162.98</v>
      </c>
      <c r="G25" s="39">
        <v>0</v>
      </c>
      <c r="H25" s="39">
        <v>0</v>
      </c>
      <c r="I25" s="39"/>
      <c r="J25" s="39">
        <v>0</v>
      </c>
      <c r="K25" s="27"/>
      <c r="L25" s="27"/>
      <c r="M25" s="27"/>
      <c r="N25" s="27"/>
    </row>
    <row r="26" spans="1:14" ht="23" x14ac:dyDescent="0.25">
      <c r="A26" s="27"/>
      <c r="B26" s="38">
        <v>12</v>
      </c>
      <c r="C26" s="83">
        <v>8013304.7599999988</v>
      </c>
      <c r="D26" s="39">
        <v>0</v>
      </c>
      <c r="E26" s="39">
        <v>3561468.7822222216</v>
      </c>
      <c r="F26" s="39">
        <v>4451835.9777777772</v>
      </c>
      <c r="G26" s="39">
        <v>0</v>
      </c>
      <c r="H26" s="39">
        <v>0</v>
      </c>
      <c r="I26" s="39"/>
      <c r="J26" s="39">
        <v>0</v>
      </c>
      <c r="K26" s="27"/>
      <c r="L26" s="27"/>
      <c r="M26" s="27"/>
      <c r="N26" s="27"/>
    </row>
    <row r="27" spans="1:14" ht="23" x14ac:dyDescent="0.25">
      <c r="A27" s="27"/>
      <c r="B27" s="38">
        <v>12.5</v>
      </c>
      <c r="C27" s="83">
        <v>12539078.58</v>
      </c>
      <c r="D27" s="39">
        <v>0</v>
      </c>
      <c r="E27" s="39">
        <v>1044923.2150000001</v>
      </c>
      <c r="F27" s="39">
        <v>11494155.365</v>
      </c>
      <c r="G27" s="39">
        <v>0</v>
      </c>
      <c r="H27" s="39">
        <v>0</v>
      </c>
      <c r="I27" s="39"/>
      <c r="J27" s="39">
        <v>0</v>
      </c>
      <c r="K27" s="27"/>
      <c r="L27" s="27"/>
      <c r="M27" s="27"/>
      <c r="N27" s="27"/>
    </row>
    <row r="28" spans="1:14" ht="23" x14ac:dyDescent="0.25">
      <c r="A28" s="27"/>
      <c r="B28" s="38">
        <v>13</v>
      </c>
      <c r="C28" s="83">
        <v>21086475.189999998</v>
      </c>
      <c r="D28" s="39">
        <v>0</v>
      </c>
      <c r="E28" s="39">
        <v>5549072.4184210524</v>
      </c>
      <c r="F28" s="39">
        <v>15537402.771578943</v>
      </c>
      <c r="G28" s="39">
        <v>0</v>
      </c>
      <c r="H28" s="39">
        <v>0</v>
      </c>
      <c r="I28" s="39"/>
      <c r="J28" s="39">
        <v>0</v>
      </c>
      <c r="K28" s="27"/>
      <c r="L28" s="27"/>
      <c r="M28" s="27"/>
      <c r="N28" s="27"/>
    </row>
    <row r="29" spans="1:14" ht="23" x14ac:dyDescent="0.25">
      <c r="A29" s="27"/>
      <c r="B29" s="38">
        <v>13.5</v>
      </c>
      <c r="C29" s="83">
        <v>27230648.300000004</v>
      </c>
      <c r="D29" s="39">
        <v>0</v>
      </c>
      <c r="E29" s="39">
        <v>6283995.7615384627</v>
      </c>
      <c r="F29" s="39">
        <v>19899319.911538463</v>
      </c>
      <c r="G29" s="39">
        <v>1047332.626923077</v>
      </c>
      <c r="H29" s="39">
        <v>0</v>
      </c>
      <c r="I29" s="39"/>
      <c r="J29" s="39"/>
      <c r="K29" s="27"/>
      <c r="L29" s="27"/>
      <c r="M29" s="27"/>
      <c r="N29" s="27"/>
    </row>
    <row r="30" spans="1:14" ht="23" x14ac:dyDescent="0.25">
      <c r="A30" s="27"/>
      <c r="B30" s="38">
        <v>14</v>
      </c>
      <c r="C30" s="83">
        <v>47186185</v>
      </c>
      <c r="D30" s="39">
        <v>0</v>
      </c>
      <c r="E30" s="39">
        <v>6154719.7826086953</v>
      </c>
      <c r="F30" s="39">
        <v>30773598.91304348</v>
      </c>
      <c r="G30" s="39">
        <v>10257866.304347824</v>
      </c>
      <c r="H30" s="39">
        <v>0</v>
      </c>
      <c r="I30" s="39"/>
      <c r="J30" s="39"/>
      <c r="K30" s="27"/>
      <c r="L30" s="27"/>
      <c r="M30" s="27"/>
      <c r="N30" s="27"/>
    </row>
    <row r="31" spans="1:14" ht="23" x14ac:dyDescent="0.25">
      <c r="A31" s="27"/>
      <c r="B31" s="38">
        <v>14.5</v>
      </c>
      <c r="C31" s="83">
        <v>107675766.87999998</v>
      </c>
      <c r="D31" s="39">
        <v>0</v>
      </c>
      <c r="E31" s="39">
        <v>0</v>
      </c>
      <c r="F31" s="39">
        <v>65374572.748571418</v>
      </c>
      <c r="G31" s="39">
        <v>42301194.131428562</v>
      </c>
      <c r="H31" s="39">
        <v>0</v>
      </c>
      <c r="I31" s="39"/>
      <c r="J31" s="39"/>
      <c r="K31" s="27"/>
      <c r="L31" s="27"/>
      <c r="M31" s="27"/>
      <c r="N31" s="27"/>
    </row>
    <row r="32" spans="1:14" ht="23" x14ac:dyDescent="0.25">
      <c r="A32" s="27"/>
      <c r="B32" s="38">
        <v>15</v>
      </c>
      <c r="C32" s="83">
        <v>173072798.29000002</v>
      </c>
      <c r="D32" s="39">
        <v>0</v>
      </c>
      <c r="E32" s="39">
        <v>5244630.2512121219</v>
      </c>
      <c r="F32" s="39">
        <v>57690932.763333336</v>
      </c>
      <c r="G32" s="39">
        <v>104892605.02424243</v>
      </c>
      <c r="H32" s="39">
        <v>5244630.2512121219</v>
      </c>
      <c r="I32" s="39"/>
      <c r="J32" s="39">
        <v>0</v>
      </c>
      <c r="K32" s="27"/>
      <c r="L32" s="27"/>
      <c r="M32" s="27"/>
      <c r="N32" s="27"/>
    </row>
    <row r="33" spans="1:14" ht="23" x14ac:dyDescent="0.25">
      <c r="A33" s="27"/>
      <c r="B33" s="38">
        <v>15.5</v>
      </c>
      <c r="C33" s="83">
        <v>235959163.84000003</v>
      </c>
      <c r="D33" s="39">
        <v>0</v>
      </c>
      <c r="E33" s="39">
        <v>0</v>
      </c>
      <c r="F33" s="39">
        <v>45880948.524444446</v>
      </c>
      <c r="G33" s="39">
        <v>183523794.09777778</v>
      </c>
      <c r="H33" s="39">
        <v>6554421.2177777775</v>
      </c>
      <c r="I33" s="39"/>
      <c r="J33" s="39">
        <v>0</v>
      </c>
      <c r="K33" s="27"/>
      <c r="L33" s="27"/>
      <c r="M33" s="27"/>
      <c r="N33" s="27"/>
    </row>
    <row r="34" spans="1:14" ht="23" x14ac:dyDescent="0.25">
      <c r="A34" s="27"/>
      <c r="B34" s="38">
        <v>16</v>
      </c>
      <c r="C34" s="83">
        <v>203113273.74000004</v>
      </c>
      <c r="D34" s="39">
        <v>0</v>
      </c>
      <c r="E34" s="39">
        <v>0</v>
      </c>
      <c r="F34" s="39">
        <v>53765278.34294118</v>
      </c>
      <c r="G34" s="39">
        <v>119478396.31764707</v>
      </c>
      <c r="H34" s="39">
        <v>29869599.079411767</v>
      </c>
      <c r="I34" s="39"/>
      <c r="J34" s="39">
        <v>0</v>
      </c>
      <c r="K34" s="27"/>
      <c r="L34" s="27"/>
      <c r="M34" s="27"/>
      <c r="N34" s="27"/>
    </row>
    <row r="35" spans="1:14" ht="23" x14ac:dyDescent="0.25">
      <c r="A35" s="27"/>
      <c r="B35" s="38">
        <v>16.5</v>
      </c>
      <c r="C35" s="83">
        <v>97826223.300000012</v>
      </c>
      <c r="D35" s="39">
        <v>0</v>
      </c>
      <c r="E35" s="39">
        <v>0</v>
      </c>
      <c r="F35" s="39">
        <v>7246386.9111111108</v>
      </c>
      <c r="G35" s="39">
        <v>83333449.477777779</v>
      </c>
      <c r="H35" s="39">
        <v>7246386.9111111108</v>
      </c>
      <c r="I35" s="39"/>
      <c r="J35" s="39">
        <v>0</v>
      </c>
      <c r="K35" s="27"/>
      <c r="L35" s="27"/>
      <c r="M35" s="27"/>
      <c r="N35" s="27"/>
    </row>
    <row r="36" spans="1:14" ht="23" x14ac:dyDescent="0.25">
      <c r="A36" s="27"/>
      <c r="B36" s="38">
        <v>17</v>
      </c>
      <c r="C36" s="83">
        <v>17041599.929999996</v>
      </c>
      <c r="D36" s="39">
        <v>0</v>
      </c>
      <c r="E36" s="39">
        <v>0</v>
      </c>
      <c r="F36" s="39">
        <v>2004894.1094117644</v>
      </c>
      <c r="G36" s="39">
        <v>12029364.656470586</v>
      </c>
      <c r="H36" s="39">
        <v>3007341.1641176464</v>
      </c>
      <c r="I36" s="39"/>
      <c r="J36" s="39">
        <v>0</v>
      </c>
      <c r="K36" s="27"/>
      <c r="L36" s="27"/>
      <c r="M36" s="27"/>
      <c r="N36" s="27"/>
    </row>
    <row r="37" spans="1:14" ht="23" x14ac:dyDescent="0.25">
      <c r="A37" s="27"/>
      <c r="B37" s="38">
        <v>17.5</v>
      </c>
      <c r="C37" s="83">
        <v>3071121.4499999997</v>
      </c>
      <c r="D37" s="39">
        <v>0</v>
      </c>
      <c r="E37" s="39">
        <v>0</v>
      </c>
      <c r="F37" s="39">
        <v>1023707.1499999999</v>
      </c>
      <c r="G37" s="39">
        <v>2047414.2999999998</v>
      </c>
      <c r="H37" s="39">
        <v>0</v>
      </c>
      <c r="I37" s="39"/>
      <c r="J37" s="39">
        <v>0</v>
      </c>
      <c r="K37" s="27"/>
      <c r="L37" s="27"/>
      <c r="M37" s="27"/>
      <c r="N37" s="27"/>
    </row>
    <row r="38" spans="1:14" ht="23" x14ac:dyDescent="0.25">
      <c r="A38" s="27"/>
      <c r="B38" s="38">
        <v>18</v>
      </c>
      <c r="C38" s="83"/>
      <c r="D38" s="39"/>
      <c r="E38" s="39"/>
      <c r="F38" s="39"/>
      <c r="G38" s="39"/>
      <c r="H38" s="39"/>
      <c r="I38" s="39"/>
      <c r="J38" s="39">
        <v>0</v>
      </c>
      <c r="K38" s="27"/>
      <c r="L38" s="27"/>
      <c r="M38" s="27"/>
      <c r="N38" s="27"/>
    </row>
    <row r="39" spans="1:14" ht="23" x14ac:dyDescent="0.25">
      <c r="A39" s="27"/>
      <c r="B39" s="38">
        <v>18.5</v>
      </c>
      <c r="C39" s="83"/>
      <c r="D39" s="39"/>
      <c r="E39" s="39"/>
      <c r="F39" s="39"/>
      <c r="G39" s="39"/>
      <c r="H39" s="39"/>
      <c r="I39" s="39"/>
      <c r="J39" s="39">
        <v>0</v>
      </c>
      <c r="K39" s="43"/>
      <c r="L39" s="43"/>
      <c r="M39" s="43"/>
      <c r="N39" s="43"/>
    </row>
    <row r="40" spans="1:14" ht="23" x14ac:dyDescent="0.25">
      <c r="A40" s="27"/>
      <c r="B40" s="38">
        <v>19</v>
      </c>
      <c r="C40" s="83"/>
      <c r="D40" s="39"/>
      <c r="E40" s="39"/>
      <c r="F40" s="39"/>
      <c r="G40" s="39"/>
      <c r="H40" s="39"/>
      <c r="I40" s="39"/>
      <c r="J40" s="39">
        <v>0</v>
      </c>
      <c r="K40" s="43"/>
      <c r="L40" s="43"/>
      <c r="M40" s="43"/>
      <c r="N40" s="43"/>
    </row>
    <row r="41" spans="1:14" ht="23" x14ac:dyDescent="0.25">
      <c r="A41" s="27"/>
      <c r="B41" s="38">
        <v>19.5</v>
      </c>
      <c r="C41" s="83"/>
      <c r="D41" s="39"/>
      <c r="E41" s="39"/>
      <c r="F41" s="39"/>
      <c r="G41" s="39"/>
      <c r="H41" s="39"/>
      <c r="I41" s="39"/>
      <c r="J41" s="39"/>
      <c r="K41" s="43"/>
      <c r="L41" s="43"/>
      <c r="M41" s="43"/>
      <c r="N41" s="43"/>
    </row>
    <row r="42" spans="1:14" ht="23" x14ac:dyDescent="0.25">
      <c r="A42" s="27"/>
      <c r="B42" s="44"/>
      <c r="C42" s="84"/>
      <c r="D42" s="45"/>
      <c r="E42" s="45"/>
      <c r="F42" s="45"/>
      <c r="G42" s="45"/>
      <c r="H42" s="45"/>
      <c r="I42" s="45"/>
      <c r="J42" s="45"/>
      <c r="K42" s="43"/>
      <c r="L42" s="43"/>
      <c r="M42" s="43"/>
      <c r="N42" s="43"/>
    </row>
    <row r="43" spans="1:14" ht="23" x14ac:dyDescent="0.25">
      <c r="A43" s="27"/>
      <c r="B43" s="46" t="s">
        <v>23</v>
      </c>
      <c r="C43" s="90">
        <v>970142506.87</v>
      </c>
      <c r="D43" s="39">
        <v>2470598.4</v>
      </c>
      <c r="E43" s="39">
        <v>39726805.233502552</v>
      </c>
      <c r="F43" s="39">
        <v>317111307.67625189</v>
      </c>
      <c r="G43" s="39">
        <v>558911416.93661499</v>
      </c>
      <c r="H43" s="39">
        <v>51922378.623630427</v>
      </c>
      <c r="I43" s="39"/>
      <c r="J43" s="39">
        <v>0</v>
      </c>
      <c r="K43" s="43"/>
      <c r="L43" s="43"/>
      <c r="M43" s="43"/>
      <c r="N43" s="43"/>
    </row>
    <row r="44" spans="1:14" s="25" customFormat="1" ht="23" x14ac:dyDescent="0.25">
      <c r="A44" s="47"/>
      <c r="B44" s="38" t="s">
        <v>24</v>
      </c>
      <c r="C44" s="86">
        <v>99.999999999999986</v>
      </c>
      <c r="D44" s="48">
        <v>0.25466345227681714</v>
      </c>
      <c r="E44" s="48">
        <v>4.0949453252671439</v>
      </c>
      <c r="F44" s="48">
        <v>32.687085189098418</v>
      </c>
      <c r="G44" s="48">
        <v>57.611269785492418</v>
      </c>
      <c r="H44" s="48">
        <v>5.3520362478651888</v>
      </c>
      <c r="I44" s="48"/>
      <c r="J44" s="48">
        <v>0</v>
      </c>
      <c r="K44" s="43"/>
      <c r="L44" s="43"/>
      <c r="M44" s="43"/>
      <c r="N44" s="43"/>
    </row>
    <row r="45" spans="1:14" s="25" customFormat="1" ht="23" x14ac:dyDescent="0.25">
      <c r="A45" s="47"/>
      <c r="B45" s="38" t="s">
        <v>25</v>
      </c>
      <c r="C45" s="87">
        <v>15.203983999797586</v>
      </c>
      <c r="D45" s="49">
        <v>7.724839474112831</v>
      </c>
      <c r="E45" s="49">
        <v>12.814962857270716</v>
      </c>
      <c r="F45" s="49">
        <v>14.748362020180021</v>
      </c>
      <c r="G45" s="49">
        <v>15.594795991389455</v>
      </c>
      <c r="H45" s="49">
        <v>15.963574352898249</v>
      </c>
      <c r="I45" s="49"/>
      <c r="J45" s="49">
        <v>0</v>
      </c>
      <c r="K45" s="43"/>
      <c r="L45" s="43"/>
      <c r="M45" s="43"/>
      <c r="N45" s="43"/>
    </row>
    <row r="46" spans="1:14" s="26" customFormat="1" ht="23" x14ac:dyDescent="0.25">
      <c r="A46" s="50"/>
      <c r="B46" s="51" t="s">
        <v>26</v>
      </c>
      <c r="C46" s="88">
        <v>1.2869606845583752</v>
      </c>
      <c r="D46" s="52">
        <v>0.88518891122699006</v>
      </c>
      <c r="E46" s="52">
        <v>1.9846635500596275</v>
      </c>
      <c r="F46" s="52">
        <v>1.1685208698955891</v>
      </c>
      <c r="G46" s="52">
        <v>0.42802868221025508</v>
      </c>
      <c r="H46" s="52">
        <v>0.22405139992249712</v>
      </c>
      <c r="I46" s="52"/>
      <c r="J46" s="52">
        <v>0</v>
      </c>
      <c r="K46" s="43"/>
      <c r="L46" s="43"/>
      <c r="M46" s="43"/>
      <c r="N46" s="43"/>
    </row>
    <row r="47" spans="1:14" ht="23" x14ac:dyDescent="0.25">
      <c r="A47" s="27"/>
      <c r="B47" s="53" t="s">
        <v>27</v>
      </c>
      <c r="C47" s="89">
        <v>30.706020982562531</v>
      </c>
      <c r="D47" s="54">
        <v>3.1967909597090065</v>
      </c>
      <c r="E47" s="54">
        <v>17.631063638822013</v>
      </c>
      <c r="F47" s="54">
        <v>27.671886075900378</v>
      </c>
      <c r="G47" s="54">
        <v>32.966090786036013</v>
      </c>
      <c r="H47" s="54">
        <v>35.562169007562765</v>
      </c>
      <c r="I47" s="54"/>
      <c r="J47" s="54">
        <v>0</v>
      </c>
      <c r="K47" s="43"/>
      <c r="L47" s="43"/>
      <c r="M47" s="43"/>
      <c r="N47" s="43"/>
    </row>
    <row r="48" spans="1:14" ht="23" x14ac:dyDescent="0.25">
      <c r="A48" s="27"/>
      <c r="B48" s="46" t="s">
        <v>28</v>
      </c>
      <c r="C48" s="83">
        <v>29754.988713238883</v>
      </c>
      <c r="D48" s="55">
        <v>7.8979866301915358</v>
      </c>
      <c r="E48" s="55">
        <v>700.42583123897089</v>
      </c>
      <c r="F48" s="55">
        <v>8775.0679793970357</v>
      </c>
      <c r="G48" s="55">
        <v>18425.124512084476</v>
      </c>
      <c r="H48" s="55">
        <v>1846.4724038882093</v>
      </c>
      <c r="I48" s="55"/>
      <c r="J48" s="55">
        <v>0</v>
      </c>
      <c r="K48" s="43"/>
      <c r="L48" s="43"/>
      <c r="M48" s="43"/>
      <c r="N48" s="43"/>
    </row>
    <row r="49" spans="1:14" ht="23" x14ac:dyDescent="0.25">
      <c r="A49" s="27"/>
      <c r="B49" s="44" t="s">
        <v>24</v>
      </c>
      <c r="C49" s="91">
        <v>100</v>
      </c>
      <c r="D49" s="56">
        <v>2.654340321318114E-2</v>
      </c>
      <c r="E49" s="56">
        <v>2.3539778085257028</v>
      </c>
      <c r="F49" s="56">
        <v>29.491081525743432</v>
      </c>
      <c r="G49" s="56">
        <v>61.922807935351656</v>
      </c>
      <c r="H49" s="56">
        <v>6.205589327166031</v>
      </c>
      <c r="I49" s="57"/>
      <c r="J49" s="57"/>
      <c r="K49" s="27"/>
      <c r="L49" s="27"/>
      <c r="M49" s="27"/>
      <c r="N49" s="27"/>
    </row>
    <row r="50" spans="1:14" ht="23" x14ac:dyDescent="0.25">
      <c r="A50" s="27"/>
      <c r="B50" s="28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 ht="23" x14ac:dyDescent="0.25">
      <c r="A51" s="27"/>
      <c r="B51" s="28"/>
      <c r="C51" s="27" t="s">
        <v>30</v>
      </c>
      <c r="D51" s="27"/>
      <c r="E51" s="47">
        <f>E48*100/C48</f>
        <v>2.3539778085257028</v>
      </c>
      <c r="F51" s="27"/>
      <c r="G51" s="27"/>
      <c r="H51" s="27"/>
      <c r="I51" s="27"/>
      <c r="J51" s="27"/>
      <c r="K51" s="27"/>
      <c r="L51" s="27"/>
      <c r="M51" s="27"/>
      <c r="N51" s="27"/>
    </row>
    <row r="52" spans="1:14" ht="23" x14ac:dyDescent="0.25">
      <c r="A52" s="27"/>
      <c r="B52" s="28"/>
      <c r="C52" s="27" t="s">
        <v>16</v>
      </c>
      <c r="D52" s="27">
        <f t="shared" ref="D52:I52" si="0">D43/1000000</f>
        <v>2.4705984000000001</v>
      </c>
      <c r="E52" s="27">
        <f t="shared" si="0"/>
        <v>39.726805233502553</v>
      </c>
      <c r="F52" s="27">
        <f t="shared" si="0"/>
        <v>317.1113076762519</v>
      </c>
      <c r="G52" s="27">
        <f t="shared" si="0"/>
        <v>558.91141693661496</v>
      </c>
      <c r="H52" s="27">
        <f t="shared" si="0"/>
        <v>51.922378623630429</v>
      </c>
      <c r="I52" s="27">
        <f t="shared" si="0"/>
        <v>0</v>
      </c>
      <c r="J52" s="27"/>
      <c r="K52" s="27"/>
      <c r="L52" s="27"/>
      <c r="M52" s="27"/>
      <c r="N52" s="27"/>
    </row>
    <row r="53" spans="1:14" ht="23" x14ac:dyDescent="0.25">
      <c r="A53" s="27"/>
      <c r="B53" s="28"/>
      <c r="C53" s="27">
        <f>L55</f>
        <v>1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 ht="23" x14ac:dyDescent="0.25">
      <c r="A54" s="27"/>
      <c r="B54" s="28"/>
      <c r="C54" s="47">
        <f>K55</f>
        <v>0.96594599696843608</v>
      </c>
      <c r="D54" s="58" t="str">
        <f t="shared" ref="D54:I54" si="1">D6</f>
        <v>O</v>
      </c>
      <c r="E54" s="58" t="str">
        <f t="shared" si="1"/>
        <v>I</v>
      </c>
      <c r="F54" s="58" t="str">
        <f t="shared" si="1"/>
        <v>II</v>
      </c>
      <c r="G54" s="58" t="str">
        <f t="shared" si="1"/>
        <v>III</v>
      </c>
      <c r="H54" s="58" t="str">
        <f t="shared" si="1"/>
        <v>IV</v>
      </c>
      <c r="I54" s="58" t="str">
        <f t="shared" si="1"/>
        <v>V</v>
      </c>
      <c r="J54" s="27"/>
      <c r="K54" s="27"/>
      <c r="L54" s="27"/>
      <c r="M54" s="27"/>
      <c r="N54" s="27"/>
    </row>
    <row r="55" spans="1:14" ht="23" x14ac:dyDescent="0.25">
      <c r="A55" s="27"/>
      <c r="B55" s="59">
        <v>2016</v>
      </c>
      <c r="C55" s="27" t="str">
        <f>CONCATENATE(C51,C53,C52)</f>
        <v>&lt; 11,5 cm =1%</v>
      </c>
      <c r="D55" s="47">
        <f t="shared" ref="D55:I55" si="2">SUM(D8:D24)/1000000000</f>
        <v>2.4705983999999998E-3</v>
      </c>
      <c r="E55" s="47">
        <f t="shared" si="2"/>
        <v>6.3233431025000002E-3</v>
      </c>
      <c r="F55" s="47">
        <f t="shared" si="2"/>
        <v>5.7711120749999998E-4</v>
      </c>
      <c r="G55" s="47">
        <f t="shared" si="2"/>
        <v>0</v>
      </c>
      <c r="H55" s="47">
        <f t="shared" si="2"/>
        <v>0</v>
      </c>
      <c r="I55" s="47">
        <f t="shared" si="2"/>
        <v>0</v>
      </c>
      <c r="J55" s="47">
        <f>SUM(D55:I55)</f>
        <v>9.3710527099999993E-3</v>
      </c>
      <c r="K55" s="47">
        <f>(J55/$J57)*100</f>
        <v>0.96594599696843608</v>
      </c>
      <c r="L55" s="47">
        <f>ROUND(K55,0)</f>
        <v>1</v>
      </c>
      <c r="M55" s="27"/>
      <c r="N55" s="27"/>
    </row>
    <row r="56" spans="1:14" ht="23" x14ac:dyDescent="0.25">
      <c r="A56" s="27"/>
      <c r="B56" s="59"/>
      <c r="C56" s="27" t="s">
        <v>29</v>
      </c>
      <c r="D56" s="47">
        <f t="shared" ref="D56:I56" si="3">SUM(D25:D42)/1000000000</f>
        <v>0</v>
      </c>
      <c r="E56" s="47">
        <f t="shared" si="3"/>
        <v>3.3403462131002551E-2</v>
      </c>
      <c r="F56" s="47">
        <f t="shared" si="3"/>
        <v>0.31653419646875192</v>
      </c>
      <c r="G56" s="47">
        <f t="shared" si="3"/>
        <v>0.55891141693661495</v>
      </c>
      <c r="H56" s="47">
        <f t="shared" si="3"/>
        <v>5.192237862363043E-2</v>
      </c>
      <c r="I56" s="47">
        <f t="shared" si="3"/>
        <v>0</v>
      </c>
      <c r="J56" s="47">
        <f>SUM(D56:I56)</f>
        <v>0.96077145415999987</v>
      </c>
      <c r="K56" s="47">
        <f>(J56/$J57)*100</f>
        <v>99.034054003031557</v>
      </c>
      <c r="L56" s="27"/>
      <c r="M56" s="27"/>
      <c r="N56" s="27"/>
    </row>
    <row r="57" spans="1:14" ht="23" x14ac:dyDescent="0.25">
      <c r="A57" s="27"/>
      <c r="B57" s="59"/>
      <c r="C57" s="27"/>
      <c r="D57" s="27"/>
      <c r="E57" s="27"/>
      <c r="F57" s="27"/>
      <c r="G57" s="27"/>
      <c r="H57" s="27"/>
      <c r="I57" s="27"/>
      <c r="J57" s="47">
        <f>SUM(J55:J56)</f>
        <v>0.97014250686999992</v>
      </c>
      <c r="K57" s="47">
        <f>SUM(K55:K56)</f>
        <v>99.999999999999986</v>
      </c>
      <c r="L57" s="27"/>
      <c r="M57" s="27"/>
      <c r="N57" s="27"/>
    </row>
    <row r="58" spans="1:14" ht="23" x14ac:dyDescent="0.25">
      <c r="A58" s="27"/>
      <c r="B58" s="59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 ht="23" x14ac:dyDescent="0.25">
      <c r="A59" s="27"/>
      <c r="B59" s="59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 ht="23" x14ac:dyDescent="0.25">
      <c r="A60" s="27"/>
      <c r="B60" s="59"/>
      <c r="C60" s="47">
        <f>K61</f>
        <v>0</v>
      </c>
      <c r="D60" s="60" t="s">
        <v>5</v>
      </c>
      <c r="E60" s="60" t="s">
        <v>6</v>
      </c>
      <c r="F60" s="60" t="s">
        <v>7</v>
      </c>
      <c r="G60" s="60" t="s">
        <v>8</v>
      </c>
      <c r="H60" s="60" t="s">
        <v>9</v>
      </c>
      <c r="I60" s="60" t="s">
        <v>10</v>
      </c>
      <c r="J60" s="27"/>
      <c r="K60" s="27"/>
      <c r="L60" s="27"/>
      <c r="M60" s="27"/>
      <c r="N60" s="27"/>
    </row>
    <row r="61" spans="1:14" ht="23" x14ac:dyDescent="0.25">
      <c r="A61" s="27"/>
      <c r="B61" s="59"/>
      <c r="C61" s="27" t="s">
        <v>31</v>
      </c>
      <c r="D61" s="61"/>
      <c r="E61" s="61"/>
      <c r="F61" s="61"/>
      <c r="G61" s="61"/>
      <c r="H61" s="61"/>
      <c r="I61" s="61"/>
      <c r="J61" s="47"/>
      <c r="K61" s="47"/>
      <c r="L61" s="42"/>
      <c r="M61" s="27"/>
      <c r="N61" s="27"/>
    </row>
    <row r="62" spans="1:14" ht="23" x14ac:dyDescent="0.25">
      <c r="A62" s="27"/>
      <c r="B62" s="59"/>
      <c r="C62" s="27" t="s">
        <v>29</v>
      </c>
      <c r="D62" s="61"/>
      <c r="E62" s="61"/>
      <c r="F62" s="61"/>
      <c r="G62" s="61"/>
      <c r="H62" s="61"/>
      <c r="I62" s="61"/>
      <c r="J62" s="47"/>
      <c r="K62" s="47"/>
      <c r="L62" s="42"/>
      <c r="M62" s="27"/>
      <c r="N62" s="27"/>
    </row>
    <row r="63" spans="1:14" ht="23" x14ac:dyDescent="0.25">
      <c r="A63" s="27"/>
      <c r="B63" s="59"/>
      <c r="C63" s="27"/>
      <c r="D63" s="27"/>
      <c r="E63" s="27"/>
      <c r="F63" s="27"/>
      <c r="G63" s="27"/>
      <c r="H63" s="27"/>
      <c r="I63" s="27"/>
      <c r="J63" s="47"/>
      <c r="K63" s="47"/>
      <c r="L63" s="42"/>
      <c r="M63" s="27"/>
      <c r="N63" s="27"/>
    </row>
    <row r="64" spans="1:14" ht="23" x14ac:dyDescent="0.25">
      <c r="A64" s="27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</sheetData>
  <mergeCells count="2">
    <mergeCell ref="B1:J1"/>
    <mergeCell ref="B2:J2"/>
  </mergeCells>
  <phoneticPr fontId="0" type="noConversion"/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&amp;CCONVENIO DE DESEMPEÑO IFOP / SUBSECRETARÍA DE ECONOMÍA Y EMT 2020: 
"PROGRAMA DE SEGUIMIENTO DE LAS PRINCIPALES PESQUERÍAS PELÁGICAS, REGIONES DE VALPARAÍSO Y AYSÉN DEL GENERAL CARLOS IBÁÑEZ DEL CAMPO, AÑO 2020".  ANEXO 4XXX</oddFooter>
  </headerFooter>
  <drawing r:id="rId2"/>
  <legacyDrawingHF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W64"/>
  <sheetViews>
    <sheetView showZeros="0" zoomScale="35" zoomScaleNormal="35" workbookViewId="0"/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3" width="24.140625" style="3" customWidth="1"/>
    <col min="4" max="8" width="23.85546875" style="3" customWidth="1"/>
    <col min="9" max="10" width="20.85546875" style="3" customWidth="1"/>
    <col min="11" max="11" width="12.42578125" style="1" bestFit="1" customWidth="1"/>
    <col min="12" max="12" width="22.28515625" style="1" bestFit="1" customWidth="1"/>
    <col min="13" max="17" width="11.5703125" style="1"/>
    <col min="18" max="18" width="13.85546875" style="1" customWidth="1"/>
    <col min="19" max="19" width="17.7109375" style="1" bestFit="1" customWidth="1"/>
    <col min="20" max="20" width="18.28515625" style="1" bestFit="1" customWidth="1"/>
    <col min="21" max="22" width="17.5703125" style="1" customWidth="1"/>
    <col min="23" max="16384" width="11.5703125" style="1"/>
  </cols>
  <sheetData>
    <row r="1" spans="1:23" ht="23" x14ac:dyDescent="0.25">
      <c r="A1" s="27"/>
      <c r="B1" s="102" t="s">
        <v>40</v>
      </c>
      <c r="C1" s="102"/>
      <c r="D1" s="102"/>
      <c r="E1" s="102"/>
      <c r="F1" s="102"/>
      <c r="G1" s="102"/>
      <c r="H1" s="102"/>
      <c r="I1" s="102"/>
      <c r="J1" s="102"/>
      <c r="K1" s="27"/>
      <c r="L1" s="27"/>
      <c r="M1" s="27"/>
      <c r="N1" s="27"/>
    </row>
    <row r="2" spans="1:23" ht="23" x14ac:dyDescent="0.25">
      <c r="A2" s="27"/>
      <c r="B2" s="102" t="s">
        <v>83</v>
      </c>
      <c r="C2" s="102"/>
      <c r="D2" s="102"/>
      <c r="E2" s="102"/>
      <c r="F2" s="102"/>
      <c r="G2" s="102"/>
      <c r="H2" s="102"/>
      <c r="I2" s="102"/>
      <c r="J2" s="102"/>
      <c r="K2" s="27"/>
      <c r="L2" s="27"/>
      <c r="M2" s="27"/>
      <c r="N2" s="27"/>
    </row>
    <row r="3" spans="1:23" ht="23" x14ac:dyDescent="0.25">
      <c r="A3" s="27"/>
      <c r="B3" s="28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23" s="4" customFormat="1" ht="24" thickBot="1" x14ac:dyDescent="0.3">
      <c r="A4" s="29"/>
      <c r="B4" s="30"/>
      <c r="C4" s="80"/>
      <c r="D4" s="31"/>
      <c r="E4" s="31"/>
      <c r="F4" s="31"/>
      <c r="G4" s="31"/>
      <c r="H4" s="31"/>
      <c r="I4" s="31"/>
      <c r="J4" s="31"/>
      <c r="K4" s="29"/>
      <c r="L4" s="29"/>
      <c r="M4" s="29"/>
      <c r="N4" s="29"/>
    </row>
    <row r="5" spans="1:23" s="5" customFormat="1" ht="30" x14ac:dyDescent="0.3">
      <c r="A5" s="29"/>
      <c r="B5" s="32" t="s">
        <v>0</v>
      </c>
      <c r="C5" s="81" t="s">
        <v>1</v>
      </c>
      <c r="D5" s="33" t="s">
        <v>2</v>
      </c>
      <c r="E5" s="33"/>
      <c r="F5" s="33"/>
      <c r="G5" s="33"/>
      <c r="H5" s="33"/>
      <c r="I5" s="33"/>
      <c r="J5" s="33"/>
      <c r="K5" s="29"/>
      <c r="L5" s="29"/>
      <c r="M5" s="29"/>
      <c r="N5" s="29"/>
      <c r="P5" s="6"/>
      <c r="Q5" s="7"/>
      <c r="R5" s="7"/>
      <c r="S5" s="7"/>
      <c r="T5" s="7"/>
      <c r="U5" s="7"/>
      <c r="V5" s="7"/>
      <c r="W5" s="8"/>
    </row>
    <row r="6" spans="1:23" s="4" customFormat="1" ht="23" x14ac:dyDescent="0.25">
      <c r="A6" s="29"/>
      <c r="B6" s="32" t="s">
        <v>3</v>
      </c>
      <c r="C6" s="81" t="s">
        <v>4</v>
      </c>
      <c r="D6" s="34" t="s">
        <v>5</v>
      </c>
      <c r="E6" s="34" t="s">
        <v>6</v>
      </c>
      <c r="F6" s="34" t="s">
        <v>7</v>
      </c>
      <c r="G6" s="34" t="s">
        <v>8</v>
      </c>
      <c r="H6" s="34" t="s">
        <v>9</v>
      </c>
      <c r="I6" s="34" t="s">
        <v>10</v>
      </c>
      <c r="J6" s="35"/>
      <c r="K6" s="29"/>
      <c r="L6" s="29"/>
      <c r="M6" s="29"/>
      <c r="N6" s="29"/>
      <c r="P6" s="9"/>
      <c r="Q6" s="10"/>
      <c r="R6" s="10"/>
      <c r="S6" s="10"/>
      <c r="T6" s="11" t="s">
        <v>11</v>
      </c>
      <c r="U6" s="12" t="s">
        <v>12</v>
      </c>
      <c r="V6" s="12" t="s">
        <v>12</v>
      </c>
      <c r="W6" s="12" t="s">
        <v>12</v>
      </c>
    </row>
    <row r="7" spans="1:23" ht="23" x14ac:dyDescent="0.25">
      <c r="A7" s="27"/>
      <c r="B7" s="36"/>
      <c r="C7" s="82"/>
      <c r="D7" s="37"/>
      <c r="E7" s="37"/>
      <c r="F7" s="37"/>
      <c r="G7" s="37"/>
      <c r="H7" s="37"/>
      <c r="I7" s="37"/>
      <c r="J7" s="37"/>
      <c r="K7" s="27"/>
      <c r="L7" s="27"/>
      <c r="M7" s="27"/>
      <c r="N7" s="27"/>
      <c r="P7" s="9"/>
      <c r="Q7" s="13"/>
      <c r="R7" s="13"/>
      <c r="S7" s="14"/>
      <c r="T7" s="10"/>
      <c r="U7" s="15"/>
      <c r="V7" s="15"/>
      <c r="W7" s="15"/>
    </row>
    <row r="8" spans="1:23" ht="23" x14ac:dyDescent="0.25">
      <c r="A8" s="27"/>
      <c r="B8" s="38">
        <v>3</v>
      </c>
      <c r="C8" s="83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/>
      <c r="J8" s="40"/>
      <c r="K8" s="27"/>
      <c r="L8" s="27"/>
      <c r="M8" s="27"/>
      <c r="N8" s="27"/>
      <c r="P8" s="9"/>
      <c r="Q8" s="13" t="s">
        <v>15</v>
      </c>
      <c r="R8" s="16" t="e">
        <f>V8</f>
        <v>#REF!</v>
      </c>
      <c r="S8" s="17">
        <f>C43</f>
        <v>1674320104.8799996</v>
      </c>
      <c r="T8" s="17" t="e">
        <f>SUM(T9:T11)</f>
        <v>#REF!</v>
      </c>
      <c r="U8" s="18" t="e">
        <f>T8/1000000</f>
        <v>#REF!</v>
      </c>
      <c r="V8" s="19" t="e">
        <f>SUM(V9:V11)</f>
        <v>#REF!</v>
      </c>
      <c r="W8" s="18"/>
    </row>
    <row r="9" spans="1:23" ht="23" x14ac:dyDescent="0.25">
      <c r="A9" s="27"/>
      <c r="B9" s="38">
        <v>3.5</v>
      </c>
      <c r="C9" s="83">
        <v>0</v>
      </c>
      <c r="D9" s="39">
        <v>0</v>
      </c>
      <c r="E9" s="39">
        <v>0</v>
      </c>
      <c r="F9" s="39">
        <v>0</v>
      </c>
      <c r="G9" s="39">
        <v>0</v>
      </c>
      <c r="H9" s="39"/>
      <c r="I9" s="39"/>
      <c r="J9" s="39">
        <v>0</v>
      </c>
      <c r="K9" s="27"/>
      <c r="L9" s="41"/>
      <c r="M9" s="41"/>
      <c r="N9" s="27"/>
      <c r="P9" s="9"/>
      <c r="Q9" s="13" t="s">
        <v>17</v>
      </c>
      <c r="R9" s="16" t="e">
        <f>V9</f>
        <v>#REF!</v>
      </c>
      <c r="S9" s="17"/>
      <c r="T9" s="17">
        <f>[1]SC19Ñ00!C40</f>
        <v>364348816.78055447</v>
      </c>
      <c r="U9" s="18">
        <f>T9/1000000</f>
        <v>364.3488167805545</v>
      </c>
      <c r="V9" s="20" t="e">
        <f>(U9*100)/$U$8</f>
        <v>#REF!</v>
      </c>
      <c r="W9" s="18"/>
    </row>
    <row r="10" spans="1:23" ht="23" x14ac:dyDescent="0.25">
      <c r="A10" s="27"/>
      <c r="B10" s="38">
        <v>4</v>
      </c>
      <c r="C10" s="83">
        <v>0</v>
      </c>
      <c r="D10" s="39">
        <v>0</v>
      </c>
      <c r="E10" s="39">
        <v>0</v>
      </c>
      <c r="F10" s="39">
        <v>0</v>
      </c>
      <c r="G10" s="39">
        <v>0</v>
      </c>
      <c r="H10" s="39"/>
      <c r="I10" s="39"/>
      <c r="J10" s="39">
        <v>0</v>
      </c>
      <c r="K10" s="27"/>
      <c r="L10" s="42"/>
      <c r="M10" s="41"/>
      <c r="N10" s="27"/>
      <c r="P10" s="9"/>
      <c r="Q10" s="13" t="s">
        <v>19</v>
      </c>
      <c r="R10" s="16" t="e">
        <f>V10</f>
        <v>#REF!</v>
      </c>
      <c r="S10" s="17"/>
      <c r="T10" s="17">
        <f>[1]SC28Ñ00!C40</f>
        <v>66674619947.842796</v>
      </c>
      <c r="U10" s="18">
        <f>T10/1000000</f>
        <v>66674.619947842803</v>
      </c>
      <c r="V10" s="20" t="e">
        <f>(U10*100)/$U$8</f>
        <v>#REF!</v>
      </c>
      <c r="W10" s="18"/>
    </row>
    <row r="11" spans="1:23" ht="23" x14ac:dyDescent="0.25">
      <c r="A11" s="27"/>
      <c r="B11" s="38">
        <v>4.5</v>
      </c>
      <c r="C11" s="83">
        <v>0</v>
      </c>
      <c r="D11" s="39">
        <v>0</v>
      </c>
      <c r="E11" s="39">
        <v>0</v>
      </c>
      <c r="F11" s="39">
        <v>0</v>
      </c>
      <c r="G11" s="39">
        <v>0</v>
      </c>
      <c r="H11" s="39"/>
      <c r="I11" s="39"/>
      <c r="J11" s="39">
        <v>0</v>
      </c>
      <c r="K11" s="27"/>
      <c r="L11" s="42"/>
      <c r="M11" s="41"/>
      <c r="N11" s="27"/>
      <c r="P11" s="9"/>
      <c r="Q11" s="13" t="s">
        <v>21</v>
      </c>
      <c r="R11" s="16" t="e">
        <f>V11</f>
        <v>#REF!</v>
      </c>
      <c r="S11" s="17"/>
      <c r="T11" s="17" t="e">
        <f>#REF!</f>
        <v>#REF!</v>
      </c>
      <c r="U11" s="18" t="e">
        <f>T11/1000000</f>
        <v>#REF!</v>
      </c>
      <c r="V11" s="20" t="e">
        <f>(U11*100)/$U$8</f>
        <v>#REF!</v>
      </c>
      <c r="W11" s="18"/>
    </row>
    <row r="12" spans="1:23" ht="26" thickBot="1" x14ac:dyDescent="0.3">
      <c r="A12" s="27"/>
      <c r="B12" s="38">
        <v>5</v>
      </c>
      <c r="C12" s="83">
        <v>0</v>
      </c>
      <c r="D12" s="39">
        <v>0</v>
      </c>
      <c r="E12" s="39">
        <v>0</v>
      </c>
      <c r="F12" s="39">
        <v>0</v>
      </c>
      <c r="G12" s="39">
        <v>0</v>
      </c>
      <c r="H12" s="39"/>
      <c r="I12" s="39"/>
      <c r="J12" s="39">
        <v>0</v>
      </c>
      <c r="K12" s="27"/>
      <c r="L12" s="27"/>
      <c r="M12" s="27"/>
      <c r="N12" s="27"/>
      <c r="P12" s="21"/>
      <c r="Q12" s="22"/>
      <c r="R12" s="22"/>
      <c r="S12" s="22"/>
      <c r="T12" s="23"/>
      <c r="U12" s="23"/>
      <c r="V12" s="23"/>
      <c r="W12" s="24"/>
    </row>
    <row r="13" spans="1:23" ht="23" x14ac:dyDescent="0.25">
      <c r="A13" s="27"/>
      <c r="B13" s="38">
        <v>5.5</v>
      </c>
      <c r="C13" s="83">
        <v>0</v>
      </c>
      <c r="D13" s="39">
        <v>0</v>
      </c>
      <c r="E13" s="39">
        <v>0</v>
      </c>
      <c r="F13" s="39">
        <v>0</v>
      </c>
      <c r="G13" s="39">
        <v>0</v>
      </c>
      <c r="H13" s="39"/>
      <c r="I13" s="39"/>
      <c r="J13" s="39">
        <v>0</v>
      </c>
      <c r="K13" s="27"/>
      <c r="L13" s="27"/>
      <c r="M13" s="27"/>
      <c r="N13" s="27"/>
    </row>
    <row r="14" spans="1:23" ht="23" x14ac:dyDescent="0.25">
      <c r="A14" s="27"/>
      <c r="B14" s="38">
        <v>6</v>
      </c>
      <c r="C14" s="83">
        <v>0</v>
      </c>
      <c r="D14" s="39">
        <v>0</v>
      </c>
      <c r="E14" s="39">
        <v>0</v>
      </c>
      <c r="F14" s="39">
        <v>0</v>
      </c>
      <c r="G14" s="39">
        <v>0</v>
      </c>
      <c r="H14" s="39"/>
      <c r="I14" s="39"/>
      <c r="J14" s="39">
        <v>0</v>
      </c>
      <c r="K14" s="27"/>
      <c r="L14" s="27"/>
      <c r="M14" s="27"/>
      <c r="N14" s="27"/>
    </row>
    <row r="15" spans="1:23" ht="23" x14ac:dyDescent="0.25">
      <c r="A15" s="27"/>
      <c r="B15" s="38">
        <v>6.5</v>
      </c>
      <c r="C15" s="83">
        <v>0</v>
      </c>
      <c r="D15" s="39">
        <v>0</v>
      </c>
      <c r="E15" s="39">
        <v>0</v>
      </c>
      <c r="F15" s="39">
        <v>0</v>
      </c>
      <c r="G15" s="39">
        <v>0</v>
      </c>
      <c r="H15" s="39"/>
      <c r="I15" s="39"/>
      <c r="J15" s="39">
        <v>0</v>
      </c>
      <c r="K15" s="27"/>
      <c r="L15" s="27"/>
      <c r="M15" s="27"/>
      <c r="N15" s="27"/>
    </row>
    <row r="16" spans="1:23" ht="23" x14ac:dyDescent="0.25">
      <c r="A16" s="27"/>
      <c r="B16" s="38">
        <v>7</v>
      </c>
      <c r="C16" s="83">
        <v>4526.99</v>
      </c>
      <c r="D16" s="39">
        <v>4526.99</v>
      </c>
      <c r="E16" s="39">
        <v>0</v>
      </c>
      <c r="F16" s="39">
        <v>0</v>
      </c>
      <c r="G16" s="39">
        <v>0</v>
      </c>
      <c r="H16" s="39"/>
      <c r="I16" s="39"/>
      <c r="J16" s="39">
        <v>0</v>
      </c>
      <c r="K16" s="27"/>
      <c r="L16" s="27"/>
      <c r="M16" s="27"/>
      <c r="N16" s="27"/>
      <c r="Q16" s="1" t="s">
        <v>22</v>
      </c>
    </row>
    <row r="17" spans="1:14" ht="23" x14ac:dyDescent="0.25">
      <c r="A17" s="27"/>
      <c r="B17" s="38">
        <v>7.5</v>
      </c>
      <c r="C17" s="83">
        <v>22635.39</v>
      </c>
      <c r="D17" s="39">
        <v>22635.39</v>
      </c>
      <c r="E17" s="39">
        <v>0</v>
      </c>
      <c r="F17" s="39">
        <v>0</v>
      </c>
      <c r="G17" s="39">
        <v>0</v>
      </c>
      <c r="H17" s="39"/>
      <c r="I17" s="39"/>
      <c r="J17" s="39">
        <v>0</v>
      </c>
      <c r="K17" s="27"/>
      <c r="L17" s="42">
        <f>K55</f>
        <v>53.003670448286499</v>
      </c>
      <c r="M17" s="41" t="s">
        <v>16</v>
      </c>
      <c r="N17" s="27"/>
    </row>
    <row r="18" spans="1:14" ht="23" x14ac:dyDescent="0.25">
      <c r="A18" s="27"/>
      <c r="B18" s="38">
        <v>8</v>
      </c>
      <c r="C18" s="83">
        <v>568287.17999999993</v>
      </c>
      <c r="D18" s="39">
        <v>568287.17999999993</v>
      </c>
      <c r="E18" s="39">
        <v>0</v>
      </c>
      <c r="F18" s="39">
        <v>0</v>
      </c>
      <c r="G18" s="39">
        <v>0</v>
      </c>
      <c r="H18" s="39"/>
      <c r="I18" s="39"/>
      <c r="J18" s="39">
        <v>0</v>
      </c>
      <c r="K18" s="27"/>
      <c r="L18" s="42">
        <f>C48</f>
        <v>23193.534658325843</v>
      </c>
      <c r="M18" s="41" t="s">
        <v>18</v>
      </c>
      <c r="N18" s="27"/>
    </row>
    <row r="19" spans="1:14" ht="23" x14ac:dyDescent="0.25">
      <c r="A19" s="27"/>
      <c r="B19" s="38">
        <v>8.5</v>
      </c>
      <c r="C19" s="83">
        <v>2601590.7200000002</v>
      </c>
      <c r="D19" s="39">
        <v>2601590.7200000002</v>
      </c>
      <c r="E19" s="39">
        <v>0</v>
      </c>
      <c r="F19" s="39">
        <v>0</v>
      </c>
      <c r="G19" s="39">
        <v>0</v>
      </c>
      <c r="H19" s="39"/>
      <c r="I19" s="39"/>
      <c r="J19" s="39">
        <v>0</v>
      </c>
      <c r="K19" s="27"/>
      <c r="L19" s="42">
        <f>C43</f>
        <v>1674320104.8799996</v>
      </c>
      <c r="M19" s="41" t="s">
        <v>20</v>
      </c>
      <c r="N19" s="27"/>
    </row>
    <row r="20" spans="1:14" ht="23" x14ac:dyDescent="0.25">
      <c r="A20" s="27"/>
      <c r="B20" s="38">
        <v>9</v>
      </c>
      <c r="C20" s="83">
        <v>9674071.6899999995</v>
      </c>
      <c r="D20" s="39">
        <v>9674071.6899999995</v>
      </c>
      <c r="E20" s="39">
        <v>0</v>
      </c>
      <c r="F20" s="39">
        <v>0</v>
      </c>
      <c r="G20" s="39">
        <v>0</v>
      </c>
      <c r="H20" s="39"/>
      <c r="I20" s="39"/>
      <c r="J20" s="39">
        <v>0</v>
      </c>
      <c r="K20" s="27"/>
      <c r="L20" s="42">
        <f>L71</f>
        <v>0</v>
      </c>
      <c r="M20" s="27"/>
      <c r="N20" s="27"/>
    </row>
    <row r="21" spans="1:14" ht="23" x14ac:dyDescent="0.25">
      <c r="A21" s="27"/>
      <c r="B21" s="38">
        <v>9.5</v>
      </c>
      <c r="C21" s="83">
        <v>34706971.390000001</v>
      </c>
      <c r="D21" s="39">
        <v>34706971.390000001</v>
      </c>
      <c r="E21" s="39">
        <v>0</v>
      </c>
      <c r="F21" s="39">
        <v>0</v>
      </c>
      <c r="G21" s="39">
        <v>0</v>
      </c>
      <c r="H21" s="39"/>
      <c r="I21" s="39"/>
      <c r="J21" s="39">
        <v>0</v>
      </c>
      <c r="K21" s="27"/>
      <c r="L21" s="27"/>
      <c r="M21" s="27"/>
      <c r="N21" s="27"/>
    </row>
    <row r="22" spans="1:14" ht="23" x14ac:dyDescent="0.25">
      <c r="A22" s="27"/>
      <c r="B22" s="38">
        <v>10</v>
      </c>
      <c r="C22" s="83">
        <v>117490586.30000001</v>
      </c>
      <c r="D22" s="39">
        <v>117490586.30000001</v>
      </c>
      <c r="E22" s="39">
        <v>0</v>
      </c>
      <c r="F22" s="39">
        <v>0</v>
      </c>
      <c r="G22" s="39">
        <v>0</v>
      </c>
      <c r="H22" s="39"/>
      <c r="I22" s="39"/>
      <c r="J22" s="39">
        <v>0</v>
      </c>
      <c r="K22" s="27"/>
      <c r="L22" s="27"/>
      <c r="M22" s="27"/>
      <c r="N22" s="27"/>
    </row>
    <row r="23" spans="1:14" ht="23" x14ac:dyDescent="0.25">
      <c r="A23" s="27"/>
      <c r="B23" s="38">
        <v>10.5</v>
      </c>
      <c r="C23" s="83">
        <v>281321382.82999998</v>
      </c>
      <c r="D23" s="39">
        <v>281321382.82999998</v>
      </c>
      <c r="E23" s="39">
        <v>0</v>
      </c>
      <c r="F23" s="39">
        <v>0</v>
      </c>
      <c r="G23" s="39">
        <v>0</v>
      </c>
      <c r="H23" s="39"/>
      <c r="I23" s="39"/>
      <c r="J23" s="39">
        <v>0</v>
      </c>
      <c r="K23" s="27"/>
      <c r="L23" s="27"/>
      <c r="M23" s="27"/>
      <c r="N23" s="27"/>
    </row>
    <row r="24" spans="1:14" ht="23" x14ac:dyDescent="0.25">
      <c r="A24" s="27"/>
      <c r="B24" s="38">
        <v>11</v>
      </c>
      <c r="C24" s="83">
        <v>441061058.15000004</v>
      </c>
      <c r="D24" s="39">
        <v>441061058.15000004</v>
      </c>
      <c r="E24" s="39">
        <v>0</v>
      </c>
      <c r="F24" s="39">
        <v>0</v>
      </c>
      <c r="G24" s="39">
        <v>0</v>
      </c>
      <c r="H24" s="39"/>
      <c r="I24" s="39"/>
      <c r="J24" s="39">
        <v>0</v>
      </c>
      <c r="K24" s="27"/>
      <c r="L24" s="27"/>
      <c r="M24" s="27"/>
      <c r="N24" s="27"/>
    </row>
    <row r="25" spans="1:14" ht="23" x14ac:dyDescent="0.25">
      <c r="A25" s="27"/>
      <c r="B25" s="38">
        <v>11.5</v>
      </c>
      <c r="C25" s="83">
        <v>285607817.88</v>
      </c>
      <c r="D25" s="39">
        <v>285607817.88</v>
      </c>
      <c r="E25" s="39">
        <v>0</v>
      </c>
      <c r="F25" s="39">
        <v>0</v>
      </c>
      <c r="G25" s="39">
        <v>0</v>
      </c>
      <c r="H25" s="39"/>
      <c r="I25" s="39"/>
      <c r="J25" s="39">
        <v>0</v>
      </c>
      <c r="K25" s="27"/>
      <c r="L25" s="27"/>
      <c r="M25" s="27"/>
      <c r="N25" s="27"/>
    </row>
    <row r="26" spans="1:14" ht="23" x14ac:dyDescent="0.25">
      <c r="A26" s="27"/>
      <c r="B26" s="38">
        <v>12</v>
      </c>
      <c r="C26" s="83">
        <v>140728623.51999998</v>
      </c>
      <c r="D26" s="39">
        <v>98510036.463999987</v>
      </c>
      <c r="E26" s="39">
        <v>42218587.055999994</v>
      </c>
      <c r="F26" s="39">
        <v>0</v>
      </c>
      <c r="G26" s="39">
        <v>0</v>
      </c>
      <c r="H26" s="39"/>
      <c r="I26" s="39"/>
      <c r="J26" s="39">
        <v>0</v>
      </c>
      <c r="K26" s="27"/>
      <c r="L26" s="27"/>
      <c r="M26" s="27"/>
      <c r="N26" s="27"/>
    </row>
    <row r="27" spans="1:14" ht="23" x14ac:dyDescent="0.25">
      <c r="A27" s="27"/>
      <c r="B27" s="38">
        <v>12.5</v>
      </c>
      <c r="C27" s="83">
        <v>72832039.040000007</v>
      </c>
      <c r="D27" s="39">
        <v>40057621.472000003</v>
      </c>
      <c r="E27" s="39">
        <v>32774417.568000004</v>
      </c>
      <c r="F27" s="39">
        <v>0</v>
      </c>
      <c r="G27" s="39">
        <v>0</v>
      </c>
      <c r="H27" s="39"/>
      <c r="I27" s="39"/>
      <c r="J27" s="39">
        <v>0</v>
      </c>
      <c r="K27" s="27"/>
      <c r="L27" s="27"/>
      <c r="M27" s="27"/>
      <c r="N27" s="27"/>
    </row>
    <row r="28" spans="1:14" ht="23" x14ac:dyDescent="0.25">
      <c r="A28" s="27"/>
      <c r="B28" s="38">
        <v>13</v>
      </c>
      <c r="C28" s="83">
        <v>60686502.119999997</v>
      </c>
      <c r="D28" s="39">
        <v>15171625.530000001</v>
      </c>
      <c r="E28" s="39">
        <v>42480551.483999997</v>
      </c>
      <c r="F28" s="39">
        <v>3034325.1060000006</v>
      </c>
      <c r="G28" s="39">
        <v>0</v>
      </c>
      <c r="H28" s="39"/>
      <c r="I28" s="39"/>
      <c r="J28" s="39">
        <v>0</v>
      </c>
      <c r="K28" s="27"/>
      <c r="L28" s="27"/>
      <c r="M28" s="27"/>
      <c r="N28" s="27"/>
    </row>
    <row r="29" spans="1:14" ht="23" x14ac:dyDescent="0.25">
      <c r="A29" s="27"/>
      <c r="B29" s="38">
        <v>13.5</v>
      </c>
      <c r="C29" s="83">
        <v>29088890.57</v>
      </c>
      <c r="D29" s="39">
        <v>5817778.1140000001</v>
      </c>
      <c r="E29" s="39">
        <v>21816667.927500002</v>
      </c>
      <c r="F29" s="39">
        <v>1454444.5285</v>
      </c>
      <c r="G29" s="39">
        <v>0</v>
      </c>
      <c r="H29" s="39"/>
      <c r="I29" s="39"/>
      <c r="J29" s="39">
        <v>0</v>
      </c>
      <c r="K29" s="27"/>
      <c r="L29" s="27"/>
      <c r="M29" s="27"/>
      <c r="N29" s="27"/>
    </row>
    <row r="30" spans="1:14" ht="23" x14ac:dyDescent="0.25">
      <c r="A30" s="27"/>
      <c r="B30" s="38">
        <v>14</v>
      </c>
      <c r="C30" s="83">
        <v>21376906.539999999</v>
      </c>
      <c r="D30" s="39">
        <v>0</v>
      </c>
      <c r="E30" s="39">
        <v>15751404.818947367</v>
      </c>
      <c r="F30" s="39">
        <v>5625501.7210526317</v>
      </c>
      <c r="G30" s="39">
        <v>0</v>
      </c>
      <c r="H30" s="39"/>
      <c r="I30" s="39"/>
      <c r="J30" s="39"/>
      <c r="K30" s="27"/>
      <c r="L30" s="27"/>
      <c r="M30" s="27"/>
      <c r="N30" s="27"/>
    </row>
    <row r="31" spans="1:14" ht="23" x14ac:dyDescent="0.25">
      <c r="A31" s="27"/>
      <c r="B31" s="38">
        <v>14.5</v>
      </c>
      <c r="C31" s="83">
        <v>24018113.27</v>
      </c>
      <c r="D31" s="39">
        <v>0</v>
      </c>
      <c r="E31" s="39">
        <v>3792333.674210526</v>
      </c>
      <c r="F31" s="39">
        <v>18961668.37105263</v>
      </c>
      <c r="G31" s="39">
        <v>1264111.2247368421</v>
      </c>
      <c r="H31" s="39"/>
      <c r="I31" s="39"/>
      <c r="J31" s="39"/>
      <c r="K31" s="27"/>
      <c r="L31" s="27"/>
      <c r="M31" s="27"/>
      <c r="N31" s="27"/>
    </row>
    <row r="32" spans="1:14" ht="23" x14ac:dyDescent="0.25">
      <c r="A32" s="27"/>
      <c r="B32" s="38">
        <v>15</v>
      </c>
      <c r="C32" s="83">
        <v>27731709</v>
      </c>
      <c r="D32" s="39">
        <v>0</v>
      </c>
      <c r="E32" s="39">
        <v>4378690.8947368413</v>
      </c>
      <c r="F32" s="39">
        <v>18974327.210526317</v>
      </c>
      <c r="G32" s="39">
        <v>4378690.8947368413</v>
      </c>
      <c r="H32" s="39"/>
      <c r="I32" s="39"/>
      <c r="J32" s="39"/>
      <c r="K32" s="27"/>
      <c r="L32" s="27"/>
      <c r="M32" s="27"/>
      <c r="N32" s="27"/>
    </row>
    <row r="33" spans="1:14" ht="23" x14ac:dyDescent="0.25">
      <c r="A33" s="27"/>
      <c r="B33" s="38">
        <v>15.5</v>
      </c>
      <c r="C33" s="83">
        <v>34594822.200000003</v>
      </c>
      <c r="D33" s="39">
        <v>0</v>
      </c>
      <c r="E33" s="39">
        <v>1729741.1100000003</v>
      </c>
      <c r="F33" s="39">
        <v>22486634.43</v>
      </c>
      <c r="G33" s="39">
        <v>10378446.66</v>
      </c>
      <c r="H33" s="39"/>
      <c r="I33" s="39"/>
      <c r="J33" s="39">
        <v>0</v>
      </c>
      <c r="K33" s="27"/>
      <c r="L33" s="27"/>
      <c r="M33" s="27"/>
      <c r="N33" s="27"/>
    </row>
    <row r="34" spans="1:14" ht="23" x14ac:dyDescent="0.25">
      <c r="A34" s="27"/>
      <c r="B34" s="38">
        <v>16</v>
      </c>
      <c r="C34" s="83">
        <v>53109075.990000002</v>
      </c>
      <c r="D34" s="39">
        <v>0</v>
      </c>
      <c r="E34" s="39">
        <v>0</v>
      </c>
      <c r="F34" s="39">
        <v>22361716.206315789</v>
      </c>
      <c r="G34" s="39">
        <v>30747359.783684213</v>
      </c>
      <c r="H34" s="39"/>
      <c r="I34" s="39"/>
      <c r="J34" s="39">
        <v>0</v>
      </c>
      <c r="K34" s="27"/>
      <c r="L34" s="27"/>
      <c r="M34" s="27"/>
      <c r="N34" s="27"/>
    </row>
    <row r="35" spans="1:14" ht="23" x14ac:dyDescent="0.25">
      <c r="A35" s="27"/>
      <c r="B35" s="38">
        <v>16.5</v>
      </c>
      <c r="C35" s="83">
        <v>27390941.969999999</v>
      </c>
      <c r="D35" s="39">
        <v>0</v>
      </c>
      <c r="E35" s="39">
        <v>0</v>
      </c>
      <c r="F35" s="39">
        <v>16434565.182</v>
      </c>
      <c r="G35" s="39">
        <v>10956376.788000001</v>
      </c>
      <c r="H35" s="39"/>
      <c r="I35" s="39"/>
      <c r="J35" s="39">
        <v>0</v>
      </c>
      <c r="K35" s="27"/>
      <c r="L35" s="27"/>
      <c r="M35" s="27"/>
      <c r="N35" s="27"/>
    </row>
    <row r="36" spans="1:14" ht="23" x14ac:dyDescent="0.25">
      <c r="A36" s="27"/>
      <c r="B36" s="38">
        <v>17</v>
      </c>
      <c r="C36" s="83">
        <v>9625792.3000000007</v>
      </c>
      <c r="D36" s="39">
        <v>0</v>
      </c>
      <c r="E36" s="39">
        <v>0</v>
      </c>
      <c r="F36" s="39">
        <v>3500288.1090909094</v>
      </c>
      <c r="G36" s="39">
        <v>6125504.1909090914</v>
      </c>
      <c r="H36" s="39"/>
      <c r="I36" s="39"/>
      <c r="J36" s="39">
        <v>0</v>
      </c>
      <c r="K36" s="27"/>
      <c r="L36" s="27"/>
      <c r="M36" s="27"/>
      <c r="N36" s="27"/>
    </row>
    <row r="37" spans="1:14" ht="23" x14ac:dyDescent="0.25">
      <c r="A37" s="27"/>
      <c r="B37" s="38">
        <v>17.5</v>
      </c>
      <c r="C37" s="83">
        <v>77759.839999999997</v>
      </c>
      <c r="D37" s="39">
        <v>0</v>
      </c>
      <c r="E37" s="39">
        <v>0</v>
      </c>
      <c r="F37" s="39">
        <v>0</v>
      </c>
      <c r="G37" s="39">
        <v>77759.839999999997</v>
      </c>
      <c r="H37" s="39"/>
      <c r="I37" s="39"/>
      <c r="J37" s="39">
        <v>0</v>
      </c>
      <c r="K37" s="27"/>
      <c r="L37" s="27"/>
      <c r="M37" s="27"/>
      <c r="N37" s="27"/>
    </row>
    <row r="38" spans="1:14" ht="23" x14ac:dyDescent="0.25">
      <c r="A38" s="27"/>
      <c r="B38" s="38">
        <v>18</v>
      </c>
      <c r="C38" s="83"/>
      <c r="D38" s="39"/>
      <c r="E38" s="39"/>
      <c r="F38" s="39"/>
      <c r="G38" s="39"/>
      <c r="H38" s="39"/>
      <c r="I38" s="39"/>
      <c r="J38" s="39">
        <v>0</v>
      </c>
      <c r="K38" s="43"/>
      <c r="L38" s="43"/>
      <c r="M38" s="43"/>
      <c r="N38" s="27"/>
    </row>
    <row r="39" spans="1:14" ht="23" x14ac:dyDescent="0.25">
      <c r="A39" s="27"/>
      <c r="B39" s="38">
        <v>18.5</v>
      </c>
      <c r="C39" s="83"/>
      <c r="D39" s="39"/>
      <c r="E39" s="39"/>
      <c r="F39" s="39"/>
      <c r="G39" s="39"/>
      <c r="H39" s="39"/>
      <c r="I39" s="39"/>
      <c r="J39" s="39">
        <v>0</v>
      </c>
      <c r="K39" s="43"/>
      <c r="L39" s="43"/>
      <c r="M39" s="43"/>
      <c r="N39" s="27"/>
    </row>
    <row r="40" spans="1:14" ht="23" x14ac:dyDescent="0.25">
      <c r="A40" s="27"/>
      <c r="B40" s="38">
        <v>19</v>
      </c>
      <c r="C40" s="83"/>
      <c r="D40" s="39"/>
      <c r="E40" s="39"/>
      <c r="F40" s="39"/>
      <c r="G40" s="39"/>
      <c r="H40" s="39"/>
      <c r="I40" s="39"/>
      <c r="J40" s="39">
        <v>0</v>
      </c>
      <c r="K40" s="43"/>
      <c r="L40" s="43"/>
      <c r="M40" s="43"/>
      <c r="N40" s="27"/>
    </row>
    <row r="41" spans="1:14" ht="23" x14ac:dyDescent="0.25">
      <c r="A41" s="27"/>
      <c r="B41" s="38">
        <v>19.5</v>
      </c>
      <c r="C41" s="83"/>
      <c r="D41" s="39"/>
      <c r="E41" s="39"/>
      <c r="F41" s="39"/>
      <c r="G41" s="39"/>
      <c r="H41" s="39"/>
      <c r="I41" s="39"/>
      <c r="J41" s="39"/>
      <c r="K41" s="43"/>
      <c r="L41" s="43"/>
      <c r="M41" s="43"/>
      <c r="N41" s="27"/>
    </row>
    <row r="42" spans="1:14" ht="23" x14ac:dyDescent="0.25">
      <c r="A42" s="27"/>
      <c r="B42" s="44"/>
      <c r="C42" s="84"/>
      <c r="D42" s="45"/>
      <c r="E42" s="45"/>
      <c r="F42" s="45"/>
      <c r="G42" s="45"/>
      <c r="H42" s="45"/>
      <c r="I42" s="45"/>
      <c r="J42" s="45"/>
      <c r="K42" s="43"/>
      <c r="L42" s="43"/>
      <c r="M42" s="43"/>
      <c r="N42" s="27"/>
    </row>
    <row r="43" spans="1:14" ht="23" x14ac:dyDescent="0.25">
      <c r="A43" s="27"/>
      <c r="B43" s="46" t="s">
        <v>23</v>
      </c>
      <c r="C43" s="90">
        <v>1674320104.8799996</v>
      </c>
      <c r="D43" s="39">
        <v>1332615990.0999999</v>
      </c>
      <c r="E43" s="39">
        <v>164942394.53339475</v>
      </c>
      <c r="F43" s="39">
        <v>112833470.86453828</v>
      </c>
      <c r="G43" s="39">
        <v>63928249.382066995</v>
      </c>
      <c r="H43" s="39"/>
      <c r="I43" s="39"/>
      <c r="J43" s="39">
        <v>0</v>
      </c>
      <c r="K43" s="43"/>
      <c r="L43" s="43"/>
      <c r="M43" s="43"/>
      <c r="N43" s="27"/>
    </row>
    <row r="44" spans="1:14" s="25" customFormat="1" ht="23" x14ac:dyDescent="0.25">
      <c r="A44" s="47"/>
      <c r="B44" s="38" t="s">
        <v>24</v>
      </c>
      <c r="C44" s="86">
        <v>100.00000000000001</v>
      </c>
      <c r="D44" s="48">
        <v>79.591470365549355</v>
      </c>
      <c r="E44" s="48">
        <v>9.8513058555918356</v>
      </c>
      <c r="F44" s="48">
        <v>6.7390620548407734</v>
      </c>
      <c r="G44" s="48">
        <v>3.8181617240180485</v>
      </c>
      <c r="H44" s="48"/>
      <c r="I44" s="48"/>
      <c r="J44" s="48">
        <v>0</v>
      </c>
      <c r="K44" s="43"/>
      <c r="L44" s="43"/>
      <c r="M44" s="43"/>
      <c r="N44" s="47"/>
    </row>
    <row r="45" spans="1:14" s="25" customFormat="1" ht="23" x14ac:dyDescent="0.25">
      <c r="A45" s="47"/>
      <c r="B45" s="38" t="s">
        <v>25</v>
      </c>
      <c r="C45" s="87">
        <v>11.679836057353906</v>
      </c>
      <c r="D45" s="49">
        <v>11.006319919372547</v>
      </c>
      <c r="E45" s="49">
        <v>12.920118644943972</v>
      </c>
      <c r="F45" s="49">
        <v>15.371350842796215</v>
      </c>
      <c r="G45" s="49">
        <v>16.004008420151401</v>
      </c>
      <c r="H45" s="49"/>
      <c r="I45" s="49"/>
      <c r="J45" s="49">
        <v>0</v>
      </c>
      <c r="K45" s="43"/>
      <c r="L45" s="43"/>
      <c r="M45" s="43"/>
      <c r="N45" s="47"/>
    </row>
    <row r="46" spans="1:14" s="26" customFormat="1" ht="23" x14ac:dyDescent="0.25">
      <c r="A46" s="50"/>
      <c r="B46" s="51" t="s">
        <v>26</v>
      </c>
      <c r="C46" s="88">
        <v>2.6817078376826138</v>
      </c>
      <c r="D46" s="52">
        <v>0.51280202250894069</v>
      </c>
      <c r="E46" s="52">
        <v>0.65127984817703954</v>
      </c>
      <c r="F46" s="52">
        <v>0.79035165167159138</v>
      </c>
      <c r="G46" s="52">
        <v>0.29495698940172271</v>
      </c>
      <c r="H46" s="52"/>
      <c r="I46" s="52"/>
      <c r="J46" s="52">
        <v>0</v>
      </c>
      <c r="K46" s="43"/>
      <c r="L46" s="43"/>
      <c r="M46" s="43"/>
      <c r="N46" s="50"/>
    </row>
    <row r="47" spans="1:14" ht="23" x14ac:dyDescent="0.25">
      <c r="A47" s="27"/>
      <c r="B47" s="53" t="s">
        <v>27</v>
      </c>
      <c r="C47" s="89">
        <v>13.759244507983368</v>
      </c>
      <c r="D47" s="54">
        <v>10.68497809358127</v>
      </c>
      <c r="E47" s="54">
        <v>18.14283917326836</v>
      </c>
      <c r="F47" s="54">
        <v>32.176514569783365</v>
      </c>
      <c r="G47" s="54">
        <v>36.469805811701754</v>
      </c>
      <c r="H47" s="54"/>
      <c r="I47" s="54"/>
      <c r="J47" s="54">
        <v>0</v>
      </c>
      <c r="K47" s="43"/>
      <c r="L47" s="43"/>
      <c r="M47" s="43"/>
      <c r="N47" s="27"/>
    </row>
    <row r="48" spans="1:14" ht="23" x14ac:dyDescent="0.25">
      <c r="A48" s="27"/>
      <c r="B48" s="46" t="s">
        <v>28</v>
      </c>
      <c r="C48" s="83">
        <v>23193.534658325843</v>
      </c>
      <c r="D48" s="55">
        <v>14238.972661374613</v>
      </c>
      <c r="E48" s="55">
        <v>2992.5233368731592</v>
      </c>
      <c r="F48" s="55">
        <v>3630.5878192320429</v>
      </c>
      <c r="G48" s="55">
        <v>2331.450840846026</v>
      </c>
      <c r="H48" s="55"/>
      <c r="I48" s="55"/>
      <c r="J48" s="55">
        <v>0</v>
      </c>
      <c r="K48" s="43"/>
      <c r="L48" s="43"/>
      <c r="M48" s="43"/>
      <c r="N48" s="27"/>
    </row>
    <row r="49" spans="1:14" ht="23" x14ac:dyDescent="0.25">
      <c r="A49" s="27"/>
      <c r="B49" s="44" t="s">
        <v>24</v>
      </c>
      <c r="C49" s="91">
        <v>100.00000000000001</v>
      </c>
      <c r="D49" s="56">
        <v>61.391990790257637</v>
      </c>
      <c r="E49" s="56">
        <v>12.902403109130782</v>
      </c>
      <c r="F49" s="56">
        <v>15.653447707371164</v>
      </c>
      <c r="G49" s="56">
        <v>10.052158393240415</v>
      </c>
      <c r="H49" s="56"/>
      <c r="I49" s="57"/>
      <c r="J49" s="57"/>
      <c r="K49" s="27"/>
      <c r="L49" s="27"/>
      <c r="M49" s="27"/>
      <c r="N49" s="27"/>
    </row>
    <row r="50" spans="1:14" ht="23" x14ac:dyDescent="0.25">
      <c r="A50" s="27"/>
      <c r="B50" s="28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 ht="23" x14ac:dyDescent="0.25">
      <c r="A51" s="27"/>
      <c r="B51" s="28"/>
      <c r="C51" s="27" t="s">
        <v>30</v>
      </c>
      <c r="D51" s="27"/>
      <c r="E51" s="47">
        <f>E48*100/C48</f>
        <v>12.902403109130782</v>
      </c>
      <c r="F51" s="27"/>
      <c r="G51" s="27"/>
      <c r="H51" s="27"/>
      <c r="I51" s="27"/>
      <c r="J51" s="27"/>
      <c r="K51" s="27"/>
      <c r="L51" s="27"/>
      <c r="M51" s="27"/>
      <c r="N51" s="27"/>
    </row>
    <row r="52" spans="1:14" ht="23" x14ac:dyDescent="0.25">
      <c r="A52" s="27"/>
      <c r="B52" s="28"/>
      <c r="C52" s="27" t="s">
        <v>16</v>
      </c>
      <c r="D52" s="27">
        <f t="shared" ref="D52:I52" si="0">D43/1000000</f>
        <v>1332.6159900999999</v>
      </c>
      <c r="E52" s="27">
        <f t="shared" si="0"/>
        <v>164.94239453339475</v>
      </c>
      <c r="F52" s="27">
        <f t="shared" si="0"/>
        <v>112.83347086453828</v>
      </c>
      <c r="G52" s="27">
        <f t="shared" si="0"/>
        <v>63.928249382066994</v>
      </c>
      <c r="H52" s="27">
        <f t="shared" si="0"/>
        <v>0</v>
      </c>
      <c r="I52" s="27">
        <f t="shared" si="0"/>
        <v>0</v>
      </c>
      <c r="J52" s="27"/>
      <c r="K52" s="27"/>
      <c r="L52" s="27"/>
      <c r="M52" s="27"/>
      <c r="N52" s="27"/>
    </row>
    <row r="53" spans="1:14" ht="23" x14ac:dyDescent="0.25">
      <c r="A53" s="27"/>
      <c r="B53" s="28"/>
      <c r="C53" s="27">
        <f>L55</f>
        <v>53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 ht="23" x14ac:dyDescent="0.25">
      <c r="A54" s="27"/>
      <c r="B54" s="28"/>
      <c r="C54" s="47">
        <f>K55</f>
        <v>53.003670448286499</v>
      </c>
      <c r="D54" s="58" t="str">
        <f t="shared" ref="D54:I54" si="1">D6</f>
        <v>O</v>
      </c>
      <c r="E54" s="58" t="str">
        <f t="shared" si="1"/>
        <v>I</v>
      </c>
      <c r="F54" s="58" t="str">
        <f t="shared" si="1"/>
        <v>II</v>
      </c>
      <c r="G54" s="58" t="str">
        <f t="shared" si="1"/>
        <v>III</v>
      </c>
      <c r="H54" s="58" t="str">
        <f t="shared" si="1"/>
        <v>IV</v>
      </c>
      <c r="I54" s="58" t="str">
        <f t="shared" si="1"/>
        <v>V</v>
      </c>
      <c r="J54" s="27"/>
      <c r="K54" s="27"/>
      <c r="L54" s="27"/>
      <c r="M54" s="27"/>
      <c r="N54" s="27"/>
    </row>
    <row r="55" spans="1:14" ht="23" x14ac:dyDescent="0.25">
      <c r="A55" s="27"/>
      <c r="B55" s="59">
        <v>2017</v>
      </c>
      <c r="C55" s="27" t="str">
        <f>CONCATENATE(C51,C53,C52)</f>
        <v>&lt; 11,5 cm =53%</v>
      </c>
      <c r="D55" s="47">
        <f t="shared" ref="D55:I55" si="2">SUM(D8:D24)/1000000000</f>
        <v>0.88745111064000015</v>
      </c>
      <c r="E55" s="47">
        <f t="shared" si="2"/>
        <v>0</v>
      </c>
      <c r="F55" s="47">
        <f t="shared" si="2"/>
        <v>0</v>
      </c>
      <c r="G55" s="47">
        <f t="shared" si="2"/>
        <v>0</v>
      </c>
      <c r="H55" s="47">
        <f t="shared" si="2"/>
        <v>0</v>
      </c>
      <c r="I55" s="47">
        <f t="shared" si="2"/>
        <v>0</v>
      </c>
      <c r="J55" s="47">
        <f>SUM(D55:I55)</f>
        <v>0.88745111064000015</v>
      </c>
      <c r="K55" s="47">
        <f>(J55/$J57)*100</f>
        <v>53.003670448286499</v>
      </c>
      <c r="L55" s="47">
        <f>ROUND(K55,0)</f>
        <v>53</v>
      </c>
      <c r="M55" s="27"/>
      <c r="N55" s="27"/>
    </row>
    <row r="56" spans="1:14" ht="23" x14ac:dyDescent="0.25">
      <c r="A56" s="27"/>
      <c r="B56" s="59"/>
      <c r="C56" s="27" t="s">
        <v>29</v>
      </c>
      <c r="D56" s="47">
        <f t="shared" ref="D56:I56" si="3">SUM(D25:D42)/1000000000</f>
        <v>0.44516487946</v>
      </c>
      <c r="E56" s="47">
        <f t="shared" si="3"/>
        <v>0.16494239453339476</v>
      </c>
      <c r="F56" s="47">
        <f t="shared" si="3"/>
        <v>0.11283347086453828</v>
      </c>
      <c r="G56" s="47">
        <f t="shared" si="3"/>
        <v>6.3928249382066996E-2</v>
      </c>
      <c r="H56" s="47">
        <f t="shared" si="3"/>
        <v>0</v>
      </c>
      <c r="I56" s="47">
        <f t="shared" si="3"/>
        <v>0</v>
      </c>
      <c r="J56" s="47">
        <f>SUM(D56:I56)</f>
        <v>0.78686899424000012</v>
      </c>
      <c r="K56" s="47">
        <f>(J56/$J57)*100</f>
        <v>46.996329551713508</v>
      </c>
      <c r="L56" s="27"/>
      <c r="M56" s="27"/>
      <c r="N56" s="27"/>
    </row>
    <row r="57" spans="1:14" ht="23" x14ac:dyDescent="0.25">
      <c r="A57" s="27"/>
      <c r="B57" s="59"/>
      <c r="C57" s="27"/>
      <c r="D57" s="27"/>
      <c r="E57" s="27"/>
      <c r="F57" s="27"/>
      <c r="G57" s="27"/>
      <c r="H57" s="27"/>
      <c r="I57" s="27"/>
      <c r="J57" s="47">
        <f>SUM(J55:J56)</f>
        <v>1.6743201048800003</v>
      </c>
      <c r="K57" s="47">
        <f>SUM(K55:K56)</f>
        <v>100</v>
      </c>
      <c r="L57" s="27"/>
      <c r="M57" s="27"/>
      <c r="N57" s="27"/>
    </row>
    <row r="58" spans="1:14" ht="23" x14ac:dyDescent="0.25">
      <c r="A58" s="27"/>
      <c r="B58" s="59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 ht="23" x14ac:dyDescent="0.25">
      <c r="A59" s="27"/>
      <c r="B59" s="59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 ht="23" x14ac:dyDescent="0.25">
      <c r="A60" s="27"/>
      <c r="B60" s="59"/>
      <c r="C60" s="47">
        <f>K61</f>
        <v>0</v>
      </c>
      <c r="D60" s="60" t="s">
        <v>5</v>
      </c>
      <c r="E60" s="60" t="s">
        <v>6</v>
      </c>
      <c r="F60" s="60" t="s">
        <v>7</v>
      </c>
      <c r="G60" s="60" t="s">
        <v>8</v>
      </c>
      <c r="H60" s="60" t="s">
        <v>9</v>
      </c>
      <c r="I60" s="60" t="s">
        <v>10</v>
      </c>
      <c r="J60" s="27"/>
      <c r="K60" s="27"/>
      <c r="L60" s="27"/>
      <c r="M60" s="27"/>
      <c r="N60" s="27"/>
    </row>
    <row r="61" spans="1:14" ht="23" x14ac:dyDescent="0.25">
      <c r="A61" s="27"/>
      <c r="B61" s="59"/>
      <c r="C61" s="27" t="s">
        <v>31</v>
      </c>
      <c r="D61" s="61"/>
      <c r="E61" s="61"/>
      <c r="F61" s="61"/>
      <c r="G61" s="61"/>
      <c r="H61" s="61"/>
      <c r="I61" s="61"/>
      <c r="J61" s="47"/>
      <c r="K61" s="47"/>
      <c r="L61" s="42"/>
      <c r="M61" s="27"/>
      <c r="N61" s="27"/>
    </row>
    <row r="62" spans="1:14" ht="23" x14ac:dyDescent="0.25">
      <c r="A62" s="27"/>
      <c r="B62" s="59"/>
      <c r="C62" s="27" t="s">
        <v>29</v>
      </c>
      <c r="D62" s="61"/>
      <c r="E62" s="61"/>
      <c r="F62" s="61"/>
      <c r="G62" s="61"/>
      <c r="H62" s="61"/>
      <c r="I62" s="61"/>
      <c r="J62" s="47"/>
      <c r="K62" s="47"/>
      <c r="L62" s="42"/>
      <c r="M62" s="27"/>
      <c r="N62" s="27"/>
    </row>
    <row r="63" spans="1:14" ht="23" x14ac:dyDescent="0.25">
      <c r="A63" s="27"/>
      <c r="B63" s="59"/>
      <c r="C63" s="27"/>
      <c r="D63" s="27"/>
      <c r="E63" s="27"/>
      <c r="F63" s="27"/>
      <c r="G63" s="27"/>
      <c r="H63" s="27"/>
      <c r="I63" s="27"/>
      <c r="J63" s="47"/>
      <c r="K63" s="47"/>
      <c r="L63" s="42"/>
      <c r="M63" s="27"/>
      <c r="N63" s="27"/>
    </row>
    <row r="64" spans="1:14" ht="23" x14ac:dyDescent="0.25">
      <c r="A64" s="27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</sheetData>
  <mergeCells count="2">
    <mergeCell ref="B1:J1"/>
    <mergeCell ref="B2:J2"/>
  </mergeCells>
  <phoneticPr fontId="0" type="noConversion"/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&amp;CCONVENIO DE DESEMPEÑO IFOP / SUBSECRETARÍA DE ECONOMÍA Y EMT 2020: 
"PROGRAMA DE SEGUIMIENTO DE LAS PRINCIPALES PESQUERÍAS PELÁGICAS, REGIONES DE VALPARAÍSO Y AYSÉN DEL GENERAL CARLOS IBÁÑEZ DEL CAMPO, AÑO 2020".  ANEXO 4XXX</oddFooter>
  </headerFooter>
  <drawing r:id="rId2"/>
  <legacyDrawingHF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W64"/>
  <sheetViews>
    <sheetView showZeros="0" zoomScale="35" zoomScaleNormal="35" workbookViewId="0"/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3" width="24.140625" style="3" customWidth="1"/>
    <col min="4" max="8" width="23.85546875" style="3" customWidth="1"/>
    <col min="9" max="10" width="20.85546875" style="3" customWidth="1"/>
    <col min="11" max="11" width="12.42578125" style="1" bestFit="1" customWidth="1"/>
    <col min="12" max="12" width="22.28515625" style="1" bestFit="1" customWidth="1"/>
    <col min="13" max="17" width="11.5703125" style="1"/>
    <col min="18" max="18" width="13.85546875" style="1" customWidth="1"/>
    <col min="19" max="19" width="17.7109375" style="1" bestFit="1" customWidth="1"/>
    <col min="20" max="20" width="18.28515625" style="1" bestFit="1" customWidth="1"/>
    <col min="21" max="22" width="17.5703125" style="1" customWidth="1"/>
    <col min="23" max="16384" width="11.5703125" style="1"/>
  </cols>
  <sheetData>
    <row r="1" spans="1:23" ht="23" x14ac:dyDescent="0.25">
      <c r="A1" s="27"/>
      <c r="B1" s="102" t="s">
        <v>39</v>
      </c>
      <c r="C1" s="102"/>
      <c r="D1" s="102"/>
      <c r="E1" s="102"/>
      <c r="F1" s="102"/>
      <c r="G1" s="102"/>
      <c r="H1" s="102"/>
      <c r="I1" s="102"/>
      <c r="J1" s="102"/>
      <c r="K1" s="27"/>
      <c r="L1" s="27"/>
      <c r="M1" s="27"/>
      <c r="N1" s="27"/>
    </row>
    <row r="2" spans="1:23" ht="23" x14ac:dyDescent="0.25">
      <c r="A2" s="27"/>
      <c r="B2" s="102" t="s">
        <v>84</v>
      </c>
      <c r="C2" s="102"/>
      <c r="D2" s="102"/>
      <c r="E2" s="102"/>
      <c r="F2" s="102"/>
      <c r="G2" s="102"/>
      <c r="H2" s="102"/>
      <c r="I2" s="102"/>
      <c r="J2" s="102"/>
      <c r="K2" s="27"/>
      <c r="L2" s="27"/>
      <c r="M2" s="27"/>
      <c r="N2" s="27"/>
    </row>
    <row r="3" spans="1:23" ht="23" x14ac:dyDescent="0.25">
      <c r="A3" s="27"/>
      <c r="B3" s="28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23" s="4" customFormat="1" ht="24" thickBot="1" x14ac:dyDescent="0.3">
      <c r="A4" s="29"/>
      <c r="B4" s="30"/>
      <c r="C4" s="80"/>
      <c r="D4" s="31"/>
      <c r="E4" s="31"/>
      <c r="F4" s="31"/>
      <c r="G4" s="31"/>
      <c r="H4" s="31"/>
      <c r="I4" s="31"/>
      <c r="J4" s="31"/>
      <c r="K4" s="29"/>
      <c r="L4" s="29"/>
      <c r="M4" s="29"/>
      <c r="N4" s="29"/>
    </row>
    <row r="5" spans="1:23" s="5" customFormat="1" ht="30" x14ac:dyDescent="0.3">
      <c r="A5" s="29"/>
      <c r="B5" s="32" t="s">
        <v>0</v>
      </c>
      <c r="C5" s="81" t="s">
        <v>1</v>
      </c>
      <c r="D5" s="33" t="s">
        <v>2</v>
      </c>
      <c r="E5" s="33"/>
      <c r="F5" s="33"/>
      <c r="G5" s="33"/>
      <c r="H5" s="33"/>
      <c r="I5" s="33"/>
      <c r="J5" s="33"/>
      <c r="K5" s="29"/>
      <c r="L5" s="29"/>
      <c r="M5" s="29"/>
      <c r="N5" s="29"/>
      <c r="P5" s="6"/>
      <c r="Q5" s="7"/>
      <c r="R5" s="7"/>
      <c r="S5" s="7"/>
      <c r="T5" s="7"/>
      <c r="U5" s="7"/>
      <c r="V5" s="7"/>
      <c r="W5" s="8"/>
    </row>
    <row r="6" spans="1:23" s="4" customFormat="1" ht="23" x14ac:dyDescent="0.25">
      <c r="A6" s="29"/>
      <c r="B6" s="32" t="s">
        <v>3</v>
      </c>
      <c r="C6" s="81" t="s">
        <v>4</v>
      </c>
      <c r="D6" s="34" t="s">
        <v>5</v>
      </c>
      <c r="E6" s="34" t="s">
        <v>6</v>
      </c>
      <c r="F6" s="34" t="s">
        <v>7</v>
      </c>
      <c r="G6" s="34" t="s">
        <v>8</v>
      </c>
      <c r="H6" s="34" t="s">
        <v>9</v>
      </c>
      <c r="I6" s="34" t="s">
        <v>10</v>
      </c>
      <c r="J6" s="35"/>
      <c r="K6" s="29"/>
      <c r="L6" s="29"/>
      <c r="M6" s="29"/>
      <c r="N6" s="29"/>
      <c r="P6" s="9"/>
      <c r="Q6" s="10"/>
      <c r="R6" s="10"/>
      <c r="S6" s="10"/>
      <c r="T6" s="11" t="s">
        <v>11</v>
      </c>
      <c r="U6" s="12" t="s">
        <v>12</v>
      </c>
      <c r="V6" s="12" t="s">
        <v>12</v>
      </c>
      <c r="W6" s="12" t="s">
        <v>12</v>
      </c>
    </row>
    <row r="7" spans="1:23" ht="23" x14ac:dyDescent="0.25">
      <c r="A7" s="27"/>
      <c r="B7" s="36"/>
      <c r="C7" s="82"/>
      <c r="D7" s="37"/>
      <c r="E7" s="37"/>
      <c r="F7" s="37"/>
      <c r="G7" s="37"/>
      <c r="H7" s="37"/>
      <c r="I7" s="37"/>
      <c r="J7" s="37"/>
      <c r="K7" s="27"/>
      <c r="L7" s="27"/>
      <c r="M7" s="27"/>
      <c r="N7" s="27"/>
      <c r="P7" s="9"/>
      <c r="Q7" s="13"/>
      <c r="R7" s="13"/>
      <c r="S7" s="14"/>
      <c r="T7" s="10"/>
      <c r="U7" s="15"/>
      <c r="V7" s="15"/>
      <c r="W7" s="15"/>
    </row>
    <row r="8" spans="1:23" ht="23" x14ac:dyDescent="0.25">
      <c r="A8" s="27"/>
      <c r="B8" s="38">
        <v>3</v>
      </c>
      <c r="C8" s="83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/>
      <c r="J8" s="40"/>
      <c r="K8" s="27"/>
      <c r="L8" s="27"/>
      <c r="M8" s="27"/>
      <c r="N8" s="27"/>
      <c r="P8" s="9"/>
      <c r="Q8" s="13" t="s">
        <v>15</v>
      </c>
      <c r="R8" s="16" t="e">
        <f>V8</f>
        <v>#REF!</v>
      </c>
      <c r="S8" s="17">
        <f>C43</f>
        <v>1759379415.1699998</v>
      </c>
      <c r="T8" s="17" t="e">
        <f>SUM(T9:T11)</f>
        <v>#REF!</v>
      </c>
      <c r="U8" s="18" t="e">
        <f>T8/1000000</f>
        <v>#REF!</v>
      </c>
      <c r="V8" s="19" t="e">
        <f>SUM(V9:V11)</f>
        <v>#REF!</v>
      </c>
      <c r="W8" s="18"/>
    </row>
    <row r="9" spans="1:23" ht="23" x14ac:dyDescent="0.25">
      <c r="A9" s="27"/>
      <c r="B9" s="38">
        <v>3.5</v>
      </c>
      <c r="C9" s="83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/>
      <c r="J9" s="39">
        <v>0</v>
      </c>
      <c r="K9" s="27"/>
      <c r="L9" s="41"/>
      <c r="M9" s="41"/>
      <c r="N9" s="27"/>
      <c r="P9" s="9"/>
      <c r="Q9" s="13" t="s">
        <v>17</v>
      </c>
      <c r="R9" s="16" t="e">
        <f>V9</f>
        <v>#REF!</v>
      </c>
      <c r="S9" s="17"/>
      <c r="T9" s="17">
        <f>[1]SC19Ñ00!C40</f>
        <v>364348816.78055447</v>
      </c>
      <c r="U9" s="18">
        <f>T9/1000000</f>
        <v>364.3488167805545</v>
      </c>
      <c r="V9" s="20" t="e">
        <f>(U9*100)/$U$8</f>
        <v>#REF!</v>
      </c>
      <c r="W9" s="18"/>
    </row>
    <row r="10" spans="1:23" ht="23" x14ac:dyDescent="0.25">
      <c r="A10" s="27"/>
      <c r="B10" s="38">
        <v>4</v>
      </c>
      <c r="C10" s="83">
        <v>0</v>
      </c>
      <c r="D10" s="39">
        <v>0</v>
      </c>
      <c r="E10" s="39">
        <v>0</v>
      </c>
      <c r="F10" s="39">
        <v>0</v>
      </c>
      <c r="G10" s="39">
        <v>0</v>
      </c>
      <c r="H10" s="39">
        <v>0</v>
      </c>
      <c r="I10" s="39"/>
      <c r="J10" s="39">
        <v>0</v>
      </c>
      <c r="K10" s="27"/>
      <c r="L10" s="42"/>
      <c r="M10" s="41"/>
      <c r="N10" s="27"/>
      <c r="P10" s="9"/>
      <c r="Q10" s="13" t="s">
        <v>19</v>
      </c>
      <c r="R10" s="16" t="e">
        <f>V10</f>
        <v>#REF!</v>
      </c>
      <c r="S10" s="17"/>
      <c r="T10" s="17">
        <f>[1]SC28Ñ00!C40</f>
        <v>66674619947.842796</v>
      </c>
      <c r="U10" s="18">
        <f>T10/1000000</f>
        <v>66674.619947842803</v>
      </c>
      <c r="V10" s="20" t="e">
        <f>(U10*100)/$U$8</f>
        <v>#REF!</v>
      </c>
      <c r="W10" s="18"/>
    </row>
    <row r="11" spans="1:23" ht="23" x14ac:dyDescent="0.25">
      <c r="A11" s="27"/>
      <c r="B11" s="38">
        <v>4.5</v>
      </c>
      <c r="C11" s="83">
        <v>0</v>
      </c>
      <c r="D11" s="39">
        <v>0</v>
      </c>
      <c r="E11" s="39">
        <v>0</v>
      </c>
      <c r="F11" s="39">
        <v>0</v>
      </c>
      <c r="G11" s="39">
        <v>0</v>
      </c>
      <c r="H11" s="39">
        <v>0</v>
      </c>
      <c r="I11" s="39"/>
      <c r="J11" s="39">
        <v>0</v>
      </c>
      <c r="K11" s="27"/>
      <c r="L11" s="42"/>
      <c r="M11" s="41"/>
      <c r="N11" s="27"/>
      <c r="P11" s="9"/>
      <c r="Q11" s="13" t="s">
        <v>21</v>
      </c>
      <c r="R11" s="16" t="e">
        <f>V11</f>
        <v>#REF!</v>
      </c>
      <c r="S11" s="17"/>
      <c r="T11" s="17" t="e">
        <f>#REF!</f>
        <v>#REF!</v>
      </c>
      <c r="U11" s="18" t="e">
        <f>T11/1000000</f>
        <v>#REF!</v>
      </c>
      <c r="V11" s="20" t="e">
        <f>(U11*100)/$U$8</f>
        <v>#REF!</v>
      </c>
      <c r="W11" s="18"/>
    </row>
    <row r="12" spans="1:23" ht="26" thickBot="1" x14ac:dyDescent="0.3">
      <c r="A12" s="27"/>
      <c r="B12" s="38">
        <v>5</v>
      </c>
      <c r="C12" s="83">
        <v>0</v>
      </c>
      <c r="D12" s="39">
        <v>0</v>
      </c>
      <c r="E12" s="39">
        <v>0</v>
      </c>
      <c r="F12" s="39">
        <v>0</v>
      </c>
      <c r="G12" s="39">
        <v>0</v>
      </c>
      <c r="H12" s="39">
        <v>0</v>
      </c>
      <c r="I12" s="39"/>
      <c r="J12" s="39">
        <v>0</v>
      </c>
      <c r="K12" s="27"/>
      <c r="L12" s="27"/>
      <c r="M12" s="27"/>
      <c r="N12" s="27"/>
      <c r="P12" s="21"/>
      <c r="Q12" s="22"/>
      <c r="R12" s="22"/>
      <c r="S12" s="22"/>
      <c r="T12" s="23"/>
      <c r="U12" s="23"/>
      <c r="V12" s="23"/>
      <c r="W12" s="24"/>
    </row>
    <row r="13" spans="1:23" ht="23" x14ac:dyDescent="0.25">
      <c r="A13" s="27"/>
      <c r="B13" s="38">
        <v>5.5</v>
      </c>
      <c r="C13" s="83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/>
      <c r="J13" s="39">
        <v>0</v>
      </c>
      <c r="K13" s="27"/>
      <c r="L13" s="27"/>
      <c r="M13" s="27"/>
      <c r="N13" s="27"/>
    </row>
    <row r="14" spans="1:23" ht="23" x14ac:dyDescent="0.25">
      <c r="A14" s="27"/>
      <c r="B14" s="38">
        <v>6</v>
      </c>
      <c r="C14" s="83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/>
      <c r="J14" s="39">
        <v>0</v>
      </c>
      <c r="K14" s="27"/>
      <c r="L14" s="27"/>
      <c r="M14" s="27"/>
      <c r="N14" s="27"/>
    </row>
    <row r="15" spans="1:23" ht="23" x14ac:dyDescent="0.25">
      <c r="A15" s="27"/>
      <c r="B15" s="38">
        <v>6.5</v>
      </c>
      <c r="C15" s="83">
        <v>0</v>
      </c>
      <c r="D15" s="39">
        <v>0</v>
      </c>
      <c r="E15" s="39">
        <v>0</v>
      </c>
      <c r="F15" s="39">
        <v>0</v>
      </c>
      <c r="G15" s="39">
        <v>0</v>
      </c>
      <c r="H15" s="39">
        <v>0</v>
      </c>
      <c r="I15" s="39"/>
      <c r="J15" s="39">
        <v>0</v>
      </c>
      <c r="K15" s="27"/>
      <c r="L15" s="27"/>
      <c r="M15" s="27"/>
      <c r="N15" s="27"/>
    </row>
    <row r="16" spans="1:23" ht="23" x14ac:dyDescent="0.25">
      <c r="A16" s="27"/>
      <c r="B16" s="38">
        <v>7</v>
      </c>
      <c r="C16" s="83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/>
      <c r="J16" s="39">
        <v>0</v>
      </c>
      <c r="K16" s="27"/>
      <c r="L16" s="27"/>
      <c r="M16" s="27"/>
      <c r="N16" s="27"/>
      <c r="Q16" s="1" t="s">
        <v>22</v>
      </c>
    </row>
    <row r="17" spans="1:14" ht="23" x14ac:dyDescent="0.25">
      <c r="A17" s="27"/>
      <c r="B17" s="38">
        <v>7.5</v>
      </c>
      <c r="C17" s="83">
        <v>0</v>
      </c>
      <c r="D17" s="39">
        <v>0</v>
      </c>
      <c r="E17" s="39">
        <v>0</v>
      </c>
      <c r="F17" s="39">
        <v>0</v>
      </c>
      <c r="G17" s="39">
        <v>0</v>
      </c>
      <c r="H17" s="39">
        <v>0</v>
      </c>
      <c r="I17" s="39"/>
      <c r="J17" s="39">
        <v>0</v>
      </c>
      <c r="K17" s="27"/>
      <c r="L17" s="42">
        <f>K55</f>
        <v>53.772692753062955</v>
      </c>
      <c r="M17" s="41" t="s">
        <v>16</v>
      </c>
      <c r="N17" s="27"/>
    </row>
    <row r="18" spans="1:14" ht="23" x14ac:dyDescent="0.25">
      <c r="A18" s="27"/>
      <c r="B18" s="38">
        <v>8</v>
      </c>
      <c r="C18" s="83">
        <v>605913.32999999996</v>
      </c>
      <c r="D18" s="39">
        <v>605913.32999999996</v>
      </c>
      <c r="E18" s="39">
        <v>0</v>
      </c>
      <c r="F18" s="39">
        <v>0</v>
      </c>
      <c r="G18" s="39">
        <v>0</v>
      </c>
      <c r="H18" s="39">
        <v>0</v>
      </c>
      <c r="I18" s="39"/>
      <c r="J18" s="39">
        <v>0</v>
      </c>
      <c r="K18" s="27"/>
      <c r="L18" s="42">
        <f>C48</f>
        <v>21087.383443644023</v>
      </c>
      <c r="M18" s="41" t="s">
        <v>18</v>
      </c>
      <c r="N18" s="27"/>
    </row>
    <row r="19" spans="1:14" ht="23" x14ac:dyDescent="0.25">
      <c r="A19" s="27"/>
      <c r="B19" s="38">
        <v>8.5</v>
      </c>
      <c r="C19" s="83">
        <v>4741644.22</v>
      </c>
      <c r="D19" s="39">
        <v>4741644.22</v>
      </c>
      <c r="E19" s="39">
        <v>0</v>
      </c>
      <c r="F19" s="39">
        <v>0</v>
      </c>
      <c r="G19" s="39">
        <v>0</v>
      </c>
      <c r="H19" s="39">
        <v>0</v>
      </c>
      <c r="I19" s="39"/>
      <c r="J19" s="39">
        <v>0</v>
      </c>
      <c r="K19" s="27"/>
      <c r="L19" s="42">
        <f>C43</f>
        <v>1759379415.1699998</v>
      </c>
      <c r="M19" s="41" t="s">
        <v>20</v>
      </c>
      <c r="N19" s="27"/>
    </row>
    <row r="20" spans="1:14" ht="23" x14ac:dyDescent="0.25">
      <c r="A20" s="27"/>
      <c r="B20" s="38">
        <v>9</v>
      </c>
      <c r="C20" s="83">
        <v>32772636.989999998</v>
      </c>
      <c r="D20" s="39">
        <v>32772636.989999998</v>
      </c>
      <c r="E20" s="39">
        <v>0</v>
      </c>
      <c r="F20" s="39">
        <v>0</v>
      </c>
      <c r="G20" s="39">
        <v>0</v>
      </c>
      <c r="H20" s="39">
        <v>0</v>
      </c>
      <c r="I20" s="39"/>
      <c r="J20" s="39">
        <v>0</v>
      </c>
      <c r="K20" s="27"/>
      <c r="L20" s="42">
        <f>L71</f>
        <v>0</v>
      </c>
      <c r="M20" s="27"/>
      <c r="N20" s="27"/>
    </row>
    <row r="21" spans="1:14" ht="23" x14ac:dyDescent="0.25">
      <c r="A21" s="27"/>
      <c r="B21" s="38">
        <v>9.5</v>
      </c>
      <c r="C21" s="83">
        <v>76759589.629999995</v>
      </c>
      <c r="D21" s="39">
        <v>76759589.629999995</v>
      </c>
      <c r="E21" s="39">
        <v>0</v>
      </c>
      <c r="F21" s="39">
        <v>0</v>
      </c>
      <c r="G21" s="39">
        <v>0</v>
      </c>
      <c r="H21" s="39">
        <v>0</v>
      </c>
      <c r="I21" s="39"/>
      <c r="J21" s="39">
        <v>0</v>
      </c>
      <c r="K21" s="27"/>
      <c r="L21" s="27"/>
      <c r="M21" s="27"/>
      <c r="N21" s="27"/>
    </row>
    <row r="22" spans="1:14" ht="23" x14ac:dyDescent="0.25">
      <c r="A22" s="27"/>
      <c r="B22" s="38">
        <v>10</v>
      </c>
      <c r="C22" s="83">
        <v>165312365.47</v>
      </c>
      <c r="D22" s="39">
        <v>131109807.09689656</v>
      </c>
      <c r="E22" s="39">
        <v>34202558.37310344</v>
      </c>
      <c r="F22" s="39">
        <v>0</v>
      </c>
      <c r="G22" s="39">
        <v>0</v>
      </c>
      <c r="H22" s="39">
        <v>0</v>
      </c>
      <c r="I22" s="39"/>
      <c r="J22" s="39">
        <v>0</v>
      </c>
      <c r="K22" s="27"/>
      <c r="L22" s="27"/>
      <c r="M22" s="27"/>
      <c r="N22" s="27"/>
    </row>
    <row r="23" spans="1:14" ht="23" x14ac:dyDescent="0.25">
      <c r="A23" s="27"/>
      <c r="B23" s="38">
        <v>10.5</v>
      </c>
      <c r="C23" s="83">
        <v>285488677.01999998</v>
      </c>
      <c r="D23" s="39">
        <v>224312531.94428569</v>
      </c>
      <c r="E23" s="39">
        <v>61176145.075714283</v>
      </c>
      <c r="F23" s="39">
        <v>0</v>
      </c>
      <c r="G23" s="39">
        <v>0</v>
      </c>
      <c r="H23" s="39">
        <v>0</v>
      </c>
      <c r="I23" s="39"/>
      <c r="J23" s="39">
        <v>0</v>
      </c>
      <c r="K23" s="27"/>
      <c r="L23" s="27"/>
      <c r="M23" s="27"/>
      <c r="N23" s="27"/>
    </row>
    <row r="24" spans="1:14" ht="23" x14ac:dyDescent="0.25">
      <c r="A24" s="27"/>
      <c r="B24" s="38">
        <v>11</v>
      </c>
      <c r="C24" s="83">
        <v>380384860.61999995</v>
      </c>
      <c r="D24" s="39">
        <v>312458992.65214282</v>
      </c>
      <c r="E24" s="39">
        <v>67925867.967857137</v>
      </c>
      <c r="F24" s="39">
        <v>0</v>
      </c>
      <c r="G24" s="39">
        <v>0</v>
      </c>
      <c r="H24" s="39">
        <v>0</v>
      </c>
      <c r="I24" s="39"/>
      <c r="J24" s="39">
        <v>0</v>
      </c>
      <c r="K24" s="27"/>
      <c r="L24" s="27"/>
      <c r="M24" s="27"/>
      <c r="N24" s="27"/>
    </row>
    <row r="25" spans="1:14" ht="23" x14ac:dyDescent="0.25">
      <c r="A25" s="27"/>
      <c r="B25" s="38">
        <v>11.5</v>
      </c>
      <c r="C25" s="83">
        <v>351826975.01999998</v>
      </c>
      <c r="D25" s="39">
        <v>273643202.79333335</v>
      </c>
      <c r="E25" s="39">
        <v>78183772.226666659</v>
      </c>
      <c r="F25" s="39">
        <v>0</v>
      </c>
      <c r="G25" s="39">
        <v>0</v>
      </c>
      <c r="H25" s="39">
        <v>0</v>
      </c>
      <c r="I25" s="39"/>
      <c r="J25" s="39">
        <v>0</v>
      </c>
      <c r="K25" s="27"/>
      <c r="L25" s="27"/>
      <c r="M25" s="27"/>
      <c r="N25" s="27"/>
    </row>
    <row r="26" spans="1:14" ht="23" x14ac:dyDescent="0.25">
      <c r="A26" s="27"/>
      <c r="B26" s="38">
        <v>12</v>
      </c>
      <c r="C26" s="83">
        <v>185514004.72</v>
      </c>
      <c r="D26" s="39">
        <v>137417781.27407408</v>
      </c>
      <c r="E26" s="39">
        <v>48096223.445925921</v>
      </c>
      <c r="F26" s="39">
        <v>0</v>
      </c>
      <c r="G26" s="39">
        <v>0</v>
      </c>
      <c r="H26" s="39">
        <v>0</v>
      </c>
      <c r="I26" s="39"/>
      <c r="J26" s="39">
        <v>0</v>
      </c>
      <c r="K26" s="27"/>
      <c r="L26" s="27"/>
      <c r="M26" s="27"/>
      <c r="N26" s="27"/>
    </row>
    <row r="27" spans="1:14" ht="23" x14ac:dyDescent="0.25">
      <c r="A27" s="27"/>
      <c r="B27" s="38">
        <v>12.5</v>
      </c>
      <c r="C27" s="83">
        <v>53516857.870000005</v>
      </c>
      <c r="D27" s="39">
        <v>24082586.041499998</v>
      </c>
      <c r="E27" s="39">
        <v>29434271.828500003</v>
      </c>
      <c r="F27" s="39">
        <v>0</v>
      </c>
      <c r="G27" s="39">
        <v>0</v>
      </c>
      <c r="H27" s="39">
        <v>0</v>
      </c>
      <c r="I27" s="39"/>
      <c r="J27" s="39">
        <v>0</v>
      </c>
      <c r="K27" s="27"/>
      <c r="L27" s="27"/>
      <c r="M27" s="27"/>
      <c r="N27" s="27"/>
    </row>
    <row r="28" spans="1:14" ht="23" x14ac:dyDescent="0.25">
      <c r="A28" s="27"/>
      <c r="B28" s="38">
        <v>13</v>
      </c>
      <c r="C28" s="83">
        <v>21356688.609999999</v>
      </c>
      <c r="D28" s="39">
        <v>6744217.4557894729</v>
      </c>
      <c r="E28" s="39">
        <v>14612471.154210526</v>
      </c>
      <c r="F28" s="39">
        <v>0</v>
      </c>
      <c r="G28" s="39">
        <v>0</v>
      </c>
      <c r="H28" s="39">
        <v>0</v>
      </c>
      <c r="I28" s="39"/>
      <c r="J28" s="39">
        <v>0</v>
      </c>
      <c r="K28" s="27"/>
      <c r="L28" s="27"/>
      <c r="M28" s="27"/>
      <c r="N28" s="27"/>
    </row>
    <row r="29" spans="1:14" ht="23" x14ac:dyDescent="0.25">
      <c r="A29" s="27"/>
      <c r="B29" s="38">
        <v>13.5</v>
      </c>
      <c r="C29" s="83">
        <v>19258361.380000003</v>
      </c>
      <c r="D29" s="39">
        <v>1481412.4138461538</v>
      </c>
      <c r="E29" s="39">
        <v>15554830.345384616</v>
      </c>
      <c r="F29" s="39">
        <v>2222118.6207692306</v>
      </c>
      <c r="G29" s="39">
        <v>0</v>
      </c>
      <c r="H29" s="39">
        <v>0</v>
      </c>
      <c r="I29" s="39"/>
      <c r="J29" s="39"/>
      <c r="K29" s="27"/>
      <c r="L29" s="27"/>
      <c r="M29" s="27"/>
      <c r="N29" s="27"/>
    </row>
    <row r="30" spans="1:14" ht="23" x14ac:dyDescent="0.25">
      <c r="A30" s="27"/>
      <c r="B30" s="38">
        <v>14</v>
      </c>
      <c r="C30" s="83">
        <v>21567687.169999998</v>
      </c>
      <c r="D30" s="39">
        <v>0</v>
      </c>
      <c r="E30" s="39">
        <v>19297404.309999999</v>
      </c>
      <c r="F30" s="39">
        <v>2270282.86</v>
      </c>
      <c r="G30" s="39">
        <v>0</v>
      </c>
      <c r="H30" s="39">
        <v>0</v>
      </c>
      <c r="I30" s="39"/>
      <c r="J30" s="39"/>
      <c r="K30" s="27"/>
      <c r="L30" s="27"/>
      <c r="M30" s="27"/>
      <c r="N30" s="27"/>
    </row>
    <row r="31" spans="1:14" ht="23" x14ac:dyDescent="0.25">
      <c r="A31" s="27"/>
      <c r="B31" s="38">
        <v>14.5</v>
      </c>
      <c r="C31" s="83">
        <v>29577016.66</v>
      </c>
      <c r="D31" s="39">
        <v>0</v>
      </c>
      <c r="E31" s="39">
        <v>5377639.3927272735</v>
      </c>
      <c r="F31" s="39">
        <v>22854967.419090908</v>
      </c>
      <c r="G31" s="39">
        <v>1344409.8481818184</v>
      </c>
      <c r="H31" s="39">
        <v>0</v>
      </c>
      <c r="I31" s="39"/>
      <c r="J31" s="39"/>
      <c r="K31" s="27"/>
      <c r="L31" s="27"/>
      <c r="M31" s="27"/>
      <c r="N31" s="27"/>
    </row>
    <row r="32" spans="1:14" ht="23" x14ac:dyDescent="0.25">
      <c r="A32" s="27"/>
      <c r="B32" s="38">
        <v>15</v>
      </c>
      <c r="C32" s="83">
        <v>28850001.829999998</v>
      </c>
      <c r="D32" s="39">
        <v>0</v>
      </c>
      <c r="E32" s="39">
        <v>3394117.8623529412</v>
      </c>
      <c r="F32" s="39">
        <v>22061766.105294116</v>
      </c>
      <c r="G32" s="39">
        <v>3394117.8623529412</v>
      </c>
      <c r="H32" s="39">
        <v>0</v>
      </c>
      <c r="I32" s="39"/>
      <c r="J32" s="39">
        <v>0</v>
      </c>
      <c r="K32" s="27"/>
      <c r="L32" s="27"/>
      <c r="M32" s="27"/>
      <c r="N32" s="27"/>
    </row>
    <row r="33" spans="1:14" ht="23" x14ac:dyDescent="0.25">
      <c r="A33" s="27"/>
      <c r="B33" s="38">
        <v>15.5</v>
      </c>
      <c r="C33" s="83">
        <v>49174747.310000002</v>
      </c>
      <c r="D33" s="39">
        <v>0</v>
      </c>
      <c r="E33" s="39">
        <v>0</v>
      </c>
      <c r="F33" s="39">
        <v>37466474.140952379</v>
      </c>
      <c r="G33" s="39">
        <v>11708273.16904762</v>
      </c>
      <c r="H33" s="39">
        <v>0</v>
      </c>
      <c r="I33" s="39"/>
      <c r="J33" s="39">
        <v>0</v>
      </c>
      <c r="K33" s="27"/>
      <c r="L33" s="27"/>
      <c r="M33" s="27"/>
      <c r="N33" s="27"/>
    </row>
    <row r="34" spans="1:14" ht="23" x14ac:dyDescent="0.25">
      <c r="A34" s="27"/>
      <c r="B34" s="38">
        <v>16</v>
      </c>
      <c r="C34" s="83">
        <v>35243013.729999997</v>
      </c>
      <c r="D34" s="39">
        <v>0</v>
      </c>
      <c r="E34" s="39">
        <v>0</v>
      </c>
      <c r="F34" s="39">
        <v>11747671.243333332</v>
      </c>
      <c r="G34" s="39">
        <v>23495342.486666664</v>
      </c>
      <c r="H34" s="39">
        <v>0</v>
      </c>
      <c r="I34" s="39"/>
      <c r="J34" s="39">
        <v>0</v>
      </c>
      <c r="K34" s="27"/>
      <c r="L34" s="27"/>
      <c r="M34" s="27"/>
      <c r="N34" s="27"/>
    </row>
    <row r="35" spans="1:14" ht="23" x14ac:dyDescent="0.25">
      <c r="A35" s="27"/>
      <c r="B35" s="38">
        <v>16.5</v>
      </c>
      <c r="C35" s="83">
        <v>14700944.35</v>
      </c>
      <c r="D35" s="39">
        <v>0</v>
      </c>
      <c r="E35" s="39">
        <v>0</v>
      </c>
      <c r="F35" s="39">
        <v>6918091.4588235291</v>
      </c>
      <c r="G35" s="39">
        <v>6918091.4588235291</v>
      </c>
      <c r="H35" s="39">
        <v>864761.43235294113</v>
      </c>
      <c r="I35" s="39"/>
      <c r="J35" s="39">
        <v>0</v>
      </c>
      <c r="K35" s="27"/>
      <c r="L35" s="27"/>
      <c r="M35" s="27"/>
      <c r="N35" s="27"/>
    </row>
    <row r="36" spans="1:14" ht="23" x14ac:dyDescent="0.25">
      <c r="A36" s="27"/>
      <c r="B36" s="38">
        <v>17</v>
      </c>
      <c r="C36" s="83">
        <v>1834877.47</v>
      </c>
      <c r="D36" s="39">
        <v>0</v>
      </c>
      <c r="E36" s="39">
        <v>0</v>
      </c>
      <c r="F36" s="39">
        <v>0</v>
      </c>
      <c r="G36" s="39">
        <v>1834877.47</v>
      </c>
      <c r="H36" s="39">
        <v>0</v>
      </c>
      <c r="I36" s="39"/>
      <c r="J36" s="39">
        <v>0</v>
      </c>
      <c r="K36" s="27"/>
      <c r="L36" s="27"/>
      <c r="M36" s="27"/>
      <c r="N36" s="27"/>
    </row>
    <row r="37" spans="1:14" ht="23" x14ac:dyDescent="0.25">
      <c r="A37" s="27"/>
      <c r="B37" s="38">
        <v>17.5</v>
      </c>
      <c r="C37" s="83">
        <v>892551.77</v>
      </c>
      <c r="D37" s="39">
        <v>0</v>
      </c>
      <c r="E37" s="39">
        <v>0</v>
      </c>
      <c r="F37" s="39">
        <v>0</v>
      </c>
      <c r="G37" s="39">
        <v>892551.77</v>
      </c>
      <c r="H37" s="39">
        <v>0</v>
      </c>
      <c r="I37" s="39"/>
      <c r="J37" s="39">
        <v>0</v>
      </c>
      <c r="K37" s="27"/>
      <c r="L37" s="27"/>
      <c r="M37" s="27"/>
      <c r="N37" s="27"/>
    </row>
    <row r="38" spans="1:14" ht="23" x14ac:dyDescent="0.25">
      <c r="A38" s="27"/>
      <c r="B38" s="38">
        <v>18</v>
      </c>
      <c r="C38" s="83"/>
      <c r="D38" s="39"/>
      <c r="E38" s="39"/>
      <c r="F38" s="39"/>
      <c r="G38" s="39"/>
      <c r="H38" s="39"/>
      <c r="I38" s="39"/>
      <c r="J38" s="39">
        <v>0</v>
      </c>
      <c r="K38" s="27"/>
      <c r="L38" s="27"/>
      <c r="M38" s="27"/>
      <c r="N38" s="27"/>
    </row>
    <row r="39" spans="1:14" ht="23" x14ac:dyDescent="0.25">
      <c r="A39" s="27"/>
      <c r="B39" s="38">
        <v>18.5</v>
      </c>
      <c r="C39" s="83"/>
      <c r="D39" s="39"/>
      <c r="E39" s="39"/>
      <c r="F39" s="39"/>
      <c r="G39" s="39"/>
      <c r="H39" s="39"/>
      <c r="I39" s="39"/>
      <c r="J39" s="39">
        <v>0</v>
      </c>
      <c r="K39" s="43"/>
      <c r="L39" s="43"/>
      <c r="M39" s="43"/>
      <c r="N39" s="43"/>
    </row>
    <row r="40" spans="1:14" ht="23" x14ac:dyDescent="0.25">
      <c r="A40" s="27"/>
      <c r="B40" s="38">
        <v>19</v>
      </c>
      <c r="C40" s="83"/>
      <c r="D40" s="39"/>
      <c r="E40" s="39"/>
      <c r="F40" s="39"/>
      <c r="G40" s="39"/>
      <c r="H40" s="39"/>
      <c r="I40" s="39"/>
      <c r="J40" s="39">
        <v>0</v>
      </c>
      <c r="K40" s="43"/>
      <c r="L40" s="43"/>
      <c r="M40" s="43"/>
      <c r="N40" s="43"/>
    </row>
    <row r="41" spans="1:14" ht="23" x14ac:dyDescent="0.25">
      <c r="A41" s="27"/>
      <c r="B41" s="38">
        <v>19.5</v>
      </c>
      <c r="C41" s="83"/>
      <c r="D41" s="39"/>
      <c r="E41" s="39"/>
      <c r="F41" s="39"/>
      <c r="G41" s="39"/>
      <c r="H41" s="39"/>
      <c r="I41" s="39"/>
      <c r="J41" s="39"/>
      <c r="K41" s="43"/>
      <c r="L41" s="43"/>
      <c r="M41" s="43"/>
      <c r="N41" s="43"/>
    </row>
    <row r="42" spans="1:14" ht="23" x14ac:dyDescent="0.25">
      <c r="A42" s="27"/>
      <c r="B42" s="44"/>
      <c r="C42" s="84"/>
      <c r="D42" s="45"/>
      <c r="E42" s="45"/>
      <c r="F42" s="45"/>
      <c r="G42" s="45"/>
      <c r="H42" s="45"/>
      <c r="I42" s="45"/>
      <c r="J42" s="45"/>
      <c r="K42" s="43"/>
      <c r="L42" s="43"/>
      <c r="M42" s="43"/>
      <c r="N42" s="43"/>
    </row>
    <row r="43" spans="1:14" ht="23" x14ac:dyDescent="0.25">
      <c r="A43" s="27"/>
      <c r="B43" s="46" t="s">
        <v>23</v>
      </c>
      <c r="C43" s="90">
        <v>1759379415.1699998</v>
      </c>
      <c r="D43" s="39">
        <v>1226130315.8418684</v>
      </c>
      <c r="E43" s="39">
        <v>377255301.98244274</v>
      </c>
      <c r="F43" s="39">
        <v>105541371.8482635</v>
      </c>
      <c r="G43" s="39">
        <v>49587664.065072574</v>
      </c>
      <c r="H43" s="39">
        <v>864761.43235294113</v>
      </c>
      <c r="I43" s="39"/>
      <c r="J43" s="39">
        <v>0</v>
      </c>
      <c r="K43" s="43"/>
      <c r="L43" s="43"/>
      <c r="M43" s="43"/>
      <c r="N43" s="43"/>
    </row>
    <row r="44" spans="1:14" s="25" customFormat="1" ht="23" x14ac:dyDescent="0.25">
      <c r="A44" s="47"/>
      <c r="B44" s="38" t="s">
        <v>24</v>
      </c>
      <c r="C44" s="86">
        <v>100</v>
      </c>
      <c r="D44" s="48">
        <v>69.691068638733256</v>
      </c>
      <c r="E44" s="48">
        <v>21.44252108042258</v>
      </c>
      <c r="F44" s="48">
        <v>5.9987840563694208</v>
      </c>
      <c r="G44" s="48">
        <v>2.8184747211152956</v>
      </c>
      <c r="H44" s="48">
        <v>4.9151503359460627E-2</v>
      </c>
      <c r="I44" s="48"/>
      <c r="J44" s="48">
        <v>0</v>
      </c>
      <c r="K44" s="43"/>
      <c r="L44" s="43"/>
      <c r="M44" s="43"/>
      <c r="N44" s="43"/>
    </row>
    <row r="45" spans="1:14" s="25" customFormat="1" ht="23" x14ac:dyDescent="0.25">
      <c r="A45" s="47"/>
      <c r="B45" s="38" t="s">
        <v>25</v>
      </c>
      <c r="C45" s="87">
        <v>11.459786526840114</v>
      </c>
      <c r="D45" s="49">
        <v>10.910231928097067</v>
      </c>
      <c r="E45" s="49">
        <v>11.5962840697925</v>
      </c>
      <c r="F45" s="49">
        <v>15.225760766456604</v>
      </c>
      <c r="G45" s="49">
        <v>15.906587284316135</v>
      </c>
      <c r="H45" s="49">
        <v>16.5</v>
      </c>
      <c r="I45" s="49"/>
      <c r="J45" s="49">
        <v>0</v>
      </c>
      <c r="K45" s="43"/>
      <c r="L45" s="43"/>
      <c r="M45" s="43"/>
      <c r="N45" s="43"/>
    </row>
    <row r="46" spans="1:14" s="26" customFormat="1" ht="23" x14ac:dyDescent="0.25">
      <c r="A46" s="50"/>
      <c r="B46" s="51" t="s">
        <v>26</v>
      </c>
      <c r="C46" s="88">
        <v>2.4137316230024624</v>
      </c>
      <c r="D46" s="52">
        <v>0.66260952446631605</v>
      </c>
      <c r="E46" s="52">
        <v>1.322068000699625</v>
      </c>
      <c r="F46" s="52">
        <v>0.41959434705088644</v>
      </c>
      <c r="G46" s="52">
        <v>0.29213014848869068</v>
      </c>
      <c r="H46" s="52">
        <v>0</v>
      </c>
      <c r="I46" s="52"/>
      <c r="J46" s="52">
        <v>0</v>
      </c>
      <c r="K46" s="43"/>
      <c r="L46" s="43"/>
      <c r="M46" s="43"/>
      <c r="N46" s="43"/>
    </row>
    <row r="47" spans="1:14" ht="23" x14ac:dyDescent="0.25">
      <c r="A47" s="27"/>
      <c r="B47" s="53" t="s">
        <v>27</v>
      </c>
      <c r="C47" s="89">
        <v>11.89959582653707</v>
      </c>
      <c r="D47" s="54">
        <v>9.5498211735040783</v>
      </c>
      <c r="E47" s="54">
        <v>11.982957777564206</v>
      </c>
      <c r="F47" s="54">
        <v>29.590273428660176</v>
      </c>
      <c r="G47" s="54">
        <v>34.301699680368557</v>
      </c>
      <c r="H47" s="54">
        <v>38.72122880875051</v>
      </c>
      <c r="I47" s="54"/>
      <c r="J47" s="54">
        <v>0</v>
      </c>
      <c r="K47" s="43"/>
      <c r="L47" s="43"/>
      <c r="M47" s="43"/>
      <c r="N47" s="43"/>
    </row>
    <row r="48" spans="1:14" ht="23" x14ac:dyDescent="0.25">
      <c r="A48" s="27"/>
      <c r="B48" s="46" t="s">
        <v>28</v>
      </c>
      <c r="C48" s="83">
        <v>21087.383443644023</v>
      </c>
      <c r="D48" s="55">
        <v>11709.325251701917</v>
      </c>
      <c r="E48" s="55">
        <v>4520.6343550178453</v>
      </c>
      <c r="F48" s="55">
        <v>3122.9980510260148</v>
      </c>
      <c r="G48" s="55">
        <v>1700.9411606111232</v>
      </c>
      <c r="H48" s="55">
        <v>33.484625287121062</v>
      </c>
      <c r="I48" s="55"/>
      <c r="J48" s="55">
        <v>0</v>
      </c>
      <c r="K48" s="43"/>
      <c r="L48" s="43"/>
      <c r="M48" s="43"/>
      <c r="N48" s="43"/>
    </row>
    <row r="49" spans="1:14" ht="23" x14ac:dyDescent="0.25">
      <c r="A49" s="27"/>
      <c r="B49" s="44" t="s">
        <v>24</v>
      </c>
      <c r="C49" s="91">
        <v>99.999999999999986</v>
      </c>
      <c r="D49" s="56">
        <v>55.527634725261471</v>
      </c>
      <c r="E49" s="56">
        <v>21.437625806441226</v>
      </c>
      <c r="F49" s="56">
        <v>14.809794014379351</v>
      </c>
      <c r="G49" s="56">
        <v>8.0661556003706387</v>
      </c>
      <c r="H49" s="56">
        <v>0.15878985354730535</v>
      </c>
      <c r="I49" s="57"/>
      <c r="J49" s="57"/>
      <c r="K49" s="43"/>
      <c r="L49" s="43"/>
      <c r="M49" s="43"/>
      <c r="N49" s="43"/>
    </row>
    <row r="50" spans="1:14" ht="23" x14ac:dyDescent="0.25">
      <c r="A50" s="27"/>
      <c r="B50" s="28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 ht="23" x14ac:dyDescent="0.25">
      <c r="A51" s="27"/>
      <c r="B51" s="28"/>
      <c r="C51" s="27" t="s">
        <v>30</v>
      </c>
      <c r="D51" s="27"/>
      <c r="E51" s="47">
        <f>E48*100/C48</f>
        <v>21.437625806441226</v>
      </c>
      <c r="F51" s="27"/>
      <c r="G51" s="27"/>
      <c r="H51" s="27"/>
      <c r="I51" s="27"/>
      <c r="J51" s="27"/>
      <c r="K51" s="27"/>
      <c r="L51" s="27"/>
      <c r="M51" s="27"/>
      <c r="N51" s="27"/>
    </row>
    <row r="52" spans="1:14" ht="23" x14ac:dyDescent="0.25">
      <c r="A52" s="27"/>
      <c r="B52" s="28"/>
      <c r="C52" s="27" t="s">
        <v>16</v>
      </c>
      <c r="D52" s="27">
        <f t="shared" ref="D52:I52" si="0">D43/1000000</f>
        <v>1226.1303158418684</v>
      </c>
      <c r="E52" s="27">
        <f t="shared" si="0"/>
        <v>377.25530198244275</v>
      </c>
      <c r="F52" s="27">
        <f t="shared" si="0"/>
        <v>105.54137184826351</v>
      </c>
      <c r="G52" s="27">
        <f t="shared" si="0"/>
        <v>49.587664065072573</v>
      </c>
      <c r="H52" s="27">
        <f t="shared" si="0"/>
        <v>0.86476143235294112</v>
      </c>
      <c r="I52" s="27">
        <f t="shared" si="0"/>
        <v>0</v>
      </c>
      <c r="J52" s="27"/>
      <c r="K52" s="27"/>
      <c r="L52" s="27"/>
      <c r="M52" s="27"/>
      <c r="N52" s="27"/>
    </row>
    <row r="53" spans="1:14" ht="23" x14ac:dyDescent="0.25">
      <c r="A53" s="27"/>
      <c r="B53" s="28"/>
      <c r="C53" s="27">
        <f>L55</f>
        <v>54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 ht="23" x14ac:dyDescent="0.25">
      <c r="A54" s="27"/>
      <c r="B54" s="28"/>
      <c r="C54" s="47">
        <f>K55</f>
        <v>53.772692753062955</v>
      </c>
      <c r="D54" s="58" t="str">
        <f t="shared" ref="D54:I54" si="1">D6</f>
        <v>O</v>
      </c>
      <c r="E54" s="58" t="str">
        <f t="shared" si="1"/>
        <v>I</v>
      </c>
      <c r="F54" s="58" t="str">
        <f t="shared" si="1"/>
        <v>II</v>
      </c>
      <c r="G54" s="58" t="str">
        <f t="shared" si="1"/>
        <v>III</v>
      </c>
      <c r="H54" s="58" t="str">
        <f t="shared" si="1"/>
        <v>IV</v>
      </c>
      <c r="I54" s="58" t="str">
        <f t="shared" si="1"/>
        <v>V</v>
      </c>
      <c r="J54" s="27"/>
      <c r="K54" s="27"/>
      <c r="L54" s="27"/>
      <c r="M54" s="27"/>
      <c r="N54" s="27"/>
    </row>
    <row r="55" spans="1:14" ht="23" x14ac:dyDescent="0.25">
      <c r="A55" s="27"/>
      <c r="B55" s="59">
        <v>2017</v>
      </c>
      <c r="C55" s="27" t="str">
        <f>CONCATENATE(C51,C53,C52)</f>
        <v>&lt; 11,5 cm =54%</v>
      </c>
      <c r="D55" s="47">
        <f t="shared" ref="D55:I55" si="2">SUM(D8:D24)/1000000000</f>
        <v>0.78276111586332509</v>
      </c>
      <c r="E55" s="47">
        <f t="shared" si="2"/>
        <v>0.16330457141667484</v>
      </c>
      <c r="F55" s="47">
        <f t="shared" si="2"/>
        <v>0</v>
      </c>
      <c r="G55" s="47">
        <f t="shared" si="2"/>
        <v>0</v>
      </c>
      <c r="H55" s="47">
        <f t="shared" si="2"/>
        <v>0</v>
      </c>
      <c r="I55" s="47">
        <f t="shared" si="2"/>
        <v>0</v>
      </c>
      <c r="J55" s="47">
        <f>SUM(D55:I55)</f>
        <v>0.94606568727999996</v>
      </c>
      <c r="K55" s="47">
        <f>(J55/$J57)*100</f>
        <v>53.772692753062955</v>
      </c>
      <c r="L55" s="47">
        <f>ROUND(K55,0)</f>
        <v>54</v>
      </c>
      <c r="M55" s="27"/>
      <c r="N55" s="27"/>
    </row>
    <row r="56" spans="1:14" ht="23" x14ac:dyDescent="0.25">
      <c r="A56" s="27"/>
      <c r="B56" s="59"/>
      <c r="C56" s="27" t="s">
        <v>29</v>
      </c>
      <c r="D56" s="47">
        <f t="shared" ref="D56:I56" si="3">SUM(D25:D42)/1000000000</f>
        <v>0.44336919997854296</v>
      </c>
      <c r="E56" s="47">
        <f t="shared" si="3"/>
        <v>0.21395073056576797</v>
      </c>
      <c r="F56" s="47">
        <f t="shared" si="3"/>
        <v>0.1055413718482635</v>
      </c>
      <c r="G56" s="47">
        <f t="shared" si="3"/>
        <v>4.9587664065072576E-2</v>
      </c>
      <c r="H56" s="47">
        <f t="shared" si="3"/>
        <v>8.6476143235294112E-4</v>
      </c>
      <c r="I56" s="47">
        <f t="shared" si="3"/>
        <v>0</v>
      </c>
      <c r="J56" s="47">
        <f>SUM(D56:I56)</f>
        <v>0.81331372788999989</v>
      </c>
      <c r="K56" s="47">
        <f>(J56/$J57)*100</f>
        <v>46.227307246937045</v>
      </c>
      <c r="L56" s="27"/>
      <c r="M56" s="27"/>
      <c r="N56" s="27"/>
    </row>
    <row r="57" spans="1:14" ht="23" x14ac:dyDescent="0.25">
      <c r="A57" s="27"/>
      <c r="B57" s="59"/>
      <c r="C57" s="27"/>
      <c r="D57" s="27"/>
      <c r="E57" s="27"/>
      <c r="F57" s="27"/>
      <c r="G57" s="27"/>
      <c r="H57" s="27"/>
      <c r="I57" s="27"/>
      <c r="J57" s="47">
        <f>SUM(J55:J56)</f>
        <v>1.7593794151699997</v>
      </c>
      <c r="K57" s="47">
        <f>SUM(K55:K56)</f>
        <v>100</v>
      </c>
      <c r="L57" s="27"/>
      <c r="M57" s="27"/>
      <c r="N57" s="27"/>
    </row>
    <row r="58" spans="1:14" ht="23" x14ac:dyDescent="0.25">
      <c r="A58" s="27"/>
      <c r="B58" s="59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 ht="23" x14ac:dyDescent="0.25">
      <c r="A59" s="27"/>
      <c r="B59" s="59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 ht="23" x14ac:dyDescent="0.25">
      <c r="A60" s="27"/>
      <c r="B60" s="59"/>
      <c r="C60" s="47">
        <f>K61</f>
        <v>0</v>
      </c>
      <c r="D60" s="60" t="s">
        <v>5</v>
      </c>
      <c r="E60" s="60" t="s">
        <v>6</v>
      </c>
      <c r="F60" s="60" t="s">
        <v>7</v>
      </c>
      <c r="G60" s="60" t="s">
        <v>8</v>
      </c>
      <c r="H60" s="60" t="s">
        <v>9</v>
      </c>
      <c r="I60" s="60" t="s">
        <v>10</v>
      </c>
      <c r="J60" s="27"/>
      <c r="K60" s="27"/>
      <c r="L60" s="27"/>
      <c r="M60" s="27"/>
      <c r="N60" s="27"/>
    </row>
    <row r="61" spans="1:14" ht="23" x14ac:dyDescent="0.25">
      <c r="A61" s="27"/>
      <c r="B61" s="59"/>
      <c r="C61" s="27" t="s">
        <v>31</v>
      </c>
      <c r="D61" s="61"/>
      <c r="E61" s="61"/>
      <c r="F61" s="61"/>
      <c r="G61" s="61"/>
      <c r="H61" s="61"/>
      <c r="I61" s="61"/>
      <c r="J61" s="47"/>
      <c r="K61" s="47"/>
      <c r="L61" s="42"/>
      <c r="M61" s="27"/>
      <c r="N61" s="27"/>
    </row>
    <row r="62" spans="1:14" ht="23" x14ac:dyDescent="0.25">
      <c r="A62" s="27"/>
      <c r="B62" s="59"/>
      <c r="C62" s="27" t="s">
        <v>29</v>
      </c>
      <c r="D62" s="61"/>
      <c r="E62" s="61"/>
      <c r="F62" s="61"/>
      <c r="G62" s="61"/>
      <c r="H62" s="61"/>
      <c r="I62" s="61"/>
      <c r="J62" s="47"/>
      <c r="K62" s="47"/>
      <c r="L62" s="42"/>
      <c r="M62" s="27"/>
      <c r="N62" s="27"/>
    </row>
    <row r="63" spans="1:14" ht="23" x14ac:dyDescent="0.25">
      <c r="A63" s="27"/>
      <c r="B63" s="59"/>
      <c r="C63" s="27"/>
      <c r="D63" s="27"/>
      <c r="E63" s="27"/>
      <c r="F63" s="27"/>
      <c r="G63" s="27"/>
      <c r="H63" s="27"/>
      <c r="I63" s="27"/>
      <c r="J63" s="47"/>
      <c r="K63" s="47"/>
      <c r="L63" s="42"/>
      <c r="M63" s="27"/>
      <c r="N63" s="27"/>
    </row>
    <row r="64" spans="1:14" ht="23" x14ac:dyDescent="0.25">
      <c r="A64" s="27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</sheetData>
  <mergeCells count="2">
    <mergeCell ref="B1:J1"/>
    <mergeCell ref="B2:J2"/>
  </mergeCells>
  <phoneticPr fontId="0" type="noConversion"/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&amp;CCONVENIO DE DESEMPEÑO IFOP / SUBSECRETARÍA DE ECONOMÍA Y EMT 2020: 
"PROGRAMA DE SEGUIMIENTO DE LAS PRINCIPALES PESQUERÍAS PELÁGICAS, REGIONES DE VALPARAÍSO Y AYSÉN DEL GENERAL CARLOS IBÁÑEZ DEL CAMPO, AÑO 2020".  ANEXO 4XXX</oddFooter>
  </headerFooter>
  <drawing r:id="rId2"/>
  <legacyDrawingHF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W64"/>
  <sheetViews>
    <sheetView showZeros="0" zoomScale="35" zoomScaleNormal="35" workbookViewId="0"/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3" width="24.140625" style="3" customWidth="1"/>
    <col min="4" max="8" width="23.85546875" style="3" customWidth="1"/>
    <col min="9" max="10" width="20.85546875" style="3" customWidth="1"/>
    <col min="11" max="11" width="12.42578125" style="1" bestFit="1" customWidth="1"/>
    <col min="12" max="12" width="22.28515625" style="1" bestFit="1" customWidth="1"/>
    <col min="13" max="17" width="11.5703125" style="1"/>
    <col min="18" max="18" width="13.85546875" style="1" customWidth="1"/>
    <col min="19" max="19" width="17.7109375" style="1" bestFit="1" customWidth="1"/>
    <col min="20" max="20" width="18.28515625" style="1" bestFit="1" customWidth="1"/>
    <col min="21" max="22" width="17.5703125" style="1" customWidth="1"/>
    <col min="23" max="16384" width="11.5703125" style="1"/>
  </cols>
  <sheetData>
    <row r="1" spans="1:23" ht="23" x14ac:dyDescent="0.25">
      <c r="A1" s="27"/>
      <c r="B1" s="102" t="s">
        <v>38</v>
      </c>
      <c r="C1" s="102"/>
      <c r="D1" s="102"/>
      <c r="E1" s="102"/>
      <c r="F1" s="102"/>
      <c r="G1" s="102"/>
      <c r="H1" s="102"/>
      <c r="I1" s="102"/>
      <c r="J1" s="102"/>
      <c r="K1" s="27"/>
      <c r="L1" s="27"/>
      <c r="M1" s="27"/>
      <c r="N1" s="27"/>
    </row>
    <row r="2" spans="1:23" ht="23" x14ac:dyDescent="0.25">
      <c r="A2" s="27"/>
      <c r="B2" s="102" t="s">
        <v>85</v>
      </c>
      <c r="C2" s="102"/>
      <c r="D2" s="102"/>
      <c r="E2" s="102"/>
      <c r="F2" s="102"/>
      <c r="G2" s="102"/>
      <c r="H2" s="102"/>
      <c r="I2" s="102"/>
      <c r="J2" s="102"/>
      <c r="K2" s="27"/>
      <c r="L2" s="27"/>
      <c r="M2" s="27"/>
      <c r="N2" s="27"/>
    </row>
    <row r="3" spans="1:23" ht="23" x14ac:dyDescent="0.25">
      <c r="A3" s="27"/>
      <c r="B3" s="28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23" s="4" customFormat="1" ht="24" thickBot="1" x14ac:dyDescent="0.3">
      <c r="A4" s="29"/>
      <c r="B4" s="30"/>
      <c r="C4" s="80"/>
      <c r="D4" s="31"/>
      <c r="E4" s="31"/>
      <c r="F4" s="31"/>
      <c r="G4" s="31"/>
      <c r="H4" s="31"/>
      <c r="I4" s="31"/>
      <c r="J4" s="31"/>
      <c r="K4" s="29"/>
      <c r="L4" s="29"/>
      <c r="M4" s="29"/>
      <c r="N4" s="29"/>
    </row>
    <row r="5" spans="1:23" s="5" customFormat="1" ht="30" x14ac:dyDescent="0.3">
      <c r="A5" s="29"/>
      <c r="B5" s="32" t="s">
        <v>0</v>
      </c>
      <c r="C5" s="81" t="s">
        <v>1</v>
      </c>
      <c r="D5" s="33" t="s">
        <v>2</v>
      </c>
      <c r="E5" s="33"/>
      <c r="F5" s="33"/>
      <c r="G5" s="33"/>
      <c r="H5" s="33"/>
      <c r="I5" s="33"/>
      <c r="J5" s="33"/>
      <c r="K5" s="29"/>
      <c r="L5" s="29"/>
      <c r="M5" s="29"/>
      <c r="N5" s="29"/>
      <c r="P5" s="6"/>
      <c r="Q5" s="7"/>
      <c r="R5" s="7"/>
      <c r="S5" s="7"/>
      <c r="T5" s="7"/>
      <c r="U5" s="7"/>
      <c r="V5" s="7"/>
      <c r="W5" s="8"/>
    </row>
    <row r="6" spans="1:23" s="4" customFormat="1" ht="23" x14ac:dyDescent="0.25">
      <c r="A6" s="29"/>
      <c r="B6" s="32" t="s">
        <v>3</v>
      </c>
      <c r="C6" s="81" t="s">
        <v>4</v>
      </c>
      <c r="D6" s="34" t="s">
        <v>5</v>
      </c>
      <c r="E6" s="34" t="s">
        <v>6</v>
      </c>
      <c r="F6" s="34" t="s">
        <v>7</v>
      </c>
      <c r="G6" s="34" t="s">
        <v>8</v>
      </c>
      <c r="H6" s="34" t="s">
        <v>9</v>
      </c>
      <c r="I6" s="34" t="s">
        <v>10</v>
      </c>
      <c r="J6" s="35"/>
      <c r="K6" s="29"/>
      <c r="L6" s="29"/>
      <c r="M6" s="29"/>
      <c r="N6" s="29"/>
      <c r="P6" s="9"/>
      <c r="Q6" s="10"/>
      <c r="R6" s="10"/>
      <c r="S6" s="10"/>
      <c r="T6" s="11" t="s">
        <v>11</v>
      </c>
      <c r="U6" s="12" t="s">
        <v>12</v>
      </c>
      <c r="V6" s="12" t="s">
        <v>12</v>
      </c>
      <c r="W6" s="12" t="s">
        <v>12</v>
      </c>
    </row>
    <row r="7" spans="1:23" ht="23" x14ac:dyDescent="0.25">
      <c r="A7" s="27"/>
      <c r="B7" s="36"/>
      <c r="C7" s="82"/>
      <c r="D7" s="37"/>
      <c r="E7" s="37"/>
      <c r="F7" s="37"/>
      <c r="G7" s="37"/>
      <c r="H7" s="37"/>
      <c r="I7" s="37"/>
      <c r="J7" s="37"/>
      <c r="K7" s="27"/>
      <c r="L7" s="27"/>
      <c r="M7" s="27"/>
      <c r="N7" s="27"/>
      <c r="P7" s="9"/>
      <c r="Q7" s="13"/>
      <c r="R7" s="13"/>
      <c r="S7" s="14"/>
      <c r="T7" s="10"/>
      <c r="U7" s="15"/>
      <c r="V7" s="15"/>
      <c r="W7" s="15"/>
    </row>
    <row r="8" spans="1:23" ht="23" x14ac:dyDescent="0.25">
      <c r="A8" s="27"/>
      <c r="B8" s="38">
        <v>3</v>
      </c>
      <c r="C8" s="83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>
        <v>0</v>
      </c>
      <c r="J8" s="40"/>
      <c r="K8" s="27"/>
      <c r="L8" s="27"/>
      <c r="M8" s="27"/>
      <c r="N8" s="27"/>
      <c r="P8" s="9"/>
      <c r="Q8" s="13" t="s">
        <v>15</v>
      </c>
      <c r="R8" s="16" t="e">
        <f>V8</f>
        <v>#REF!</v>
      </c>
      <c r="S8" s="17">
        <f>C43</f>
        <v>4251918364.6399999</v>
      </c>
      <c r="T8" s="17" t="e">
        <f>SUM(T9:T11)</f>
        <v>#REF!</v>
      </c>
      <c r="U8" s="18" t="e">
        <f>T8/1000000</f>
        <v>#REF!</v>
      </c>
      <c r="V8" s="19" t="e">
        <f>SUM(V9:V11)</f>
        <v>#REF!</v>
      </c>
      <c r="W8" s="18"/>
    </row>
    <row r="9" spans="1:23" ht="23" x14ac:dyDescent="0.25">
      <c r="A9" s="27"/>
      <c r="B9" s="38">
        <v>3.5</v>
      </c>
      <c r="C9" s="83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>
        <v>0</v>
      </c>
      <c r="J9" s="39">
        <v>0</v>
      </c>
      <c r="K9" s="27"/>
      <c r="L9" s="41"/>
      <c r="M9" s="41"/>
      <c r="N9" s="27"/>
      <c r="P9" s="9"/>
      <c r="Q9" s="13" t="s">
        <v>17</v>
      </c>
      <c r="R9" s="16" t="e">
        <f>V9</f>
        <v>#REF!</v>
      </c>
      <c r="S9" s="17"/>
      <c r="T9" s="17">
        <f>[1]SC19Ñ00!C40</f>
        <v>364348816.78055447</v>
      </c>
      <c r="U9" s="18">
        <f>T9/1000000</f>
        <v>364.3488167805545</v>
      </c>
      <c r="V9" s="20" t="e">
        <f>(U9*100)/$U$8</f>
        <v>#REF!</v>
      </c>
      <c r="W9" s="18"/>
    </row>
    <row r="10" spans="1:23" ht="23" x14ac:dyDescent="0.25">
      <c r="A10" s="27"/>
      <c r="B10" s="38">
        <v>4</v>
      </c>
      <c r="C10" s="83">
        <v>0</v>
      </c>
      <c r="D10" s="39">
        <v>0</v>
      </c>
      <c r="E10" s="39">
        <v>0</v>
      </c>
      <c r="F10" s="39">
        <v>0</v>
      </c>
      <c r="G10" s="39">
        <v>0</v>
      </c>
      <c r="H10" s="39">
        <v>0</v>
      </c>
      <c r="I10" s="39">
        <v>0</v>
      </c>
      <c r="J10" s="39">
        <v>0</v>
      </c>
      <c r="K10" s="27"/>
      <c r="L10" s="42"/>
      <c r="M10" s="41"/>
      <c r="N10" s="27"/>
      <c r="P10" s="9"/>
      <c r="Q10" s="13" t="s">
        <v>19</v>
      </c>
      <c r="R10" s="16" t="e">
        <f>V10</f>
        <v>#REF!</v>
      </c>
      <c r="S10" s="17"/>
      <c r="T10" s="17">
        <f>[1]SC28Ñ00!C40</f>
        <v>66674619947.842796</v>
      </c>
      <c r="U10" s="18">
        <f>T10/1000000</f>
        <v>66674.619947842803</v>
      </c>
      <c r="V10" s="20" t="e">
        <f>(U10*100)/$U$8</f>
        <v>#REF!</v>
      </c>
      <c r="W10" s="18"/>
    </row>
    <row r="11" spans="1:23" ht="23" x14ac:dyDescent="0.25">
      <c r="A11" s="27"/>
      <c r="B11" s="38">
        <v>4.5</v>
      </c>
      <c r="C11" s="83">
        <v>0</v>
      </c>
      <c r="D11" s="39">
        <v>0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27"/>
      <c r="L11" s="42"/>
      <c r="M11" s="41"/>
      <c r="N11" s="27"/>
      <c r="P11" s="9"/>
      <c r="Q11" s="13" t="s">
        <v>21</v>
      </c>
      <c r="R11" s="16" t="e">
        <f>V11</f>
        <v>#REF!</v>
      </c>
      <c r="S11" s="17"/>
      <c r="T11" s="17" t="e">
        <f>#REF!</f>
        <v>#REF!</v>
      </c>
      <c r="U11" s="18" t="e">
        <f>T11/1000000</f>
        <v>#REF!</v>
      </c>
      <c r="V11" s="20" t="e">
        <f>(U11*100)/$U$8</f>
        <v>#REF!</v>
      </c>
      <c r="W11" s="18"/>
    </row>
    <row r="12" spans="1:23" ht="26" thickBot="1" x14ac:dyDescent="0.3">
      <c r="A12" s="27"/>
      <c r="B12" s="38">
        <v>5</v>
      </c>
      <c r="C12" s="83">
        <v>0</v>
      </c>
      <c r="D12" s="39">
        <v>0</v>
      </c>
      <c r="E12" s="39">
        <v>0</v>
      </c>
      <c r="F12" s="39">
        <v>0</v>
      </c>
      <c r="G12" s="39">
        <v>0</v>
      </c>
      <c r="H12" s="39">
        <v>0</v>
      </c>
      <c r="I12" s="39">
        <v>0</v>
      </c>
      <c r="J12" s="39">
        <v>0</v>
      </c>
      <c r="K12" s="27"/>
      <c r="L12" s="27"/>
      <c r="M12" s="27"/>
      <c r="N12" s="27"/>
      <c r="P12" s="21"/>
      <c r="Q12" s="22"/>
      <c r="R12" s="22"/>
      <c r="S12" s="22"/>
      <c r="T12" s="23"/>
      <c r="U12" s="23"/>
      <c r="V12" s="23"/>
      <c r="W12" s="24"/>
    </row>
    <row r="13" spans="1:23" ht="23" x14ac:dyDescent="0.25">
      <c r="A13" s="27"/>
      <c r="B13" s="38">
        <v>5.5</v>
      </c>
      <c r="C13" s="83">
        <v>52211.81</v>
      </c>
      <c r="D13" s="39">
        <v>52211.81</v>
      </c>
      <c r="E13" s="39">
        <v>0</v>
      </c>
      <c r="F13" s="39">
        <v>0</v>
      </c>
      <c r="G13" s="39">
        <v>0</v>
      </c>
      <c r="H13" s="39">
        <v>0</v>
      </c>
      <c r="I13" s="39">
        <v>0</v>
      </c>
      <c r="J13" s="39">
        <v>0</v>
      </c>
      <c r="K13" s="27"/>
      <c r="L13" s="27"/>
      <c r="M13" s="27"/>
      <c r="N13" s="27"/>
    </row>
    <row r="14" spans="1:23" ht="23" x14ac:dyDescent="0.25">
      <c r="A14" s="27"/>
      <c r="B14" s="38">
        <v>6</v>
      </c>
      <c r="C14" s="83">
        <v>52211.81</v>
      </c>
      <c r="D14" s="39">
        <v>52211.81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27"/>
      <c r="L14" s="27"/>
      <c r="M14" s="27"/>
      <c r="N14" s="27"/>
    </row>
    <row r="15" spans="1:23" ht="23" x14ac:dyDescent="0.25">
      <c r="A15" s="27"/>
      <c r="B15" s="38">
        <v>6.5</v>
      </c>
      <c r="C15" s="83">
        <v>261185.66</v>
      </c>
      <c r="D15" s="39">
        <v>261054.22</v>
      </c>
      <c r="E15" s="39">
        <v>131.44</v>
      </c>
      <c r="F15" s="39">
        <v>0</v>
      </c>
      <c r="G15" s="39">
        <v>0</v>
      </c>
      <c r="H15" s="39">
        <v>0</v>
      </c>
      <c r="I15" s="39">
        <v>0</v>
      </c>
      <c r="J15" s="39">
        <v>0</v>
      </c>
      <c r="K15" s="27"/>
      <c r="L15" s="27"/>
      <c r="M15" s="27"/>
      <c r="N15" s="27"/>
    </row>
    <row r="16" spans="1:23" ht="23" x14ac:dyDescent="0.25">
      <c r="A16" s="27"/>
      <c r="B16" s="38">
        <v>7</v>
      </c>
      <c r="C16" s="83">
        <v>474564.47</v>
      </c>
      <c r="D16" s="39">
        <v>474423.62</v>
      </c>
      <c r="E16" s="39">
        <v>140.85</v>
      </c>
      <c r="F16" s="39">
        <v>0</v>
      </c>
      <c r="G16" s="39">
        <v>0</v>
      </c>
      <c r="H16" s="39">
        <v>0</v>
      </c>
      <c r="I16" s="39">
        <v>0</v>
      </c>
      <c r="J16" s="39">
        <v>0</v>
      </c>
      <c r="K16" s="27"/>
      <c r="L16" s="27"/>
      <c r="M16" s="27"/>
      <c r="N16" s="27"/>
      <c r="Q16" s="1" t="s">
        <v>22</v>
      </c>
    </row>
    <row r="17" spans="1:14" ht="23" x14ac:dyDescent="0.25">
      <c r="A17" s="27"/>
      <c r="B17" s="38">
        <v>7.5</v>
      </c>
      <c r="C17" s="83">
        <v>388399.47000000003</v>
      </c>
      <c r="D17" s="39">
        <v>388110.82</v>
      </c>
      <c r="E17" s="39">
        <v>288.64999999999998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27"/>
      <c r="L17" s="42">
        <f>K55</f>
        <v>34.414724151551134</v>
      </c>
      <c r="M17" s="41" t="s">
        <v>16</v>
      </c>
      <c r="N17" s="27"/>
    </row>
    <row r="18" spans="1:14" ht="23" x14ac:dyDescent="0.25">
      <c r="A18" s="27"/>
      <c r="B18" s="38">
        <v>8</v>
      </c>
      <c r="C18" s="83">
        <v>1195292.23</v>
      </c>
      <c r="D18" s="39">
        <v>1194814.42</v>
      </c>
      <c r="E18" s="39">
        <v>477.81</v>
      </c>
      <c r="F18" s="39">
        <v>0</v>
      </c>
      <c r="G18" s="39">
        <v>0</v>
      </c>
      <c r="H18" s="39">
        <v>0</v>
      </c>
      <c r="I18" s="39">
        <v>0</v>
      </c>
      <c r="J18" s="39">
        <v>0</v>
      </c>
      <c r="K18" s="27"/>
      <c r="L18" s="42">
        <f>C48</f>
        <v>71451.228295242181</v>
      </c>
      <c r="M18" s="41" t="s">
        <v>18</v>
      </c>
      <c r="N18" s="27"/>
    </row>
    <row r="19" spans="1:14" ht="23" x14ac:dyDescent="0.25">
      <c r="A19" s="27"/>
      <c r="B19" s="38">
        <v>8.5</v>
      </c>
      <c r="C19" s="83">
        <v>3521285.4600000004</v>
      </c>
      <c r="D19" s="39">
        <v>3520767.6700000004</v>
      </c>
      <c r="E19" s="39">
        <v>517.79</v>
      </c>
      <c r="F19" s="39">
        <v>0</v>
      </c>
      <c r="G19" s="39">
        <v>0</v>
      </c>
      <c r="H19" s="39">
        <v>0</v>
      </c>
      <c r="I19" s="39">
        <v>0</v>
      </c>
      <c r="J19" s="39">
        <v>0</v>
      </c>
      <c r="K19" s="27"/>
      <c r="L19" s="42">
        <f>C43</f>
        <v>4251918364.6399999</v>
      </c>
      <c r="M19" s="41" t="s">
        <v>20</v>
      </c>
      <c r="N19" s="27"/>
    </row>
    <row r="20" spans="1:14" ht="23" x14ac:dyDescent="0.25">
      <c r="A20" s="27"/>
      <c r="B20" s="38">
        <v>9</v>
      </c>
      <c r="C20" s="83">
        <v>14520669.23</v>
      </c>
      <c r="D20" s="39">
        <v>14520137.120000001</v>
      </c>
      <c r="E20" s="39">
        <v>532.11</v>
      </c>
      <c r="F20" s="39">
        <v>0</v>
      </c>
      <c r="G20" s="39">
        <v>0</v>
      </c>
      <c r="H20" s="39">
        <v>0</v>
      </c>
      <c r="I20" s="39">
        <v>0</v>
      </c>
      <c r="J20" s="39">
        <v>0</v>
      </c>
      <c r="K20" s="27"/>
      <c r="L20" s="42">
        <f>L71</f>
        <v>0</v>
      </c>
      <c r="M20" s="27"/>
      <c r="N20" s="27"/>
    </row>
    <row r="21" spans="1:14" ht="23" x14ac:dyDescent="0.25">
      <c r="A21" s="27"/>
      <c r="B21" s="38">
        <v>9.5</v>
      </c>
      <c r="C21" s="83">
        <v>68186388.140000001</v>
      </c>
      <c r="D21" s="39">
        <v>67705144.810000002</v>
      </c>
      <c r="E21" s="39">
        <v>481243.32999999996</v>
      </c>
      <c r="F21" s="39">
        <v>0</v>
      </c>
      <c r="G21" s="39">
        <v>0</v>
      </c>
      <c r="H21" s="39">
        <v>0</v>
      </c>
      <c r="I21" s="39">
        <v>0</v>
      </c>
      <c r="J21" s="39">
        <v>0</v>
      </c>
      <c r="K21" s="27"/>
      <c r="L21" s="27"/>
      <c r="M21" s="27"/>
      <c r="N21" s="27"/>
    </row>
    <row r="22" spans="1:14" ht="23" x14ac:dyDescent="0.25">
      <c r="A22" s="27"/>
      <c r="B22" s="38">
        <v>10</v>
      </c>
      <c r="C22" s="83">
        <v>195444144.40000001</v>
      </c>
      <c r="D22" s="39">
        <v>194250175.93000001</v>
      </c>
      <c r="E22" s="39">
        <v>1193968.47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27"/>
      <c r="L22" s="27"/>
      <c r="M22" s="27"/>
      <c r="N22" s="27"/>
    </row>
    <row r="23" spans="1:14" ht="23" x14ac:dyDescent="0.25">
      <c r="A23" s="27"/>
      <c r="B23" s="38">
        <v>10.5</v>
      </c>
      <c r="C23" s="83">
        <v>448942443.96000004</v>
      </c>
      <c r="D23" s="39">
        <v>412431189.92689657</v>
      </c>
      <c r="E23" s="39">
        <v>35934142.82560344</v>
      </c>
      <c r="F23" s="39">
        <v>577111.20750000002</v>
      </c>
      <c r="G23" s="39">
        <v>0</v>
      </c>
      <c r="H23" s="39">
        <v>0</v>
      </c>
      <c r="I23" s="39">
        <v>0</v>
      </c>
      <c r="J23" s="39">
        <v>0</v>
      </c>
      <c r="K23" s="27"/>
      <c r="L23" s="27"/>
      <c r="M23" s="27"/>
      <c r="N23" s="27"/>
    </row>
    <row r="24" spans="1:14" ht="23" x14ac:dyDescent="0.25">
      <c r="A24" s="27"/>
      <c r="B24" s="38">
        <v>11</v>
      </c>
      <c r="C24" s="83">
        <v>730247179.70000005</v>
      </c>
      <c r="D24" s="39">
        <v>665373590.09428573</v>
      </c>
      <c r="E24" s="39">
        <v>64873589.605714284</v>
      </c>
      <c r="F24" s="39">
        <v>0</v>
      </c>
      <c r="G24" s="39">
        <v>0</v>
      </c>
      <c r="H24" s="39">
        <v>0</v>
      </c>
      <c r="I24" s="39">
        <v>0</v>
      </c>
      <c r="J24" s="39">
        <v>0</v>
      </c>
      <c r="K24" s="27"/>
      <c r="L24" s="27"/>
      <c r="M24" s="27"/>
      <c r="N24" s="27"/>
    </row>
    <row r="25" spans="1:14" ht="23" x14ac:dyDescent="0.25">
      <c r="A25" s="27"/>
      <c r="B25" s="38">
        <v>11.5</v>
      </c>
      <c r="C25" s="83">
        <v>675838049.61999989</v>
      </c>
      <c r="D25" s="39">
        <v>598066810.53214288</v>
      </c>
      <c r="E25" s="39">
        <v>75333424.327857137</v>
      </c>
      <c r="F25" s="39">
        <v>2437814.7599999998</v>
      </c>
      <c r="G25" s="39">
        <v>0</v>
      </c>
      <c r="H25" s="39">
        <v>0</v>
      </c>
      <c r="I25" s="39">
        <v>0</v>
      </c>
      <c r="J25" s="39">
        <v>0</v>
      </c>
      <c r="K25" s="27"/>
      <c r="L25" s="27"/>
      <c r="M25" s="27"/>
      <c r="N25" s="27"/>
    </row>
    <row r="26" spans="1:14" ht="23" x14ac:dyDescent="0.25">
      <c r="A26" s="27"/>
      <c r="B26" s="38">
        <v>12</v>
      </c>
      <c r="C26" s="83">
        <v>504334677.80999994</v>
      </c>
      <c r="D26" s="39">
        <v>372153239.25733334</v>
      </c>
      <c r="E26" s="39">
        <v>125608827.03065276</v>
      </c>
      <c r="F26" s="39">
        <v>6572611.5220138896</v>
      </c>
      <c r="G26" s="39">
        <v>0</v>
      </c>
      <c r="H26" s="39">
        <v>0</v>
      </c>
      <c r="I26" s="39">
        <v>0</v>
      </c>
      <c r="J26" s="39">
        <v>0</v>
      </c>
      <c r="K26" s="27"/>
      <c r="L26" s="27"/>
      <c r="M26" s="27"/>
      <c r="N26" s="27"/>
    </row>
    <row r="27" spans="1:14" ht="23" x14ac:dyDescent="0.25">
      <c r="A27" s="27"/>
      <c r="B27" s="38">
        <v>12.5</v>
      </c>
      <c r="C27" s="83">
        <v>275064462.36000001</v>
      </c>
      <c r="D27" s="39">
        <v>177475402.74607408</v>
      </c>
      <c r="E27" s="39">
        <v>84354020.054481477</v>
      </c>
      <c r="F27" s="39">
        <v>13235039.559444444</v>
      </c>
      <c r="G27" s="39">
        <v>0</v>
      </c>
      <c r="H27" s="39">
        <v>0</v>
      </c>
      <c r="I27" s="39">
        <v>0</v>
      </c>
      <c r="J27" s="39">
        <v>0</v>
      </c>
      <c r="K27" s="27"/>
      <c r="L27" s="27"/>
      <c r="M27" s="27"/>
      <c r="N27" s="27"/>
    </row>
    <row r="28" spans="1:14" ht="23" x14ac:dyDescent="0.25">
      <c r="A28" s="27"/>
      <c r="B28" s="38">
        <v>13</v>
      </c>
      <c r="C28" s="83">
        <v>142304965.09999999</v>
      </c>
      <c r="D28" s="39">
        <v>39254211.571500003</v>
      </c>
      <c r="E28" s="39">
        <v>78726052.259763151</v>
      </c>
      <c r="F28" s="39">
        <v>23862423.120736845</v>
      </c>
      <c r="G28" s="39">
        <v>462278.1480000001</v>
      </c>
      <c r="H28" s="39">
        <v>0</v>
      </c>
      <c r="I28" s="39">
        <v>0</v>
      </c>
      <c r="J28" s="39"/>
      <c r="K28" s="27"/>
      <c r="L28" s="27"/>
      <c r="M28" s="27"/>
      <c r="N28" s="27"/>
    </row>
    <row r="29" spans="1:14" ht="23" x14ac:dyDescent="0.25">
      <c r="A29" s="27"/>
      <c r="B29" s="38">
        <v>13.5</v>
      </c>
      <c r="C29" s="83">
        <v>80550272.689999998</v>
      </c>
      <c r="D29" s="39">
        <v>12561995.569789473</v>
      </c>
      <c r="E29" s="39">
        <v>42820757.654633611</v>
      </c>
      <c r="F29" s="39">
        <v>21866547.130423076</v>
      </c>
      <c r="G29" s="39">
        <v>3300972.335153847</v>
      </c>
      <c r="H29" s="39">
        <v>0</v>
      </c>
      <c r="I29" s="39">
        <v>0</v>
      </c>
      <c r="J29" s="39"/>
      <c r="K29" s="27"/>
      <c r="L29" s="27"/>
      <c r="M29" s="27"/>
      <c r="N29" s="27"/>
    </row>
    <row r="30" spans="1:14" ht="23" x14ac:dyDescent="0.25">
      <c r="A30" s="27"/>
      <c r="B30" s="38">
        <v>14</v>
      </c>
      <c r="C30" s="83">
        <v>83323648.270000011</v>
      </c>
      <c r="D30" s="39">
        <v>1481412.4138461538</v>
      </c>
      <c r="E30" s="39">
        <v>36368780.664766766</v>
      </c>
      <c r="F30" s="39">
        <v>33160347.84399578</v>
      </c>
      <c r="G30" s="39">
        <v>12313107.347391304</v>
      </c>
      <c r="H30" s="39">
        <v>0</v>
      </c>
      <c r="I30" s="39">
        <v>0</v>
      </c>
      <c r="J30" s="39"/>
      <c r="K30" s="27"/>
      <c r="L30" s="27"/>
      <c r="M30" s="27"/>
      <c r="N30" s="27"/>
    </row>
    <row r="31" spans="1:14" ht="23" x14ac:dyDescent="0.25">
      <c r="A31" s="27"/>
      <c r="B31" s="38">
        <v>14.5</v>
      </c>
      <c r="C31" s="83">
        <v>126587824.93999998</v>
      </c>
      <c r="D31" s="39">
        <v>0</v>
      </c>
      <c r="E31" s="39">
        <v>23089737.984210525</v>
      </c>
      <c r="F31" s="39">
        <v>65835592.511984304</v>
      </c>
      <c r="G31" s="39">
        <v>37662494.443805158</v>
      </c>
      <c r="H31" s="39">
        <v>0</v>
      </c>
      <c r="I31" s="39">
        <v>0</v>
      </c>
      <c r="J31" s="39">
        <v>0</v>
      </c>
      <c r="K31" s="27"/>
      <c r="L31" s="27"/>
      <c r="M31" s="27"/>
      <c r="N31" s="27"/>
    </row>
    <row r="32" spans="1:14" ht="23" x14ac:dyDescent="0.25">
      <c r="A32" s="27"/>
      <c r="B32" s="38">
        <v>15</v>
      </c>
      <c r="C32" s="83">
        <v>175345251.46000001</v>
      </c>
      <c r="D32" s="39">
        <v>0</v>
      </c>
      <c r="E32" s="39">
        <v>13071072.809888357</v>
      </c>
      <c r="F32" s="39">
        <v>78667550.313675195</v>
      </c>
      <c r="G32" s="39">
        <v>79539709.939229593</v>
      </c>
      <c r="H32" s="39">
        <v>4066918.3972068513</v>
      </c>
      <c r="I32" s="39">
        <v>0</v>
      </c>
      <c r="J32" s="39">
        <v>0</v>
      </c>
      <c r="K32" s="27"/>
      <c r="L32" s="27"/>
      <c r="M32" s="27"/>
      <c r="N32" s="27"/>
    </row>
    <row r="33" spans="1:14" ht="23" x14ac:dyDescent="0.25">
      <c r="A33" s="27"/>
      <c r="B33" s="38">
        <v>15.5</v>
      </c>
      <c r="C33" s="83">
        <v>243100193.32999998</v>
      </c>
      <c r="D33" s="39">
        <v>0</v>
      </c>
      <c r="E33" s="39">
        <v>5123858.9723529415</v>
      </c>
      <c r="F33" s="39">
        <v>78914542.096286178</v>
      </c>
      <c r="G33" s="39">
        <v>153627079.91727358</v>
      </c>
      <c r="H33" s="39">
        <v>5434712.3440873018</v>
      </c>
      <c r="I33" s="39">
        <v>0</v>
      </c>
      <c r="J33" s="39">
        <v>0</v>
      </c>
      <c r="K33" s="27"/>
      <c r="L33" s="27"/>
      <c r="M33" s="27"/>
      <c r="N33" s="27"/>
    </row>
    <row r="34" spans="1:14" ht="23" x14ac:dyDescent="0.25">
      <c r="A34" s="27"/>
      <c r="B34" s="38">
        <v>16</v>
      </c>
      <c r="C34" s="83">
        <v>280029596.24000001</v>
      </c>
      <c r="D34" s="39">
        <v>0</v>
      </c>
      <c r="E34" s="39">
        <v>0</v>
      </c>
      <c r="F34" s="39">
        <v>106751208.44344464</v>
      </c>
      <c r="G34" s="39">
        <v>147049698.43979067</v>
      </c>
      <c r="H34" s="39">
        <v>26228689.356764708</v>
      </c>
      <c r="I34" s="39">
        <v>0</v>
      </c>
      <c r="J34" s="39">
        <v>0</v>
      </c>
      <c r="K34" s="27"/>
      <c r="L34" s="27"/>
      <c r="M34" s="27"/>
      <c r="N34" s="27"/>
    </row>
    <row r="35" spans="1:14" ht="23" x14ac:dyDescent="0.25">
      <c r="A35" s="27"/>
      <c r="B35" s="38">
        <v>16.5</v>
      </c>
      <c r="C35" s="83">
        <v>155543489.34999999</v>
      </c>
      <c r="D35" s="39">
        <v>0</v>
      </c>
      <c r="E35" s="39">
        <v>0</v>
      </c>
      <c r="F35" s="39">
        <v>35064424.103111111</v>
      </c>
      <c r="G35" s="39">
        <v>113596877.56911111</v>
      </c>
      <c r="H35" s="39">
        <v>6882187.6777777774</v>
      </c>
      <c r="I35" s="39">
        <v>0</v>
      </c>
      <c r="J35" s="39">
        <v>0</v>
      </c>
      <c r="K35" s="27"/>
      <c r="L35" s="27"/>
      <c r="M35" s="27"/>
      <c r="N35" s="27"/>
    </row>
    <row r="36" spans="1:14" ht="23" x14ac:dyDescent="0.25">
      <c r="A36" s="27"/>
      <c r="B36" s="38">
        <v>17</v>
      </c>
      <c r="C36" s="83">
        <v>40733646.600000001</v>
      </c>
      <c r="D36" s="39">
        <v>0</v>
      </c>
      <c r="E36" s="39">
        <v>0</v>
      </c>
      <c r="F36" s="39">
        <v>12348604.267914439</v>
      </c>
      <c r="G36" s="39">
        <v>24624943.849732619</v>
      </c>
      <c r="H36" s="39">
        <v>3760098.4823529413</v>
      </c>
      <c r="I36" s="39">
        <v>0</v>
      </c>
      <c r="J36" s="39">
        <v>0</v>
      </c>
      <c r="K36" s="27"/>
      <c r="L36" s="27"/>
      <c r="M36" s="27"/>
      <c r="N36" s="27"/>
    </row>
    <row r="37" spans="1:14" ht="23" x14ac:dyDescent="0.25">
      <c r="A37" s="27"/>
      <c r="B37" s="38">
        <v>17.5</v>
      </c>
      <c r="C37" s="83">
        <v>4983758.76</v>
      </c>
      <c r="D37" s="39">
        <v>0</v>
      </c>
      <c r="E37" s="39">
        <v>0</v>
      </c>
      <c r="F37" s="39">
        <v>1023707.1499999999</v>
      </c>
      <c r="G37" s="39">
        <v>3960051.6099999994</v>
      </c>
      <c r="H37" s="39">
        <v>0</v>
      </c>
      <c r="I37" s="39">
        <v>0</v>
      </c>
      <c r="J37" s="39">
        <v>0</v>
      </c>
      <c r="K37" s="27"/>
      <c r="L37" s="27"/>
      <c r="M37" s="27"/>
      <c r="N37" s="27"/>
    </row>
    <row r="38" spans="1:14" ht="23" x14ac:dyDescent="0.25">
      <c r="A38" s="27"/>
      <c r="B38" s="38">
        <v>18</v>
      </c>
      <c r="C38" s="83">
        <v>892551.77</v>
      </c>
      <c r="D38" s="39">
        <v>0</v>
      </c>
      <c r="E38" s="39">
        <v>0</v>
      </c>
      <c r="F38" s="39">
        <v>0</v>
      </c>
      <c r="G38" s="39">
        <v>892551.77</v>
      </c>
      <c r="H38" s="39">
        <v>0</v>
      </c>
      <c r="I38" s="39">
        <v>0</v>
      </c>
      <c r="J38" s="39">
        <v>0</v>
      </c>
      <c r="K38" s="27"/>
      <c r="L38" s="27"/>
      <c r="M38" s="27"/>
      <c r="N38" s="27"/>
    </row>
    <row r="39" spans="1:14" ht="23" x14ac:dyDescent="0.25">
      <c r="A39" s="27"/>
      <c r="B39" s="38">
        <v>18.5</v>
      </c>
      <c r="C39" s="83">
        <v>0</v>
      </c>
      <c r="D39" s="39">
        <v>0</v>
      </c>
      <c r="E39" s="39">
        <v>0</v>
      </c>
      <c r="F39" s="39">
        <v>0</v>
      </c>
      <c r="G39" s="39">
        <v>0</v>
      </c>
      <c r="H39" s="39">
        <v>0</v>
      </c>
      <c r="I39" s="39">
        <v>0</v>
      </c>
      <c r="J39" s="39">
        <v>0</v>
      </c>
      <c r="K39" s="43"/>
      <c r="L39" s="43"/>
      <c r="M39" s="43"/>
      <c r="N39" s="27"/>
    </row>
    <row r="40" spans="1:14" ht="23" x14ac:dyDescent="0.25">
      <c r="A40" s="27"/>
      <c r="B40" s="38">
        <v>19</v>
      </c>
      <c r="C40" s="83">
        <v>0</v>
      </c>
      <c r="D40" s="39">
        <v>0</v>
      </c>
      <c r="E40" s="39">
        <v>0</v>
      </c>
      <c r="F40" s="39">
        <v>0</v>
      </c>
      <c r="G40" s="39">
        <v>0</v>
      </c>
      <c r="H40" s="39">
        <v>0</v>
      </c>
      <c r="I40" s="39">
        <v>0</v>
      </c>
      <c r="J40" s="39">
        <v>0</v>
      </c>
      <c r="K40" s="43"/>
      <c r="L40" s="43"/>
      <c r="M40" s="43"/>
      <c r="N40" s="27"/>
    </row>
    <row r="41" spans="1:14" ht="23" x14ac:dyDescent="0.25">
      <c r="A41" s="27"/>
      <c r="B41" s="38">
        <v>19.5</v>
      </c>
      <c r="C41" s="83">
        <v>0</v>
      </c>
      <c r="D41" s="39">
        <v>0</v>
      </c>
      <c r="E41" s="39">
        <v>0</v>
      </c>
      <c r="F41" s="39">
        <v>0</v>
      </c>
      <c r="G41" s="39">
        <v>0</v>
      </c>
      <c r="H41" s="39">
        <v>0</v>
      </c>
      <c r="I41" s="39">
        <v>0</v>
      </c>
      <c r="J41" s="39"/>
      <c r="K41" s="43"/>
      <c r="L41" s="43"/>
      <c r="M41" s="43"/>
      <c r="N41" s="27"/>
    </row>
    <row r="42" spans="1:14" ht="23" x14ac:dyDescent="0.25">
      <c r="A42" s="27"/>
      <c r="B42" s="44"/>
      <c r="C42" s="84">
        <v>0</v>
      </c>
      <c r="D42" s="45">
        <v>0</v>
      </c>
      <c r="E42" s="45">
        <v>0</v>
      </c>
      <c r="F42" s="45">
        <v>0</v>
      </c>
      <c r="G42" s="45">
        <v>0</v>
      </c>
      <c r="H42" s="45">
        <v>0</v>
      </c>
      <c r="I42" s="45">
        <v>0</v>
      </c>
      <c r="J42" s="45"/>
      <c r="K42" s="43"/>
      <c r="L42" s="43"/>
      <c r="M42" s="43"/>
      <c r="N42" s="27"/>
    </row>
    <row r="43" spans="1:14" ht="23" x14ac:dyDescent="0.25">
      <c r="A43" s="27"/>
      <c r="B43" s="46" t="s">
        <v>23</v>
      </c>
      <c r="C43" s="90">
        <v>4251918364.6399999</v>
      </c>
      <c r="D43" s="39">
        <v>2561216904.3418679</v>
      </c>
      <c r="E43" s="39">
        <v>586981564.63992453</v>
      </c>
      <c r="F43" s="39">
        <v>480317524.0305298</v>
      </c>
      <c r="G43" s="39">
        <v>577029765.36948788</v>
      </c>
      <c r="H43" s="39">
        <v>46372606.258189581</v>
      </c>
      <c r="I43" s="39">
        <v>0</v>
      </c>
      <c r="J43" s="39">
        <v>0</v>
      </c>
      <c r="K43" s="43"/>
      <c r="L43" s="43"/>
      <c r="M43" s="43"/>
      <c r="N43" s="27"/>
    </row>
    <row r="44" spans="1:14" s="25" customFormat="1" ht="23" x14ac:dyDescent="0.25">
      <c r="A44" s="47"/>
      <c r="B44" s="38" t="s">
        <v>24</v>
      </c>
      <c r="C44" s="86">
        <v>100.00000000000001</v>
      </c>
      <c r="D44" s="48">
        <v>60.2367375075114</v>
      </c>
      <c r="E44" s="48">
        <v>13.80509958802144</v>
      </c>
      <c r="F44" s="48">
        <v>11.296489792112864</v>
      </c>
      <c r="G44" s="48">
        <v>13.571045252613727</v>
      </c>
      <c r="H44" s="48">
        <v>1.0906278597405725</v>
      </c>
      <c r="I44" s="48">
        <v>0</v>
      </c>
      <c r="J44" s="48">
        <v>0</v>
      </c>
      <c r="K44" s="43"/>
      <c r="L44" s="43"/>
      <c r="M44" s="43"/>
      <c r="N44" s="47"/>
    </row>
    <row r="45" spans="1:14" s="25" customFormat="1" ht="23" x14ac:dyDescent="0.25">
      <c r="A45" s="47"/>
      <c r="B45" s="38" t="s">
        <v>25</v>
      </c>
      <c r="C45" s="87">
        <v>12.45799388370898</v>
      </c>
      <c r="D45" s="49">
        <v>11.196519171011962</v>
      </c>
      <c r="E45" s="49">
        <v>12.362366103983767</v>
      </c>
      <c r="F45" s="49">
        <v>15.032320277076959</v>
      </c>
      <c r="G45" s="49">
        <v>15.726246517196897</v>
      </c>
      <c r="H45" s="49">
        <v>16.00899060427335</v>
      </c>
      <c r="I45" s="49">
        <v>0</v>
      </c>
      <c r="J45" s="49">
        <v>0</v>
      </c>
      <c r="K45" s="43"/>
      <c r="L45" s="43"/>
      <c r="M45" s="43"/>
      <c r="N45" s="47"/>
    </row>
    <row r="46" spans="1:14" s="26" customFormat="1" ht="23" x14ac:dyDescent="0.25">
      <c r="A46" s="50"/>
      <c r="B46" s="51" t="s">
        <v>26</v>
      </c>
      <c r="C46" s="88">
        <v>4.0815408410428358</v>
      </c>
      <c r="D46" s="52">
        <v>0.63719218490215745</v>
      </c>
      <c r="E46" s="52">
        <v>1.2975750471229144</v>
      </c>
      <c r="F46" s="52">
        <v>1.3290303137417359</v>
      </c>
      <c r="G46" s="52">
        <v>0.51815770551439833</v>
      </c>
      <c r="H46" s="52">
        <v>0.23510634094852659</v>
      </c>
      <c r="I46" s="52">
        <v>0</v>
      </c>
      <c r="J46" s="52">
        <v>0</v>
      </c>
      <c r="K46" s="43"/>
      <c r="L46" s="43"/>
      <c r="M46" s="43"/>
      <c r="N46" s="50"/>
    </row>
    <row r="47" spans="1:14" ht="23" x14ac:dyDescent="0.25">
      <c r="A47" s="27"/>
      <c r="B47" s="53" t="s">
        <v>27</v>
      </c>
      <c r="C47" s="89">
        <v>16.705200785093158</v>
      </c>
      <c r="D47" s="54">
        <v>10.741189312331517</v>
      </c>
      <c r="E47" s="54">
        <v>15.21973389873158</v>
      </c>
      <c r="F47" s="54">
        <v>29.200068290152661</v>
      </c>
      <c r="G47" s="54">
        <v>33.514172047879889</v>
      </c>
      <c r="H47" s="54">
        <v>35.431049386021499</v>
      </c>
      <c r="I47" s="54">
        <v>0</v>
      </c>
      <c r="J47" s="54">
        <v>0</v>
      </c>
      <c r="K47" s="43"/>
      <c r="L47" s="43"/>
      <c r="M47" s="43"/>
      <c r="N47" s="27"/>
    </row>
    <row r="48" spans="1:14" ht="23" x14ac:dyDescent="0.25">
      <c r="A48" s="27"/>
      <c r="B48" s="46" t="s">
        <v>28</v>
      </c>
      <c r="C48" s="83">
        <v>71451.228295242181</v>
      </c>
      <c r="D48" s="55">
        <v>27510.515639479687</v>
      </c>
      <c r="E48" s="55">
        <v>8933.7032172807612</v>
      </c>
      <c r="F48" s="55">
        <v>14025.304502648512</v>
      </c>
      <c r="G48" s="55">
        <v>19338.674833340781</v>
      </c>
      <c r="H48" s="55">
        <v>1643.0301024924447</v>
      </c>
      <c r="I48" s="55">
        <v>0</v>
      </c>
      <c r="J48" s="55">
        <v>0</v>
      </c>
      <c r="K48" s="43"/>
      <c r="L48" s="43"/>
      <c r="M48" s="43"/>
      <c r="N48" s="27"/>
    </row>
    <row r="49" spans="1:14" ht="23" x14ac:dyDescent="0.25">
      <c r="A49" s="27"/>
      <c r="B49" s="44" t="s">
        <v>24</v>
      </c>
      <c r="C49" s="91">
        <v>100</v>
      </c>
      <c r="D49" s="56">
        <v>38.502509048275613</v>
      </c>
      <c r="E49" s="56">
        <v>12.503218531619899</v>
      </c>
      <c r="F49" s="56">
        <v>19.629199997367206</v>
      </c>
      <c r="G49" s="56">
        <v>27.065559675799882</v>
      </c>
      <c r="H49" s="56">
        <v>2.2995127469374115</v>
      </c>
      <c r="I49" s="57"/>
      <c r="J49" s="57"/>
      <c r="K49" s="43"/>
      <c r="L49" s="43"/>
      <c r="M49" s="43"/>
      <c r="N49" s="27"/>
    </row>
    <row r="50" spans="1:14" ht="23" x14ac:dyDescent="0.25">
      <c r="A50" s="27"/>
      <c r="B50" s="28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 ht="23" x14ac:dyDescent="0.25">
      <c r="A51" s="27"/>
      <c r="B51" s="28"/>
      <c r="C51" s="27" t="s">
        <v>30</v>
      </c>
      <c r="D51" s="27"/>
      <c r="E51" s="47">
        <f>E48*100/C48</f>
        <v>12.503218531619899</v>
      </c>
      <c r="F51" s="27"/>
      <c r="G51" s="27"/>
      <c r="H51" s="27"/>
      <c r="I51" s="27"/>
      <c r="J51" s="27"/>
      <c r="K51" s="27"/>
      <c r="L51" s="27"/>
      <c r="M51" s="27"/>
      <c r="N51" s="27"/>
    </row>
    <row r="52" spans="1:14" ht="23" x14ac:dyDescent="0.25">
      <c r="A52" s="27"/>
      <c r="B52" s="28"/>
      <c r="C52" s="27" t="s">
        <v>16</v>
      </c>
      <c r="D52" s="27">
        <f t="shared" ref="D52:I52" si="0">D43/1000000</f>
        <v>2561.216904341868</v>
      </c>
      <c r="E52" s="27">
        <f t="shared" si="0"/>
        <v>586.9815646399245</v>
      </c>
      <c r="F52" s="27">
        <f t="shared" si="0"/>
        <v>480.3175240305298</v>
      </c>
      <c r="G52" s="27">
        <f t="shared" si="0"/>
        <v>577.0297653694879</v>
      </c>
      <c r="H52" s="27">
        <f t="shared" si="0"/>
        <v>46.372606258189585</v>
      </c>
      <c r="I52" s="27">
        <f t="shared" si="0"/>
        <v>0</v>
      </c>
      <c r="J52" s="27"/>
      <c r="K52" s="27"/>
      <c r="L52" s="27"/>
      <c r="M52" s="27"/>
      <c r="N52" s="27"/>
    </row>
    <row r="53" spans="1:14" ht="23" x14ac:dyDescent="0.25">
      <c r="A53" s="27"/>
      <c r="B53" s="28"/>
      <c r="C53" s="27">
        <f>L55</f>
        <v>34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 ht="23" x14ac:dyDescent="0.25">
      <c r="A54" s="27"/>
      <c r="B54" s="28"/>
      <c r="C54" s="47">
        <f>K55</f>
        <v>34.414724151551134</v>
      </c>
      <c r="D54" s="58" t="str">
        <f t="shared" ref="D54:I54" si="1">D6</f>
        <v>O</v>
      </c>
      <c r="E54" s="58" t="str">
        <f t="shared" si="1"/>
        <v>I</v>
      </c>
      <c r="F54" s="58" t="str">
        <f t="shared" si="1"/>
        <v>II</v>
      </c>
      <c r="G54" s="58" t="str">
        <f t="shared" si="1"/>
        <v>III</v>
      </c>
      <c r="H54" s="58" t="str">
        <f t="shared" si="1"/>
        <v>IV</v>
      </c>
      <c r="I54" s="58" t="str">
        <f t="shared" si="1"/>
        <v>V</v>
      </c>
      <c r="J54" s="27"/>
      <c r="K54" s="27"/>
      <c r="L54" s="27"/>
      <c r="M54" s="27"/>
      <c r="N54" s="27"/>
    </row>
    <row r="55" spans="1:14" ht="23" x14ac:dyDescent="0.25">
      <c r="A55" s="27"/>
      <c r="B55" s="59" t="s">
        <v>33</v>
      </c>
      <c r="C55" s="27" t="str">
        <f>CONCATENATE(C51,C53,C52)</f>
        <v>&lt; 11,5 cm =34%</v>
      </c>
      <c r="D55" s="47">
        <f t="shared" ref="D55:I55" si="2">SUM(D8:D24)/1000000000</f>
        <v>1.3602238322511824</v>
      </c>
      <c r="E55" s="47">
        <f t="shared" si="2"/>
        <v>0.10248503288131773</v>
      </c>
      <c r="F55" s="47">
        <f t="shared" si="2"/>
        <v>5.7711120749999998E-4</v>
      </c>
      <c r="G55" s="47">
        <f t="shared" si="2"/>
        <v>0</v>
      </c>
      <c r="H55" s="47">
        <f t="shared" si="2"/>
        <v>0</v>
      </c>
      <c r="I55" s="47">
        <f t="shared" si="2"/>
        <v>0</v>
      </c>
      <c r="J55" s="47">
        <f>SUM(D55:I55)</f>
        <v>1.4632859763400001</v>
      </c>
      <c r="K55" s="47">
        <f>(J55/$J57)*100</f>
        <v>34.414724151551134</v>
      </c>
      <c r="L55" s="47">
        <f>ROUND(K55,0)</f>
        <v>34</v>
      </c>
      <c r="M55" s="27"/>
      <c r="N55" s="27"/>
    </row>
    <row r="56" spans="1:14" ht="23" x14ac:dyDescent="0.25">
      <c r="A56" s="27"/>
      <c r="B56" s="59"/>
      <c r="C56" s="27" t="s">
        <v>29</v>
      </c>
      <c r="D56" s="47">
        <f t="shared" ref="D56:I56" si="3">SUM(D25:D42)/1000000000</f>
        <v>1.2009930720906858</v>
      </c>
      <c r="E56" s="47">
        <f t="shared" si="3"/>
        <v>0.4844965317586068</v>
      </c>
      <c r="F56" s="47">
        <f t="shared" si="3"/>
        <v>0.47974041282302982</v>
      </c>
      <c r="G56" s="47">
        <f t="shared" si="3"/>
        <v>0.57702976536948791</v>
      </c>
      <c r="H56" s="47">
        <f t="shared" si="3"/>
        <v>4.6372606258189585E-2</v>
      </c>
      <c r="I56" s="47">
        <f t="shared" si="3"/>
        <v>0</v>
      </c>
      <c r="J56" s="47">
        <f>SUM(D56:I56)</f>
        <v>2.7886323882999999</v>
      </c>
      <c r="K56" s="47">
        <f>(J56/$J57)*100</f>
        <v>65.585275848448859</v>
      </c>
      <c r="L56" s="27"/>
      <c r="M56" s="27"/>
      <c r="N56" s="27"/>
    </row>
    <row r="57" spans="1:14" ht="23" x14ac:dyDescent="0.25">
      <c r="A57" s="27"/>
      <c r="B57" s="59"/>
      <c r="C57" s="27"/>
      <c r="D57" s="27"/>
      <c r="E57" s="27"/>
      <c r="F57" s="27"/>
      <c r="G57" s="27"/>
      <c r="H57" s="27"/>
      <c r="I57" s="27"/>
      <c r="J57" s="47">
        <f>SUM(J55:J56)</f>
        <v>4.2519183646399998</v>
      </c>
      <c r="K57" s="47">
        <f>SUM(K55:K56)</f>
        <v>100</v>
      </c>
      <c r="L57" s="27"/>
      <c r="M57" s="27"/>
      <c r="N57" s="27"/>
    </row>
    <row r="58" spans="1:14" ht="23" x14ac:dyDescent="0.25">
      <c r="A58" s="27"/>
      <c r="B58" s="59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 ht="23" x14ac:dyDescent="0.25">
      <c r="A59" s="27"/>
      <c r="B59" s="59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 ht="23" x14ac:dyDescent="0.25">
      <c r="A60" s="27"/>
      <c r="B60" s="59"/>
      <c r="C60" s="47">
        <f>K61</f>
        <v>0</v>
      </c>
      <c r="D60" s="60" t="s">
        <v>5</v>
      </c>
      <c r="E60" s="60" t="s">
        <v>6</v>
      </c>
      <c r="F60" s="60" t="s">
        <v>7</v>
      </c>
      <c r="G60" s="60" t="s">
        <v>8</v>
      </c>
      <c r="H60" s="60" t="s">
        <v>9</v>
      </c>
      <c r="I60" s="60" t="s">
        <v>10</v>
      </c>
      <c r="J60" s="27"/>
      <c r="K60" s="27"/>
      <c r="L60" s="27"/>
      <c r="M60" s="27"/>
      <c r="N60" s="27"/>
    </row>
    <row r="61" spans="1:14" ht="23" x14ac:dyDescent="0.25">
      <c r="A61" s="27"/>
      <c r="B61" s="59"/>
      <c r="C61" s="27" t="s">
        <v>31</v>
      </c>
      <c r="D61" s="61"/>
      <c r="E61" s="61"/>
      <c r="F61" s="61"/>
      <c r="G61" s="61"/>
      <c r="H61" s="61"/>
      <c r="I61" s="61"/>
      <c r="J61" s="47"/>
      <c r="K61" s="47"/>
      <c r="L61" s="42"/>
      <c r="M61" s="27"/>
      <c r="N61" s="27"/>
    </row>
    <row r="62" spans="1:14" ht="23" x14ac:dyDescent="0.25">
      <c r="A62" s="27"/>
      <c r="B62" s="59"/>
      <c r="C62" s="27" t="s">
        <v>29</v>
      </c>
      <c r="D62" s="61"/>
      <c r="E62" s="61"/>
      <c r="F62" s="61"/>
      <c r="G62" s="61"/>
      <c r="H62" s="61"/>
      <c r="I62" s="61"/>
      <c r="J62" s="47"/>
      <c r="K62" s="47"/>
      <c r="L62" s="42"/>
      <c r="M62" s="27"/>
      <c r="N62" s="27"/>
    </row>
    <row r="63" spans="1:14" ht="23" x14ac:dyDescent="0.25">
      <c r="A63" s="27"/>
      <c r="B63" s="59"/>
      <c r="C63" s="27"/>
      <c r="D63" s="27"/>
      <c r="E63" s="27"/>
      <c r="F63" s="27"/>
      <c r="G63" s="27"/>
      <c r="H63" s="27"/>
      <c r="I63" s="27"/>
      <c r="J63" s="47"/>
      <c r="K63" s="47"/>
      <c r="L63" s="42"/>
      <c r="M63" s="27"/>
      <c r="N63" s="27"/>
    </row>
    <row r="64" spans="1:14" ht="23" x14ac:dyDescent="0.25">
      <c r="A64" s="27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</sheetData>
  <mergeCells count="2">
    <mergeCell ref="B1:J1"/>
    <mergeCell ref="B2:J2"/>
  </mergeCells>
  <phoneticPr fontId="0" type="noConversion"/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INSTITUTO DE FOMENTO PESQUERO / DIVISIÓN INVESTIGACIÓN PESQUERA</oddHeader>
    <oddFooter>&amp;CCONVENIO DE DESEMPEÑO IFOP / SUBSECRETARÍA DE ECONOMÍA Y EMT 2020: 
"PROGRAMA DE SEGUIMIENTO DE LAS PRINCIPALES PESQUERÍAS PELÁGICAS, REGIONES DE VALPARAÍSO Y AYSÉN DEL GENERAL CARLOS IBÁÑEZ DEL CAMPO, AÑO 2020".  ANEXO 4XXX</oddFooter>
  </headerFooter>
  <drawing r:id="rId2"/>
  <legacyDrawingHF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59B41-C067-40EC-804E-84824B5749F7}">
  <dimension ref="A1:W64"/>
  <sheetViews>
    <sheetView showZeros="0" zoomScale="35" zoomScaleNormal="35" workbookViewId="0"/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3" width="24.140625" style="3" customWidth="1"/>
    <col min="4" max="8" width="23.85546875" style="3" customWidth="1"/>
    <col min="9" max="10" width="20.85546875" style="3" customWidth="1"/>
    <col min="11" max="11" width="12.42578125" style="1" bestFit="1" customWidth="1"/>
    <col min="12" max="12" width="22.28515625" style="1" bestFit="1" customWidth="1"/>
    <col min="13" max="17" width="11.5703125" style="1"/>
    <col min="18" max="18" width="13.85546875" style="1" customWidth="1"/>
    <col min="19" max="19" width="17.7109375" style="1" bestFit="1" customWidth="1"/>
    <col min="20" max="20" width="18.28515625" style="1" bestFit="1" customWidth="1"/>
    <col min="21" max="22" width="17.5703125" style="1" customWidth="1"/>
    <col min="23" max="16384" width="11.5703125" style="1"/>
  </cols>
  <sheetData>
    <row r="1" spans="1:23" ht="23" x14ac:dyDescent="0.25">
      <c r="A1" s="27"/>
      <c r="B1" s="102" t="s">
        <v>37</v>
      </c>
      <c r="C1" s="102"/>
      <c r="D1" s="102"/>
      <c r="E1" s="102"/>
      <c r="F1" s="102"/>
      <c r="G1" s="102"/>
      <c r="H1" s="102"/>
      <c r="I1" s="102"/>
      <c r="J1" s="102"/>
      <c r="K1" s="27"/>
      <c r="L1" s="27"/>
      <c r="M1" s="27"/>
      <c r="N1" s="27"/>
    </row>
    <row r="2" spans="1:23" ht="23" x14ac:dyDescent="0.25">
      <c r="A2" s="27"/>
      <c r="B2" s="102" t="s">
        <v>86</v>
      </c>
      <c r="C2" s="102"/>
      <c r="D2" s="102"/>
      <c r="E2" s="102"/>
      <c r="F2" s="102"/>
      <c r="G2" s="102"/>
      <c r="H2" s="102"/>
      <c r="I2" s="102"/>
      <c r="J2" s="102"/>
      <c r="K2" s="27"/>
      <c r="L2" s="27"/>
      <c r="M2" s="27"/>
      <c r="N2" s="27"/>
    </row>
    <row r="3" spans="1:23" ht="23" x14ac:dyDescent="0.25">
      <c r="A3" s="27"/>
      <c r="B3" s="28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23" s="4" customFormat="1" ht="24" thickBot="1" x14ac:dyDescent="0.3">
      <c r="A4" s="29"/>
      <c r="B4" s="30"/>
      <c r="C4" s="80"/>
      <c r="D4" s="31"/>
      <c r="E4" s="31"/>
      <c r="F4" s="31"/>
      <c r="G4" s="31"/>
      <c r="H4" s="31"/>
      <c r="I4" s="31"/>
      <c r="J4" s="31"/>
      <c r="K4" s="29"/>
      <c r="L4" s="29"/>
      <c r="M4" s="29"/>
      <c r="N4" s="29"/>
    </row>
    <row r="5" spans="1:23" s="5" customFormat="1" ht="30" x14ac:dyDescent="0.3">
      <c r="A5" s="29"/>
      <c r="B5" s="32" t="s">
        <v>0</v>
      </c>
      <c r="C5" s="81" t="s">
        <v>1</v>
      </c>
      <c r="D5" s="33" t="s">
        <v>2</v>
      </c>
      <c r="E5" s="33"/>
      <c r="F5" s="33"/>
      <c r="G5" s="33"/>
      <c r="H5" s="33"/>
      <c r="I5" s="33"/>
      <c r="J5" s="33"/>
      <c r="K5" s="29"/>
      <c r="L5" s="29"/>
      <c r="M5" s="29"/>
      <c r="N5" s="29"/>
      <c r="P5" s="6"/>
      <c r="Q5" s="7"/>
      <c r="R5" s="7"/>
      <c r="S5" s="7"/>
      <c r="T5" s="7"/>
      <c r="U5" s="7"/>
      <c r="V5" s="7"/>
      <c r="W5" s="8"/>
    </row>
    <row r="6" spans="1:23" s="4" customFormat="1" ht="23" x14ac:dyDescent="0.25">
      <c r="A6" s="29"/>
      <c r="B6" s="32" t="s">
        <v>3</v>
      </c>
      <c r="C6" s="81" t="s">
        <v>4</v>
      </c>
      <c r="D6" s="34" t="s">
        <v>5</v>
      </c>
      <c r="E6" s="34" t="s">
        <v>6</v>
      </c>
      <c r="F6" s="34" t="s">
        <v>7</v>
      </c>
      <c r="G6" s="34" t="s">
        <v>8</v>
      </c>
      <c r="H6" s="34" t="s">
        <v>9</v>
      </c>
      <c r="I6" s="34" t="s">
        <v>10</v>
      </c>
      <c r="J6" s="35"/>
      <c r="K6" s="29"/>
      <c r="L6" s="29"/>
      <c r="M6" s="29"/>
      <c r="N6" s="29"/>
      <c r="P6" s="9"/>
      <c r="Q6" s="10"/>
      <c r="R6" s="10"/>
      <c r="S6" s="10"/>
      <c r="T6" s="11" t="s">
        <v>11</v>
      </c>
      <c r="U6" s="12" t="s">
        <v>12</v>
      </c>
      <c r="V6" s="12" t="s">
        <v>12</v>
      </c>
      <c r="W6" s="12" t="s">
        <v>12</v>
      </c>
    </row>
    <row r="7" spans="1:23" ht="23" x14ac:dyDescent="0.25">
      <c r="A7" s="27"/>
      <c r="B7" s="36"/>
      <c r="C7" s="82"/>
      <c r="D7" s="37"/>
      <c r="E7" s="37"/>
      <c r="F7" s="37"/>
      <c r="G7" s="37"/>
      <c r="H7" s="37"/>
      <c r="I7" s="37"/>
      <c r="J7" s="37"/>
      <c r="K7" s="27"/>
      <c r="L7" s="27"/>
      <c r="M7" s="27"/>
      <c r="N7" s="27"/>
      <c r="P7" s="9"/>
      <c r="Q7" s="13"/>
      <c r="R7" s="13"/>
      <c r="S7" s="14"/>
      <c r="T7" s="10"/>
      <c r="U7" s="15"/>
      <c r="V7" s="15"/>
      <c r="W7" s="15"/>
    </row>
    <row r="8" spans="1:23" ht="23" x14ac:dyDescent="0.25">
      <c r="A8" s="27"/>
      <c r="B8" s="38">
        <v>3</v>
      </c>
      <c r="C8" s="83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/>
      <c r="J8" s="40"/>
      <c r="K8" s="27"/>
      <c r="L8" s="27"/>
      <c r="M8" s="27"/>
      <c r="N8" s="27"/>
      <c r="P8" s="9"/>
      <c r="Q8" s="13" t="s">
        <v>15</v>
      </c>
      <c r="R8" s="16" t="e">
        <f>V8</f>
        <v>#REF!</v>
      </c>
      <c r="S8" s="17">
        <f>C43</f>
        <v>65638243.760000005</v>
      </c>
      <c r="T8" s="17" t="e">
        <f>SUM(T9:T11)</f>
        <v>#REF!</v>
      </c>
      <c r="U8" s="18" t="e">
        <f>T8/1000000</f>
        <v>#REF!</v>
      </c>
      <c r="V8" s="19" t="e">
        <f>SUM(V9:V11)</f>
        <v>#REF!</v>
      </c>
      <c r="W8" s="18"/>
    </row>
    <row r="9" spans="1:23" ht="23" x14ac:dyDescent="0.25">
      <c r="A9" s="27"/>
      <c r="B9" s="38">
        <v>3.5</v>
      </c>
      <c r="C9" s="83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/>
      <c r="J9" s="39">
        <v>0</v>
      </c>
      <c r="K9" s="27"/>
      <c r="L9" s="41"/>
      <c r="M9" s="41"/>
      <c r="N9" s="27"/>
      <c r="P9" s="9"/>
      <c r="Q9" s="13" t="s">
        <v>17</v>
      </c>
      <c r="R9" s="16" t="e">
        <f>V9</f>
        <v>#REF!</v>
      </c>
      <c r="S9" s="17"/>
      <c r="T9" s="17">
        <f>[1]SC19Ñ00!C40</f>
        <v>364348816.78055447</v>
      </c>
      <c r="U9" s="18">
        <f>T9/1000000</f>
        <v>364.3488167805545</v>
      </c>
      <c r="V9" s="20" t="e">
        <f>(U9*100)/$U$8</f>
        <v>#REF!</v>
      </c>
      <c r="W9" s="18"/>
    </row>
    <row r="10" spans="1:23" ht="23" x14ac:dyDescent="0.25">
      <c r="A10" s="27"/>
      <c r="B10" s="38">
        <v>4</v>
      </c>
      <c r="C10" s="83">
        <v>0</v>
      </c>
      <c r="D10" s="39">
        <v>0</v>
      </c>
      <c r="E10" s="39">
        <v>0</v>
      </c>
      <c r="F10" s="39">
        <v>0</v>
      </c>
      <c r="G10" s="39">
        <v>0</v>
      </c>
      <c r="H10" s="39">
        <v>0</v>
      </c>
      <c r="I10" s="39"/>
      <c r="J10" s="39">
        <v>0</v>
      </c>
      <c r="K10" s="27"/>
      <c r="L10" s="42"/>
      <c r="M10" s="41"/>
      <c r="N10" s="27"/>
      <c r="P10" s="9"/>
      <c r="Q10" s="13" t="s">
        <v>19</v>
      </c>
      <c r="R10" s="16" t="e">
        <f>V10</f>
        <v>#REF!</v>
      </c>
      <c r="S10" s="17"/>
      <c r="T10" s="17">
        <f>[1]SC28Ñ00!C40</f>
        <v>66674619947.842796</v>
      </c>
      <c r="U10" s="18">
        <f>T10/1000000</f>
        <v>66674.619947842803</v>
      </c>
      <c r="V10" s="20" t="e">
        <f>(U10*100)/$U$8</f>
        <v>#REF!</v>
      </c>
      <c r="W10" s="18"/>
    </row>
    <row r="11" spans="1:23" ht="23" x14ac:dyDescent="0.25">
      <c r="A11" s="27"/>
      <c r="B11" s="38">
        <v>4.5</v>
      </c>
      <c r="C11" s="83">
        <v>0</v>
      </c>
      <c r="D11" s="39">
        <v>0</v>
      </c>
      <c r="E11" s="39">
        <v>0</v>
      </c>
      <c r="F11" s="39">
        <v>0</v>
      </c>
      <c r="G11" s="39">
        <v>0</v>
      </c>
      <c r="H11" s="39">
        <v>0</v>
      </c>
      <c r="I11" s="39"/>
      <c r="J11" s="39">
        <v>0</v>
      </c>
      <c r="K11" s="27"/>
      <c r="L11" s="42"/>
      <c r="M11" s="41"/>
      <c r="N11" s="27"/>
      <c r="P11" s="9"/>
      <c r="Q11" s="13" t="s">
        <v>21</v>
      </c>
      <c r="R11" s="16" t="e">
        <f>V11</f>
        <v>#REF!</v>
      </c>
      <c r="S11" s="17"/>
      <c r="T11" s="17" t="e">
        <f>#REF!</f>
        <v>#REF!</v>
      </c>
      <c r="U11" s="18" t="e">
        <f>T11/1000000</f>
        <v>#REF!</v>
      </c>
      <c r="V11" s="20" t="e">
        <f>(U11*100)/$U$8</f>
        <v>#REF!</v>
      </c>
      <c r="W11" s="18"/>
    </row>
    <row r="12" spans="1:23" ht="26" thickBot="1" x14ac:dyDescent="0.3">
      <c r="A12" s="27"/>
      <c r="B12" s="38">
        <v>5</v>
      </c>
      <c r="C12" s="83">
        <v>0</v>
      </c>
      <c r="D12" s="39">
        <v>0</v>
      </c>
      <c r="E12" s="39">
        <v>0</v>
      </c>
      <c r="F12" s="39">
        <v>0</v>
      </c>
      <c r="G12" s="39">
        <v>0</v>
      </c>
      <c r="H12" s="39">
        <v>0</v>
      </c>
      <c r="I12" s="39"/>
      <c r="J12" s="39">
        <v>0</v>
      </c>
      <c r="K12" s="27"/>
      <c r="L12" s="27"/>
      <c r="M12" s="27"/>
      <c r="N12" s="27"/>
      <c r="P12" s="21"/>
      <c r="Q12" s="22"/>
      <c r="R12" s="22"/>
      <c r="S12" s="22"/>
      <c r="T12" s="23"/>
      <c r="U12" s="23"/>
      <c r="V12" s="23"/>
      <c r="W12" s="24"/>
    </row>
    <row r="13" spans="1:23" ht="23" x14ac:dyDescent="0.25">
      <c r="A13" s="27"/>
      <c r="B13" s="38">
        <v>5.5</v>
      </c>
      <c r="C13" s="83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/>
      <c r="J13" s="39">
        <v>0</v>
      </c>
      <c r="K13" s="27"/>
      <c r="L13" s="27"/>
      <c r="M13" s="27"/>
      <c r="N13" s="27"/>
    </row>
    <row r="14" spans="1:23" ht="23" x14ac:dyDescent="0.25">
      <c r="A14" s="27"/>
      <c r="B14" s="38">
        <v>6</v>
      </c>
      <c r="C14" s="83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/>
      <c r="J14" s="39">
        <v>0</v>
      </c>
      <c r="K14" s="27"/>
      <c r="L14" s="27"/>
      <c r="M14" s="27"/>
      <c r="N14" s="27"/>
    </row>
    <row r="15" spans="1:23" ht="23" x14ac:dyDescent="0.25">
      <c r="A15" s="27"/>
      <c r="B15" s="38">
        <v>6.5</v>
      </c>
      <c r="C15" s="83">
        <v>131.44</v>
      </c>
      <c r="D15" s="39">
        <v>0</v>
      </c>
      <c r="E15" s="39">
        <v>131.44</v>
      </c>
      <c r="F15" s="39">
        <v>0</v>
      </c>
      <c r="G15" s="39">
        <v>0</v>
      </c>
      <c r="H15" s="39">
        <v>0</v>
      </c>
      <c r="I15" s="39"/>
      <c r="J15" s="39">
        <v>0</v>
      </c>
      <c r="K15" s="27"/>
      <c r="L15" s="27"/>
      <c r="M15" s="27"/>
      <c r="N15" s="27"/>
    </row>
    <row r="16" spans="1:23" ht="23" x14ac:dyDescent="0.25">
      <c r="A16" s="27"/>
      <c r="B16" s="38">
        <v>7</v>
      </c>
      <c r="C16" s="83">
        <v>140.85</v>
      </c>
      <c r="D16" s="39">
        <v>0</v>
      </c>
      <c r="E16" s="39">
        <v>140.85</v>
      </c>
      <c r="F16" s="39">
        <v>0</v>
      </c>
      <c r="G16" s="39">
        <v>0</v>
      </c>
      <c r="H16" s="39">
        <v>0</v>
      </c>
      <c r="I16" s="39"/>
      <c r="J16" s="39">
        <v>0</v>
      </c>
      <c r="K16" s="27"/>
      <c r="L16" s="27"/>
      <c r="M16" s="27"/>
      <c r="N16" s="27"/>
      <c r="Q16" s="1" t="s">
        <v>22</v>
      </c>
    </row>
    <row r="17" spans="1:14" ht="23" x14ac:dyDescent="0.25">
      <c r="A17" s="27"/>
      <c r="B17" s="38">
        <v>7.5</v>
      </c>
      <c r="C17" s="83">
        <v>288.64999999999998</v>
      </c>
      <c r="D17" s="39">
        <v>0</v>
      </c>
      <c r="E17" s="39">
        <v>288.64999999999998</v>
      </c>
      <c r="F17" s="39">
        <v>0</v>
      </c>
      <c r="G17" s="39">
        <v>0</v>
      </c>
      <c r="H17" s="39">
        <v>0</v>
      </c>
      <c r="I17" s="39"/>
      <c r="J17" s="39">
        <v>0</v>
      </c>
      <c r="K17" s="27"/>
      <c r="L17" s="42">
        <f>K55</f>
        <v>1.3694873270631214</v>
      </c>
      <c r="M17" s="41" t="s">
        <v>16</v>
      </c>
      <c r="N17" s="27"/>
    </row>
    <row r="18" spans="1:14" ht="23" x14ac:dyDescent="0.25">
      <c r="A18" s="27"/>
      <c r="B18" s="38">
        <v>8</v>
      </c>
      <c r="C18" s="83">
        <v>477.81</v>
      </c>
      <c r="D18" s="39">
        <v>0</v>
      </c>
      <c r="E18" s="39">
        <v>477.81</v>
      </c>
      <c r="F18" s="39">
        <v>0</v>
      </c>
      <c r="G18" s="39">
        <v>0</v>
      </c>
      <c r="H18" s="39">
        <v>0</v>
      </c>
      <c r="I18" s="39"/>
      <c r="J18" s="39">
        <v>0</v>
      </c>
      <c r="K18" s="27"/>
      <c r="L18" s="42">
        <f>C48</f>
        <v>1326.8081857308614</v>
      </c>
      <c r="M18" s="41" t="s">
        <v>18</v>
      </c>
      <c r="N18" s="27"/>
    </row>
    <row r="19" spans="1:14" ht="23" x14ac:dyDescent="0.25">
      <c r="A19" s="27"/>
      <c r="B19" s="38">
        <v>8.5</v>
      </c>
      <c r="C19" s="83">
        <v>517.79</v>
      </c>
      <c r="D19" s="39">
        <v>0</v>
      </c>
      <c r="E19" s="39">
        <v>517.79</v>
      </c>
      <c r="F19" s="39">
        <v>0</v>
      </c>
      <c r="G19" s="39">
        <v>0</v>
      </c>
      <c r="H19" s="39">
        <v>0</v>
      </c>
      <c r="I19" s="39"/>
      <c r="J19" s="39">
        <v>0</v>
      </c>
      <c r="K19" s="27"/>
      <c r="L19" s="42">
        <f>C43</f>
        <v>65638243.760000005</v>
      </c>
      <c r="M19" s="41" t="s">
        <v>20</v>
      </c>
      <c r="N19" s="27"/>
    </row>
    <row r="20" spans="1:14" ht="23" x14ac:dyDescent="0.25">
      <c r="A20" s="27"/>
      <c r="B20" s="38">
        <v>9</v>
      </c>
      <c r="C20" s="83">
        <v>532.11</v>
      </c>
      <c r="D20" s="39">
        <v>0</v>
      </c>
      <c r="E20" s="39">
        <v>532.11</v>
      </c>
      <c r="F20" s="39">
        <v>0</v>
      </c>
      <c r="G20" s="39">
        <v>0</v>
      </c>
      <c r="H20" s="39">
        <v>0</v>
      </c>
      <c r="I20" s="39"/>
      <c r="J20" s="39">
        <v>0</v>
      </c>
      <c r="K20" s="27"/>
      <c r="L20" s="42">
        <f>L71</f>
        <v>0</v>
      </c>
      <c r="M20" s="27"/>
      <c r="N20" s="27"/>
    </row>
    <row r="21" spans="1:14" ht="23" x14ac:dyDescent="0.25">
      <c r="A21" s="27"/>
      <c r="B21" s="38">
        <v>9.5</v>
      </c>
      <c r="C21" s="83">
        <v>481243.32999999996</v>
      </c>
      <c r="D21" s="39">
        <v>0</v>
      </c>
      <c r="E21" s="39">
        <v>481243.32999999996</v>
      </c>
      <c r="F21" s="39">
        <v>0</v>
      </c>
      <c r="G21" s="39">
        <v>0</v>
      </c>
      <c r="H21" s="39">
        <v>0</v>
      </c>
      <c r="I21" s="39"/>
      <c r="J21" s="39">
        <v>0</v>
      </c>
      <c r="K21" s="27"/>
      <c r="L21" s="27"/>
      <c r="M21" s="27"/>
      <c r="N21" s="27"/>
    </row>
    <row r="22" spans="1:14" ht="23" x14ac:dyDescent="0.25">
      <c r="A22" s="27"/>
      <c r="B22" s="38">
        <v>10</v>
      </c>
      <c r="C22" s="83">
        <v>317.06</v>
      </c>
      <c r="D22" s="39">
        <v>0</v>
      </c>
      <c r="E22" s="39">
        <v>317.06</v>
      </c>
      <c r="F22" s="39">
        <v>0</v>
      </c>
      <c r="G22" s="39">
        <v>0</v>
      </c>
      <c r="H22" s="39">
        <v>0</v>
      </c>
      <c r="I22" s="39"/>
      <c r="J22" s="39">
        <v>0</v>
      </c>
      <c r="K22" s="27"/>
      <c r="L22" s="27"/>
      <c r="M22" s="27"/>
      <c r="N22" s="27"/>
    </row>
    <row r="23" spans="1:14" ht="23" x14ac:dyDescent="0.25">
      <c r="A23" s="27"/>
      <c r="B23" s="38">
        <v>10.5</v>
      </c>
      <c r="C23" s="83">
        <v>250.83</v>
      </c>
      <c r="D23" s="39">
        <v>0</v>
      </c>
      <c r="E23" s="39">
        <v>250.83</v>
      </c>
      <c r="F23" s="39">
        <v>0</v>
      </c>
      <c r="G23" s="39">
        <v>0</v>
      </c>
      <c r="H23" s="39">
        <v>0</v>
      </c>
      <c r="I23" s="39"/>
      <c r="J23" s="39">
        <v>0</v>
      </c>
      <c r="K23" s="27"/>
      <c r="L23" s="27"/>
      <c r="M23" s="27"/>
      <c r="N23" s="27"/>
    </row>
    <row r="24" spans="1:14" ht="23" x14ac:dyDescent="0.25">
      <c r="A24" s="27"/>
      <c r="B24" s="38">
        <v>11</v>
      </c>
      <c r="C24" s="83">
        <v>415007.56</v>
      </c>
      <c r="D24" s="39">
        <v>0</v>
      </c>
      <c r="E24" s="39">
        <v>415007.56</v>
      </c>
      <c r="F24" s="39">
        <v>0</v>
      </c>
      <c r="G24" s="39">
        <v>0</v>
      </c>
      <c r="H24" s="39">
        <v>0</v>
      </c>
      <c r="I24" s="39"/>
      <c r="J24" s="39">
        <v>0</v>
      </c>
      <c r="K24" s="27"/>
      <c r="L24" s="27"/>
      <c r="M24" s="27"/>
      <c r="N24" s="27"/>
    </row>
    <row r="25" spans="1:14" ht="23" x14ac:dyDescent="0.25">
      <c r="A25" s="27"/>
      <c r="B25" s="38">
        <v>11.5</v>
      </c>
      <c r="C25" s="83">
        <v>3515554.0199999996</v>
      </c>
      <c r="D25" s="39">
        <v>0</v>
      </c>
      <c r="E25" s="39">
        <v>2343702.6799999997</v>
      </c>
      <c r="F25" s="39">
        <v>1171851.3399999999</v>
      </c>
      <c r="G25" s="39">
        <v>0</v>
      </c>
      <c r="H25" s="39">
        <v>0</v>
      </c>
      <c r="I25" s="39"/>
      <c r="J25" s="39">
        <v>0</v>
      </c>
      <c r="K25" s="27"/>
      <c r="L25" s="27"/>
      <c r="M25" s="27"/>
      <c r="N25" s="27"/>
    </row>
    <row r="26" spans="1:14" ht="23" x14ac:dyDescent="0.25">
      <c r="A26" s="27"/>
      <c r="B26" s="38">
        <v>12</v>
      </c>
      <c r="C26" s="83">
        <v>4129717.5700000003</v>
      </c>
      <c r="D26" s="39">
        <v>0</v>
      </c>
      <c r="E26" s="39">
        <v>1806751.4368749999</v>
      </c>
      <c r="F26" s="39">
        <v>2322966.1331250002</v>
      </c>
      <c r="G26" s="39">
        <v>0</v>
      </c>
      <c r="H26" s="39">
        <v>0</v>
      </c>
      <c r="I26" s="39"/>
      <c r="J26" s="39">
        <v>0</v>
      </c>
      <c r="K26" s="27"/>
      <c r="L26" s="27"/>
      <c r="M26" s="27"/>
      <c r="N26" s="27"/>
    </row>
    <row r="27" spans="1:14" ht="23" x14ac:dyDescent="0.25">
      <c r="A27" s="27"/>
      <c r="B27" s="38">
        <v>12.5</v>
      </c>
      <c r="C27" s="83">
        <v>5788183.8200000003</v>
      </c>
      <c r="D27" s="39">
        <v>0</v>
      </c>
      <c r="E27" s="39">
        <v>2572526.1422222224</v>
      </c>
      <c r="F27" s="39">
        <v>3215657.6777777779</v>
      </c>
      <c r="G27" s="39">
        <v>0</v>
      </c>
      <c r="H27" s="39">
        <v>0</v>
      </c>
      <c r="I27" s="39"/>
      <c r="J27" s="39"/>
      <c r="K27" s="27"/>
      <c r="L27" s="27"/>
      <c r="M27" s="27"/>
      <c r="N27" s="27"/>
    </row>
    <row r="28" spans="1:14" ht="23" x14ac:dyDescent="0.25">
      <c r="A28" s="27"/>
      <c r="B28" s="38">
        <v>13</v>
      </c>
      <c r="C28" s="83">
        <v>9245562.9600000028</v>
      </c>
      <c r="D28" s="39">
        <v>0</v>
      </c>
      <c r="E28" s="39">
        <v>1849112.5920000004</v>
      </c>
      <c r="F28" s="39">
        <v>6934172.2200000016</v>
      </c>
      <c r="G28" s="39">
        <v>462278.1480000001</v>
      </c>
      <c r="H28" s="39">
        <v>0</v>
      </c>
      <c r="I28" s="39"/>
      <c r="J28" s="39"/>
      <c r="K28" s="27"/>
      <c r="L28" s="27"/>
      <c r="M28" s="27"/>
      <c r="N28" s="27"/>
    </row>
    <row r="29" spans="1:14" ht="23" x14ac:dyDescent="0.25">
      <c r="A29" s="27"/>
      <c r="B29" s="38">
        <v>13.5</v>
      </c>
      <c r="C29" s="83">
        <v>6879084.8400000017</v>
      </c>
      <c r="D29" s="39">
        <v>0</v>
      </c>
      <c r="E29" s="39">
        <v>1031862.726</v>
      </c>
      <c r="F29" s="39">
        <v>3439542.4200000004</v>
      </c>
      <c r="G29" s="39">
        <v>2407679.6940000006</v>
      </c>
      <c r="H29" s="39">
        <v>0</v>
      </c>
      <c r="I29" s="39"/>
      <c r="J29" s="39"/>
      <c r="K29" s="27"/>
      <c r="L29" s="27"/>
      <c r="M29" s="27"/>
      <c r="N29" s="27"/>
    </row>
    <row r="30" spans="1:14" ht="23" x14ac:dyDescent="0.25">
      <c r="A30" s="27"/>
      <c r="B30" s="38">
        <v>14</v>
      </c>
      <c r="C30" s="83">
        <v>11626594.540000001</v>
      </c>
      <c r="D30" s="39">
        <v>0</v>
      </c>
      <c r="E30" s="39">
        <v>1011008.2208695653</v>
      </c>
      <c r="F30" s="39">
        <v>5055041.104347826</v>
      </c>
      <c r="G30" s="39">
        <v>5560545.2147826096</v>
      </c>
      <c r="H30" s="39">
        <v>0</v>
      </c>
      <c r="I30" s="39"/>
      <c r="J30" s="39">
        <v>0</v>
      </c>
      <c r="K30" s="27"/>
      <c r="L30" s="27"/>
      <c r="M30" s="27"/>
      <c r="N30" s="27"/>
    </row>
    <row r="31" spans="1:14" ht="23" x14ac:dyDescent="0.25">
      <c r="A31" s="27"/>
      <c r="B31" s="38">
        <v>14.5</v>
      </c>
      <c r="C31" s="83">
        <v>10562891.019999998</v>
      </c>
      <c r="D31" s="39">
        <v>0</v>
      </c>
      <c r="E31" s="39">
        <v>0</v>
      </c>
      <c r="F31" s="39">
        <v>1837024.5252173911</v>
      </c>
      <c r="G31" s="39">
        <v>8725866.4947826061</v>
      </c>
      <c r="H31" s="39">
        <v>0</v>
      </c>
      <c r="I31" s="39"/>
      <c r="J31" s="39">
        <v>0</v>
      </c>
      <c r="K31" s="27"/>
      <c r="L31" s="27"/>
      <c r="M31" s="27"/>
      <c r="N31" s="27"/>
    </row>
    <row r="32" spans="1:14" ht="23" x14ac:dyDescent="0.25">
      <c r="A32" s="27"/>
      <c r="B32" s="38">
        <v>15</v>
      </c>
      <c r="C32" s="83">
        <v>8650022.5600000005</v>
      </c>
      <c r="D32" s="39">
        <v>0</v>
      </c>
      <c r="E32" s="39">
        <v>0</v>
      </c>
      <c r="F32" s="39">
        <v>376087.93739130435</v>
      </c>
      <c r="G32" s="39">
        <v>7521758.7478260873</v>
      </c>
      <c r="H32" s="39">
        <v>752175.87478260871</v>
      </c>
      <c r="I32" s="39"/>
      <c r="J32" s="39">
        <v>0</v>
      </c>
      <c r="K32" s="27"/>
      <c r="L32" s="27"/>
      <c r="M32" s="27"/>
      <c r="N32" s="27"/>
    </row>
    <row r="33" spans="1:14" ht="23" x14ac:dyDescent="0.25">
      <c r="A33" s="27"/>
      <c r="B33" s="38">
        <v>15.5</v>
      </c>
      <c r="C33" s="83">
        <v>3860687.09</v>
      </c>
      <c r="D33" s="39">
        <v>0</v>
      </c>
      <c r="E33" s="39">
        <v>0</v>
      </c>
      <c r="F33" s="39">
        <v>183842.24238095238</v>
      </c>
      <c r="G33" s="39">
        <v>3125318.1204761905</v>
      </c>
      <c r="H33" s="39">
        <v>551526.72714285715</v>
      </c>
      <c r="I33" s="39"/>
      <c r="J33" s="39">
        <v>0</v>
      </c>
      <c r="K33" s="27"/>
      <c r="L33" s="27"/>
      <c r="M33" s="27"/>
      <c r="N33" s="27"/>
    </row>
    <row r="34" spans="1:14" ht="23" x14ac:dyDescent="0.25">
      <c r="A34" s="27"/>
      <c r="B34" s="38">
        <v>16</v>
      </c>
      <c r="C34" s="83">
        <v>481037.90999999992</v>
      </c>
      <c r="D34" s="39">
        <v>0</v>
      </c>
      <c r="E34" s="39">
        <v>0</v>
      </c>
      <c r="F34" s="39">
        <v>0</v>
      </c>
      <c r="G34" s="39">
        <v>320691.93999999994</v>
      </c>
      <c r="H34" s="39">
        <v>160345.96999999997</v>
      </c>
      <c r="I34" s="39"/>
      <c r="J34" s="39">
        <v>0</v>
      </c>
      <c r="K34" s="27"/>
      <c r="L34" s="27"/>
      <c r="M34" s="27"/>
      <c r="N34" s="27"/>
    </row>
    <row r="35" spans="1:14" ht="23" x14ac:dyDescent="0.25">
      <c r="A35" s="27"/>
      <c r="B35" s="38">
        <v>16.5</v>
      </c>
      <c r="C35" s="83"/>
      <c r="D35" s="39"/>
      <c r="E35" s="39"/>
      <c r="F35" s="39"/>
      <c r="G35" s="39"/>
      <c r="H35" s="39"/>
      <c r="I35" s="39"/>
      <c r="J35" s="39">
        <v>0</v>
      </c>
      <c r="K35" s="27"/>
      <c r="L35" s="27"/>
      <c r="M35" s="27"/>
      <c r="N35" s="27"/>
    </row>
    <row r="36" spans="1:14" ht="23" x14ac:dyDescent="0.25">
      <c r="A36" s="27"/>
      <c r="B36" s="38">
        <v>17</v>
      </c>
      <c r="C36" s="83"/>
      <c r="D36" s="39"/>
      <c r="E36" s="39"/>
      <c r="F36" s="39"/>
      <c r="G36" s="39"/>
      <c r="H36" s="39"/>
      <c r="I36" s="39"/>
      <c r="J36" s="39">
        <v>0</v>
      </c>
      <c r="K36" s="27"/>
      <c r="L36" s="27"/>
      <c r="M36" s="27"/>
      <c r="N36" s="27"/>
    </row>
    <row r="37" spans="1:14" ht="23" x14ac:dyDescent="0.25">
      <c r="A37" s="27"/>
      <c r="B37" s="38">
        <v>17.5</v>
      </c>
      <c r="C37" s="83"/>
      <c r="D37" s="39"/>
      <c r="E37" s="39"/>
      <c r="F37" s="39"/>
      <c r="G37" s="39"/>
      <c r="H37" s="39"/>
      <c r="I37" s="39"/>
      <c r="J37" s="39">
        <v>0</v>
      </c>
      <c r="K37" s="27"/>
      <c r="L37" s="27"/>
      <c r="M37" s="27"/>
      <c r="N37" s="27"/>
    </row>
    <row r="38" spans="1:14" ht="23" x14ac:dyDescent="0.25">
      <c r="A38" s="27"/>
      <c r="B38" s="38">
        <v>18</v>
      </c>
      <c r="C38" s="83"/>
      <c r="D38" s="39"/>
      <c r="E38" s="39"/>
      <c r="F38" s="39"/>
      <c r="G38" s="39"/>
      <c r="H38" s="39"/>
      <c r="I38" s="39"/>
      <c r="J38" s="39">
        <v>0</v>
      </c>
      <c r="K38" s="43"/>
      <c r="L38" s="43"/>
      <c r="M38" s="43"/>
      <c r="N38" s="43"/>
    </row>
    <row r="39" spans="1:14" ht="23" x14ac:dyDescent="0.25">
      <c r="A39" s="27"/>
      <c r="B39" s="38">
        <v>18.5</v>
      </c>
      <c r="C39" s="83"/>
      <c r="D39" s="39"/>
      <c r="E39" s="39"/>
      <c r="F39" s="39"/>
      <c r="G39" s="39"/>
      <c r="H39" s="39"/>
      <c r="I39" s="39"/>
      <c r="J39" s="39">
        <v>0</v>
      </c>
      <c r="K39" s="43"/>
      <c r="L39" s="43"/>
      <c r="M39" s="43"/>
      <c r="N39" s="43"/>
    </row>
    <row r="40" spans="1:14" ht="23" x14ac:dyDescent="0.25">
      <c r="A40" s="27"/>
      <c r="B40" s="38">
        <v>19</v>
      </c>
      <c r="C40" s="83"/>
      <c r="D40" s="39"/>
      <c r="E40" s="39"/>
      <c r="F40" s="39"/>
      <c r="G40" s="39"/>
      <c r="H40" s="39"/>
      <c r="I40" s="39"/>
      <c r="J40" s="39">
        <v>0</v>
      </c>
      <c r="K40" s="43"/>
      <c r="L40" s="43"/>
      <c r="M40" s="43"/>
      <c r="N40" s="43"/>
    </row>
    <row r="41" spans="1:14" ht="23" x14ac:dyDescent="0.25">
      <c r="A41" s="27"/>
      <c r="B41" s="38">
        <v>19.5</v>
      </c>
      <c r="C41" s="83"/>
      <c r="D41" s="39"/>
      <c r="E41" s="39"/>
      <c r="F41" s="39"/>
      <c r="G41" s="39"/>
      <c r="H41" s="39"/>
      <c r="I41" s="39"/>
      <c r="J41" s="39"/>
      <c r="K41" s="43"/>
      <c r="L41" s="43"/>
      <c r="M41" s="43"/>
      <c r="N41" s="43"/>
    </row>
    <row r="42" spans="1:14" ht="23" x14ac:dyDescent="0.25">
      <c r="A42" s="27"/>
      <c r="B42" s="44"/>
      <c r="C42" s="84"/>
      <c r="D42" s="45"/>
      <c r="E42" s="45"/>
      <c r="F42" s="45"/>
      <c r="G42" s="45"/>
      <c r="H42" s="45"/>
      <c r="I42" s="45"/>
      <c r="J42" s="45"/>
      <c r="K42" s="43"/>
      <c r="L42" s="43"/>
      <c r="M42" s="43"/>
      <c r="N42" s="43"/>
    </row>
    <row r="43" spans="1:14" ht="23" x14ac:dyDescent="0.25">
      <c r="A43" s="27"/>
      <c r="B43" s="46" t="s">
        <v>23</v>
      </c>
      <c r="C43" s="90">
        <v>65638243.760000005</v>
      </c>
      <c r="D43" s="39">
        <v>0</v>
      </c>
      <c r="E43" s="39">
        <v>11513871.227966787</v>
      </c>
      <c r="F43" s="39">
        <v>24536185.600240253</v>
      </c>
      <c r="G43" s="39">
        <v>28124138.359867495</v>
      </c>
      <c r="H43" s="39">
        <v>1464048.5719254657</v>
      </c>
      <c r="I43" s="39"/>
      <c r="J43" s="39">
        <v>0</v>
      </c>
      <c r="K43" s="43"/>
      <c r="L43" s="43"/>
      <c r="M43" s="43"/>
      <c r="N43" s="43"/>
    </row>
    <row r="44" spans="1:14" s="25" customFormat="1" ht="23" x14ac:dyDescent="0.25">
      <c r="A44" s="47"/>
      <c r="B44" s="38" t="s">
        <v>24</v>
      </c>
      <c r="C44" s="86">
        <v>100</v>
      </c>
      <c r="D44" s="48">
        <v>0</v>
      </c>
      <c r="E44" s="48">
        <v>17.541406607504861</v>
      </c>
      <c r="F44" s="48">
        <v>37.380929462333704</v>
      </c>
      <c r="G44" s="48">
        <v>42.847182905594998</v>
      </c>
      <c r="H44" s="48">
        <v>2.2304810245664406</v>
      </c>
      <c r="I44" s="48"/>
      <c r="J44" s="48">
        <v>0</v>
      </c>
      <c r="K44" s="43"/>
      <c r="L44" s="43"/>
      <c r="M44" s="43"/>
      <c r="N44" s="43"/>
    </row>
    <row r="45" spans="1:14" s="25" customFormat="1" ht="23" x14ac:dyDescent="0.25">
      <c r="A45" s="47"/>
      <c r="B45" s="38" t="s">
        <v>25</v>
      </c>
      <c r="C45" s="87">
        <v>13.677686168868938</v>
      </c>
      <c r="D45" s="49">
        <v>0</v>
      </c>
      <c r="E45" s="49">
        <v>12.339257109664585</v>
      </c>
      <c r="F45" s="49">
        <v>13.205963497473931</v>
      </c>
      <c r="G45" s="49">
        <v>14.552832405458446</v>
      </c>
      <c r="H45" s="49">
        <v>15.297879006157476</v>
      </c>
      <c r="I45" s="49"/>
      <c r="J45" s="49">
        <v>0</v>
      </c>
      <c r="K45" s="43"/>
      <c r="L45" s="43"/>
      <c r="M45" s="43"/>
      <c r="N45" s="43"/>
    </row>
    <row r="46" spans="1:14" s="26" customFormat="1" ht="23" x14ac:dyDescent="0.25">
      <c r="A46" s="50"/>
      <c r="B46" s="51" t="s">
        <v>26</v>
      </c>
      <c r="C46" s="88">
        <v>1.3882671202081018</v>
      </c>
      <c r="D46" s="52">
        <v>0</v>
      </c>
      <c r="E46" s="52">
        <v>1.0053466346882649</v>
      </c>
      <c r="F46" s="52">
        <v>0.71014688725500019</v>
      </c>
      <c r="G46" s="52">
        <v>0.37287382365762817</v>
      </c>
      <c r="H46" s="52">
        <v>0.11496883035297742</v>
      </c>
      <c r="I46" s="52"/>
      <c r="J46" s="52">
        <v>0</v>
      </c>
      <c r="K46" s="43"/>
      <c r="L46" s="43"/>
      <c r="M46" s="43"/>
      <c r="N46" s="43"/>
    </row>
    <row r="47" spans="1:14" ht="23" x14ac:dyDescent="0.25">
      <c r="A47" s="27"/>
      <c r="B47" s="53" t="s">
        <v>27</v>
      </c>
      <c r="C47" s="89">
        <v>20.221265707091412</v>
      </c>
      <c r="D47" s="54">
        <v>0</v>
      </c>
      <c r="E47" s="54">
        <v>14.474339971022989</v>
      </c>
      <c r="F47" s="54">
        <v>17.85085375186382</v>
      </c>
      <c r="G47" s="54">
        <v>24.20454427172627</v>
      </c>
      <c r="H47" s="54">
        <v>28.297344210486724</v>
      </c>
      <c r="I47" s="54"/>
      <c r="J47" s="54">
        <v>0</v>
      </c>
      <c r="K47" s="43"/>
      <c r="L47" s="43"/>
      <c r="M47" s="43"/>
      <c r="N47" s="43"/>
    </row>
    <row r="48" spans="1:14" ht="23" x14ac:dyDescent="0.25">
      <c r="A48" s="27"/>
      <c r="B48" s="46" t="s">
        <v>28</v>
      </c>
      <c r="C48" s="83">
        <v>1326.8081857308614</v>
      </c>
      <c r="D48" s="55">
        <v>0</v>
      </c>
      <c r="E48" s="55">
        <v>166.6556865361712</v>
      </c>
      <c r="F48" s="55">
        <v>437.99186077847577</v>
      </c>
      <c r="G48" s="55">
        <v>680.73195203556793</v>
      </c>
      <c r="H48" s="55">
        <v>41.428686380646432</v>
      </c>
      <c r="I48" s="55"/>
      <c r="J48" s="55">
        <v>0</v>
      </c>
      <c r="K48" s="43"/>
      <c r="L48" s="43"/>
      <c r="M48" s="43"/>
      <c r="N48" s="43"/>
    </row>
    <row r="49" spans="1:14" ht="23" x14ac:dyDescent="0.25">
      <c r="A49" s="27"/>
      <c r="B49" s="44" t="s">
        <v>24</v>
      </c>
      <c r="C49" s="91">
        <v>99.999999999999986</v>
      </c>
      <c r="D49" s="56">
        <v>0</v>
      </c>
      <c r="E49" s="56">
        <v>12.560646544727961</v>
      </c>
      <c r="F49" s="56">
        <v>33.010940502843788</v>
      </c>
      <c r="G49" s="56">
        <v>51.305980725510246</v>
      </c>
      <c r="H49" s="56">
        <v>3.1224322269179985</v>
      </c>
      <c r="I49" s="57"/>
      <c r="J49" s="57"/>
      <c r="K49" s="27"/>
      <c r="L49" s="27"/>
      <c r="M49" s="27"/>
      <c r="N49" s="27"/>
    </row>
    <row r="50" spans="1:14" ht="23" x14ac:dyDescent="0.25">
      <c r="A50" s="27"/>
      <c r="B50" s="28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 ht="23" x14ac:dyDescent="0.25">
      <c r="A51" s="27"/>
      <c r="B51" s="28"/>
      <c r="C51" s="27" t="s">
        <v>30</v>
      </c>
      <c r="D51" s="27"/>
      <c r="E51" s="47">
        <f>E48*100/C48</f>
        <v>12.560646544727961</v>
      </c>
      <c r="F51" s="27"/>
      <c r="G51" s="27"/>
      <c r="H51" s="27"/>
      <c r="I51" s="27"/>
      <c r="J51" s="27"/>
      <c r="K51" s="27"/>
      <c r="L51" s="27"/>
      <c r="M51" s="27"/>
      <c r="N51" s="27"/>
    </row>
    <row r="52" spans="1:14" ht="23" x14ac:dyDescent="0.25">
      <c r="A52" s="27"/>
      <c r="B52" s="28"/>
      <c r="C52" s="27" t="s">
        <v>16</v>
      </c>
      <c r="D52" s="27">
        <f t="shared" ref="D52:I52" si="0">D43/1000000</f>
        <v>0</v>
      </c>
      <c r="E52" s="27">
        <f t="shared" si="0"/>
        <v>11.513871227966787</v>
      </c>
      <c r="F52" s="27">
        <f t="shared" si="0"/>
        <v>24.536185600240252</v>
      </c>
      <c r="G52" s="27">
        <f t="shared" si="0"/>
        <v>28.124138359867494</v>
      </c>
      <c r="H52" s="27">
        <f t="shared" si="0"/>
        <v>1.4640485719254657</v>
      </c>
      <c r="I52" s="27">
        <f t="shared" si="0"/>
        <v>0</v>
      </c>
      <c r="J52" s="27"/>
      <c r="K52" s="27"/>
      <c r="L52" s="27"/>
      <c r="M52" s="27"/>
      <c r="N52" s="27"/>
    </row>
    <row r="53" spans="1:14" ht="23" x14ac:dyDescent="0.25">
      <c r="A53" s="27"/>
      <c r="B53" s="28"/>
      <c r="C53" s="27">
        <f>L55</f>
        <v>1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 ht="23" x14ac:dyDescent="0.25">
      <c r="A54" s="27"/>
      <c r="B54" s="28"/>
      <c r="C54" s="47">
        <f>K55</f>
        <v>1.3694873270631214</v>
      </c>
      <c r="D54" s="58" t="str">
        <f t="shared" ref="D54:I54" si="1">D6</f>
        <v>O</v>
      </c>
      <c r="E54" s="58" t="str">
        <f t="shared" si="1"/>
        <v>I</v>
      </c>
      <c r="F54" s="58" t="str">
        <f t="shared" si="1"/>
        <v>II</v>
      </c>
      <c r="G54" s="58" t="str">
        <f t="shared" si="1"/>
        <v>III</v>
      </c>
      <c r="H54" s="58" t="str">
        <f t="shared" si="1"/>
        <v>IV</v>
      </c>
      <c r="I54" s="58" t="str">
        <f t="shared" si="1"/>
        <v>V</v>
      </c>
      <c r="J54" s="27"/>
      <c r="K54" s="27"/>
      <c r="L54" s="27"/>
      <c r="M54" s="27"/>
      <c r="N54" s="27"/>
    </row>
    <row r="55" spans="1:14" ht="23" x14ac:dyDescent="0.25">
      <c r="A55" s="27"/>
      <c r="B55" s="59">
        <v>2016</v>
      </c>
      <c r="C55" s="27" t="str">
        <f>CONCATENATE(C51,C53,C52)</f>
        <v>&lt; 11,5 cm =1%</v>
      </c>
      <c r="D55" s="47">
        <f t="shared" ref="D55:I55" si="2">SUM(D8:D24)/1000000000</f>
        <v>0</v>
      </c>
      <c r="E55" s="47">
        <f t="shared" si="2"/>
        <v>8.9890742999999991E-4</v>
      </c>
      <c r="F55" s="47">
        <f t="shared" si="2"/>
        <v>0</v>
      </c>
      <c r="G55" s="47">
        <f t="shared" si="2"/>
        <v>0</v>
      </c>
      <c r="H55" s="47">
        <f t="shared" si="2"/>
        <v>0</v>
      </c>
      <c r="I55" s="47">
        <f t="shared" si="2"/>
        <v>0</v>
      </c>
      <c r="J55" s="47">
        <f>SUM(D55:I55)</f>
        <v>8.9890742999999991E-4</v>
      </c>
      <c r="K55" s="47">
        <f>(J55/$J57)*100</f>
        <v>1.3694873270631214</v>
      </c>
      <c r="L55" s="47">
        <f>ROUND(K55,0)</f>
        <v>1</v>
      </c>
      <c r="M55" s="27"/>
      <c r="N55" s="27"/>
    </row>
    <row r="56" spans="1:14" ht="23" x14ac:dyDescent="0.25">
      <c r="A56" s="27"/>
      <c r="B56" s="59"/>
      <c r="C56" s="27" t="s">
        <v>29</v>
      </c>
      <c r="D56" s="47">
        <f t="shared" ref="D56:I56" si="3">SUM(D25:D42)/1000000000</f>
        <v>0</v>
      </c>
      <c r="E56" s="47">
        <f t="shared" si="3"/>
        <v>1.0614963797966788E-2</v>
      </c>
      <c r="F56" s="47">
        <f t="shared" si="3"/>
        <v>2.4536185600240252E-2</v>
      </c>
      <c r="G56" s="47">
        <f t="shared" si="3"/>
        <v>2.8124138359867493E-2</v>
      </c>
      <c r="H56" s="47">
        <f t="shared" si="3"/>
        <v>1.4640485719254657E-3</v>
      </c>
      <c r="I56" s="47">
        <f t="shared" si="3"/>
        <v>0</v>
      </c>
      <c r="J56" s="47">
        <f>SUM(D56:I56)</f>
        <v>6.4739336329999994E-2</v>
      </c>
      <c r="K56" s="47">
        <f>(J56/$J57)*100</f>
        <v>98.630512672936874</v>
      </c>
      <c r="L56" s="27"/>
      <c r="M56" s="27"/>
      <c r="N56" s="27"/>
    </row>
    <row r="57" spans="1:14" ht="23" x14ac:dyDescent="0.25">
      <c r="A57" s="27"/>
      <c r="B57" s="59"/>
      <c r="C57" s="27"/>
      <c r="D57" s="27"/>
      <c r="E57" s="27"/>
      <c r="F57" s="27"/>
      <c r="G57" s="27"/>
      <c r="H57" s="27"/>
      <c r="I57" s="27"/>
      <c r="J57" s="47">
        <f>SUM(J55:J56)</f>
        <v>6.5638243759999992E-2</v>
      </c>
      <c r="K57" s="47">
        <f>SUM(K55:K56)</f>
        <v>100</v>
      </c>
      <c r="L57" s="27"/>
      <c r="M57" s="27"/>
      <c r="N57" s="27"/>
    </row>
    <row r="58" spans="1:14" ht="23" x14ac:dyDescent="0.25">
      <c r="A58" s="27"/>
      <c r="B58" s="59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 ht="23" x14ac:dyDescent="0.25">
      <c r="A59" s="27"/>
      <c r="B59" s="59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 ht="23" x14ac:dyDescent="0.25">
      <c r="A60" s="27"/>
      <c r="B60" s="59"/>
      <c r="C60" s="47">
        <f>K61</f>
        <v>0</v>
      </c>
      <c r="D60" s="60" t="s">
        <v>5</v>
      </c>
      <c r="E60" s="60" t="s">
        <v>6</v>
      </c>
      <c r="F60" s="60" t="s">
        <v>7</v>
      </c>
      <c r="G60" s="60" t="s">
        <v>8</v>
      </c>
      <c r="H60" s="60" t="s">
        <v>9</v>
      </c>
      <c r="I60" s="60" t="s">
        <v>10</v>
      </c>
      <c r="J60" s="27"/>
      <c r="K60" s="27"/>
      <c r="L60" s="27"/>
      <c r="M60" s="27"/>
      <c r="N60" s="27"/>
    </row>
    <row r="61" spans="1:14" ht="23" x14ac:dyDescent="0.25">
      <c r="A61" s="27"/>
      <c r="B61" s="59"/>
      <c r="C61" s="27" t="s">
        <v>31</v>
      </c>
      <c r="D61" s="61"/>
      <c r="E61" s="61"/>
      <c r="F61" s="61"/>
      <c r="G61" s="61"/>
      <c r="H61" s="61"/>
      <c r="I61" s="61"/>
      <c r="J61" s="47"/>
      <c r="K61" s="47"/>
      <c r="L61" s="42"/>
      <c r="M61" s="27"/>
      <c r="N61" s="27"/>
    </row>
    <row r="62" spans="1:14" ht="23" x14ac:dyDescent="0.25">
      <c r="A62" s="27"/>
      <c r="B62" s="59"/>
      <c r="C62" s="27" t="s">
        <v>29</v>
      </c>
      <c r="D62" s="61"/>
      <c r="E62" s="61"/>
      <c r="F62" s="61"/>
      <c r="G62" s="61"/>
      <c r="H62" s="61"/>
      <c r="I62" s="61"/>
      <c r="J62" s="47"/>
      <c r="K62" s="47"/>
      <c r="L62" s="42"/>
      <c r="M62" s="27"/>
      <c r="N62" s="27"/>
    </row>
    <row r="63" spans="1:14" ht="23" x14ac:dyDescent="0.25">
      <c r="A63" s="27"/>
      <c r="B63" s="59"/>
      <c r="C63" s="27"/>
      <c r="D63" s="27"/>
      <c r="E63" s="27"/>
      <c r="F63" s="27"/>
      <c r="G63" s="27"/>
      <c r="H63" s="27"/>
      <c r="I63" s="27"/>
      <c r="J63" s="47"/>
      <c r="K63" s="47"/>
      <c r="L63" s="42"/>
      <c r="M63" s="27"/>
      <c r="N63" s="27"/>
    </row>
    <row r="64" spans="1:14" ht="23" x14ac:dyDescent="0.25">
      <c r="A64" s="27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</sheetData>
  <mergeCells count="2">
    <mergeCell ref="B1:J1"/>
    <mergeCell ref="B2:J2"/>
  </mergeCells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&amp;CCONVENIO DE DESEMPEÑO IFOP / SUBSECRETARÍA DE ECONOMÍA Y EMT 2020: 
"PROGRAMA DE SEGUIMIENTO DE LAS PRINCIPALES PESQUERÍAS PELÁGICAS, REGIONES DE VALPARAÍSO Y AYSÉN DEL GENERAL CARLOS IBÁÑEZ DEL CAMPO, AÑO 2020".  ANEXO 4XXX</oddFooter>
  </headerFooter>
  <drawing r:id="rId2"/>
  <legacyDrawingHF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51E79-5E96-4A37-B5F5-F124F88297F1}">
  <dimension ref="A1:W64"/>
  <sheetViews>
    <sheetView showZeros="0" zoomScale="35" zoomScaleNormal="35" workbookViewId="0"/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3" width="24.140625" style="3" customWidth="1"/>
    <col min="4" max="8" width="23.85546875" style="3" customWidth="1"/>
    <col min="9" max="10" width="20.85546875" style="3" customWidth="1"/>
    <col min="11" max="11" width="12.42578125" style="1" bestFit="1" customWidth="1"/>
    <col min="12" max="12" width="22.28515625" style="1" bestFit="1" customWidth="1"/>
    <col min="13" max="17" width="11.5703125" style="1"/>
    <col min="18" max="18" width="13.85546875" style="1" customWidth="1"/>
    <col min="19" max="19" width="17.7109375" style="1" bestFit="1" customWidth="1"/>
    <col min="20" max="20" width="18.28515625" style="1" bestFit="1" customWidth="1"/>
    <col min="21" max="22" width="17.5703125" style="1" customWidth="1"/>
    <col min="23" max="16384" width="11.5703125" style="1"/>
  </cols>
  <sheetData>
    <row r="1" spans="1:23" ht="23" x14ac:dyDescent="0.25">
      <c r="A1" s="27"/>
      <c r="B1" s="102" t="s">
        <v>36</v>
      </c>
      <c r="C1" s="102"/>
      <c r="D1" s="102"/>
      <c r="E1" s="102"/>
      <c r="F1" s="102"/>
      <c r="G1" s="102"/>
      <c r="H1" s="102"/>
      <c r="I1" s="102"/>
      <c r="J1" s="102"/>
      <c r="K1" s="27"/>
      <c r="L1" s="27"/>
      <c r="M1" s="27"/>
      <c r="N1" s="27"/>
    </row>
    <row r="2" spans="1:23" ht="23" x14ac:dyDescent="0.25">
      <c r="A2" s="27"/>
      <c r="B2" s="102" t="s">
        <v>87</v>
      </c>
      <c r="C2" s="102"/>
      <c r="D2" s="102"/>
      <c r="E2" s="102"/>
      <c r="F2" s="102"/>
      <c r="G2" s="102"/>
      <c r="H2" s="102"/>
      <c r="I2" s="102"/>
      <c r="J2" s="102"/>
      <c r="K2" s="27"/>
      <c r="L2" s="27"/>
      <c r="M2" s="27"/>
      <c r="N2" s="27"/>
    </row>
    <row r="3" spans="1:23" ht="23" x14ac:dyDescent="0.25">
      <c r="A3" s="27"/>
      <c r="B3" s="28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23" s="4" customFormat="1" ht="24" thickBot="1" x14ac:dyDescent="0.3">
      <c r="A4" s="29"/>
      <c r="B4" s="30"/>
      <c r="C4" s="80"/>
      <c r="D4" s="31"/>
      <c r="E4" s="31"/>
      <c r="F4" s="31"/>
      <c r="G4" s="31"/>
      <c r="H4" s="31"/>
      <c r="I4" s="31"/>
      <c r="J4" s="31"/>
      <c r="K4" s="29"/>
      <c r="L4" s="29"/>
      <c r="M4" s="29"/>
      <c r="N4" s="29"/>
    </row>
    <row r="5" spans="1:23" s="5" customFormat="1" ht="30" x14ac:dyDescent="0.3">
      <c r="A5" s="29"/>
      <c r="B5" s="32" t="s">
        <v>0</v>
      </c>
      <c r="C5" s="81" t="s">
        <v>1</v>
      </c>
      <c r="D5" s="33" t="s">
        <v>2</v>
      </c>
      <c r="E5" s="33"/>
      <c r="F5" s="33"/>
      <c r="G5" s="33"/>
      <c r="H5" s="33"/>
      <c r="I5" s="33"/>
      <c r="J5" s="33"/>
      <c r="K5" s="29"/>
      <c r="L5" s="29"/>
      <c r="M5" s="29"/>
      <c r="N5" s="29"/>
      <c r="P5" s="6"/>
      <c r="Q5" s="7"/>
      <c r="R5" s="7"/>
      <c r="S5" s="7"/>
      <c r="T5" s="7"/>
      <c r="U5" s="7"/>
      <c r="V5" s="7"/>
      <c r="W5" s="8"/>
    </row>
    <row r="6" spans="1:23" s="4" customFormat="1" ht="23" x14ac:dyDescent="0.25">
      <c r="A6" s="29"/>
      <c r="B6" s="32" t="s">
        <v>3</v>
      </c>
      <c r="C6" s="81" t="s">
        <v>4</v>
      </c>
      <c r="D6" s="34" t="s">
        <v>5</v>
      </c>
      <c r="E6" s="34" t="s">
        <v>6</v>
      </c>
      <c r="F6" s="34" t="s">
        <v>7</v>
      </c>
      <c r="G6" s="34" t="s">
        <v>8</v>
      </c>
      <c r="H6" s="34" t="s">
        <v>9</v>
      </c>
      <c r="I6" s="34" t="s">
        <v>10</v>
      </c>
      <c r="J6" s="35"/>
      <c r="K6" s="29"/>
      <c r="L6" s="29"/>
      <c r="M6" s="29"/>
      <c r="N6" s="29"/>
      <c r="P6" s="9"/>
      <c r="Q6" s="10"/>
      <c r="R6" s="10"/>
      <c r="S6" s="10"/>
      <c r="T6" s="11" t="s">
        <v>11</v>
      </c>
      <c r="U6" s="12" t="s">
        <v>12</v>
      </c>
      <c r="V6" s="12" t="s">
        <v>12</v>
      </c>
      <c r="W6" s="12" t="s">
        <v>12</v>
      </c>
    </row>
    <row r="7" spans="1:23" ht="23" x14ac:dyDescent="0.25">
      <c r="A7" s="27"/>
      <c r="B7" s="36"/>
      <c r="C7" s="82"/>
      <c r="D7" s="37"/>
      <c r="E7" s="37"/>
      <c r="F7" s="37"/>
      <c r="G7" s="37"/>
      <c r="H7" s="37"/>
      <c r="I7" s="37"/>
      <c r="J7" s="37"/>
      <c r="K7" s="27"/>
      <c r="L7" s="27"/>
      <c r="M7" s="27"/>
      <c r="N7" s="27"/>
      <c r="P7" s="9"/>
      <c r="Q7" s="13"/>
      <c r="R7" s="13"/>
      <c r="S7" s="14"/>
      <c r="T7" s="10"/>
      <c r="U7" s="15"/>
      <c r="V7" s="15"/>
      <c r="W7" s="15"/>
    </row>
    <row r="8" spans="1:23" ht="23" x14ac:dyDescent="0.25">
      <c r="A8" s="27"/>
      <c r="B8" s="38">
        <v>3</v>
      </c>
      <c r="C8" s="83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/>
      <c r="J8" s="40"/>
      <c r="K8" s="27"/>
      <c r="L8" s="27"/>
      <c r="M8" s="27"/>
      <c r="N8" s="27"/>
      <c r="P8" s="9"/>
      <c r="Q8" s="13" t="s">
        <v>15</v>
      </c>
      <c r="R8" s="16" t="e">
        <f>V8</f>
        <v>#REF!</v>
      </c>
      <c r="S8" s="17">
        <f>C43</f>
        <v>752580600.83000004</v>
      </c>
      <c r="T8" s="17" t="e">
        <f>SUM(T9:T11)</f>
        <v>#REF!</v>
      </c>
      <c r="U8" s="18" t="e">
        <f>T8/1000000</f>
        <v>#REF!</v>
      </c>
      <c r="V8" s="19" t="e">
        <f>SUM(V9:V11)</f>
        <v>#REF!</v>
      </c>
      <c r="W8" s="18"/>
    </row>
    <row r="9" spans="1:23" ht="23" x14ac:dyDescent="0.25">
      <c r="A9" s="27"/>
      <c r="B9" s="38">
        <v>3.5</v>
      </c>
      <c r="C9" s="83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/>
      <c r="J9" s="39">
        <v>0</v>
      </c>
      <c r="K9" s="27"/>
      <c r="L9" s="41"/>
      <c r="M9" s="41"/>
      <c r="N9" s="27"/>
      <c r="P9" s="9"/>
      <c r="Q9" s="13" t="s">
        <v>17</v>
      </c>
      <c r="R9" s="16" t="e">
        <f>V9</f>
        <v>#REF!</v>
      </c>
      <c r="S9" s="17"/>
      <c r="T9" s="17">
        <f>[1]SC19Ñ00!C40</f>
        <v>364348816.78055447</v>
      </c>
      <c r="U9" s="18">
        <f>T9/1000000</f>
        <v>364.3488167805545</v>
      </c>
      <c r="V9" s="20" t="e">
        <f>(U9*100)/$U$8</f>
        <v>#REF!</v>
      </c>
      <c r="W9" s="18"/>
    </row>
    <row r="10" spans="1:23" ht="23" x14ac:dyDescent="0.25">
      <c r="A10" s="27"/>
      <c r="B10" s="38">
        <v>4</v>
      </c>
      <c r="C10" s="83">
        <v>0</v>
      </c>
      <c r="D10" s="39">
        <v>0</v>
      </c>
      <c r="E10" s="39">
        <v>0</v>
      </c>
      <c r="F10" s="39">
        <v>0</v>
      </c>
      <c r="G10" s="39">
        <v>0</v>
      </c>
      <c r="H10" s="39">
        <v>0</v>
      </c>
      <c r="I10" s="39"/>
      <c r="J10" s="39">
        <v>0</v>
      </c>
      <c r="K10" s="27"/>
      <c r="L10" s="42"/>
      <c r="M10" s="41"/>
      <c r="N10" s="27"/>
      <c r="P10" s="9"/>
      <c r="Q10" s="13" t="s">
        <v>19</v>
      </c>
      <c r="R10" s="16" t="e">
        <f>V10</f>
        <v>#REF!</v>
      </c>
      <c r="S10" s="17"/>
      <c r="T10" s="17">
        <f>[1]SC28Ñ00!C40</f>
        <v>66674619947.842796</v>
      </c>
      <c r="U10" s="18">
        <f>T10/1000000</f>
        <v>66674.619947842803</v>
      </c>
      <c r="V10" s="20" t="e">
        <f>(U10*100)/$U$8</f>
        <v>#REF!</v>
      </c>
      <c r="W10" s="18"/>
    </row>
    <row r="11" spans="1:23" ht="23" x14ac:dyDescent="0.25">
      <c r="A11" s="27"/>
      <c r="B11" s="38">
        <v>4.5</v>
      </c>
      <c r="C11" s="83">
        <v>0</v>
      </c>
      <c r="D11" s="39">
        <v>0</v>
      </c>
      <c r="E11" s="39">
        <v>0</v>
      </c>
      <c r="F11" s="39">
        <v>0</v>
      </c>
      <c r="G11" s="39">
        <v>0</v>
      </c>
      <c r="H11" s="39">
        <v>0</v>
      </c>
      <c r="I11" s="39"/>
      <c r="J11" s="39">
        <v>0</v>
      </c>
      <c r="K11" s="27"/>
      <c r="L11" s="42"/>
      <c r="M11" s="41"/>
      <c r="N11" s="27"/>
      <c r="P11" s="9"/>
      <c r="Q11" s="13" t="s">
        <v>21</v>
      </c>
      <c r="R11" s="16" t="e">
        <f>V11</f>
        <v>#REF!</v>
      </c>
      <c r="S11" s="17"/>
      <c r="T11" s="17" t="e">
        <f>#REF!</f>
        <v>#REF!</v>
      </c>
      <c r="U11" s="18" t="e">
        <f>T11/1000000</f>
        <v>#REF!</v>
      </c>
      <c r="V11" s="20" t="e">
        <f>(U11*100)/$U$8</f>
        <v>#REF!</v>
      </c>
      <c r="W11" s="18"/>
    </row>
    <row r="12" spans="1:23" ht="26" thickBot="1" x14ac:dyDescent="0.3">
      <c r="A12" s="27"/>
      <c r="B12" s="38">
        <v>5</v>
      </c>
      <c r="C12" s="83">
        <v>0</v>
      </c>
      <c r="D12" s="39">
        <v>0</v>
      </c>
      <c r="E12" s="39">
        <v>0</v>
      </c>
      <c r="F12" s="39">
        <v>0</v>
      </c>
      <c r="G12" s="39">
        <v>0</v>
      </c>
      <c r="H12" s="39">
        <v>0</v>
      </c>
      <c r="I12" s="39"/>
      <c r="J12" s="39">
        <v>0</v>
      </c>
      <c r="K12" s="27"/>
      <c r="L12" s="27"/>
      <c r="M12" s="27"/>
      <c r="N12" s="27"/>
      <c r="P12" s="21"/>
      <c r="Q12" s="22"/>
      <c r="R12" s="22"/>
      <c r="S12" s="22"/>
      <c r="T12" s="23"/>
      <c r="U12" s="23"/>
      <c r="V12" s="23"/>
      <c r="W12" s="24"/>
    </row>
    <row r="13" spans="1:23" ht="23" x14ac:dyDescent="0.25">
      <c r="A13" s="27"/>
      <c r="B13" s="38">
        <v>5.5</v>
      </c>
      <c r="C13" s="83">
        <v>52211.81</v>
      </c>
      <c r="D13" s="39">
        <v>52211.81</v>
      </c>
      <c r="E13" s="39">
        <v>0</v>
      </c>
      <c r="F13" s="39">
        <v>0</v>
      </c>
      <c r="G13" s="39">
        <v>0</v>
      </c>
      <c r="H13" s="39">
        <v>0</v>
      </c>
      <c r="I13" s="39"/>
      <c r="J13" s="39">
        <v>0</v>
      </c>
      <c r="K13" s="27"/>
      <c r="L13" s="27"/>
      <c r="M13" s="27"/>
      <c r="N13" s="27"/>
    </row>
    <row r="14" spans="1:23" ht="23" x14ac:dyDescent="0.25">
      <c r="A14" s="27"/>
      <c r="B14" s="38">
        <v>6</v>
      </c>
      <c r="C14" s="83">
        <v>52211.81</v>
      </c>
      <c r="D14" s="39">
        <v>52211.81</v>
      </c>
      <c r="E14" s="39">
        <v>0</v>
      </c>
      <c r="F14" s="39">
        <v>0</v>
      </c>
      <c r="G14" s="39">
        <v>0</v>
      </c>
      <c r="H14" s="39">
        <v>0</v>
      </c>
      <c r="I14" s="39"/>
      <c r="J14" s="39">
        <v>0</v>
      </c>
      <c r="K14" s="27"/>
      <c r="L14" s="27"/>
      <c r="M14" s="27"/>
      <c r="N14" s="27"/>
    </row>
    <row r="15" spans="1:23" ht="23" x14ac:dyDescent="0.25">
      <c r="A15" s="27"/>
      <c r="B15" s="38">
        <v>6.5</v>
      </c>
      <c r="C15" s="83">
        <v>261054.22</v>
      </c>
      <c r="D15" s="39">
        <v>261054.22</v>
      </c>
      <c r="E15" s="39">
        <v>0</v>
      </c>
      <c r="F15" s="39">
        <v>0</v>
      </c>
      <c r="G15" s="39">
        <v>0</v>
      </c>
      <c r="H15" s="39">
        <v>0</v>
      </c>
      <c r="I15" s="39"/>
      <c r="J15" s="39">
        <v>0</v>
      </c>
      <c r="K15" s="27"/>
      <c r="L15" s="27"/>
      <c r="M15" s="27"/>
      <c r="N15" s="27"/>
    </row>
    <row r="16" spans="1:23" ht="23" x14ac:dyDescent="0.25">
      <c r="A16" s="27"/>
      <c r="B16" s="38">
        <v>7</v>
      </c>
      <c r="C16" s="83">
        <v>469896.63</v>
      </c>
      <c r="D16" s="39">
        <v>469896.63</v>
      </c>
      <c r="E16" s="39">
        <v>0</v>
      </c>
      <c r="F16" s="39">
        <v>0</v>
      </c>
      <c r="G16" s="39">
        <v>0</v>
      </c>
      <c r="H16" s="39">
        <v>0</v>
      </c>
      <c r="I16" s="39"/>
      <c r="J16" s="39">
        <v>0</v>
      </c>
      <c r="K16" s="27"/>
      <c r="L16" s="27"/>
      <c r="M16" s="27"/>
      <c r="N16" s="27"/>
      <c r="Q16" s="1" t="s">
        <v>22</v>
      </c>
    </row>
    <row r="17" spans="1:14" ht="23" x14ac:dyDescent="0.25">
      <c r="A17" s="27"/>
      <c r="B17" s="38">
        <v>7.5</v>
      </c>
      <c r="C17" s="83">
        <v>365475.43</v>
      </c>
      <c r="D17" s="39">
        <v>365475.43</v>
      </c>
      <c r="E17" s="39">
        <v>0</v>
      </c>
      <c r="F17" s="39">
        <v>0</v>
      </c>
      <c r="G17" s="39">
        <v>0</v>
      </c>
      <c r="H17" s="39">
        <v>0</v>
      </c>
      <c r="I17" s="39"/>
      <c r="J17" s="39">
        <v>0</v>
      </c>
      <c r="K17" s="27"/>
      <c r="L17" s="42">
        <f>K55</f>
        <v>1.2297860986308673</v>
      </c>
      <c r="M17" s="41" t="s">
        <v>16</v>
      </c>
      <c r="N17" s="27"/>
    </row>
    <row r="18" spans="1:14" ht="23" x14ac:dyDescent="0.25">
      <c r="A18" s="27"/>
      <c r="B18" s="38">
        <v>8</v>
      </c>
      <c r="C18" s="83">
        <v>626527.24</v>
      </c>
      <c r="D18" s="39">
        <v>626527.24</v>
      </c>
      <c r="E18" s="39">
        <v>0</v>
      </c>
      <c r="F18" s="39">
        <v>0</v>
      </c>
      <c r="G18" s="39">
        <v>0</v>
      </c>
      <c r="H18" s="39">
        <v>0</v>
      </c>
      <c r="I18" s="39"/>
      <c r="J18" s="39">
        <v>0</v>
      </c>
      <c r="K18" s="27"/>
      <c r="L18" s="42">
        <f>C48</f>
        <v>23198.644973049337</v>
      </c>
      <c r="M18" s="41" t="s">
        <v>18</v>
      </c>
      <c r="N18" s="27"/>
    </row>
    <row r="19" spans="1:14" ht="23" x14ac:dyDescent="0.25">
      <c r="A19" s="27"/>
      <c r="B19" s="38">
        <v>8.5</v>
      </c>
      <c r="C19" s="83">
        <v>313263.62</v>
      </c>
      <c r="D19" s="39">
        <v>313263.62</v>
      </c>
      <c r="E19" s="39">
        <v>0</v>
      </c>
      <c r="F19" s="39">
        <v>0</v>
      </c>
      <c r="G19" s="39">
        <v>0</v>
      </c>
      <c r="H19" s="39">
        <v>0</v>
      </c>
      <c r="I19" s="39"/>
      <c r="J19" s="39">
        <v>0</v>
      </c>
      <c r="K19" s="27"/>
      <c r="L19" s="42">
        <f>C43</f>
        <v>752580600.83000004</v>
      </c>
      <c r="M19" s="41" t="s">
        <v>20</v>
      </c>
      <c r="N19" s="27"/>
    </row>
    <row r="20" spans="1:14" ht="23" x14ac:dyDescent="0.25">
      <c r="A20" s="27"/>
      <c r="B20" s="38">
        <v>9</v>
      </c>
      <c r="C20" s="83">
        <v>104421.21</v>
      </c>
      <c r="D20" s="39">
        <v>104421.21</v>
      </c>
      <c r="E20" s="39">
        <v>0</v>
      </c>
      <c r="F20" s="39">
        <v>0</v>
      </c>
      <c r="G20" s="39">
        <v>0</v>
      </c>
      <c r="H20" s="39">
        <v>0</v>
      </c>
      <c r="I20" s="39"/>
      <c r="J20" s="39">
        <v>0</v>
      </c>
      <c r="K20" s="27"/>
      <c r="L20" s="42">
        <f>L71</f>
        <v>0</v>
      </c>
      <c r="M20" s="27"/>
      <c r="N20" s="27"/>
    </row>
    <row r="21" spans="1:14" ht="23" x14ac:dyDescent="0.25">
      <c r="A21" s="27"/>
      <c r="B21" s="38">
        <v>9.5</v>
      </c>
      <c r="C21" s="83">
        <v>225536.43</v>
      </c>
      <c r="D21" s="39">
        <v>225536.43</v>
      </c>
      <c r="E21" s="39">
        <v>0</v>
      </c>
      <c r="F21" s="39">
        <v>0</v>
      </c>
      <c r="G21" s="39">
        <v>0</v>
      </c>
      <c r="H21" s="39">
        <v>0</v>
      </c>
      <c r="I21" s="39"/>
      <c r="J21" s="39">
        <v>0</v>
      </c>
      <c r="K21" s="27"/>
      <c r="L21" s="27"/>
      <c r="M21" s="27"/>
      <c r="N21" s="27"/>
    </row>
    <row r="22" spans="1:14" ht="23" x14ac:dyDescent="0.25">
      <c r="A22" s="27"/>
      <c r="B22" s="38">
        <v>10</v>
      </c>
      <c r="C22" s="83">
        <v>1193651.4099999999</v>
      </c>
      <c r="D22" s="39">
        <v>0</v>
      </c>
      <c r="E22" s="39">
        <v>1193651.4099999999</v>
      </c>
      <c r="F22" s="39">
        <v>0</v>
      </c>
      <c r="G22" s="39">
        <v>0</v>
      </c>
      <c r="H22" s="39">
        <v>0</v>
      </c>
      <c r="I22" s="39"/>
      <c r="J22" s="39">
        <v>0</v>
      </c>
      <c r="K22" s="27"/>
      <c r="L22" s="27"/>
      <c r="M22" s="27"/>
      <c r="N22" s="27"/>
    </row>
    <row r="23" spans="1:14" ht="23" x14ac:dyDescent="0.25">
      <c r="A23" s="27"/>
      <c r="B23" s="38">
        <v>10.5</v>
      </c>
      <c r="C23" s="83">
        <v>2308444.83</v>
      </c>
      <c r="D23" s="39">
        <v>0</v>
      </c>
      <c r="E23" s="39">
        <v>1731333.6224999998</v>
      </c>
      <c r="F23" s="39">
        <v>577111.20750000002</v>
      </c>
      <c r="G23" s="39">
        <v>0</v>
      </c>
      <c r="H23" s="39">
        <v>0</v>
      </c>
      <c r="I23" s="39"/>
      <c r="J23" s="39">
        <v>0</v>
      </c>
      <c r="K23" s="27"/>
      <c r="L23" s="27"/>
      <c r="M23" s="27"/>
      <c r="N23" s="27"/>
    </row>
    <row r="24" spans="1:14" ht="23" x14ac:dyDescent="0.25">
      <c r="A24" s="27"/>
      <c r="B24" s="38">
        <v>11</v>
      </c>
      <c r="C24" s="83">
        <v>3282436.97</v>
      </c>
      <c r="D24" s="39">
        <v>0</v>
      </c>
      <c r="E24" s="39">
        <v>3282436.97</v>
      </c>
      <c r="F24" s="39">
        <v>0</v>
      </c>
      <c r="G24" s="39">
        <v>0</v>
      </c>
      <c r="H24" s="39">
        <v>0</v>
      </c>
      <c r="I24" s="39"/>
      <c r="J24" s="39">
        <v>0</v>
      </c>
      <c r="K24" s="27"/>
      <c r="L24" s="27"/>
      <c r="M24" s="27"/>
      <c r="N24" s="27"/>
    </row>
    <row r="25" spans="1:14" ht="23" x14ac:dyDescent="0.25">
      <c r="A25" s="27"/>
      <c r="B25" s="38">
        <v>11.5</v>
      </c>
      <c r="C25" s="83">
        <v>6329817.0999999996</v>
      </c>
      <c r="D25" s="39">
        <v>0</v>
      </c>
      <c r="E25" s="39">
        <v>5063853.68</v>
      </c>
      <c r="F25" s="39">
        <v>1265963.42</v>
      </c>
      <c r="G25" s="39">
        <v>0</v>
      </c>
      <c r="H25" s="39">
        <v>0</v>
      </c>
      <c r="I25" s="39"/>
      <c r="J25" s="39">
        <v>0</v>
      </c>
      <c r="K25" s="27"/>
      <c r="L25" s="27"/>
      <c r="M25" s="27"/>
      <c r="N25" s="27"/>
    </row>
    <row r="26" spans="1:14" ht="23" x14ac:dyDescent="0.25">
      <c r="A26" s="27"/>
      <c r="B26" s="38">
        <v>12</v>
      </c>
      <c r="C26" s="83">
        <v>7649361.6999999993</v>
      </c>
      <c r="D26" s="39">
        <v>0</v>
      </c>
      <c r="E26" s="39">
        <v>3399716.3111111107</v>
      </c>
      <c r="F26" s="39">
        <v>4249645.388888889</v>
      </c>
      <c r="G26" s="39">
        <v>0</v>
      </c>
      <c r="H26" s="39">
        <v>0</v>
      </c>
      <c r="I26" s="39"/>
      <c r="J26" s="39">
        <v>0</v>
      </c>
      <c r="K26" s="27"/>
      <c r="L26" s="27"/>
      <c r="M26" s="27"/>
      <c r="N26" s="27"/>
    </row>
    <row r="27" spans="1:14" ht="23" x14ac:dyDescent="0.25">
      <c r="A27" s="27"/>
      <c r="B27" s="38">
        <v>12.5</v>
      </c>
      <c r="C27" s="83">
        <v>10930234.779999999</v>
      </c>
      <c r="D27" s="39">
        <v>0</v>
      </c>
      <c r="E27" s="39">
        <v>910852.89833333343</v>
      </c>
      <c r="F27" s="39">
        <v>10019381.881666666</v>
      </c>
      <c r="G27" s="39">
        <v>0</v>
      </c>
      <c r="H27" s="39">
        <v>0</v>
      </c>
      <c r="I27" s="39"/>
      <c r="J27" s="39">
        <v>0</v>
      </c>
      <c r="K27" s="27"/>
      <c r="L27" s="27"/>
      <c r="M27" s="27"/>
      <c r="N27" s="27"/>
    </row>
    <row r="28" spans="1:14" ht="23" x14ac:dyDescent="0.25">
      <c r="A28" s="27"/>
      <c r="B28" s="38">
        <v>13</v>
      </c>
      <c r="C28" s="83">
        <v>18856042.149999999</v>
      </c>
      <c r="D28" s="39">
        <v>0</v>
      </c>
      <c r="E28" s="39">
        <v>4962116.3552631577</v>
      </c>
      <c r="F28" s="39">
        <v>13893925.794736842</v>
      </c>
      <c r="G28" s="39">
        <v>0</v>
      </c>
      <c r="H28" s="39">
        <v>0</v>
      </c>
      <c r="I28" s="39"/>
      <c r="J28" s="39">
        <v>0</v>
      </c>
      <c r="K28" s="27"/>
      <c r="L28" s="27"/>
      <c r="M28" s="27"/>
      <c r="N28" s="27"/>
    </row>
    <row r="29" spans="1:14" ht="23" x14ac:dyDescent="0.25">
      <c r="A29" s="27"/>
      <c r="B29" s="38">
        <v>13.5</v>
      </c>
      <c r="C29" s="83">
        <v>23225608.669999998</v>
      </c>
      <c r="D29" s="39">
        <v>0</v>
      </c>
      <c r="E29" s="39">
        <v>5359755.8469230775</v>
      </c>
      <c r="F29" s="39">
        <v>16972560.181923077</v>
      </c>
      <c r="G29" s="39">
        <v>893292.64115384629</v>
      </c>
      <c r="H29" s="39">
        <v>0</v>
      </c>
      <c r="I29" s="39"/>
      <c r="J29" s="39"/>
      <c r="K29" s="27"/>
      <c r="L29" s="27"/>
      <c r="M29" s="27"/>
      <c r="N29" s="27"/>
    </row>
    <row r="30" spans="1:14" ht="23" x14ac:dyDescent="0.25">
      <c r="A30" s="27"/>
      <c r="B30" s="38">
        <v>14</v>
      </c>
      <c r="C30" s="83">
        <v>31061785.810000002</v>
      </c>
      <c r="D30" s="39">
        <v>0</v>
      </c>
      <c r="E30" s="39">
        <v>4051537.2795652174</v>
      </c>
      <c r="F30" s="39">
        <v>20257686.39782609</v>
      </c>
      <c r="G30" s="39">
        <v>6752562.132608695</v>
      </c>
      <c r="H30" s="39">
        <v>0</v>
      </c>
      <c r="I30" s="39"/>
      <c r="J30" s="39"/>
      <c r="K30" s="27"/>
      <c r="L30" s="27"/>
      <c r="M30" s="27"/>
      <c r="N30" s="27"/>
    </row>
    <row r="31" spans="1:14" ht="23" x14ac:dyDescent="0.25">
      <c r="A31" s="27"/>
      <c r="B31" s="38">
        <v>14.5</v>
      </c>
      <c r="C31" s="83">
        <v>70439133.479999989</v>
      </c>
      <c r="D31" s="39">
        <v>0</v>
      </c>
      <c r="E31" s="39">
        <v>0</v>
      </c>
      <c r="F31" s="39">
        <v>42766616.755714282</v>
      </c>
      <c r="G31" s="39">
        <v>27672516.724285714</v>
      </c>
      <c r="H31" s="39">
        <v>0</v>
      </c>
      <c r="I31" s="39"/>
      <c r="J31" s="39"/>
      <c r="K31" s="27"/>
      <c r="L31" s="27"/>
      <c r="M31" s="27"/>
      <c r="N31" s="27"/>
    </row>
    <row r="32" spans="1:14" ht="23" x14ac:dyDescent="0.25">
      <c r="A32" s="27"/>
      <c r="B32" s="38">
        <v>15</v>
      </c>
      <c r="C32" s="83">
        <v>109386503.23999999</v>
      </c>
      <c r="D32" s="39">
        <v>0</v>
      </c>
      <c r="E32" s="39">
        <v>3314742.5224242425</v>
      </c>
      <c r="F32" s="39">
        <v>36462167.74666667</v>
      </c>
      <c r="G32" s="39">
        <v>66294850.448484853</v>
      </c>
      <c r="H32" s="39">
        <v>3314742.5224242425</v>
      </c>
      <c r="I32" s="39"/>
      <c r="J32" s="39">
        <v>0</v>
      </c>
      <c r="K32" s="27"/>
      <c r="L32" s="27"/>
      <c r="M32" s="27"/>
      <c r="N32" s="27"/>
    </row>
    <row r="33" spans="1:14" ht="23" x14ac:dyDescent="0.25">
      <c r="A33" s="27"/>
      <c r="B33" s="38">
        <v>15.5</v>
      </c>
      <c r="C33" s="83">
        <v>175794682.21000001</v>
      </c>
      <c r="D33" s="39">
        <v>0</v>
      </c>
      <c r="E33" s="39">
        <v>0</v>
      </c>
      <c r="F33" s="39">
        <v>34182299.318611115</v>
      </c>
      <c r="G33" s="39">
        <v>136729197.27444446</v>
      </c>
      <c r="H33" s="39">
        <v>4883185.6169444444</v>
      </c>
      <c r="I33" s="39"/>
      <c r="J33" s="39">
        <v>0</v>
      </c>
      <c r="K33" s="27"/>
      <c r="L33" s="27"/>
      <c r="M33" s="27"/>
      <c r="N33" s="27"/>
    </row>
    <row r="34" spans="1:14" ht="23" x14ac:dyDescent="0.25">
      <c r="A34" s="27"/>
      <c r="B34" s="38">
        <v>16</v>
      </c>
      <c r="C34" s="83">
        <v>177264735.03000003</v>
      </c>
      <c r="D34" s="39">
        <v>0</v>
      </c>
      <c r="E34" s="39">
        <v>0</v>
      </c>
      <c r="F34" s="39">
        <v>46923018.096176475</v>
      </c>
      <c r="G34" s="39">
        <v>104273373.54705884</v>
      </c>
      <c r="H34" s="39">
        <v>26068343.386764709</v>
      </c>
      <c r="I34" s="39"/>
      <c r="J34" s="39">
        <v>0</v>
      </c>
      <c r="K34" s="27"/>
      <c r="L34" s="27"/>
      <c r="M34" s="27"/>
      <c r="N34" s="27"/>
    </row>
    <row r="35" spans="1:14" ht="23" x14ac:dyDescent="0.25">
      <c r="A35" s="27"/>
      <c r="B35" s="38">
        <v>16.5</v>
      </c>
      <c r="C35" s="83">
        <v>92909533.650000006</v>
      </c>
      <c r="D35" s="39">
        <v>0</v>
      </c>
      <c r="E35" s="39">
        <v>0</v>
      </c>
      <c r="F35" s="39">
        <v>6882187.6777777774</v>
      </c>
      <c r="G35" s="39">
        <v>79145158.294444442</v>
      </c>
      <c r="H35" s="39">
        <v>6882187.6777777774</v>
      </c>
      <c r="I35" s="39"/>
      <c r="J35" s="39">
        <v>0</v>
      </c>
      <c r="K35" s="27"/>
      <c r="L35" s="27"/>
      <c r="M35" s="27"/>
      <c r="N35" s="27"/>
    </row>
    <row r="36" spans="1:14" ht="23" x14ac:dyDescent="0.25">
      <c r="A36" s="27"/>
      <c r="B36" s="38">
        <v>17</v>
      </c>
      <c r="C36" s="83">
        <v>16406909.950000001</v>
      </c>
      <c r="D36" s="39">
        <v>0</v>
      </c>
      <c r="E36" s="39">
        <v>0</v>
      </c>
      <c r="F36" s="39">
        <v>1930224.7</v>
      </c>
      <c r="G36" s="39">
        <v>11581348.200000001</v>
      </c>
      <c r="H36" s="39">
        <v>2895337.0500000003</v>
      </c>
      <c r="I36" s="39"/>
      <c r="J36" s="39">
        <v>0</v>
      </c>
      <c r="K36" s="27"/>
      <c r="L36" s="27"/>
      <c r="M36" s="27"/>
      <c r="N36" s="27"/>
    </row>
    <row r="37" spans="1:14" ht="23" x14ac:dyDescent="0.25">
      <c r="A37" s="27"/>
      <c r="B37" s="38">
        <v>17.5</v>
      </c>
      <c r="C37" s="83">
        <v>3071121.4499999997</v>
      </c>
      <c r="D37" s="39">
        <v>0</v>
      </c>
      <c r="E37" s="39">
        <v>0</v>
      </c>
      <c r="F37" s="39">
        <v>1023707.1499999999</v>
      </c>
      <c r="G37" s="39">
        <v>2047414.2999999998</v>
      </c>
      <c r="H37" s="39">
        <v>0</v>
      </c>
      <c r="I37" s="39"/>
      <c r="J37" s="39">
        <v>0</v>
      </c>
      <c r="K37" s="27"/>
      <c r="L37" s="27"/>
      <c r="M37" s="27"/>
      <c r="N37" s="27"/>
    </row>
    <row r="38" spans="1:14" ht="23" x14ac:dyDescent="0.25">
      <c r="A38" s="27"/>
      <c r="B38" s="38">
        <v>18</v>
      </c>
      <c r="C38" s="83"/>
      <c r="D38" s="39"/>
      <c r="E38" s="39"/>
      <c r="F38" s="39"/>
      <c r="G38" s="39"/>
      <c r="H38" s="39"/>
      <c r="I38" s="39"/>
      <c r="J38" s="39">
        <v>0</v>
      </c>
      <c r="K38" s="27"/>
      <c r="L38" s="27"/>
      <c r="M38" s="27"/>
      <c r="N38" s="27"/>
    </row>
    <row r="39" spans="1:14" ht="23" x14ac:dyDescent="0.25">
      <c r="A39" s="27"/>
      <c r="B39" s="38">
        <v>18.5</v>
      </c>
      <c r="C39" s="83"/>
      <c r="D39" s="39"/>
      <c r="E39" s="39"/>
      <c r="F39" s="39"/>
      <c r="G39" s="39"/>
      <c r="H39" s="39"/>
      <c r="I39" s="39"/>
      <c r="J39" s="39">
        <v>0</v>
      </c>
      <c r="K39" s="43"/>
      <c r="L39" s="43"/>
      <c r="M39" s="43"/>
      <c r="N39" s="43"/>
    </row>
    <row r="40" spans="1:14" ht="23" x14ac:dyDescent="0.25">
      <c r="A40" s="27"/>
      <c r="B40" s="38">
        <v>19</v>
      </c>
      <c r="C40" s="83"/>
      <c r="D40" s="39"/>
      <c r="E40" s="39"/>
      <c r="F40" s="39"/>
      <c r="G40" s="39"/>
      <c r="H40" s="39"/>
      <c r="I40" s="39"/>
      <c r="J40" s="39">
        <v>0</v>
      </c>
      <c r="K40" s="43"/>
      <c r="L40" s="43"/>
      <c r="M40" s="43"/>
      <c r="N40" s="43"/>
    </row>
    <row r="41" spans="1:14" ht="23" x14ac:dyDescent="0.25">
      <c r="A41" s="27"/>
      <c r="B41" s="38">
        <v>19.5</v>
      </c>
      <c r="C41" s="83"/>
      <c r="D41" s="39"/>
      <c r="E41" s="39"/>
      <c r="F41" s="39"/>
      <c r="G41" s="39"/>
      <c r="H41" s="39"/>
      <c r="I41" s="39"/>
      <c r="J41" s="39"/>
      <c r="K41" s="43"/>
      <c r="L41" s="43"/>
      <c r="M41" s="43"/>
      <c r="N41" s="43"/>
    </row>
    <row r="42" spans="1:14" ht="23" x14ac:dyDescent="0.25">
      <c r="A42" s="27"/>
      <c r="B42" s="44"/>
      <c r="C42" s="84"/>
      <c r="D42" s="45"/>
      <c r="E42" s="45"/>
      <c r="F42" s="45"/>
      <c r="G42" s="45"/>
      <c r="H42" s="45"/>
      <c r="I42" s="45"/>
      <c r="J42" s="45"/>
      <c r="K42" s="43"/>
      <c r="L42" s="43"/>
      <c r="M42" s="43"/>
      <c r="N42" s="43"/>
    </row>
    <row r="43" spans="1:14" ht="23" x14ac:dyDescent="0.25">
      <c r="A43" s="27"/>
      <c r="B43" s="46" t="s">
        <v>23</v>
      </c>
      <c r="C43" s="90">
        <v>752580600.83000004</v>
      </c>
      <c r="D43" s="39">
        <v>2470598.4</v>
      </c>
      <c r="E43" s="39">
        <v>33269996.896120142</v>
      </c>
      <c r="F43" s="39">
        <v>237406495.71748787</v>
      </c>
      <c r="G43" s="39">
        <v>435389713.56248087</v>
      </c>
      <c r="H43" s="39">
        <v>44043796.253911167</v>
      </c>
      <c r="I43" s="39"/>
      <c r="J43" s="39">
        <v>0</v>
      </c>
      <c r="K43" s="43"/>
      <c r="L43" s="43"/>
      <c r="M43" s="43"/>
      <c r="N43" s="43"/>
    </row>
    <row r="44" spans="1:14" s="25" customFormat="1" ht="23" x14ac:dyDescent="0.25">
      <c r="A44" s="47"/>
      <c r="B44" s="38" t="s">
        <v>24</v>
      </c>
      <c r="C44" s="86">
        <v>100</v>
      </c>
      <c r="D44" s="48">
        <v>0.32828356155809041</v>
      </c>
      <c r="E44" s="48">
        <v>4.4207885320758464</v>
      </c>
      <c r="F44" s="48">
        <v>31.545657097147988</v>
      </c>
      <c r="G44" s="48">
        <v>57.852901480891447</v>
      </c>
      <c r="H44" s="48">
        <v>5.8523693283266276</v>
      </c>
      <c r="I44" s="48"/>
      <c r="J44" s="48">
        <v>0</v>
      </c>
      <c r="K44" s="43"/>
      <c r="L44" s="43"/>
      <c r="M44" s="43"/>
      <c r="N44" s="43"/>
    </row>
    <row r="45" spans="1:14" s="25" customFormat="1" ht="23" x14ac:dyDescent="0.25">
      <c r="A45" s="47"/>
      <c r="B45" s="38" t="s">
        <v>25</v>
      </c>
      <c r="C45" s="87">
        <v>15.247545726736163</v>
      </c>
      <c r="D45" s="49">
        <v>7.724839474112831</v>
      </c>
      <c r="E45" s="49">
        <v>12.622356885157455</v>
      </c>
      <c r="F45" s="49">
        <v>14.751667353551973</v>
      </c>
      <c r="G45" s="49">
        <v>15.683774037479051</v>
      </c>
      <c r="H45" s="49">
        <v>16.013170880063296</v>
      </c>
      <c r="I45" s="49"/>
      <c r="J45" s="49">
        <v>0</v>
      </c>
      <c r="K45" s="43"/>
      <c r="L45" s="43"/>
      <c r="M45" s="43"/>
      <c r="N45" s="43"/>
    </row>
    <row r="46" spans="1:14" s="26" customFormat="1" ht="23" x14ac:dyDescent="0.25">
      <c r="A46" s="50"/>
      <c r="B46" s="51" t="s">
        <v>26</v>
      </c>
      <c r="C46" s="88">
        <v>1.4909678888191134</v>
      </c>
      <c r="D46" s="52">
        <v>0.88518891122699006</v>
      </c>
      <c r="E46" s="52">
        <v>1.9122399202999512</v>
      </c>
      <c r="F46" s="52">
        <v>1.3614106962351595</v>
      </c>
      <c r="G46" s="52">
        <v>0.4312676200804863</v>
      </c>
      <c r="H46" s="52">
        <v>0.20760659871318349</v>
      </c>
      <c r="I46" s="52"/>
      <c r="J46" s="52">
        <v>0</v>
      </c>
      <c r="K46" s="43"/>
      <c r="L46" s="43"/>
      <c r="M46" s="43"/>
      <c r="N46" s="43"/>
    </row>
    <row r="47" spans="1:14" ht="23" x14ac:dyDescent="0.25">
      <c r="A47" s="27"/>
      <c r="B47" s="53" t="s">
        <v>27</v>
      </c>
      <c r="C47" s="89">
        <v>30.870865008427494</v>
      </c>
      <c r="D47" s="54">
        <v>3.1928017074680812</v>
      </c>
      <c r="E47" s="54">
        <v>16.642490782445414</v>
      </c>
      <c r="F47" s="54">
        <v>27.585789893908014</v>
      </c>
      <c r="G47" s="54">
        <v>33.345370160641153</v>
      </c>
      <c r="H47" s="54">
        <v>35.641440700204015</v>
      </c>
      <c r="I47" s="54"/>
      <c r="J47" s="54">
        <v>0</v>
      </c>
      <c r="K47" s="43"/>
      <c r="L47" s="43"/>
      <c r="M47" s="43"/>
      <c r="N47" s="43"/>
    </row>
    <row r="48" spans="1:14" ht="23" x14ac:dyDescent="0.25">
      <c r="A48" s="27"/>
      <c r="B48" s="46" t="s">
        <v>28</v>
      </c>
      <c r="C48" s="83">
        <v>23198.644973049337</v>
      </c>
      <c r="D48" s="55">
        <v>7.8881307899879092</v>
      </c>
      <c r="E48" s="55">
        <v>553.695616675667</v>
      </c>
      <c r="F48" s="55">
        <v>6549.0457103115932</v>
      </c>
      <c r="G48" s="55">
        <v>14518.231162876447</v>
      </c>
      <c r="H48" s="55">
        <v>1569.7843523956426</v>
      </c>
      <c r="I48" s="55"/>
      <c r="J48" s="55">
        <v>0</v>
      </c>
      <c r="K48" s="43"/>
      <c r="L48" s="43"/>
      <c r="M48" s="43"/>
      <c r="N48" s="43"/>
    </row>
    <row r="49" spans="1:14" ht="23" x14ac:dyDescent="0.25">
      <c r="A49" s="27"/>
      <c r="B49" s="44" t="s">
        <v>24</v>
      </c>
      <c r="C49" s="91">
        <v>100</v>
      </c>
      <c r="D49" s="56">
        <v>3.4002549714226074E-2</v>
      </c>
      <c r="E49" s="56">
        <v>2.3867584392058854</v>
      </c>
      <c r="F49" s="56">
        <v>28.23029413105742</v>
      </c>
      <c r="G49" s="56">
        <v>62.582237797693679</v>
      </c>
      <c r="H49" s="56">
        <v>6.7667070823287956</v>
      </c>
      <c r="I49" s="57"/>
      <c r="J49" s="57"/>
      <c r="K49" s="27"/>
      <c r="L49" s="27"/>
      <c r="M49" s="27"/>
      <c r="N49" s="27"/>
    </row>
    <row r="50" spans="1:14" ht="23" x14ac:dyDescent="0.25">
      <c r="A50" s="27"/>
      <c r="B50" s="28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 ht="23" x14ac:dyDescent="0.25">
      <c r="A51" s="27"/>
      <c r="B51" s="28"/>
      <c r="C51" s="27" t="s">
        <v>30</v>
      </c>
      <c r="D51" s="27"/>
      <c r="E51" s="47">
        <f>E48*100/C48</f>
        <v>2.3867584392058854</v>
      </c>
      <c r="F51" s="27"/>
      <c r="G51" s="27"/>
      <c r="H51" s="27"/>
      <c r="I51" s="27"/>
      <c r="J51" s="27"/>
      <c r="K51" s="27"/>
      <c r="L51" s="27"/>
      <c r="M51" s="27"/>
      <c r="N51" s="27"/>
    </row>
    <row r="52" spans="1:14" ht="23" x14ac:dyDescent="0.25">
      <c r="A52" s="27"/>
      <c r="B52" s="28"/>
      <c r="C52" s="27" t="s">
        <v>16</v>
      </c>
      <c r="D52" s="27">
        <f t="shared" ref="D52:I52" si="0">D43/1000000</f>
        <v>2.4705984000000001</v>
      </c>
      <c r="E52" s="27">
        <f t="shared" si="0"/>
        <v>33.269996896120141</v>
      </c>
      <c r="F52" s="27">
        <f t="shared" si="0"/>
        <v>237.40649571748787</v>
      </c>
      <c r="G52" s="27">
        <f t="shared" si="0"/>
        <v>435.38971356248089</v>
      </c>
      <c r="H52" s="27">
        <f t="shared" si="0"/>
        <v>44.043796253911168</v>
      </c>
      <c r="I52" s="27">
        <f t="shared" si="0"/>
        <v>0</v>
      </c>
      <c r="J52" s="27"/>
      <c r="K52" s="27"/>
      <c r="L52" s="27"/>
      <c r="M52" s="27"/>
      <c r="N52" s="27"/>
    </row>
    <row r="53" spans="1:14" ht="23" x14ac:dyDescent="0.25">
      <c r="A53" s="27"/>
      <c r="B53" s="28"/>
      <c r="C53" s="27">
        <f>L55</f>
        <v>1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 ht="23" x14ac:dyDescent="0.25">
      <c r="A54" s="27"/>
      <c r="B54" s="28"/>
      <c r="C54" s="47">
        <f>K55</f>
        <v>1.2297860986308673</v>
      </c>
      <c r="D54" s="58" t="str">
        <f t="shared" ref="D54:I54" si="1">D6</f>
        <v>O</v>
      </c>
      <c r="E54" s="58" t="str">
        <f t="shared" si="1"/>
        <v>I</v>
      </c>
      <c r="F54" s="58" t="str">
        <f t="shared" si="1"/>
        <v>II</v>
      </c>
      <c r="G54" s="58" t="str">
        <f t="shared" si="1"/>
        <v>III</v>
      </c>
      <c r="H54" s="58" t="str">
        <f t="shared" si="1"/>
        <v>IV</v>
      </c>
      <c r="I54" s="58" t="str">
        <f t="shared" si="1"/>
        <v>V</v>
      </c>
      <c r="J54" s="27"/>
      <c r="K54" s="27"/>
      <c r="L54" s="27"/>
      <c r="M54" s="27"/>
      <c r="N54" s="27"/>
    </row>
    <row r="55" spans="1:14" ht="23" x14ac:dyDescent="0.25">
      <c r="A55" s="27"/>
      <c r="B55" s="59">
        <v>2016</v>
      </c>
      <c r="C55" s="27" t="str">
        <f>CONCATENATE(C51,C53,C52)</f>
        <v>&lt; 11,5 cm =1%</v>
      </c>
      <c r="D55" s="47">
        <f t="shared" ref="D55:I55" si="2">SUM(D8:D24)/1000000000</f>
        <v>2.4705983999999998E-3</v>
      </c>
      <c r="E55" s="47">
        <f t="shared" si="2"/>
        <v>6.2074220024999991E-3</v>
      </c>
      <c r="F55" s="47">
        <f t="shared" si="2"/>
        <v>5.7711120749999998E-4</v>
      </c>
      <c r="G55" s="47">
        <f t="shared" si="2"/>
        <v>0</v>
      </c>
      <c r="H55" s="47">
        <f t="shared" si="2"/>
        <v>0</v>
      </c>
      <c r="I55" s="47">
        <f t="shared" si="2"/>
        <v>0</v>
      </c>
      <c r="J55" s="47">
        <f>SUM(D55:I55)</f>
        <v>9.2551316099999982E-3</v>
      </c>
      <c r="K55" s="47">
        <f>(J55/$J57)*100</f>
        <v>1.2297860986308673</v>
      </c>
      <c r="L55" s="47">
        <f>ROUND(K55,0)</f>
        <v>1</v>
      </c>
      <c r="M55" s="27"/>
      <c r="N55" s="27"/>
    </row>
    <row r="56" spans="1:14" ht="23" x14ac:dyDescent="0.25">
      <c r="A56" s="27"/>
      <c r="B56" s="59"/>
      <c r="C56" s="27" t="s">
        <v>29</v>
      </c>
      <c r="D56" s="47">
        <f t="shared" ref="D56:I56" si="3">SUM(D25:D42)/1000000000</f>
        <v>0</v>
      </c>
      <c r="E56" s="47">
        <f t="shared" si="3"/>
        <v>2.7062574893620146E-2</v>
      </c>
      <c r="F56" s="47">
        <f t="shared" si="3"/>
        <v>0.23682938450998786</v>
      </c>
      <c r="G56" s="47">
        <f t="shared" si="3"/>
        <v>0.43538971356248085</v>
      </c>
      <c r="H56" s="47">
        <f t="shared" si="3"/>
        <v>4.4043796253911166E-2</v>
      </c>
      <c r="I56" s="47">
        <f t="shared" si="3"/>
        <v>0</v>
      </c>
      <c r="J56" s="47">
        <f>SUM(D56:I56)</f>
        <v>0.74332546922000009</v>
      </c>
      <c r="K56" s="47">
        <f>(J56/$J57)*100</f>
        <v>98.770213901369132</v>
      </c>
      <c r="L56" s="27"/>
      <c r="M56" s="27"/>
      <c r="N56" s="27"/>
    </row>
    <row r="57" spans="1:14" ht="23" x14ac:dyDescent="0.25">
      <c r="A57" s="27"/>
      <c r="B57" s="59"/>
      <c r="C57" s="27"/>
      <c r="D57" s="27"/>
      <c r="E57" s="27"/>
      <c r="F57" s="27"/>
      <c r="G57" s="27"/>
      <c r="H57" s="27"/>
      <c r="I57" s="27"/>
      <c r="J57" s="47">
        <f>SUM(J55:J56)</f>
        <v>0.75258060083000011</v>
      </c>
      <c r="K57" s="47">
        <f>SUM(K55:K56)</f>
        <v>100</v>
      </c>
      <c r="L57" s="27"/>
      <c r="M57" s="27"/>
      <c r="N57" s="27"/>
    </row>
    <row r="58" spans="1:14" ht="23" x14ac:dyDescent="0.25">
      <c r="A58" s="27"/>
      <c r="B58" s="59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 ht="23" x14ac:dyDescent="0.25">
      <c r="A59" s="27"/>
      <c r="B59" s="59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 ht="23" x14ac:dyDescent="0.25">
      <c r="A60" s="27"/>
      <c r="B60" s="59"/>
      <c r="C60" s="47">
        <f>K61</f>
        <v>0</v>
      </c>
      <c r="D60" s="60" t="s">
        <v>5</v>
      </c>
      <c r="E60" s="60" t="s">
        <v>6</v>
      </c>
      <c r="F60" s="60" t="s">
        <v>7</v>
      </c>
      <c r="G60" s="60" t="s">
        <v>8</v>
      </c>
      <c r="H60" s="60" t="s">
        <v>9</v>
      </c>
      <c r="I60" s="60" t="s">
        <v>10</v>
      </c>
      <c r="J60" s="27"/>
      <c r="K60" s="27"/>
      <c r="L60" s="27"/>
      <c r="M60" s="27"/>
      <c r="N60" s="27"/>
    </row>
    <row r="61" spans="1:14" ht="23" x14ac:dyDescent="0.25">
      <c r="A61" s="27"/>
      <c r="B61" s="59"/>
      <c r="C61" s="27" t="s">
        <v>31</v>
      </c>
      <c r="D61" s="61"/>
      <c r="E61" s="61"/>
      <c r="F61" s="61"/>
      <c r="G61" s="61"/>
      <c r="H61" s="61"/>
      <c r="I61" s="61"/>
      <c r="J61" s="47"/>
      <c r="K61" s="47"/>
      <c r="L61" s="42"/>
      <c r="M61" s="27"/>
      <c r="N61" s="27"/>
    </row>
    <row r="62" spans="1:14" ht="23" x14ac:dyDescent="0.25">
      <c r="A62" s="27"/>
      <c r="B62" s="59"/>
      <c r="C62" s="27" t="s">
        <v>29</v>
      </c>
      <c r="D62" s="61"/>
      <c r="E62" s="61"/>
      <c r="F62" s="61"/>
      <c r="G62" s="61"/>
      <c r="H62" s="61"/>
      <c r="I62" s="61"/>
      <c r="J62" s="47"/>
      <c r="K62" s="47"/>
      <c r="L62" s="42"/>
      <c r="M62" s="27"/>
      <c r="N62" s="27"/>
    </row>
    <row r="63" spans="1:14" ht="23" x14ac:dyDescent="0.25">
      <c r="A63" s="27"/>
      <c r="B63" s="59"/>
      <c r="C63" s="27"/>
      <c r="D63" s="27"/>
      <c r="E63" s="27"/>
      <c r="F63" s="27"/>
      <c r="G63" s="27"/>
      <c r="H63" s="27"/>
      <c r="I63" s="27"/>
      <c r="J63" s="47"/>
      <c r="K63" s="47"/>
      <c r="L63" s="42"/>
      <c r="M63" s="27"/>
      <c r="N63" s="27"/>
    </row>
    <row r="64" spans="1:14" ht="23" x14ac:dyDescent="0.25">
      <c r="A64" s="27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</sheetData>
  <mergeCells count="2">
    <mergeCell ref="B1:J1"/>
    <mergeCell ref="B2:J2"/>
  </mergeCells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&amp;CCONVENIO DE DESEMPEÑO IFOP / SUBSECRETARÍA DE ECONOMÍA Y EMT 2020: 
"PROGRAMA DE SEGUIMIENTO DE LAS PRINCIPALES PESQUERÍAS PELÁGICAS, REGIONES DE VALPARAÍSO Y AYSÉN DEL GENERAL CARLOS IBÁÑEZ DEL CAMPO, AÑO 2020".  ANEXO 4XXX</oddFooter>
  </headerFooter>
  <drawing r:id="rId2"/>
  <legacyDrawingHF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2871C-0D7F-4394-B232-A645224EF925}">
  <dimension ref="A1:W64"/>
  <sheetViews>
    <sheetView showZeros="0" zoomScale="35" zoomScaleNormal="35" workbookViewId="0"/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3" width="24.140625" style="3" customWidth="1"/>
    <col min="4" max="8" width="23.85546875" style="3" customWidth="1"/>
    <col min="9" max="10" width="20.85546875" style="3" customWidth="1"/>
    <col min="11" max="11" width="12.42578125" style="1" bestFit="1" customWidth="1"/>
    <col min="12" max="12" width="22.28515625" style="1" bestFit="1" customWidth="1"/>
    <col min="13" max="17" width="11.5703125" style="1"/>
    <col min="18" max="18" width="13.85546875" style="1" customWidth="1"/>
    <col min="19" max="19" width="17.7109375" style="1" bestFit="1" customWidth="1"/>
    <col min="20" max="20" width="18.28515625" style="1" bestFit="1" customWidth="1"/>
    <col min="21" max="22" width="17.5703125" style="1" customWidth="1"/>
    <col min="23" max="16384" width="11.5703125" style="1"/>
  </cols>
  <sheetData>
    <row r="1" spans="1:23" ht="23" x14ac:dyDescent="0.25">
      <c r="A1" s="27"/>
      <c r="B1" s="102" t="s">
        <v>35</v>
      </c>
      <c r="C1" s="102"/>
      <c r="D1" s="102"/>
      <c r="E1" s="102"/>
      <c r="F1" s="102"/>
      <c r="G1" s="102"/>
      <c r="H1" s="102"/>
      <c r="I1" s="102"/>
      <c r="J1" s="102"/>
      <c r="K1" s="27"/>
      <c r="L1" s="27"/>
      <c r="M1" s="27"/>
      <c r="N1" s="27"/>
    </row>
    <row r="2" spans="1:23" ht="23" x14ac:dyDescent="0.25">
      <c r="A2" s="27"/>
      <c r="B2" s="102" t="s">
        <v>88</v>
      </c>
      <c r="C2" s="102"/>
      <c r="D2" s="102"/>
      <c r="E2" s="102"/>
      <c r="F2" s="102"/>
      <c r="G2" s="102"/>
      <c r="H2" s="102"/>
      <c r="I2" s="102"/>
      <c r="J2" s="102"/>
      <c r="K2" s="27"/>
      <c r="L2" s="27"/>
      <c r="M2" s="27"/>
      <c r="N2" s="27"/>
    </row>
    <row r="3" spans="1:23" ht="23" x14ac:dyDescent="0.25">
      <c r="A3" s="27"/>
      <c r="B3" s="28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23" s="4" customFormat="1" ht="24" thickBot="1" x14ac:dyDescent="0.3">
      <c r="A4" s="29"/>
      <c r="B4" s="30"/>
      <c r="C4" s="80"/>
      <c r="D4" s="31"/>
      <c r="E4" s="31"/>
      <c r="F4" s="31"/>
      <c r="G4" s="31"/>
      <c r="H4" s="31"/>
      <c r="I4" s="31"/>
      <c r="J4" s="31"/>
      <c r="K4" s="29"/>
      <c r="L4" s="29"/>
      <c r="M4" s="29"/>
      <c r="N4" s="29"/>
    </row>
    <row r="5" spans="1:23" s="5" customFormat="1" ht="30" x14ac:dyDescent="0.3">
      <c r="A5" s="29"/>
      <c r="B5" s="32" t="s">
        <v>0</v>
      </c>
      <c r="C5" s="81" t="s">
        <v>1</v>
      </c>
      <c r="D5" s="33" t="s">
        <v>2</v>
      </c>
      <c r="E5" s="33"/>
      <c r="F5" s="33"/>
      <c r="G5" s="33"/>
      <c r="H5" s="33"/>
      <c r="I5" s="33"/>
      <c r="J5" s="33"/>
      <c r="K5" s="29"/>
      <c r="L5" s="29"/>
      <c r="M5" s="29"/>
      <c r="N5" s="29"/>
      <c r="P5" s="6"/>
      <c r="Q5" s="7"/>
      <c r="R5" s="7"/>
      <c r="S5" s="7"/>
      <c r="T5" s="7"/>
      <c r="U5" s="7"/>
      <c r="V5" s="7"/>
      <c r="W5" s="8"/>
    </row>
    <row r="6" spans="1:23" s="4" customFormat="1" ht="23" x14ac:dyDescent="0.25">
      <c r="A6" s="29"/>
      <c r="B6" s="32" t="s">
        <v>3</v>
      </c>
      <c r="C6" s="81" t="s">
        <v>4</v>
      </c>
      <c r="D6" s="34" t="s">
        <v>5</v>
      </c>
      <c r="E6" s="34" t="s">
        <v>6</v>
      </c>
      <c r="F6" s="34" t="s">
        <v>7</v>
      </c>
      <c r="G6" s="34" t="s">
        <v>8</v>
      </c>
      <c r="H6" s="34" t="s">
        <v>9</v>
      </c>
      <c r="I6" s="34" t="s">
        <v>10</v>
      </c>
      <c r="J6" s="35"/>
      <c r="K6" s="29"/>
      <c r="L6" s="29"/>
      <c r="M6" s="29"/>
      <c r="N6" s="29"/>
      <c r="P6" s="9"/>
      <c r="Q6" s="10"/>
      <c r="R6" s="10"/>
      <c r="S6" s="10"/>
      <c r="T6" s="11" t="s">
        <v>11</v>
      </c>
      <c r="U6" s="12" t="s">
        <v>12</v>
      </c>
      <c r="V6" s="12" t="s">
        <v>12</v>
      </c>
      <c r="W6" s="12" t="s">
        <v>12</v>
      </c>
    </row>
    <row r="7" spans="1:23" ht="23" x14ac:dyDescent="0.25">
      <c r="A7" s="27"/>
      <c r="B7" s="36"/>
      <c r="C7" s="82"/>
      <c r="D7" s="37"/>
      <c r="E7" s="37"/>
      <c r="F7" s="37"/>
      <c r="G7" s="37"/>
      <c r="H7" s="37"/>
      <c r="I7" s="37"/>
      <c r="J7" s="37"/>
      <c r="K7" s="27"/>
      <c r="L7" s="27"/>
      <c r="M7" s="27"/>
      <c r="N7" s="27"/>
      <c r="P7" s="9"/>
      <c r="Q7" s="13"/>
      <c r="R7" s="13"/>
      <c r="S7" s="14"/>
      <c r="T7" s="10"/>
      <c r="U7" s="15"/>
      <c r="V7" s="15"/>
      <c r="W7" s="15"/>
    </row>
    <row r="8" spans="1:23" ht="23" x14ac:dyDescent="0.25">
      <c r="A8" s="27"/>
      <c r="B8" s="38">
        <v>3</v>
      </c>
      <c r="C8" s="83">
        <v>0</v>
      </c>
      <c r="D8" s="39">
        <v>0</v>
      </c>
      <c r="E8" s="39">
        <v>0</v>
      </c>
      <c r="F8" s="39">
        <v>0</v>
      </c>
      <c r="G8" s="39">
        <v>0</v>
      </c>
      <c r="H8" s="39"/>
      <c r="I8" s="39"/>
      <c r="J8" s="40"/>
      <c r="K8" s="27"/>
      <c r="L8" s="27"/>
      <c r="M8" s="27"/>
      <c r="N8" s="27"/>
      <c r="P8" s="9"/>
      <c r="Q8" s="13" t="s">
        <v>15</v>
      </c>
      <c r="R8" s="16" t="e">
        <f>V8</f>
        <v>#REF!</v>
      </c>
      <c r="S8" s="17">
        <f>C43</f>
        <v>1674320104.8799996</v>
      </c>
      <c r="T8" s="17" t="e">
        <f>SUM(T9:T11)</f>
        <v>#REF!</v>
      </c>
      <c r="U8" s="18" t="e">
        <f>T8/1000000</f>
        <v>#REF!</v>
      </c>
      <c r="V8" s="19" t="e">
        <f>SUM(V9:V11)</f>
        <v>#REF!</v>
      </c>
      <c r="W8" s="18"/>
    </row>
    <row r="9" spans="1:23" ht="23" x14ac:dyDescent="0.25">
      <c r="A9" s="27"/>
      <c r="B9" s="38">
        <v>3.5</v>
      </c>
      <c r="C9" s="83">
        <v>0</v>
      </c>
      <c r="D9" s="39">
        <v>0</v>
      </c>
      <c r="E9" s="39">
        <v>0</v>
      </c>
      <c r="F9" s="39">
        <v>0</v>
      </c>
      <c r="G9" s="39">
        <v>0</v>
      </c>
      <c r="H9" s="39"/>
      <c r="I9" s="39"/>
      <c r="J9" s="39">
        <v>0</v>
      </c>
      <c r="K9" s="27"/>
      <c r="L9" s="41"/>
      <c r="M9" s="41"/>
      <c r="N9" s="27"/>
      <c r="P9" s="9"/>
      <c r="Q9" s="13" t="s">
        <v>17</v>
      </c>
      <c r="R9" s="16" t="e">
        <f>V9</f>
        <v>#REF!</v>
      </c>
      <c r="S9" s="17"/>
      <c r="T9" s="17">
        <f>[1]SC19Ñ00!C40</f>
        <v>364348816.78055447</v>
      </c>
      <c r="U9" s="18">
        <f>T9/1000000</f>
        <v>364.3488167805545</v>
      </c>
      <c r="V9" s="20" t="e">
        <f>(U9*100)/$U$8</f>
        <v>#REF!</v>
      </c>
      <c r="W9" s="18"/>
    </row>
    <row r="10" spans="1:23" ht="23" x14ac:dyDescent="0.25">
      <c r="A10" s="27"/>
      <c r="B10" s="38">
        <v>4</v>
      </c>
      <c r="C10" s="83">
        <v>0</v>
      </c>
      <c r="D10" s="39">
        <v>0</v>
      </c>
      <c r="E10" s="39">
        <v>0</v>
      </c>
      <c r="F10" s="39">
        <v>0</v>
      </c>
      <c r="G10" s="39">
        <v>0</v>
      </c>
      <c r="H10" s="39"/>
      <c r="I10" s="39"/>
      <c r="J10" s="39">
        <v>0</v>
      </c>
      <c r="K10" s="27"/>
      <c r="L10" s="42"/>
      <c r="M10" s="41"/>
      <c r="N10" s="27"/>
      <c r="P10" s="9"/>
      <c r="Q10" s="13" t="s">
        <v>19</v>
      </c>
      <c r="R10" s="16" t="e">
        <f>V10</f>
        <v>#REF!</v>
      </c>
      <c r="S10" s="17"/>
      <c r="T10" s="17">
        <f>[1]SC28Ñ00!C40</f>
        <v>66674619947.842796</v>
      </c>
      <c r="U10" s="18">
        <f>T10/1000000</f>
        <v>66674.619947842803</v>
      </c>
      <c r="V10" s="20" t="e">
        <f>(U10*100)/$U$8</f>
        <v>#REF!</v>
      </c>
      <c r="W10" s="18"/>
    </row>
    <row r="11" spans="1:23" ht="23" x14ac:dyDescent="0.25">
      <c r="A11" s="27"/>
      <c r="B11" s="38">
        <v>4.5</v>
      </c>
      <c r="C11" s="83">
        <v>0</v>
      </c>
      <c r="D11" s="39">
        <v>0</v>
      </c>
      <c r="E11" s="39">
        <v>0</v>
      </c>
      <c r="F11" s="39">
        <v>0</v>
      </c>
      <c r="G11" s="39">
        <v>0</v>
      </c>
      <c r="H11" s="39"/>
      <c r="I11" s="39"/>
      <c r="J11" s="39">
        <v>0</v>
      </c>
      <c r="K11" s="27"/>
      <c r="L11" s="42"/>
      <c r="M11" s="41"/>
      <c r="N11" s="27"/>
      <c r="P11" s="9"/>
      <c r="Q11" s="13" t="s">
        <v>21</v>
      </c>
      <c r="R11" s="16" t="e">
        <f>V11</f>
        <v>#REF!</v>
      </c>
      <c r="S11" s="17"/>
      <c r="T11" s="17" t="e">
        <f>#REF!</f>
        <v>#REF!</v>
      </c>
      <c r="U11" s="18" t="e">
        <f>T11/1000000</f>
        <v>#REF!</v>
      </c>
      <c r="V11" s="20" t="e">
        <f>(U11*100)/$U$8</f>
        <v>#REF!</v>
      </c>
      <c r="W11" s="18"/>
    </row>
    <row r="12" spans="1:23" ht="26" thickBot="1" x14ac:dyDescent="0.3">
      <c r="A12" s="27"/>
      <c r="B12" s="38">
        <v>5</v>
      </c>
      <c r="C12" s="83">
        <v>0</v>
      </c>
      <c r="D12" s="39">
        <v>0</v>
      </c>
      <c r="E12" s="39">
        <v>0</v>
      </c>
      <c r="F12" s="39">
        <v>0</v>
      </c>
      <c r="G12" s="39">
        <v>0</v>
      </c>
      <c r="H12" s="39"/>
      <c r="I12" s="39"/>
      <c r="J12" s="39">
        <v>0</v>
      </c>
      <c r="K12" s="27"/>
      <c r="L12" s="27"/>
      <c r="M12" s="27"/>
      <c r="N12" s="27"/>
      <c r="P12" s="21"/>
      <c r="Q12" s="22"/>
      <c r="R12" s="22"/>
      <c r="S12" s="22"/>
      <c r="T12" s="23"/>
      <c r="U12" s="23"/>
      <c r="V12" s="23"/>
      <c r="W12" s="24"/>
    </row>
    <row r="13" spans="1:23" ht="23" x14ac:dyDescent="0.25">
      <c r="A13" s="27"/>
      <c r="B13" s="38">
        <v>5.5</v>
      </c>
      <c r="C13" s="83">
        <v>0</v>
      </c>
      <c r="D13" s="39">
        <v>0</v>
      </c>
      <c r="E13" s="39">
        <v>0</v>
      </c>
      <c r="F13" s="39">
        <v>0</v>
      </c>
      <c r="G13" s="39">
        <v>0</v>
      </c>
      <c r="H13" s="39"/>
      <c r="I13" s="39"/>
      <c r="J13" s="39">
        <v>0</v>
      </c>
      <c r="K13" s="27"/>
      <c r="L13" s="27"/>
      <c r="M13" s="27"/>
      <c r="N13" s="27"/>
    </row>
    <row r="14" spans="1:23" ht="23" x14ac:dyDescent="0.25">
      <c r="A14" s="27"/>
      <c r="B14" s="38">
        <v>6</v>
      </c>
      <c r="C14" s="83">
        <v>0</v>
      </c>
      <c r="D14" s="39">
        <v>0</v>
      </c>
      <c r="E14" s="39">
        <v>0</v>
      </c>
      <c r="F14" s="39">
        <v>0</v>
      </c>
      <c r="G14" s="39">
        <v>0</v>
      </c>
      <c r="H14" s="39"/>
      <c r="I14" s="39"/>
      <c r="J14" s="39">
        <v>0</v>
      </c>
      <c r="K14" s="27"/>
      <c r="L14" s="27"/>
      <c r="M14" s="27"/>
      <c r="N14" s="27"/>
    </row>
    <row r="15" spans="1:23" ht="23" x14ac:dyDescent="0.25">
      <c r="A15" s="27"/>
      <c r="B15" s="38">
        <v>6.5</v>
      </c>
      <c r="C15" s="83">
        <v>0</v>
      </c>
      <c r="D15" s="39">
        <v>0</v>
      </c>
      <c r="E15" s="39">
        <v>0</v>
      </c>
      <c r="F15" s="39">
        <v>0</v>
      </c>
      <c r="G15" s="39">
        <v>0</v>
      </c>
      <c r="H15" s="39"/>
      <c r="I15" s="39"/>
      <c r="J15" s="39">
        <v>0</v>
      </c>
      <c r="K15" s="27"/>
      <c r="L15" s="27"/>
      <c r="M15" s="27"/>
      <c r="N15" s="27"/>
    </row>
    <row r="16" spans="1:23" ht="23" x14ac:dyDescent="0.25">
      <c r="A16" s="27"/>
      <c r="B16" s="38">
        <v>7</v>
      </c>
      <c r="C16" s="83">
        <v>4526.99</v>
      </c>
      <c r="D16" s="39">
        <v>4526.99</v>
      </c>
      <c r="E16" s="39">
        <v>0</v>
      </c>
      <c r="F16" s="39">
        <v>0</v>
      </c>
      <c r="G16" s="39">
        <v>0</v>
      </c>
      <c r="H16" s="39"/>
      <c r="I16" s="39"/>
      <c r="J16" s="39">
        <v>0</v>
      </c>
      <c r="K16" s="27"/>
      <c r="L16" s="27"/>
      <c r="M16" s="27"/>
      <c r="N16" s="27"/>
      <c r="Q16" s="1" t="s">
        <v>22</v>
      </c>
    </row>
    <row r="17" spans="1:14" ht="23" x14ac:dyDescent="0.25">
      <c r="A17" s="27"/>
      <c r="B17" s="38">
        <v>7.5</v>
      </c>
      <c r="C17" s="83">
        <v>22635.39</v>
      </c>
      <c r="D17" s="39">
        <v>22635.39</v>
      </c>
      <c r="E17" s="39">
        <v>0</v>
      </c>
      <c r="F17" s="39">
        <v>0</v>
      </c>
      <c r="G17" s="39">
        <v>0</v>
      </c>
      <c r="H17" s="39"/>
      <c r="I17" s="39"/>
      <c r="J17" s="39">
        <v>0</v>
      </c>
      <c r="K17" s="27"/>
      <c r="L17" s="42">
        <f>K55</f>
        <v>53.003670448286499</v>
      </c>
      <c r="M17" s="41" t="s">
        <v>16</v>
      </c>
      <c r="N17" s="27"/>
    </row>
    <row r="18" spans="1:14" ht="23" x14ac:dyDescent="0.25">
      <c r="A18" s="27"/>
      <c r="B18" s="38">
        <v>8</v>
      </c>
      <c r="C18" s="83">
        <v>568287.17999999993</v>
      </c>
      <c r="D18" s="39">
        <v>568287.17999999993</v>
      </c>
      <c r="E18" s="39">
        <v>0</v>
      </c>
      <c r="F18" s="39">
        <v>0</v>
      </c>
      <c r="G18" s="39">
        <v>0</v>
      </c>
      <c r="H18" s="39"/>
      <c r="I18" s="39"/>
      <c r="J18" s="39">
        <v>0</v>
      </c>
      <c r="K18" s="27"/>
      <c r="L18" s="42">
        <f>C48</f>
        <v>23193.534658325843</v>
      </c>
      <c r="M18" s="41" t="s">
        <v>18</v>
      </c>
      <c r="N18" s="27"/>
    </row>
    <row r="19" spans="1:14" ht="23" x14ac:dyDescent="0.25">
      <c r="A19" s="27"/>
      <c r="B19" s="38">
        <v>8.5</v>
      </c>
      <c r="C19" s="83">
        <v>2601590.7200000002</v>
      </c>
      <c r="D19" s="39">
        <v>2601590.7200000002</v>
      </c>
      <c r="E19" s="39">
        <v>0</v>
      </c>
      <c r="F19" s="39">
        <v>0</v>
      </c>
      <c r="G19" s="39">
        <v>0</v>
      </c>
      <c r="H19" s="39"/>
      <c r="I19" s="39"/>
      <c r="J19" s="39">
        <v>0</v>
      </c>
      <c r="K19" s="27"/>
      <c r="L19" s="42">
        <f>C43</f>
        <v>1674320104.8799996</v>
      </c>
      <c r="M19" s="41" t="s">
        <v>20</v>
      </c>
      <c r="N19" s="27"/>
    </row>
    <row r="20" spans="1:14" ht="23" x14ac:dyDescent="0.25">
      <c r="A20" s="27"/>
      <c r="B20" s="38">
        <v>9</v>
      </c>
      <c r="C20" s="83">
        <v>9674071.6899999995</v>
      </c>
      <c r="D20" s="39">
        <v>9674071.6899999995</v>
      </c>
      <c r="E20" s="39">
        <v>0</v>
      </c>
      <c r="F20" s="39">
        <v>0</v>
      </c>
      <c r="G20" s="39">
        <v>0</v>
      </c>
      <c r="H20" s="39"/>
      <c r="I20" s="39"/>
      <c r="J20" s="39">
        <v>0</v>
      </c>
      <c r="K20" s="27"/>
      <c r="L20" s="42">
        <f>L71</f>
        <v>0</v>
      </c>
      <c r="M20" s="27"/>
      <c r="N20" s="27"/>
    </row>
    <row r="21" spans="1:14" ht="23" x14ac:dyDescent="0.25">
      <c r="A21" s="27"/>
      <c r="B21" s="38">
        <v>9.5</v>
      </c>
      <c r="C21" s="83">
        <v>34706971.390000001</v>
      </c>
      <c r="D21" s="39">
        <v>34706971.390000001</v>
      </c>
      <c r="E21" s="39">
        <v>0</v>
      </c>
      <c r="F21" s="39">
        <v>0</v>
      </c>
      <c r="G21" s="39">
        <v>0</v>
      </c>
      <c r="H21" s="39"/>
      <c r="I21" s="39"/>
      <c r="J21" s="39">
        <v>0</v>
      </c>
      <c r="K21" s="27"/>
      <c r="L21" s="27"/>
      <c r="M21" s="27"/>
      <c r="N21" s="27"/>
    </row>
    <row r="22" spans="1:14" ht="23" x14ac:dyDescent="0.25">
      <c r="A22" s="27"/>
      <c r="B22" s="38">
        <v>10</v>
      </c>
      <c r="C22" s="83">
        <v>117490586.30000001</v>
      </c>
      <c r="D22" s="39">
        <v>117490586.30000001</v>
      </c>
      <c r="E22" s="39">
        <v>0</v>
      </c>
      <c r="F22" s="39">
        <v>0</v>
      </c>
      <c r="G22" s="39">
        <v>0</v>
      </c>
      <c r="H22" s="39"/>
      <c r="I22" s="39"/>
      <c r="J22" s="39">
        <v>0</v>
      </c>
      <c r="K22" s="27"/>
      <c r="L22" s="27"/>
      <c r="M22" s="27"/>
      <c r="N22" s="27"/>
    </row>
    <row r="23" spans="1:14" ht="23" x14ac:dyDescent="0.25">
      <c r="A23" s="27"/>
      <c r="B23" s="38">
        <v>10.5</v>
      </c>
      <c r="C23" s="83">
        <v>281321382.82999998</v>
      </c>
      <c r="D23" s="39">
        <v>281321382.82999998</v>
      </c>
      <c r="E23" s="39">
        <v>0</v>
      </c>
      <c r="F23" s="39">
        <v>0</v>
      </c>
      <c r="G23" s="39">
        <v>0</v>
      </c>
      <c r="H23" s="39"/>
      <c r="I23" s="39"/>
      <c r="J23" s="39">
        <v>0</v>
      </c>
      <c r="K23" s="27"/>
      <c r="L23" s="27"/>
      <c r="M23" s="27"/>
      <c r="N23" s="27"/>
    </row>
    <row r="24" spans="1:14" ht="23" x14ac:dyDescent="0.25">
      <c r="A24" s="27"/>
      <c r="B24" s="38">
        <v>11</v>
      </c>
      <c r="C24" s="83">
        <v>441061058.15000004</v>
      </c>
      <c r="D24" s="39">
        <v>441061058.15000004</v>
      </c>
      <c r="E24" s="39">
        <v>0</v>
      </c>
      <c r="F24" s="39">
        <v>0</v>
      </c>
      <c r="G24" s="39">
        <v>0</v>
      </c>
      <c r="H24" s="39"/>
      <c r="I24" s="39"/>
      <c r="J24" s="39">
        <v>0</v>
      </c>
      <c r="K24" s="27"/>
      <c r="L24" s="27"/>
      <c r="M24" s="27"/>
      <c r="N24" s="27"/>
    </row>
    <row r="25" spans="1:14" ht="23" x14ac:dyDescent="0.25">
      <c r="A25" s="27"/>
      <c r="B25" s="38">
        <v>11.5</v>
      </c>
      <c r="C25" s="83">
        <v>285607817.88</v>
      </c>
      <c r="D25" s="39">
        <v>285607817.88</v>
      </c>
      <c r="E25" s="39">
        <v>0</v>
      </c>
      <c r="F25" s="39">
        <v>0</v>
      </c>
      <c r="G25" s="39">
        <v>0</v>
      </c>
      <c r="H25" s="39"/>
      <c r="I25" s="39"/>
      <c r="J25" s="39">
        <v>0</v>
      </c>
      <c r="K25" s="27"/>
      <c r="L25" s="27"/>
      <c r="M25" s="27"/>
      <c r="N25" s="27"/>
    </row>
    <row r="26" spans="1:14" ht="23" x14ac:dyDescent="0.25">
      <c r="A26" s="27"/>
      <c r="B26" s="38">
        <v>12</v>
      </c>
      <c r="C26" s="83">
        <v>140728623.51999998</v>
      </c>
      <c r="D26" s="39">
        <v>98510036.463999987</v>
      </c>
      <c r="E26" s="39">
        <v>42218587.055999994</v>
      </c>
      <c r="F26" s="39">
        <v>0</v>
      </c>
      <c r="G26" s="39">
        <v>0</v>
      </c>
      <c r="H26" s="39"/>
      <c r="I26" s="39"/>
      <c r="J26" s="39">
        <v>0</v>
      </c>
      <c r="K26" s="27"/>
      <c r="L26" s="27"/>
      <c r="M26" s="27"/>
      <c r="N26" s="27"/>
    </row>
    <row r="27" spans="1:14" ht="23" x14ac:dyDescent="0.25">
      <c r="A27" s="27"/>
      <c r="B27" s="38">
        <v>12.5</v>
      </c>
      <c r="C27" s="83">
        <v>72832039.040000007</v>
      </c>
      <c r="D27" s="39">
        <v>40057621.472000003</v>
      </c>
      <c r="E27" s="39">
        <v>32774417.568000004</v>
      </c>
      <c r="F27" s="39">
        <v>0</v>
      </c>
      <c r="G27" s="39">
        <v>0</v>
      </c>
      <c r="H27" s="39"/>
      <c r="I27" s="39"/>
      <c r="J27" s="39">
        <v>0</v>
      </c>
      <c r="K27" s="27"/>
      <c r="L27" s="27"/>
      <c r="M27" s="27"/>
      <c r="N27" s="27"/>
    </row>
    <row r="28" spans="1:14" ht="23" x14ac:dyDescent="0.25">
      <c r="A28" s="27"/>
      <c r="B28" s="38">
        <v>13</v>
      </c>
      <c r="C28" s="83">
        <v>60686502.119999997</v>
      </c>
      <c r="D28" s="39">
        <v>15171625.530000001</v>
      </c>
      <c r="E28" s="39">
        <v>42480551.483999997</v>
      </c>
      <c r="F28" s="39">
        <v>3034325.1060000006</v>
      </c>
      <c r="G28" s="39">
        <v>0</v>
      </c>
      <c r="H28" s="39"/>
      <c r="I28" s="39"/>
      <c r="J28" s="39">
        <v>0</v>
      </c>
      <c r="K28" s="27"/>
      <c r="L28" s="27"/>
      <c r="M28" s="27"/>
      <c r="N28" s="27"/>
    </row>
    <row r="29" spans="1:14" ht="23" x14ac:dyDescent="0.25">
      <c r="A29" s="27"/>
      <c r="B29" s="38">
        <v>13.5</v>
      </c>
      <c r="C29" s="83">
        <v>29088890.57</v>
      </c>
      <c r="D29" s="39">
        <v>5817778.1140000001</v>
      </c>
      <c r="E29" s="39">
        <v>21816667.927500002</v>
      </c>
      <c r="F29" s="39">
        <v>1454444.5285</v>
      </c>
      <c r="G29" s="39">
        <v>0</v>
      </c>
      <c r="H29" s="39"/>
      <c r="I29" s="39"/>
      <c r="J29" s="39">
        <v>0</v>
      </c>
      <c r="K29" s="27"/>
      <c r="L29" s="27"/>
      <c r="M29" s="27"/>
      <c r="N29" s="27"/>
    </row>
    <row r="30" spans="1:14" ht="23" x14ac:dyDescent="0.25">
      <c r="A30" s="27"/>
      <c r="B30" s="38">
        <v>14</v>
      </c>
      <c r="C30" s="83">
        <v>21376906.539999999</v>
      </c>
      <c r="D30" s="39">
        <v>0</v>
      </c>
      <c r="E30" s="39">
        <v>15751404.818947367</v>
      </c>
      <c r="F30" s="39">
        <v>5625501.7210526317</v>
      </c>
      <c r="G30" s="39">
        <v>0</v>
      </c>
      <c r="H30" s="39"/>
      <c r="I30" s="39"/>
      <c r="J30" s="39"/>
      <c r="K30" s="27"/>
      <c r="L30" s="27"/>
      <c r="M30" s="27"/>
      <c r="N30" s="27"/>
    </row>
    <row r="31" spans="1:14" ht="23" x14ac:dyDescent="0.25">
      <c r="A31" s="27"/>
      <c r="B31" s="38">
        <v>14.5</v>
      </c>
      <c r="C31" s="83">
        <v>24018113.27</v>
      </c>
      <c r="D31" s="39">
        <v>0</v>
      </c>
      <c r="E31" s="39">
        <v>3792333.674210526</v>
      </c>
      <c r="F31" s="39">
        <v>18961668.37105263</v>
      </c>
      <c r="G31" s="39">
        <v>1264111.2247368421</v>
      </c>
      <c r="H31" s="39"/>
      <c r="I31" s="39"/>
      <c r="J31" s="39"/>
      <c r="K31" s="27"/>
      <c r="L31" s="27"/>
      <c r="M31" s="27"/>
      <c r="N31" s="27"/>
    </row>
    <row r="32" spans="1:14" ht="23" x14ac:dyDescent="0.25">
      <c r="A32" s="27"/>
      <c r="B32" s="38">
        <v>15</v>
      </c>
      <c r="C32" s="83">
        <v>27731709</v>
      </c>
      <c r="D32" s="39">
        <v>0</v>
      </c>
      <c r="E32" s="39">
        <v>4378690.8947368413</v>
      </c>
      <c r="F32" s="39">
        <v>18974327.210526317</v>
      </c>
      <c r="G32" s="39">
        <v>4378690.8947368413</v>
      </c>
      <c r="H32" s="39"/>
      <c r="I32" s="39"/>
      <c r="J32" s="39"/>
      <c r="K32" s="27"/>
      <c r="L32" s="27"/>
      <c r="M32" s="27"/>
      <c r="N32" s="27"/>
    </row>
    <row r="33" spans="1:14" ht="23" x14ac:dyDescent="0.25">
      <c r="A33" s="27"/>
      <c r="B33" s="38">
        <v>15.5</v>
      </c>
      <c r="C33" s="83">
        <v>34594822.200000003</v>
      </c>
      <c r="D33" s="39">
        <v>0</v>
      </c>
      <c r="E33" s="39">
        <v>1729741.1100000003</v>
      </c>
      <c r="F33" s="39">
        <v>22486634.43</v>
      </c>
      <c r="G33" s="39">
        <v>10378446.66</v>
      </c>
      <c r="H33" s="39"/>
      <c r="I33" s="39"/>
      <c r="J33" s="39">
        <v>0</v>
      </c>
      <c r="K33" s="27"/>
      <c r="L33" s="27"/>
      <c r="M33" s="27"/>
      <c r="N33" s="27"/>
    </row>
    <row r="34" spans="1:14" ht="23" x14ac:dyDescent="0.25">
      <c r="A34" s="27"/>
      <c r="B34" s="38">
        <v>16</v>
      </c>
      <c r="C34" s="83">
        <v>53109075.990000002</v>
      </c>
      <c r="D34" s="39">
        <v>0</v>
      </c>
      <c r="E34" s="39">
        <v>0</v>
      </c>
      <c r="F34" s="39">
        <v>22361716.206315789</v>
      </c>
      <c r="G34" s="39">
        <v>30747359.783684213</v>
      </c>
      <c r="H34" s="39"/>
      <c r="I34" s="39"/>
      <c r="J34" s="39">
        <v>0</v>
      </c>
      <c r="K34" s="27"/>
      <c r="L34" s="27"/>
      <c r="M34" s="27"/>
      <c r="N34" s="27"/>
    </row>
    <row r="35" spans="1:14" ht="23" x14ac:dyDescent="0.25">
      <c r="A35" s="27"/>
      <c r="B35" s="38">
        <v>16.5</v>
      </c>
      <c r="C35" s="83">
        <v>27390941.969999999</v>
      </c>
      <c r="D35" s="39">
        <v>0</v>
      </c>
      <c r="E35" s="39">
        <v>0</v>
      </c>
      <c r="F35" s="39">
        <v>16434565.182</v>
      </c>
      <c r="G35" s="39">
        <v>10956376.788000001</v>
      </c>
      <c r="H35" s="39"/>
      <c r="I35" s="39"/>
      <c r="J35" s="39">
        <v>0</v>
      </c>
      <c r="K35" s="27"/>
      <c r="L35" s="27"/>
      <c r="M35" s="27"/>
      <c r="N35" s="27"/>
    </row>
    <row r="36" spans="1:14" ht="23" x14ac:dyDescent="0.25">
      <c r="A36" s="27"/>
      <c r="B36" s="38">
        <v>17</v>
      </c>
      <c r="C36" s="83">
        <v>9625792.3000000007</v>
      </c>
      <c r="D36" s="39">
        <v>0</v>
      </c>
      <c r="E36" s="39">
        <v>0</v>
      </c>
      <c r="F36" s="39">
        <v>3500288.1090909094</v>
      </c>
      <c r="G36" s="39">
        <v>6125504.1909090914</v>
      </c>
      <c r="H36" s="39"/>
      <c r="I36" s="39"/>
      <c r="J36" s="39">
        <v>0</v>
      </c>
      <c r="K36" s="27"/>
      <c r="L36" s="27"/>
      <c r="M36" s="27"/>
      <c r="N36" s="27"/>
    </row>
    <row r="37" spans="1:14" ht="23" x14ac:dyDescent="0.25">
      <c r="A37" s="27"/>
      <c r="B37" s="38">
        <v>17.5</v>
      </c>
      <c r="C37" s="83">
        <v>77759.839999999997</v>
      </c>
      <c r="D37" s="39">
        <v>0</v>
      </c>
      <c r="E37" s="39">
        <v>0</v>
      </c>
      <c r="F37" s="39">
        <v>0</v>
      </c>
      <c r="G37" s="39">
        <v>77759.839999999997</v>
      </c>
      <c r="H37" s="39"/>
      <c r="I37" s="39"/>
      <c r="J37" s="39">
        <v>0</v>
      </c>
      <c r="K37" s="27"/>
      <c r="L37" s="27"/>
      <c r="M37" s="27"/>
      <c r="N37" s="27"/>
    </row>
    <row r="38" spans="1:14" ht="23" x14ac:dyDescent="0.25">
      <c r="A38" s="27"/>
      <c r="B38" s="38">
        <v>18</v>
      </c>
      <c r="C38" s="83"/>
      <c r="D38" s="39"/>
      <c r="E38" s="39"/>
      <c r="F38" s="39"/>
      <c r="G38" s="39"/>
      <c r="H38" s="39"/>
      <c r="I38" s="39"/>
      <c r="J38" s="39">
        <v>0</v>
      </c>
      <c r="K38" s="43"/>
      <c r="L38" s="43"/>
      <c r="M38" s="43"/>
      <c r="N38" s="27"/>
    </row>
    <row r="39" spans="1:14" ht="23" x14ac:dyDescent="0.25">
      <c r="A39" s="27"/>
      <c r="B39" s="38">
        <v>18.5</v>
      </c>
      <c r="C39" s="83"/>
      <c r="D39" s="39"/>
      <c r="E39" s="39"/>
      <c r="F39" s="39"/>
      <c r="G39" s="39"/>
      <c r="H39" s="39"/>
      <c r="I39" s="39"/>
      <c r="J39" s="39">
        <v>0</v>
      </c>
      <c r="K39" s="43"/>
      <c r="L39" s="43"/>
      <c r="M39" s="43"/>
      <c r="N39" s="27"/>
    </row>
    <row r="40" spans="1:14" ht="23" x14ac:dyDescent="0.25">
      <c r="A40" s="27"/>
      <c r="B40" s="38">
        <v>19</v>
      </c>
      <c r="C40" s="83"/>
      <c r="D40" s="39"/>
      <c r="E40" s="39"/>
      <c r="F40" s="39"/>
      <c r="G40" s="39"/>
      <c r="H40" s="39"/>
      <c r="I40" s="39"/>
      <c r="J40" s="39">
        <v>0</v>
      </c>
      <c r="K40" s="43"/>
      <c r="L40" s="43"/>
      <c r="M40" s="43"/>
      <c r="N40" s="27"/>
    </row>
    <row r="41" spans="1:14" ht="23" x14ac:dyDescent="0.25">
      <c r="A41" s="27"/>
      <c r="B41" s="38">
        <v>19.5</v>
      </c>
      <c r="C41" s="83"/>
      <c r="D41" s="39"/>
      <c r="E41" s="39"/>
      <c r="F41" s="39"/>
      <c r="G41" s="39"/>
      <c r="H41" s="39"/>
      <c r="I41" s="39"/>
      <c r="J41" s="39"/>
      <c r="K41" s="43"/>
      <c r="L41" s="43"/>
      <c r="M41" s="43"/>
      <c r="N41" s="27"/>
    </row>
    <row r="42" spans="1:14" ht="23" x14ac:dyDescent="0.25">
      <c r="A42" s="27"/>
      <c r="B42" s="44"/>
      <c r="C42" s="84"/>
      <c r="D42" s="45"/>
      <c r="E42" s="45"/>
      <c r="F42" s="45"/>
      <c r="G42" s="45"/>
      <c r="H42" s="45"/>
      <c r="I42" s="45"/>
      <c r="J42" s="45"/>
      <c r="K42" s="43"/>
      <c r="L42" s="43"/>
      <c r="M42" s="43"/>
      <c r="N42" s="27"/>
    </row>
    <row r="43" spans="1:14" ht="23" x14ac:dyDescent="0.25">
      <c r="A43" s="27"/>
      <c r="B43" s="46" t="s">
        <v>23</v>
      </c>
      <c r="C43" s="90">
        <v>1674320104.8799996</v>
      </c>
      <c r="D43" s="39">
        <v>1332615990.0999999</v>
      </c>
      <c r="E43" s="39">
        <v>164942394.53339475</v>
      </c>
      <c r="F43" s="39">
        <v>112833470.86453828</v>
      </c>
      <c r="G43" s="39">
        <v>63928249.382066995</v>
      </c>
      <c r="H43" s="39"/>
      <c r="I43" s="39"/>
      <c r="J43" s="39">
        <v>0</v>
      </c>
      <c r="K43" s="43"/>
      <c r="L43" s="43"/>
      <c r="M43" s="43"/>
      <c r="N43" s="27"/>
    </row>
    <row r="44" spans="1:14" s="25" customFormat="1" ht="23" x14ac:dyDescent="0.25">
      <c r="A44" s="47"/>
      <c r="B44" s="38" t="s">
        <v>24</v>
      </c>
      <c r="C44" s="86">
        <v>100.00000000000001</v>
      </c>
      <c r="D44" s="48">
        <v>79.591470365549355</v>
      </c>
      <c r="E44" s="48">
        <v>9.8513058555918356</v>
      </c>
      <c r="F44" s="48">
        <v>6.7390620548407734</v>
      </c>
      <c r="G44" s="48">
        <v>3.8181617240180485</v>
      </c>
      <c r="H44" s="48"/>
      <c r="I44" s="48"/>
      <c r="J44" s="48">
        <v>0</v>
      </c>
      <c r="K44" s="43"/>
      <c r="L44" s="43"/>
      <c r="M44" s="43"/>
      <c r="N44" s="47"/>
    </row>
    <row r="45" spans="1:14" s="25" customFormat="1" ht="23" x14ac:dyDescent="0.25">
      <c r="A45" s="47"/>
      <c r="B45" s="38" t="s">
        <v>25</v>
      </c>
      <c r="C45" s="87">
        <v>11.679836057353906</v>
      </c>
      <c r="D45" s="49">
        <v>11.006319919372547</v>
      </c>
      <c r="E45" s="49">
        <v>12.920118644943972</v>
      </c>
      <c r="F45" s="49">
        <v>15.371350842796215</v>
      </c>
      <c r="G45" s="49">
        <v>16.004008420151401</v>
      </c>
      <c r="H45" s="49"/>
      <c r="I45" s="49"/>
      <c r="J45" s="49">
        <v>0</v>
      </c>
      <c r="K45" s="43"/>
      <c r="L45" s="43"/>
      <c r="M45" s="43"/>
      <c r="N45" s="47"/>
    </row>
    <row r="46" spans="1:14" s="26" customFormat="1" ht="23" x14ac:dyDescent="0.25">
      <c r="A46" s="50"/>
      <c r="B46" s="51" t="s">
        <v>26</v>
      </c>
      <c r="C46" s="88">
        <v>2.6817078376826138</v>
      </c>
      <c r="D46" s="52">
        <v>0.51280202250894069</v>
      </c>
      <c r="E46" s="52">
        <v>0.65127984817703954</v>
      </c>
      <c r="F46" s="52">
        <v>0.79035165167159138</v>
      </c>
      <c r="G46" s="52">
        <v>0.29495698940172271</v>
      </c>
      <c r="H46" s="52"/>
      <c r="I46" s="52"/>
      <c r="J46" s="52">
        <v>0</v>
      </c>
      <c r="K46" s="43"/>
      <c r="L46" s="43"/>
      <c r="M46" s="43"/>
      <c r="N46" s="50"/>
    </row>
    <row r="47" spans="1:14" ht="23" x14ac:dyDescent="0.25">
      <c r="A47" s="27"/>
      <c r="B47" s="53" t="s">
        <v>27</v>
      </c>
      <c r="C47" s="89">
        <v>13.759244507983368</v>
      </c>
      <c r="D47" s="54">
        <v>10.68497809358127</v>
      </c>
      <c r="E47" s="54">
        <v>18.14283917326836</v>
      </c>
      <c r="F47" s="54">
        <v>32.176514569783365</v>
      </c>
      <c r="G47" s="54">
        <v>36.469805811701754</v>
      </c>
      <c r="H47" s="54"/>
      <c r="I47" s="54"/>
      <c r="J47" s="54">
        <v>0</v>
      </c>
      <c r="K47" s="43"/>
      <c r="L47" s="43"/>
      <c r="M47" s="43"/>
      <c r="N47" s="27"/>
    </row>
    <row r="48" spans="1:14" ht="23" x14ac:dyDescent="0.25">
      <c r="A48" s="27"/>
      <c r="B48" s="46" t="s">
        <v>28</v>
      </c>
      <c r="C48" s="83">
        <v>23193.534658325843</v>
      </c>
      <c r="D48" s="55">
        <v>14238.972661374613</v>
      </c>
      <c r="E48" s="55">
        <v>2992.5233368731592</v>
      </c>
      <c r="F48" s="55">
        <v>3630.5878192320429</v>
      </c>
      <c r="G48" s="55">
        <v>2331.450840846026</v>
      </c>
      <c r="H48" s="55"/>
      <c r="I48" s="55"/>
      <c r="J48" s="55">
        <v>0</v>
      </c>
      <c r="K48" s="43"/>
      <c r="L48" s="43"/>
      <c r="M48" s="43"/>
      <c r="N48" s="27"/>
    </row>
    <row r="49" spans="1:14" ht="23" x14ac:dyDescent="0.25">
      <c r="A49" s="27"/>
      <c r="B49" s="44" t="s">
        <v>24</v>
      </c>
      <c r="C49" s="91">
        <v>100.00000000000001</v>
      </c>
      <c r="D49" s="56">
        <v>61.391990790257637</v>
      </c>
      <c r="E49" s="56">
        <v>12.902403109130782</v>
      </c>
      <c r="F49" s="56">
        <v>15.653447707371164</v>
      </c>
      <c r="G49" s="56">
        <v>10.052158393240415</v>
      </c>
      <c r="H49" s="56"/>
      <c r="I49" s="57"/>
      <c r="J49" s="57"/>
      <c r="K49" s="27"/>
      <c r="L49" s="27"/>
      <c r="M49" s="27"/>
      <c r="N49" s="27"/>
    </row>
    <row r="50" spans="1:14" ht="23" x14ac:dyDescent="0.25">
      <c r="A50" s="27"/>
      <c r="B50" s="28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 ht="23" x14ac:dyDescent="0.25">
      <c r="A51" s="27"/>
      <c r="B51" s="28"/>
      <c r="C51" s="27" t="s">
        <v>30</v>
      </c>
      <c r="D51" s="27"/>
      <c r="E51" s="47">
        <f>E48*100/C48</f>
        <v>12.902403109130782</v>
      </c>
      <c r="F51" s="27"/>
      <c r="G51" s="27"/>
      <c r="H51" s="27"/>
      <c r="I51" s="27"/>
      <c r="J51" s="27"/>
      <c r="K51" s="27"/>
      <c r="L51" s="27"/>
      <c r="M51" s="27"/>
      <c r="N51" s="27"/>
    </row>
    <row r="52" spans="1:14" ht="23" x14ac:dyDescent="0.25">
      <c r="A52" s="27"/>
      <c r="B52" s="28"/>
      <c r="C52" s="27" t="s">
        <v>16</v>
      </c>
      <c r="D52" s="27">
        <f t="shared" ref="D52:I52" si="0">D43/1000000</f>
        <v>1332.6159900999999</v>
      </c>
      <c r="E52" s="27">
        <f t="shared" si="0"/>
        <v>164.94239453339475</v>
      </c>
      <c r="F52" s="27">
        <f t="shared" si="0"/>
        <v>112.83347086453828</v>
      </c>
      <c r="G52" s="27">
        <f t="shared" si="0"/>
        <v>63.928249382066994</v>
      </c>
      <c r="H52" s="27">
        <f t="shared" si="0"/>
        <v>0</v>
      </c>
      <c r="I52" s="27">
        <f t="shared" si="0"/>
        <v>0</v>
      </c>
      <c r="J52" s="27"/>
      <c r="K52" s="27"/>
      <c r="L52" s="27"/>
      <c r="M52" s="27"/>
      <c r="N52" s="27"/>
    </row>
    <row r="53" spans="1:14" ht="23" x14ac:dyDescent="0.25">
      <c r="A53" s="27"/>
      <c r="B53" s="28"/>
      <c r="C53" s="27">
        <f>L55</f>
        <v>53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 ht="23" x14ac:dyDescent="0.25">
      <c r="A54" s="27"/>
      <c r="B54" s="28"/>
      <c r="C54" s="47">
        <f>K55</f>
        <v>53.003670448286499</v>
      </c>
      <c r="D54" s="58" t="str">
        <f t="shared" ref="D54:I54" si="1">D6</f>
        <v>O</v>
      </c>
      <c r="E54" s="58" t="str">
        <f t="shared" si="1"/>
        <v>I</v>
      </c>
      <c r="F54" s="58" t="str">
        <f t="shared" si="1"/>
        <v>II</v>
      </c>
      <c r="G54" s="58" t="str">
        <f t="shared" si="1"/>
        <v>III</v>
      </c>
      <c r="H54" s="58" t="str">
        <f t="shared" si="1"/>
        <v>IV</v>
      </c>
      <c r="I54" s="58" t="str">
        <f t="shared" si="1"/>
        <v>V</v>
      </c>
      <c r="J54" s="27"/>
      <c r="K54" s="27"/>
      <c r="L54" s="27"/>
      <c r="M54" s="27"/>
      <c r="N54" s="27"/>
    </row>
    <row r="55" spans="1:14" ht="23" x14ac:dyDescent="0.25">
      <c r="A55" s="27"/>
      <c r="B55" s="59">
        <v>2017</v>
      </c>
      <c r="C55" s="27" t="str">
        <f>CONCATENATE(C51,C53,C52)</f>
        <v>&lt; 11,5 cm =53%</v>
      </c>
      <c r="D55" s="47">
        <f t="shared" ref="D55:I55" si="2">SUM(D8:D24)/1000000000</f>
        <v>0.88745111064000015</v>
      </c>
      <c r="E55" s="47">
        <f t="shared" si="2"/>
        <v>0</v>
      </c>
      <c r="F55" s="47">
        <f t="shared" si="2"/>
        <v>0</v>
      </c>
      <c r="G55" s="47">
        <f t="shared" si="2"/>
        <v>0</v>
      </c>
      <c r="H55" s="47">
        <f t="shared" si="2"/>
        <v>0</v>
      </c>
      <c r="I55" s="47">
        <f t="shared" si="2"/>
        <v>0</v>
      </c>
      <c r="J55" s="47">
        <f>SUM(D55:I55)</f>
        <v>0.88745111064000015</v>
      </c>
      <c r="K55" s="47">
        <f>(J55/$J57)*100</f>
        <v>53.003670448286499</v>
      </c>
      <c r="L55" s="47">
        <f>ROUND(K55,0)</f>
        <v>53</v>
      </c>
      <c r="M55" s="27"/>
      <c r="N55" s="27"/>
    </row>
    <row r="56" spans="1:14" ht="23" x14ac:dyDescent="0.25">
      <c r="A56" s="27"/>
      <c r="B56" s="59"/>
      <c r="C56" s="27" t="s">
        <v>29</v>
      </c>
      <c r="D56" s="47">
        <f t="shared" ref="D56:I56" si="3">SUM(D25:D42)/1000000000</f>
        <v>0.44516487946</v>
      </c>
      <c r="E56" s="47">
        <f t="shared" si="3"/>
        <v>0.16494239453339476</v>
      </c>
      <c r="F56" s="47">
        <f t="shared" si="3"/>
        <v>0.11283347086453828</v>
      </c>
      <c r="G56" s="47">
        <f t="shared" si="3"/>
        <v>6.3928249382066996E-2</v>
      </c>
      <c r="H56" s="47">
        <f t="shared" si="3"/>
        <v>0</v>
      </c>
      <c r="I56" s="47">
        <f t="shared" si="3"/>
        <v>0</v>
      </c>
      <c r="J56" s="47">
        <f>SUM(D56:I56)</f>
        <v>0.78686899424000012</v>
      </c>
      <c r="K56" s="47">
        <f>(J56/$J57)*100</f>
        <v>46.996329551713508</v>
      </c>
      <c r="L56" s="27"/>
      <c r="M56" s="27"/>
      <c r="N56" s="27"/>
    </row>
    <row r="57" spans="1:14" ht="23" x14ac:dyDescent="0.25">
      <c r="A57" s="27"/>
      <c r="B57" s="59"/>
      <c r="C57" s="27"/>
      <c r="D57" s="27"/>
      <c r="E57" s="27"/>
      <c r="F57" s="27"/>
      <c r="G57" s="27"/>
      <c r="H57" s="27"/>
      <c r="I57" s="27"/>
      <c r="J57" s="47">
        <f>SUM(J55:J56)</f>
        <v>1.6743201048800003</v>
      </c>
      <c r="K57" s="47">
        <f>SUM(K55:K56)</f>
        <v>100</v>
      </c>
      <c r="L57" s="27"/>
      <c r="M57" s="27"/>
      <c r="N57" s="27"/>
    </row>
    <row r="58" spans="1:14" ht="23" x14ac:dyDescent="0.25">
      <c r="A58" s="27"/>
      <c r="B58" s="59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 ht="23" x14ac:dyDescent="0.25">
      <c r="A59" s="27"/>
      <c r="B59" s="59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 ht="23" x14ac:dyDescent="0.25">
      <c r="A60" s="27"/>
      <c r="B60" s="59"/>
      <c r="C60" s="47">
        <f>K61</f>
        <v>0</v>
      </c>
      <c r="D60" s="60" t="s">
        <v>5</v>
      </c>
      <c r="E60" s="60" t="s">
        <v>6</v>
      </c>
      <c r="F60" s="60" t="s">
        <v>7</v>
      </c>
      <c r="G60" s="60" t="s">
        <v>8</v>
      </c>
      <c r="H60" s="60" t="s">
        <v>9</v>
      </c>
      <c r="I60" s="60" t="s">
        <v>10</v>
      </c>
      <c r="J60" s="27"/>
      <c r="K60" s="27"/>
      <c r="L60" s="27"/>
      <c r="M60" s="27"/>
      <c r="N60" s="27"/>
    </row>
    <row r="61" spans="1:14" ht="23" x14ac:dyDescent="0.25">
      <c r="A61" s="27"/>
      <c r="B61" s="59"/>
      <c r="C61" s="27" t="s">
        <v>31</v>
      </c>
      <c r="D61" s="61"/>
      <c r="E61" s="61"/>
      <c r="F61" s="61"/>
      <c r="G61" s="61"/>
      <c r="H61" s="61"/>
      <c r="I61" s="61"/>
      <c r="J61" s="47"/>
      <c r="K61" s="47"/>
      <c r="L61" s="42"/>
      <c r="M61" s="27"/>
      <c r="N61" s="27"/>
    </row>
    <row r="62" spans="1:14" ht="23" x14ac:dyDescent="0.25">
      <c r="A62" s="27"/>
      <c r="B62" s="59"/>
      <c r="C62" s="27" t="s">
        <v>29</v>
      </c>
      <c r="D62" s="61"/>
      <c r="E62" s="61"/>
      <c r="F62" s="61"/>
      <c r="G62" s="61"/>
      <c r="H62" s="61"/>
      <c r="I62" s="61"/>
      <c r="J62" s="47"/>
      <c r="K62" s="47"/>
      <c r="L62" s="42"/>
      <c r="M62" s="27"/>
      <c r="N62" s="27"/>
    </row>
    <row r="63" spans="1:14" ht="23" x14ac:dyDescent="0.25">
      <c r="A63" s="27"/>
      <c r="B63" s="59"/>
      <c r="C63" s="27"/>
      <c r="D63" s="27"/>
      <c r="E63" s="27"/>
      <c r="F63" s="27"/>
      <c r="G63" s="27"/>
      <c r="H63" s="27"/>
      <c r="I63" s="27"/>
      <c r="J63" s="47"/>
      <c r="K63" s="47"/>
      <c r="L63" s="42"/>
      <c r="M63" s="27"/>
      <c r="N63" s="27"/>
    </row>
    <row r="64" spans="1:14" ht="23" x14ac:dyDescent="0.25">
      <c r="A64" s="27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</sheetData>
  <mergeCells count="2">
    <mergeCell ref="B1:J1"/>
    <mergeCell ref="B2:J2"/>
  </mergeCells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&amp;CCONVENIO DE DESEMPEÑO IFOP / SUBSECRETARÍA DE ECONOMÍA Y EMT 2020: 
"PROGRAMA DE SEGUIMIENTO DE LAS PRINCIPALES PESQUERÍAS PELÁGICAS, REGIONES DE VALPARAÍSO Y AYSÉN DEL GENERAL CARLOS IBÁÑEZ DEL CAMPO, AÑO 2020".  ANEXO 4XXX</oddFooter>
  </headerFooter>
  <drawing r:id="rId2"/>
  <legacyDrawingHF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D89E4-7AA8-47B6-A844-EFC4593AF433}">
  <dimension ref="A1:W64"/>
  <sheetViews>
    <sheetView showZeros="0" zoomScale="35" zoomScaleNormal="35" workbookViewId="0"/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3" width="24.140625" style="3" customWidth="1"/>
    <col min="4" max="8" width="23.85546875" style="3" customWidth="1"/>
    <col min="9" max="10" width="20.85546875" style="3" customWidth="1"/>
    <col min="11" max="11" width="12.42578125" style="1" bestFit="1" customWidth="1"/>
    <col min="12" max="12" width="22.28515625" style="1" bestFit="1" customWidth="1"/>
    <col min="13" max="17" width="11.5703125" style="1"/>
    <col min="18" max="18" width="13.85546875" style="1" customWidth="1"/>
    <col min="19" max="19" width="17.7109375" style="1" bestFit="1" customWidth="1"/>
    <col min="20" max="20" width="18.28515625" style="1" bestFit="1" customWidth="1"/>
    <col min="21" max="22" width="17.5703125" style="1" customWidth="1"/>
    <col min="23" max="16384" width="11.5703125" style="1"/>
  </cols>
  <sheetData>
    <row r="1" spans="1:23" ht="23" x14ac:dyDescent="0.25">
      <c r="A1" s="27"/>
      <c r="B1" s="102" t="s">
        <v>34</v>
      </c>
      <c r="C1" s="102"/>
      <c r="D1" s="102"/>
      <c r="E1" s="102"/>
      <c r="F1" s="102"/>
      <c r="G1" s="102"/>
      <c r="H1" s="102"/>
      <c r="I1" s="102"/>
      <c r="J1" s="102"/>
      <c r="K1" s="27"/>
      <c r="L1" s="27"/>
      <c r="M1" s="27"/>
      <c r="N1" s="27"/>
    </row>
    <row r="2" spans="1:23" ht="23" x14ac:dyDescent="0.25">
      <c r="A2" s="27"/>
      <c r="B2" s="102" t="s">
        <v>89</v>
      </c>
      <c r="C2" s="102"/>
      <c r="D2" s="102"/>
      <c r="E2" s="102"/>
      <c r="F2" s="102"/>
      <c r="G2" s="102"/>
      <c r="H2" s="102"/>
      <c r="I2" s="102"/>
      <c r="J2" s="102"/>
      <c r="K2" s="27"/>
      <c r="L2" s="27"/>
      <c r="M2" s="27"/>
      <c r="N2" s="27"/>
    </row>
    <row r="3" spans="1:23" ht="23" x14ac:dyDescent="0.25">
      <c r="A3" s="27"/>
      <c r="B3" s="28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23" s="4" customFormat="1" ht="24" thickBot="1" x14ac:dyDescent="0.3">
      <c r="A4" s="29"/>
      <c r="B4" s="30"/>
      <c r="C4" s="80"/>
      <c r="D4" s="31"/>
      <c r="E4" s="31"/>
      <c r="F4" s="31"/>
      <c r="G4" s="31"/>
      <c r="H4" s="31"/>
      <c r="I4" s="31"/>
      <c r="J4" s="31"/>
      <c r="K4" s="29"/>
      <c r="L4" s="29"/>
      <c r="M4" s="29"/>
      <c r="N4" s="29"/>
    </row>
    <row r="5" spans="1:23" s="5" customFormat="1" ht="30" x14ac:dyDescent="0.3">
      <c r="A5" s="29"/>
      <c r="B5" s="32" t="s">
        <v>0</v>
      </c>
      <c r="C5" s="81" t="s">
        <v>1</v>
      </c>
      <c r="D5" s="33" t="s">
        <v>2</v>
      </c>
      <c r="E5" s="33"/>
      <c r="F5" s="33"/>
      <c r="G5" s="33"/>
      <c r="H5" s="33"/>
      <c r="I5" s="33"/>
      <c r="J5" s="33"/>
      <c r="K5" s="29"/>
      <c r="L5" s="29"/>
      <c r="M5" s="29"/>
      <c r="N5" s="29"/>
      <c r="P5" s="6"/>
      <c r="Q5" s="7"/>
      <c r="R5" s="7"/>
      <c r="S5" s="7"/>
      <c r="T5" s="7"/>
      <c r="U5" s="7"/>
      <c r="V5" s="7"/>
      <c r="W5" s="8"/>
    </row>
    <row r="6" spans="1:23" s="4" customFormat="1" ht="23" x14ac:dyDescent="0.25">
      <c r="A6" s="29"/>
      <c r="B6" s="32" t="s">
        <v>3</v>
      </c>
      <c r="C6" s="81" t="s">
        <v>4</v>
      </c>
      <c r="D6" s="34" t="s">
        <v>5</v>
      </c>
      <c r="E6" s="34" t="s">
        <v>6</v>
      </c>
      <c r="F6" s="34" t="s">
        <v>7</v>
      </c>
      <c r="G6" s="34" t="s">
        <v>8</v>
      </c>
      <c r="H6" s="34" t="s">
        <v>9</v>
      </c>
      <c r="I6" s="34" t="s">
        <v>10</v>
      </c>
      <c r="J6" s="35"/>
      <c r="K6" s="29"/>
      <c r="L6" s="29"/>
      <c r="M6" s="29"/>
      <c r="N6" s="29"/>
      <c r="P6" s="9"/>
      <c r="Q6" s="10"/>
      <c r="R6" s="10"/>
      <c r="S6" s="10"/>
      <c r="T6" s="11" t="s">
        <v>11</v>
      </c>
      <c r="U6" s="12" t="s">
        <v>12</v>
      </c>
      <c r="V6" s="12" t="s">
        <v>12</v>
      </c>
      <c r="W6" s="12" t="s">
        <v>12</v>
      </c>
    </row>
    <row r="7" spans="1:23" ht="23" x14ac:dyDescent="0.25">
      <c r="A7" s="27"/>
      <c r="B7" s="36"/>
      <c r="C7" s="82"/>
      <c r="D7" s="37"/>
      <c r="E7" s="37"/>
      <c r="F7" s="37"/>
      <c r="G7" s="37"/>
      <c r="H7" s="37"/>
      <c r="I7" s="37"/>
      <c r="J7" s="37"/>
      <c r="K7" s="27"/>
      <c r="L7" s="27"/>
      <c r="M7" s="27"/>
      <c r="N7" s="27"/>
      <c r="P7" s="9"/>
      <c r="Q7" s="13"/>
      <c r="R7" s="13"/>
      <c r="S7" s="14"/>
      <c r="T7" s="10"/>
      <c r="U7" s="15"/>
      <c r="V7" s="15"/>
      <c r="W7" s="15"/>
    </row>
    <row r="8" spans="1:23" ht="23" x14ac:dyDescent="0.25">
      <c r="A8" s="27"/>
      <c r="B8" s="38">
        <v>3</v>
      </c>
      <c r="C8" s="83">
        <v>0</v>
      </c>
      <c r="D8" s="39"/>
      <c r="E8" s="39"/>
      <c r="F8" s="39"/>
      <c r="G8" s="39"/>
      <c r="H8" s="39"/>
      <c r="I8" s="39"/>
      <c r="J8" s="40"/>
      <c r="K8" s="27"/>
      <c r="L8" s="27"/>
      <c r="M8" s="27"/>
      <c r="N8" s="27"/>
      <c r="P8" s="9"/>
      <c r="Q8" s="13" t="s">
        <v>15</v>
      </c>
      <c r="R8" s="16" t="e">
        <f>V8</f>
        <v>#REF!</v>
      </c>
      <c r="S8" s="17">
        <f>C43</f>
        <v>1759379415.1699998</v>
      </c>
      <c r="T8" s="17" t="e">
        <f>SUM(T9:T11)</f>
        <v>#REF!</v>
      </c>
      <c r="U8" s="18" t="e">
        <f>T8/1000000</f>
        <v>#REF!</v>
      </c>
      <c r="V8" s="19" t="e">
        <f>SUM(V9:V11)</f>
        <v>#REF!</v>
      </c>
      <c r="W8" s="18"/>
    </row>
    <row r="9" spans="1:23" ht="23" x14ac:dyDescent="0.25">
      <c r="A9" s="27"/>
      <c r="B9" s="38">
        <v>3.5</v>
      </c>
      <c r="C9" s="83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/>
      <c r="J9" s="39">
        <v>0</v>
      </c>
      <c r="K9" s="27"/>
      <c r="L9" s="41"/>
      <c r="M9" s="41"/>
      <c r="N9" s="27"/>
      <c r="P9" s="9"/>
      <c r="Q9" s="13" t="s">
        <v>17</v>
      </c>
      <c r="R9" s="16" t="e">
        <f>V9</f>
        <v>#REF!</v>
      </c>
      <c r="S9" s="17"/>
      <c r="T9" s="17">
        <f>[1]SC19Ñ00!C40</f>
        <v>364348816.78055447</v>
      </c>
      <c r="U9" s="18">
        <f>T9/1000000</f>
        <v>364.3488167805545</v>
      </c>
      <c r="V9" s="20" t="e">
        <f>(U9*100)/$U$8</f>
        <v>#REF!</v>
      </c>
      <c r="W9" s="18"/>
    </row>
    <row r="10" spans="1:23" ht="23" x14ac:dyDescent="0.25">
      <c r="A10" s="27"/>
      <c r="B10" s="38">
        <v>4</v>
      </c>
      <c r="C10" s="83">
        <v>0</v>
      </c>
      <c r="D10" s="39">
        <v>0</v>
      </c>
      <c r="E10" s="39">
        <v>0</v>
      </c>
      <c r="F10" s="39">
        <v>0</v>
      </c>
      <c r="G10" s="39">
        <v>0</v>
      </c>
      <c r="H10" s="39">
        <v>0</v>
      </c>
      <c r="I10" s="39"/>
      <c r="J10" s="39">
        <v>0</v>
      </c>
      <c r="K10" s="27"/>
      <c r="L10" s="42"/>
      <c r="M10" s="41"/>
      <c r="N10" s="27"/>
      <c r="P10" s="9"/>
      <c r="Q10" s="13" t="s">
        <v>19</v>
      </c>
      <c r="R10" s="16" t="e">
        <f>V10</f>
        <v>#REF!</v>
      </c>
      <c r="S10" s="17"/>
      <c r="T10" s="17">
        <f>[1]SC28Ñ00!C40</f>
        <v>66674619947.842796</v>
      </c>
      <c r="U10" s="18">
        <f>T10/1000000</f>
        <v>66674.619947842803</v>
      </c>
      <c r="V10" s="20" t="e">
        <f>(U10*100)/$U$8</f>
        <v>#REF!</v>
      </c>
      <c r="W10" s="18"/>
    </row>
    <row r="11" spans="1:23" ht="23" x14ac:dyDescent="0.25">
      <c r="A11" s="27"/>
      <c r="B11" s="38">
        <v>4.5</v>
      </c>
      <c r="C11" s="83">
        <v>0</v>
      </c>
      <c r="D11" s="39">
        <v>0</v>
      </c>
      <c r="E11" s="39">
        <v>0</v>
      </c>
      <c r="F11" s="39">
        <v>0</v>
      </c>
      <c r="G11" s="39">
        <v>0</v>
      </c>
      <c r="H11" s="39">
        <v>0</v>
      </c>
      <c r="I11" s="39"/>
      <c r="J11" s="39">
        <v>0</v>
      </c>
      <c r="K11" s="27"/>
      <c r="L11" s="42"/>
      <c r="M11" s="41"/>
      <c r="N11" s="27"/>
      <c r="P11" s="9"/>
      <c r="Q11" s="13" t="s">
        <v>21</v>
      </c>
      <c r="R11" s="16" t="e">
        <f>V11</f>
        <v>#REF!</v>
      </c>
      <c r="S11" s="17"/>
      <c r="T11" s="17" t="e">
        <f>#REF!</f>
        <v>#REF!</v>
      </c>
      <c r="U11" s="18" t="e">
        <f>T11/1000000</f>
        <v>#REF!</v>
      </c>
      <c r="V11" s="20" t="e">
        <f>(U11*100)/$U$8</f>
        <v>#REF!</v>
      </c>
      <c r="W11" s="18"/>
    </row>
    <row r="12" spans="1:23" ht="26" thickBot="1" x14ac:dyDescent="0.3">
      <c r="A12" s="27"/>
      <c r="B12" s="38">
        <v>5</v>
      </c>
      <c r="C12" s="83">
        <v>0</v>
      </c>
      <c r="D12" s="39">
        <v>0</v>
      </c>
      <c r="E12" s="39">
        <v>0</v>
      </c>
      <c r="F12" s="39">
        <v>0</v>
      </c>
      <c r="G12" s="39">
        <v>0</v>
      </c>
      <c r="H12" s="39">
        <v>0</v>
      </c>
      <c r="I12" s="39"/>
      <c r="J12" s="39">
        <v>0</v>
      </c>
      <c r="K12" s="27"/>
      <c r="L12" s="27"/>
      <c r="M12" s="27"/>
      <c r="N12" s="27"/>
      <c r="P12" s="21"/>
      <c r="Q12" s="22"/>
      <c r="R12" s="22"/>
      <c r="S12" s="22"/>
      <c r="T12" s="23"/>
      <c r="U12" s="23"/>
      <c r="V12" s="23"/>
      <c r="W12" s="24"/>
    </row>
    <row r="13" spans="1:23" ht="23" x14ac:dyDescent="0.25">
      <c r="A13" s="27"/>
      <c r="B13" s="38">
        <v>5.5</v>
      </c>
      <c r="C13" s="83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/>
      <c r="J13" s="39">
        <v>0</v>
      </c>
      <c r="K13" s="27"/>
      <c r="L13" s="27"/>
      <c r="M13" s="27"/>
      <c r="N13" s="27"/>
    </row>
    <row r="14" spans="1:23" ht="23" x14ac:dyDescent="0.25">
      <c r="A14" s="27"/>
      <c r="B14" s="38">
        <v>6</v>
      </c>
      <c r="C14" s="83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/>
      <c r="J14" s="39">
        <v>0</v>
      </c>
      <c r="K14" s="27"/>
      <c r="L14" s="27"/>
      <c r="M14" s="27"/>
      <c r="N14" s="27"/>
    </row>
    <row r="15" spans="1:23" ht="23" x14ac:dyDescent="0.25">
      <c r="A15" s="27"/>
      <c r="B15" s="38">
        <v>6.5</v>
      </c>
      <c r="C15" s="83">
        <v>0</v>
      </c>
      <c r="D15" s="39">
        <v>0</v>
      </c>
      <c r="E15" s="39">
        <v>0</v>
      </c>
      <c r="F15" s="39">
        <v>0</v>
      </c>
      <c r="G15" s="39">
        <v>0</v>
      </c>
      <c r="H15" s="39">
        <v>0</v>
      </c>
      <c r="I15" s="39"/>
      <c r="J15" s="39">
        <v>0</v>
      </c>
      <c r="K15" s="27"/>
      <c r="L15" s="27"/>
      <c r="M15" s="27"/>
      <c r="N15" s="27"/>
    </row>
    <row r="16" spans="1:23" ht="23" x14ac:dyDescent="0.25">
      <c r="A16" s="27"/>
      <c r="B16" s="38">
        <v>7</v>
      </c>
      <c r="C16" s="83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/>
      <c r="J16" s="39">
        <v>0</v>
      </c>
      <c r="K16" s="27"/>
      <c r="L16" s="27"/>
      <c r="M16" s="27"/>
      <c r="N16" s="27"/>
      <c r="Q16" s="1" t="s">
        <v>22</v>
      </c>
    </row>
    <row r="17" spans="1:14" ht="23" x14ac:dyDescent="0.25">
      <c r="A17" s="27"/>
      <c r="B17" s="38">
        <v>7.5</v>
      </c>
      <c r="C17" s="83">
        <v>0</v>
      </c>
      <c r="D17" s="39">
        <v>0</v>
      </c>
      <c r="E17" s="39">
        <v>0</v>
      </c>
      <c r="F17" s="39">
        <v>0</v>
      </c>
      <c r="G17" s="39">
        <v>0</v>
      </c>
      <c r="H17" s="39">
        <v>0</v>
      </c>
      <c r="I17" s="39"/>
      <c r="J17" s="39">
        <v>0</v>
      </c>
      <c r="K17" s="27"/>
      <c r="L17" s="42">
        <f>K55</f>
        <v>32.152293120090938</v>
      </c>
      <c r="M17" s="41" t="s">
        <v>16</v>
      </c>
      <c r="N17" s="27"/>
    </row>
    <row r="18" spans="1:14" ht="23" x14ac:dyDescent="0.25">
      <c r="A18" s="27"/>
      <c r="B18" s="38">
        <v>8</v>
      </c>
      <c r="C18" s="83">
        <v>0</v>
      </c>
      <c r="D18" s="39">
        <v>0</v>
      </c>
      <c r="E18" s="39">
        <v>0</v>
      </c>
      <c r="F18" s="39">
        <v>0</v>
      </c>
      <c r="G18" s="39">
        <v>0</v>
      </c>
      <c r="H18" s="39">
        <v>0</v>
      </c>
      <c r="I18" s="39"/>
      <c r="J18" s="39">
        <v>0</v>
      </c>
      <c r="K18" s="27"/>
      <c r="L18" s="42">
        <f>C48</f>
        <v>21087.383443644023</v>
      </c>
      <c r="M18" s="41" t="s">
        <v>18</v>
      </c>
      <c r="N18" s="27"/>
    </row>
    <row r="19" spans="1:14" ht="23" x14ac:dyDescent="0.25">
      <c r="A19" s="27"/>
      <c r="B19" s="38">
        <v>8.5</v>
      </c>
      <c r="C19" s="83">
        <v>605913.32999999996</v>
      </c>
      <c r="D19" s="39">
        <v>605913.32999999996</v>
      </c>
      <c r="E19" s="39">
        <v>0</v>
      </c>
      <c r="F19" s="39">
        <v>0</v>
      </c>
      <c r="G19" s="39">
        <v>0</v>
      </c>
      <c r="H19" s="39">
        <v>0</v>
      </c>
      <c r="I19" s="39"/>
      <c r="J19" s="39">
        <v>0</v>
      </c>
      <c r="K19" s="27"/>
      <c r="L19" s="42">
        <f>C43</f>
        <v>1759379415.1699998</v>
      </c>
      <c r="M19" s="41" t="s">
        <v>20</v>
      </c>
      <c r="N19" s="27"/>
    </row>
    <row r="20" spans="1:14" ht="23" x14ac:dyDescent="0.25">
      <c r="A20" s="27"/>
      <c r="B20" s="38">
        <v>9</v>
      </c>
      <c r="C20" s="83">
        <v>4741644.22</v>
      </c>
      <c r="D20" s="39">
        <v>4741644.22</v>
      </c>
      <c r="E20" s="39">
        <v>0</v>
      </c>
      <c r="F20" s="39">
        <v>0</v>
      </c>
      <c r="G20" s="39">
        <v>0</v>
      </c>
      <c r="H20" s="39">
        <v>0</v>
      </c>
      <c r="I20" s="39"/>
      <c r="J20" s="39">
        <v>0</v>
      </c>
      <c r="K20" s="27"/>
      <c r="L20" s="42">
        <f>L71</f>
        <v>0</v>
      </c>
      <c r="M20" s="27"/>
      <c r="N20" s="27"/>
    </row>
    <row r="21" spans="1:14" ht="23" x14ac:dyDescent="0.25">
      <c r="A21" s="27"/>
      <c r="B21" s="38">
        <v>9.5</v>
      </c>
      <c r="C21" s="83">
        <v>32772636.989999998</v>
      </c>
      <c r="D21" s="39">
        <v>32772636.989999998</v>
      </c>
      <c r="E21" s="39">
        <v>0</v>
      </c>
      <c r="F21" s="39">
        <v>0</v>
      </c>
      <c r="G21" s="39">
        <v>0</v>
      </c>
      <c r="H21" s="39">
        <v>0</v>
      </c>
      <c r="I21" s="39"/>
      <c r="J21" s="39">
        <v>0</v>
      </c>
      <c r="K21" s="27"/>
      <c r="L21" s="27"/>
      <c r="M21" s="27"/>
      <c r="N21" s="27"/>
    </row>
    <row r="22" spans="1:14" ht="23" x14ac:dyDescent="0.25">
      <c r="A22" s="27"/>
      <c r="B22" s="38">
        <v>10</v>
      </c>
      <c r="C22" s="83">
        <v>76759589.629999995</v>
      </c>
      <c r="D22" s="39">
        <v>76759589.629999995</v>
      </c>
      <c r="E22" s="39">
        <v>0</v>
      </c>
      <c r="F22" s="39">
        <v>0</v>
      </c>
      <c r="G22" s="39">
        <v>0</v>
      </c>
      <c r="H22" s="39">
        <v>0</v>
      </c>
      <c r="I22" s="39"/>
      <c r="J22" s="39">
        <v>0</v>
      </c>
      <c r="K22" s="27"/>
      <c r="L22" s="27"/>
      <c r="M22" s="27"/>
      <c r="N22" s="27"/>
    </row>
    <row r="23" spans="1:14" ht="23" x14ac:dyDescent="0.25">
      <c r="A23" s="27"/>
      <c r="B23" s="38">
        <v>10.5</v>
      </c>
      <c r="C23" s="83">
        <v>165312365.47</v>
      </c>
      <c r="D23" s="39">
        <v>131109807.09689656</v>
      </c>
      <c r="E23" s="39">
        <v>34202558.37310344</v>
      </c>
      <c r="F23" s="39">
        <v>0</v>
      </c>
      <c r="G23" s="39">
        <v>0</v>
      </c>
      <c r="H23" s="39">
        <v>0</v>
      </c>
      <c r="I23" s="39"/>
      <c r="J23" s="39">
        <v>0</v>
      </c>
      <c r="K23" s="27"/>
      <c r="L23" s="27"/>
      <c r="M23" s="27"/>
      <c r="N23" s="27"/>
    </row>
    <row r="24" spans="1:14" ht="23" x14ac:dyDescent="0.25">
      <c r="A24" s="27"/>
      <c r="B24" s="38">
        <v>11</v>
      </c>
      <c r="C24" s="83">
        <v>285488677.01999998</v>
      </c>
      <c r="D24" s="39">
        <v>224312531.94428569</v>
      </c>
      <c r="E24" s="39">
        <v>61176145.075714283</v>
      </c>
      <c r="F24" s="39">
        <v>0</v>
      </c>
      <c r="G24" s="39">
        <v>0</v>
      </c>
      <c r="H24" s="39">
        <v>0</v>
      </c>
      <c r="I24" s="39"/>
      <c r="J24" s="39">
        <v>0</v>
      </c>
      <c r="K24" s="27"/>
      <c r="L24" s="27"/>
      <c r="M24" s="27"/>
      <c r="N24" s="27"/>
    </row>
    <row r="25" spans="1:14" ht="23" x14ac:dyDescent="0.25">
      <c r="A25" s="27"/>
      <c r="B25" s="38">
        <v>11.5</v>
      </c>
      <c r="C25" s="83">
        <v>380384860.61999995</v>
      </c>
      <c r="D25" s="39">
        <v>312458992.65214282</v>
      </c>
      <c r="E25" s="39">
        <v>67925867.967857137</v>
      </c>
      <c r="F25" s="39">
        <v>0</v>
      </c>
      <c r="G25" s="39">
        <v>0</v>
      </c>
      <c r="H25" s="39">
        <v>0</v>
      </c>
      <c r="I25" s="39"/>
      <c r="J25" s="39">
        <v>0</v>
      </c>
      <c r="K25" s="27"/>
      <c r="L25" s="27"/>
      <c r="M25" s="27"/>
      <c r="N25" s="27"/>
    </row>
    <row r="26" spans="1:14" ht="23" x14ac:dyDescent="0.25">
      <c r="A26" s="27"/>
      <c r="B26" s="38">
        <v>12</v>
      </c>
      <c r="C26" s="83">
        <v>351826975.01999998</v>
      </c>
      <c r="D26" s="39">
        <v>273643202.79333335</v>
      </c>
      <c r="E26" s="39">
        <v>78183772.226666659</v>
      </c>
      <c r="F26" s="39">
        <v>0</v>
      </c>
      <c r="G26" s="39">
        <v>0</v>
      </c>
      <c r="H26" s="39">
        <v>0</v>
      </c>
      <c r="I26" s="39"/>
      <c r="J26" s="39">
        <v>0</v>
      </c>
      <c r="K26" s="27"/>
      <c r="L26" s="27"/>
      <c r="M26" s="27"/>
      <c r="N26" s="27"/>
    </row>
    <row r="27" spans="1:14" ht="23" x14ac:dyDescent="0.25">
      <c r="A27" s="27"/>
      <c r="B27" s="38">
        <v>12.5</v>
      </c>
      <c r="C27" s="83">
        <v>185514004.72</v>
      </c>
      <c r="D27" s="39">
        <v>137417781.27407408</v>
      </c>
      <c r="E27" s="39">
        <v>48096223.445925921</v>
      </c>
      <c r="F27" s="39">
        <v>0</v>
      </c>
      <c r="G27" s="39">
        <v>0</v>
      </c>
      <c r="H27" s="39">
        <v>0</v>
      </c>
      <c r="I27" s="39"/>
      <c r="J27" s="39">
        <v>0</v>
      </c>
      <c r="K27" s="27"/>
      <c r="L27" s="27"/>
      <c r="M27" s="27"/>
      <c r="N27" s="27"/>
    </row>
    <row r="28" spans="1:14" ht="23" x14ac:dyDescent="0.25">
      <c r="A28" s="27"/>
      <c r="B28" s="38">
        <v>13</v>
      </c>
      <c r="C28" s="83">
        <v>53516857.870000005</v>
      </c>
      <c r="D28" s="39">
        <v>24082586.041499998</v>
      </c>
      <c r="E28" s="39">
        <v>29434271.828500003</v>
      </c>
      <c r="F28" s="39">
        <v>0</v>
      </c>
      <c r="G28" s="39">
        <v>0</v>
      </c>
      <c r="H28" s="39">
        <v>0</v>
      </c>
      <c r="I28" s="39"/>
      <c r="J28" s="39">
        <v>0</v>
      </c>
      <c r="K28" s="27"/>
      <c r="L28" s="27"/>
      <c r="M28" s="27"/>
      <c r="N28" s="27"/>
    </row>
    <row r="29" spans="1:14" ht="23" x14ac:dyDescent="0.25">
      <c r="A29" s="27"/>
      <c r="B29" s="38">
        <v>13.5</v>
      </c>
      <c r="C29" s="83">
        <v>21356688.609999999</v>
      </c>
      <c r="D29" s="39">
        <v>6744217.4557894729</v>
      </c>
      <c r="E29" s="39">
        <v>14612471.154210526</v>
      </c>
      <c r="F29" s="39">
        <v>0</v>
      </c>
      <c r="G29" s="39">
        <v>0</v>
      </c>
      <c r="H29" s="39">
        <v>0</v>
      </c>
      <c r="I29" s="39"/>
      <c r="J29" s="39"/>
      <c r="K29" s="27"/>
      <c r="L29" s="27"/>
      <c r="M29" s="27"/>
      <c r="N29" s="27"/>
    </row>
    <row r="30" spans="1:14" ht="23" x14ac:dyDescent="0.25">
      <c r="A30" s="27"/>
      <c r="B30" s="38">
        <v>14</v>
      </c>
      <c r="C30" s="83">
        <v>19258361.380000003</v>
      </c>
      <c r="D30" s="39">
        <v>1481412.4138461538</v>
      </c>
      <c r="E30" s="39">
        <v>15554830.345384616</v>
      </c>
      <c r="F30" s="39">
        <v>2222118.6207692306</v>
      </c>
      <c r="G30" s="39">
        <v>0</v>
      </c>
      <c r="H30" s="39">
        <v>0</v>
      </c>
      <c r="I30" s="39"/>
      <c r="J30" s="39"/>
      <c r="K30" s="27"/>
      <c r="L30" s="27"/>
      <c r="M30" s="27"/>
      <c r="N30" s="27"/>
    </row>
    <row r="31" spans="1:14" ht="23" x14ac:dyDescent="0.25">
      <c r="A31" s="27"/>
      <c r="B31" s="38">
        <v>14.5</v>
      </c>
      <c r="C31" s="83">
        <v>21567687.169999998</v>
      </c>
      <c r="D31" s="39">
        <v>0</v>
      </c>
      <c r="E31" s="39">
        <v>19297404.309999999</v>
      </c>
      <c r="F31" s="39">
        <v>2270282.86</v>
      </c>
      <c r="G31" s="39">
        <v>0</v>
      </c>
      <c r="H31" s="39">
        <v>0</v>
      </c>
      <c r="I31" s="39"/>
      <c r="J31" s="39"/>
      <c r="K31" s="27"/>
      <c r="L31" s="27"/>
      <c r="M31" s="27"/>
      <c r="N31" s="27"/>
    </row>
    <row r="32" spans="1:14" ht="23" x14ac:dyDescent="0.25">
      <c r="A32" s="27"/>
      <c r="B32" s="38">
        <v>15</v>
      </c>
      <c r="C32" s="83">
        <v>29577016.66</v>
      </c>
      <c r="D32" s="39">
        <v>0</v>
      </c>
      <c r="E32" s="39">
        <v>5377639.3927272735</v>
      </c>
      <c r="F32" s="39">
        <v>22854967.419090908</v>
      </c>
      <c r="G32" s="39">
        <v>1344409.8481818184</v>
      </c>
      <c r="H32" s="39">
        <v>0</v>
      </c>
      <c r="I32" s="39"/>
      <c r="J32" s="39">
        <v>0</v>
      </c>
      <c r="K32" s="27"/>
      <c r="L32" s="27"/>
      <c r="M32" s="27"/>
      <c r="N32" s="27"/>
    </row>
    <row r="33" spans="1:14" ht="23" x14ac:dyDescent="0.25">
      <c r="A33" s="27"/>
      <c r="B33" s="38">
        <v>15.5</v>
      </c>
      <c r="C33" s="83">
        <v>28850001.829999998</v>
      </c>
      <c r="D33" s="39">
        <v>0</v>
      </c>
      <c r="E33" s="39">
        <v>3394117.8623529412</v>
      </c>
      <c r="F33" s="39">
        <v>22061766.105294116</v>
      </c>
      <c r="G33" s="39">
        <v>3394117.8623529412</v>
      </c>
      <c r="H33" s="39">
        <v>0</v>
      </c>
      <c r="I33" s="39"/>
      <c r="J33" s="39">
        <v>0</v>
      </c>
      <c r="K33" s="27"/>
      <c r="L33" s="27"/>
      <c r="M33" s="27"/>
      <c r="N33" s="27"/>
    </row>
    <row r="34" spans="1:14" ht="23" x14ac:dyDescent="0.25">
      <c r="A34" s="27"/>
      <c r="B34" s="38">
        <v>16</v>
      </c>
      <c r="C34" s="83">
        <v>49174747.310000002</v>
      </c>
      <c r="D34" s="39">
        <v>0</v>
      </c>
      <c r="E34" s="39">
        <v>0</v>
      </c>
      <c r="F34" s="39">
        <v>37466474.140952379</v>
      </c>
      <c r="G34" s="39">
        <v>11708273.16904762</v>
      </c>
      <c r="H34" s="39">
        <v>0</v>
      </c>
      <c r="I34" s="39"/>
      <c r="J34" s="39">
        <v>0</v>
      </c>
      <c r="K34" s="27"/>
      <c r="L34" s="27"/>
      <c r="M34" s="27"/>
      <c r="N34" s="27"/>
    </row>
    <row r="35" spans="1:14" ht="23" x14ac:dyDescent="0.25">
      <c r="A35" s="27"/>
      <c r="B35" s="38">
        <v>16.5</v>
      </c>
      <c r="C35" s="83">
        <v>35243013.729999997</v>
      </c>
      <c r="D35" s="39">
        <v>0</v>
      </c>
      <c r="E35" s="39">
        <v>0</v>
      </c>
      <c r="F35" s="39">
        <v>11747671.243333332</v>
      </c>
      <c r="G35" s="39">
        <v>23495342.486666664</v>
      </c>
      <c r="H35" s="39">
        <v>0</v>
      </c>
      <c r="I35" s="39"/>
      <c r="J35" s="39">
        <v>0</v>
      </c>
      <c r="K35" s="27"/>
      <c r="L35" s="27"/>
      <c r="M35" s="27"/>
      <c r="N35" s="27"/>
    </row>
    <row r="36" spans="1:14" ht="23" x14ac:dyDescent="0.25">
      <c r="A36" s="27"/>
      <c r="B36" s="38">
        <v>17</v>
      </c>
      <c r="C36" s="83">
        <v>14700944.35</v>
      </c>
      <c r="D36" s="39">
        <v>0</v>
      </c>
      <c r="E36" s="39">
        <v>0</v>
      </c>
      <c r="F36" s="39">
        <v>6918091.4588235291</v>
      </c>
      <c r="G36" s="39">
        <v>6918091.4588235291</v>
      </c>
      <c r="H36" s="39">
        <v>864761.43235294113</v>
      </c>
      <c r="I36" s="39"/>
      <c r="J36" s="39">
        <v>0</v>
      </c>
      <c r="K36" s="27"/>
      <c r="L36" s="27"/>
      <c r="M36" s="27"/>
      <c r="N36" s="27"/>
    </row>
    <row r="37" spans="1:14" ht="23" x14ac:dyDescent="0.25">
      <c r="A37" s="27"/>
      <c r="B37" s="38">
        <v>17.5</v>
      </c>
      <c r="C37" s="83">
        <v>1834877.47</v>
      </c>
      <c r="D37" s="39">
        <v>0</v>
      </c>
      <c r="E37" s="39">
        <v>0</v>
      </c>
      <c r="F37" s="39">
        <v>0</v>
      </c>
      <c r="G37" s="39">
        <v>1834877.47</v>
      </c>
      <c r="H37" s="39">
        <v>0</v>
      </c>
      <c r="I37" s="39"/>
      <c r="J37" s="39">
        <v>0</v>
      </c>
      <c r="K37" s="27"/>
      <c r="L37" s="27"/>
      <c r="M37" s="27"/>
      <c r="N37" s="27"/>
    </row>
    <row r="38" spans="1:14" ht="23" x14ac:dyDescent="0.25">
      <c r="A38" s="27"/>
      <c r="B38" s="38">
        <v>18</v>
      </c>
      <c r="C38" s="83">
        <v>892551.77</v>
      </c>
      <c r="D38" s="39">
        <v>0</v>
      </c>
      <c r="E38" s="39">
        <v>0</v>
      </c>
      <c r="F38" s="39">
        <v>0</v>
      </c>
      <c r="G38" s="39">
        <v>892551.77</v>
      </c>
      <c r="H38" s="39">
        <v>0</v>
      </c>
      <c r="I38" s="39"/>
      <c r="J38" s="39">
        <v>0</v>
      </c>
      <c r="K38" s="27"/>
      <c r="L38" s="27"/>
      <c r="M38" s="27"/>
      <c r="N38" s="27"/>
    </row>
    <row r="39" spans="1:14" ht="23" x14ac:dyDescent="0.25">
      <c r="A39" s="27"/>
      <c r="B39" s="38">
        <v>18.5</v>
      </c>
      <c r="C39" s="83"/>
      <c r="D39" s="39"/>
      <c r="E39" s="39"/>
      <c r="F39" s="39"/>
      <c r="G39" s="39"/>
      <c r="H39" s="39"/>
      <c r="I39" s="39"/>
      <c r="J39" s="39">
        <v>0</v>
      </c>
      <c r="K39" s="43"/>
      <c r="L39" s="43"/>
      <c r="M39" s="43"/>
      <c r="N39" s="43"/>
    </row>
    <row r="40" spans="1:14" ht="23" x14ac:dyDescent="0.25">
      <c r="A40" s="27"/>
      <c r="B40" s="38">
        <v>19</v>
      </c>
      <c r="C40" s="83"/>
      <c r="D40" s="39"/>
      <c r="E40" s="39"/>
      <c r="F40" s="39"/>
      <c r="G40" s="39"/>
      <c r="H40" s="39"/>
      <c r="I40" s="39"/>
      <c r="J40" s="39">
        <v>0</v>
      </c>
      <c r="K40" s="43"/>
      <c r="L40" s="43"/>
      <c r="M40" s="43"/>
      <c r="N40" s="43"/>
    </row>
    <row r="41" spans="1:14" ht="23" x14ac:dyDescent="0.25">
      <c r="A41" s="27"/>
      <c r="B41" s="38">
        <v>19.5</v>
      </c>
      <c r="C41" s="83"/>
      <c r="D41" s="39"/>
      <c r="E41" s="39"/>
      <c r="F41" s="39"/>
      <c r="G41" s="39"/>
      <c r="H41" s="39"/>
      <c r="I41" s="39"/>
      <c r="J41" s="39"/>
      <c r="K41" s="43"/>
      <c r="L41" s="43"/>
      <c r="M41" s="43"/>
      <c r="N41" s="43"/>
    </row>
    <row r="42" spans="1:14" ht="23" x14ac:dyDescent="0.25">
      <c r="A42" s="27"/>
      <c r="B42" s="44"/>
      <c r="C42" s="84"/>
      <c r="D42" s="45"/>
      <c r="E42" s="45"/>
      <c r="F42" s="45"/>
      <c r="G42" s="45"/>
      <c r="H42" s="45"/>
      <c r="I42" s="45"/>
      <c r="J42" s="45"/>
      <c r="K42" s="43"/>
      <c r="L42" s="43"/>
      <c r="M42" s="43"/>
      <c r="N42" s="43"/>
    </row>
    <row r="43" spans="1:14" ht="23" x14ac:dyDescent="0.25">
      <c r="A43" s="27"/>
      <c r="B43" s="46" t="s">
        <v>23</v>
      </c>
      <c r="C43" s="90">
        <v>1759379415.1699998</v>
      </c>
      <c r="D43" s="39">
        <v>1226130315.8418684</v>
      </c>
      <c r="E43" s="39">
        <v>377255301.98244274</v>
      </c>
      <c r="F43" s="39">
        <v>105541371.8482635</v>
      </c>
      <c r="G43" s="39">
        <v>49587664.065072574</v>
      </c>
      <c r="H43" s="39">
        <v>864761.43235294113</v>
      </c>
      <c r="I43" s="39"/>
      <c r="J43" s="39">
        <v>0</v>
      </c>
      <c r="K43" s="43"/>
      <c r="L43" s="43"/>
      <c r="M43" s="43"/>
      <c r="N43" s="43"/>
    </row>
    <row r="44" spans="1:14" s="25" customFormat="1" ht="23" x14ac:dyDescent="0.25">
      <c r="A44" s="47"/>
      <c r="B44" s="38" t="s">
        <v>24</v>
      </c>
      <c r="C44" s="86">
        <v>100</v>
      </c>
      <c r="D44" s="48">
        <v>69.691068638733256</v>
      </c>
      <c r="E44" s="48">
        <v>21.44252108042258</v>
      </c>
      <c r="F44" s="48">
        <v>5.9987840563694208</v>
      </c>
      <c r="G44" s="48">
        <v>2.8184747211152956</v>
      </c>
      <c r="H44" s="48">
        <v>4.9151503359460627E-2</v>
      </c>
      <c r="I44" s="48"/>
      <c r="J44" s="48">
        <v>0</v>
      </c>
      <c r="K44" s="43"/>
      <c r="L44" s="43"/>
      <c r="M44" s="43"/>
      <c r="N44" s="43"/>
    </row>
    <row r="45" spans="1:14" s="25" customFormat="1" ht="23" x14ac:dyDescent="0.25">
      <c r="A45" s="47"/>
      <c r="B45" s="38" t="s">
        <v>25</v>
      </c>
      <c r="C45" s="87">
        <v>11.459786526840114</v>
      </c>
      <c r="D45" s="49">
        <v>10.910231928097067</v>
      </c>
      <c r="E45" s="49">
        <v>11.5962840697925</v>
      </c>
      <c r="F45" s="49">
        <v>15.225760766456604</v>
      </c>
      <c r="G45" s="49">
        <v>15.906587284316135</v>
      </c>
      <c r="H45" s="49">
        <v>16.5</v>
      </c>
      <c r="I45" s="49"/>
      <c r="J45" s="49">
        <v>0</v>
      </c>
      <c r="K45" s="43"/>
      <c r="L45" s="43"/>
      <c r="M45" s="43"/>
      <c r="N45" s="43"/>
    </row>
    <row r="46" spans="1:14" s="26" customFormat="1" ht="23" x14ac:dyDescent="0.25">
      <c r="A46" s="50"/>
      <c r="B46" s="51" t="s">
        <v>26</v>
      </c>
      <c r="C46" s="88">
        <v>2.4137316230024624</v>
      </c>
      <c r="D46" s="52">
        <v>0.66260952446631605</v>
      </c>
      <c r="E46" s="52">
        <v>1.322068000699625</v>
      </c>
      <c r="F46" s="52">
        <v>0.41959434705088644</v>
      </c>
      <c r="G46" s="52">
        <v>0.29213014848869068</v>
      </c>
      <c r="H46" s="52">
        <v>0</v>
      </c>
      <c r="I46" s="52"/>
      <c r="J46" s="52">
        <v>0</v>
      </c>
      <c r="K46" s="43"/>
      <c r="L46" s="43"/>
      <c r="M46" s="43"/>
      <c r="N46" s="43"/>
    </row>
    <row r="47" spans="1:14" ht="23" x14ac:dyDescent="0.25">
      <c r="A47" s="27"/>
      <c r="B47" s="53" t="s">
        <v>27</v>
      </c>
      <c r="C47" s="89">
        <v>11.89959582653707</v>
      </c>
      <c r="D47" s="54">
        <v>9.5498211735040783</v>
      </c>
      <c r="E47" s="54">
        <v>11.982957777564206</v>
      </c>
      <c r="F47" s="54">
        <v>29.590273428660176</v>
      </c>
      <c r="G47" s="54">
        <v>34.301699680368557</v>
      </c>
      <c r="H47" s="54">
        <v>38.72122880875051</v>
      </c>
      <c r="I47" s="54"/>
      <c r="J47" s="54">
        <v>0</v>
      </c>
      <c r="K47" s="43"/>
      <c r="L47" s="43"/>
      <c r="M47" s="43"/>
      <c r="N47" s="43"/>
    </row>
    <row r="48" spans="1:14" ht="23" x14ac:dyDescent="0.25">
      <c r="A48" s="27"/>
      <c r="B48" s="46" t="s">
        <v>28</v>
      </c>
      <c r="C48" s="83">
        <v>21087.383443644023</v>
      </c>
      <c r="D48" s="55">
        <v>11709.325251701917</v>
      </c>
      <c r="E48" s="55">
        <v>4520.6343550178453</v>
      </c>
      <c r="F48" s="55">
        <v>3122.9980510260148</v>
      </c>
      <c r="G48" s="55">
        <v>1700.9411606111232</v>
      </c>
      <c r="H48" s="55">
        <v>33.484625287121062</v>
      </c>
      <c r="I48" s="55"/>
      <c r="J48" s="55">
        <v>0</v>
      </c>
      <c r="K48" s="43"/>
      <c r="L48" s="43"/>
      <c r="M48" s="43"/>
      <c r="N48" s="43"/>
    </row>
    <row r="49" spans="1:14" ht="23" x14ac:dyDescent="0.25">
      <c r="A49" s="27"/>
      <c r="B49" s="44" t="s">
        <v>24</v>
      </c>
      <c r="C49" s="91">
        <v>99.999999999999986</v>
      </c>
      <c r="D49" s="56">
        <v>55.527634725261471</v>
      </c>
      <c r="E49" s="56">
        <v>21.437625806441226</v>
      </c>
      <c r="F49" s="56">
        <v>14.809794014379351</v>
      </c>
      <c r="G49" s="56">
        <v>8.0661556003706387</v>
      </c>
      <c r="H49" s="56">
        <v>0.15878985354730535</v>
      </c>
      <c r="I49" s="57"/>
      <c r="J49" s="57"/>
      <c r="K49" s="43"/>
      <c r="L49" s="43"/>
      <c r="M49" s="43"/>
      <c r="N49" s="43"/>
    </row>
    <row r="50" spans="1:14" ht="23" x14ac:dyDescent="0.25">
      <c r="A50" s="27"/>
      <c r="B50" s="28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 ht="23" x14ac:dyDescent="0.25">
      <c r="A51" s="27"/>
      <c r="B51" s="28"/>
      <c r="C51" s="27" t="s">
        <v>30</v>
      </c>
      <c r="D51" s="27"/>
      <c r="E51" s="47">
        <f>E48*100/C48</f>
        <v>21.437625806441226</v>
      </c>
      <c r="F51" s="27"/>
      <c r="G51" s="27"/>
      <c r="H51" s="27"/>
      <c r="I51" s="27"/>
      <c r="J51" s="27"/>
      <c r="K51" s="27"/>
      <c r="L51" s="27"/>
      <c r="M51" s="27"/>
      <c r="N51" s="27"/>
    </row>
    <row r="52" spans="1:14" ht="23" x14ac:dyDescent="0.25">
      <c r="A52" s="27"/>
      <c r="B52" s="28"/>
      <c r="C52" s="27" t="s">
        <v>16</v>
      </c>
      <c r="D52" s="27">
        <f t="shared" ref="D52:I52" si="0">D43/1000000</f>
        <v>1226.1303158418684</v>
      </c>
      <c r="E52" s="27">
        <f t="shared" si="0"/>
        <v>377.25530198244275</v>
      </c>
      <c r="F52" s="27">
        <f t="shared" si="0"/>
        <v>105.54137184826351</v>
      </c>
      <c r="G52" s="27">
        <f t="shared" si="0"/>
        <v>49.587664065072573</v>
      </c>
      <c r="H52" s="27">
        <f t="shared" si="0"/>
        <v>0.86476143235294112</v>
      </c>
      <c r="I52" s="27">
        <f t="shared" si="0"/>
        <v>0</v>
      </c>
      <c r="J52" s="27"/>
      <c r="K52" s="27"/>
      <c r="L52" s="27"/>
      <c r="M52" s="27"/>
      <c r="N52" s="27"/>
    </row>
    <row r="53" spans="1:14" ht="23" x14ac:dyDescent="0.25">
      <c r="A53" s="27"/>
      <c r="B53" s="28"/>
      <c r="C53" s="27">
        <f>L55</f>
        <v>32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 ht="23" x14ac:dyDescent="0.25">
      <c r="A54" s="27"/>
      <c r="B54" s="28"/>
      <c r="C54" s="47">
        <f>K55</f>
        <v>32.152293120090938</v>
      </c>
      <c r="D54" s="58" t="str">
        <f t="shared" ref="D54:I54" si="1">D6</f>
        <v>O</v>
      </c>
      <c r="E54" s="58" t="str">
        <f t="shared" si="1"/>
        <v>I</v>
      </c>
      <c r="F54" s="58" t="str">
        <f t="shared" si="1"/>
        <v>II</v>
      </c>
      <c r="G54" s="58" t="str">
        <f t="shared" si="1"/>
        <v>III</v>
      </c>
      <c r="H54" s="58" t="str">
        <f t="shared" si="1"/>
        <v>IV</v>
      </c>
      <c r="I54" s="58" t="str">
        <f t="shared" si="1"/>
        <v>V</v>
      </c>
      <c r="J54" s="27"/>
      <c r="K54" s="27"/>
      <c r="L54" s="27"/>
      <c r="M54" s="27"/>
      <c r="N54" s="27"/>
    </row>
    <row r="55" spans="1:14" ht="23" x14ac:dyDescent="0.25">
      <c r="A55" s="27"/>
      <c r="B55" s="59">
        <v>2017</v>
      </c>
      <c r="C55" s="27" t="str">
        <f>CONCATENATE(C51,C53,C52)</f>
        <v>&lt; 11,5 cm =32%</v>
      </c>
      <c r="D55" s="47">
        <f t="shared" ref="D55:I55" si="2">SUM(D8:D24)/1000000000</f>
        <v>0.47030212321118225</v>
      </c>
      <c r="E55" s="47">
        <f t="shared" si="2"/>
        <v>9.5378703448817728E-2</v>
      </c>
      <c r="F55" s="47">
        <f t="shared" si="2"/>
        <v>0</v>
      </c>
      <c r="G55" s="47">
        <f t="shared" si="2"/>
        <v>0</v>
      </c>
      <c r="H55" s="47">
        <f t="shared" si="2"/>
        <v>0</v>
      </c>
      <c r="I55" s="47">
        <f t="shared" si="2"/>
        <v>0</v>
      </c>
      <c r="J55" s="47">
        <f>SUM(D55:I55)</f>
        <v>0.56568082665999997</v>
      </c>
      <c r="K55" s="47">
        <f>(J55/$J57)*100</f>
        <v>32.152293120090938</v>
      </c>
      <c r="L55" s="47">
        <f>ROUND(K55,0)</f>
        <v>32</v>
      </c>
      <c r="M55" s="27"/>
      <c r="N55" s="27"/>
    </row>
    <row r="56" spans="1:14" ht="23" x14ac:dyDescent="0.25">
      <c r="A56" s="27"/>
      <c r="B56" s="59"/>
      <c r="C56" s="27" t="s">
        <v>29</v>
      </c>
      <c r="D56" s="47">
        <f t="shared" ref="D56:I56" si="3">SUM(D25:D42)/1000000000</f>
        <v>0.75582819263068579</v>
      </c>
      <c r="E56" s="47">
        <f t="shared" si="3"/>
        <v>0.28187659853362512</v>
      </c>
      <c r="F56" s="47">
        <f t="shared" si="3"/>
        <v>0.1055413718482635</v>
      </c>
      <c r="G56" s="47">
        <f t="shared" si="3"/>
        <v>4.9587664065072576E-2</v>
      </c>
      <c r="H56" s="47">
        <f t="shared" si="3"/>
        <v>8.6476143235294112E-4</v>
      </c>
      <c r="I56" s="47">
        <f t="shared" si="3"/>
        <v>0</v>
      </c>
      <c r="J56" s="47">
        <f>SUM(D56:I56)</f>
        <v>1.1936985885099998</v>
      </c>
      <c r="K56" s="47">
        <f>(J56/$J57)*100</f>
        <v>67.847706879909069</v>
      </c>
      <c r="L56" s="27"/>
      <c r="M56" s="27"/>
      <c r="N56" s="27"/>
    </row>
    <row r="57" spans="1:14" ht="23" x14ac:dyDescent="0.25">
      <c r="A57" s="27"/>
      <c r="B57" s="59"/>
      <c r="C57" s="27"/>
      <c r="D57" s="27"/>
      <c r="E57" s="27"/>
      <c r="F57" s="27"/>
      <c r="G57" s="27"/>
      <c r="H57" s="27"/>
      <c r="I57" s="27"/>
      <c r="J57" s="47">
        <f>SUM(J55:J56)</f>
        <v>1.7593794151699997</v>
      </c>
      <c r="K57" s="47">
        <f>SUM(K55:K56)</f>
        <v>100</v>
      </c>
      <c r="L57" s="27"/>
      <c r="M57" s="27"/>
      <c r="N57" s="27"/>
    </row>
    <row r="58" spans="1:14" ht="23" x14ac:dyDescent="0.25">
      <c r="A58" s="27"/>
      <c r="B58" s="59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 ht="23" x14ac:dyDescent="0.25">
      <c r="A59" s="27"/>
      <c r="B59" s="59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 ht="23" x14ac:dyDescent="0.25">
      <c r="A60" s="27"/>
      <c r="B60" s="59"/>
      <c r="C60" s="47">
        <f>K61</f>
        <v>0</v>
      </c>
      <c r="D60" s="60" t="s">
        <v>5</v>
      </c>
      <c r="E60" s="60" t="s">
        <v>6</v>
      </c>
      <c r="F60" s="60" t="s">
        <v>7</v>
      </c>
      <c r="G60" s="60" t="s">
        <v>8</v>
      </c>
      <c r="H60" s="60" t="s">
        <v>9</v>
      </c>
      <c r="I60" s="60" t="s">
        <v>10</v>
      </c>
      <c r="J60" s="27"/>
      <c r="K60" s="27"/>
      <c r="L60" s="27"/>
      <c r="M60" s="27"/>
      <c r="N60" s="27"/>
    </row>
    <row r="61" spans="1:14" ht="23" x14ac:dyDescent="0.25">
      <c r="A61" s="27"/>
      <c r="B61" s="59"/>
      <c r="C61" s="27" t="s">
        <v>31</v>
      </c>
      <c r="D61" s="61"/>
      <c r="E61" s="61"/>
      <c r="F61" s="61"/>
      <c r="G61" s="61"/>
      <c r="H61" s="61"/>
      <c r="I61" s="61"/>
      <c r="J61" s="47"/>
      <c r="K61" s="47"/>
      <c r="L61" s="42"/>
      <c r="M61" s="27"/>
      <c r="N61" s="27"/>
    </row>
    <row r="62" spans="1:14" ht="23" x14ac:dyDescent="0.25">
      <c r="A62" s="27"/>
      <c r="B62" s="59"/>
      <c r="C62" s="27" t="s">
        <v>29</v>
      </c>
      <c r="D62" s="61"/>
      <c r="E62" s="61"/>
      <c r="F62" s="61"/>
      <c r="G62" s="61"/>
      <c r="H62" s="61"/>
      <c r="I62" s="61"/>
      <c r="J62" s="47"/>
      <c r="K62" s="47"/>
      <c r="L62" s="42"/>
      <c r="M62" s="27"/>
      <c r="N62" s="27"/>
    </row>
    <row r="63" spans="1:14" ht="23" x14ac:dyDescent="0.25">
      <c r="A63" s="27"/>
      <c r="B63" s="59"/>
      <c r="C63" s="27"/>
      <c r="D63" s="27"/>
      <c r="E63" s="27"/>
      <c r="F63" s="27"/>
      <c r="G63" s="27"/>
      <c r="H63" s="27"/>
      <c r="I63" s="27"/>
      <c r="J63" s="47"/>
      <c r="K63" s="47"/>
      <c r="L63" s="42"/>
      <c r="M63" s="27"/>
      <c r="N63" s="27"/>
    </row>
    <row r="64" spans="1:14" ht="23" x14ac:dyDescent="0.25">
      <c r="A64" s="27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</sheetData>
  <mergeCells count="2">
    <mergeCell ref="B1:J1"/>
    <mergeCell ref="B2:J2"/>
  </mergeCells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&amp;CCONVENIO DE DESEMPEÑO IFOP / SUBSECRETARÍA DE ECONOMÍA Y EMT 2020: 
"PROGRAMA DE SEGUIMIENTO DE LAS PRINCIPALES PESQUERÍAS PELÁGICAS, REGIONES DE VALPARAÍSO Y AYSÉN DEL GENERAL CARLOS IBÁÑEZ DEL CAMPO, AÑO 2020".  ANEXO 4XXX</oddFooter>
  </headerFooter>
  <drawing r:id="rId2"/>
  <legacyDrawingHF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W64"/>
  <sheetViews>
    <sheetView showZeros="0" zoomScale="35" zoomScaleNormal="35" workbookViewId="0"/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3" width="24.140625" style="3" customWidth="1"/>
    <col min="4" max="8" width="23.85546875" style="3" customWidth="1"/>
    <col min="9" max="10" width="20.85546875" style="3" customWidth="1"/>
    <col min="11" max="11" width="12.42578125" style="1" bestFit="1" customWidth="1"/>
    <col min="12" max="12" width="22.28515625" style="1" bestFit="1" customWidth="1"/>
    <col min="13" max="17" width="11.5703125" style="1"/>
    <col min="18" max="18" width="13.85546875" style="1" customWidth="1"/>
    <col min="19" max="19" width="17.7109375" style="1" bestFit="1" customWidth="1"/>
    <col min="20" max="20" width="18.28515625" style="1" bestFit="1" customWidth="1"/>
    <col min="21" max="22" width="17.5703125" style="1" customWidth="1"/>
    <col min="23" max="16384" width="11.5703125" style="1"/>
  </cols>
  <sheetData>
    <row r="1" spans="1:23" ht="23" x14ac:dyDescent="0.25">
      <c r="A1" s="27"/>
      <c r="B1" s="102" t="s">
        <v>58</v>
      </c>
      <c r="C1" s="102"/>
      <c r="D1" s="102"/>
      <c r="E1" s="102"/>
      <c r="F1" s="102"/>
      <c r="G1" s="102"/>
      <c r="H1" s="102"/>
      <c r="I1" s="102"/>
      <c r="J1" s="102"/>
      <c r="K1" s="27"/>
      <c r="L1" s="27"/>
      <c r="M1" s="27"/>
      <c r="N1" s="27"/>
    </row>
    <row r="2" spans="1:23" ht="23" x14ac:dyDescent="0.25">
      <c r="A2" s="27"/>
      <c r="B2" s="102" t="s">
        <v>90</v>
      </c>
      <c r="C2" s="102"/>
      <c r="D2" s="102"/>
      <c r="E2" s="102"/>
      <c r="F2" s="102"/>
      <c r="G2" s="102"/>
      <c r="H2" s="102"/>
      <c r="I2" s="102"/>
      <c r="J2" s="102"/>
      <c r="K2" s="27"/>
      <c r="L2" s="27"/>
      <c r="M2" s="27"/>
      <c r="N2" s="27"/>
    </row>
    <row r="3" spans="1:23" ht="23" x14ac:dyDescent="0.25">
      <c r="A3" s="27"/>
      <c r="B3" s="28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23" s="4" customFormat="1" ht="24" thickBot="1" x14ac:dyDescent="0.3">
      <c r="A4" s="29"/>
      <c r="B4" s="30"/>
      <c r="C4" s="80"/>
      <c r="D4" s="31"/>
      <c r="E4" s="31"/>
      <c r="F4" s="31"/>
      <c r="G4" s="31"/>
      <c r="H4" s="31"/>
      <c r="I4" s="31"/>
      <c r="J4" s="31"/>
      <c r="K4" s="29"/>
      <c r="L4" s="29"/>
      <c r="M4" s="29"/>
      <c r="N4" s="29"/>
    </row>
    <row r="5" spans="1:23" s="5" customFormat="1" ht="30" x14ac:dyDescent="0.3">
      <c r="A5" s="29"/>
      <c r="B5" s="32" t="s">
        <v>0</v>
      </c>
      <c r="C5" s="81" t="s">
        <v>1</v>
      </c>
      <c r="D5" s="33" t="s">
        <v>2</v>
      </c>
      <c r="E5" s="33"/>
      <c r="F5" s="33"/>
      <c r="G5" s="33"/>
      <c r="H5" s="33"/>
      <c r="I5" s="33"/>
      <c r="J5" s="33"/>
      <c r="K5" s="29"/>
      <c r="L5" s="29"/>
      <c r="M5" s="29"/>
      <c r="N5" s="29"/>
      <c r="P5" s="6"/>
      <c r="Q5" s="7"/>
      <c r="R5" s="7"/>
      <c r="S5" s="7"/>
      <c r="T5" s="7"/>
      <c r="U5" s="7"/>
      <c r="V5" s="7"/>
      <c r="W5" s="8"/>
    </row>
    <row r="6" spans="1:23" s="4" customFormat="1" ht="23" x14ac:dyDescent="0.25">
      <c r="A6" s="29"/>
      <c r="B6" s="32" t="s">
        <v>3</v>
      </c>
      <c r="C6" s="81" t="s">
        <v>4</v>
      </c>
      <c r="D6" s="34" t="s">
        <v>5</v>
      </c>
      <c r="E6" s="34" t="s">
        <v>6</v>
      </c>
      <c r="F6" s="34" t="s">
        <v>7</v>
      </c>
      <c r="G6" s="34" t="s">
        <v>8</v>
      </c>
      <c r="H6" s="34" t="s">
        <v>9</v>
      </c>
      <c r="I6" s="34" t="s">
        <v>10</v>
      </c>
      <c r="J6" s="35"/>
      <c r="K6" s="29"/>
      <c r="L6" s="29"/>
      <c r="M6" s="29"/>
      <c r="N6" s="29"/>
      <c r="P6" s="9"/>
      <c r="Q6" s="10"/>
      <c r="R6" s="10"/>
      <c r="S6" s="10"/>
      <c r="T6" s="11" t="s">
        <v>11</v>
      </c>
      <c r="U6" s="12" t="s">
        <v>12</v>
      </c>
      <c r="V6" s="12" t="s">
        <v>12</v>
      </c>
      <c r="W6" s="12" t="s">
        <v>12</v>
      </c>
    </row>
    <row r="7" spans="1:23" ht="23" x14ac:dyDescent="0.25">
      <c r="A7" s="27"/>
      <c r="B7" s="36"/>
      <c r="C7" s="82"/>
      <c r="D7" s="37"/>
      <c r="E7" s="37"/>
      <c r="F7" s="37"/>
      <c r="G7" s="37"/>
      <c r="H7" s="37"/>
      <c r="I7" s="37"/>
      <c r="J7" s="37"/>
      <c r="K7" s="27"/>
      <c r="L7" s="27"/>
      <c r="M7" s="27"/>
      <c r="N7" s="27"/>
      <c r="P7" s="9"/>
      <c r="Q7" s="13"/>
      <c r="R7" s="13"/>
      <c r="S7" s="14"/>
      <c r="T7" s="10"/>
      <c r="U7" s="15"/>
      <c r="V7" s="15"/>
      <c r="W7" s="15"/>
    </row>
    <row r="8" spans="1:23" ht="23" x14ac:dyDescent="0.25">
      <c r="A8" s="27"/>
      <c r="B8" s="38">
        <v>3</v>
      </c>
      <c r="C8" s="83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>
        <v>0</v>
      </c>
      <c r="J8" s="40"/>
      <c r="K8" s="27"/>
      <c r="L8" s="27"/>
      <c r="M8" s="27"/>
      <c r="N8" s="27"/>
      <c r="P8" s="9"/>
      <c r="Q8" s="13" t="s">
        <v>15</v>
      </c>
      <c r="R8" s="16" t="e">
        <f>V8</f>
        <v>#REF!</v>
      </c>
      <c r="S8" s="17">
        <f>C43</f>
        <v>217561906.03999999</v>
      </c>
      <c r="T8" s="17" t="e">
        <f>SUM(T9:T11)</f>
        <v>#REF!</v>
      </c>
      <c r="U8" s="18" t="e">
        <f>T8/1000000</f>
        <v>#REF!</v>
      </c>
      <c r="V8" s="19" t="e">
        <f>SUM(V9:V11)</f>
        <v>#REF!</v>
      </c>
      <c r="W8" s="18"/>
    </row>
    <row r="9" spans="1:23" ht="23" x14ac:dyDescent="0.25">
      <c r="A9" s="27"/>
      <c r="B9" s="38">
        <v>3.5</v>
      </c>
      <c r="C9" s="83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>
        <v>0</v>
      </c>
      <c r="J9" s="39">
        <v>0</v>
      </c>
      <c r="K9" s="27"/>
      <c r="L9" s="41"/>
      <c r="M9" s="41"/>
      <c r="N9" s="27"/>
      <c r="P9" s="9"/>
      <c r="Q9" s="13" t="s">
        <v>17</v>
      </c>
      <c r="R9" s="16" t="e">
        <f>V9</f>
        <v>#REF!</v>
      </c>
      <c r="S9" s="17"/>
      <c r="T9" s="17">
        <f>[1]SC19Ñ00!C40</f>
        <v>364348816.78055447</v>
      </c>
      <c r="U9" s="18">
        <f>T9/1000000</f>
        <v>364.3488167805545</v>
      </c>
      <c r="V9" s="20" t="e">
        <f>(U9*100)/$U$8</f>
        <v>#REF!</v>
      </c>
      <c r="W9" s="18"/>
    </row>
    <row r="10" spans="1:23" ht="23" x14ac:dyDescent="0.25">
      <c r="A10" s="27"/>
      <c r="B10" s="38">
        <v>4</v>
      </c>
      <c r="C10" s="83">
        <v>0</v>
      </c>
      <c r="D10" s="39">
        <v>0</v>
      </c>
      <c r="E10" s="39">
        <v>0</v>
      </c>
      <c r="F10" s="39">
        <v>0</v>
      </c>
      <c r="G10" s="39">
        <v>0</v>
      </c>
      <c r="H10" s="39">
        <v>0</v>
      </c>
      <c r="I10" s="39">
        <v>0</v>
      </c>
      <c r="J10" s="39">
        <v>0</v>
      </c>
      <c r="K10" s="27"/>
      <c r="L10" s="42"/>
      <c r="M10" s="41"/>
      <c r="N10" s="27"/>
      <c r="P10" s="9"/>
      <c r="Q10" s="13" t="s">
        <v>19</v>
      </c>
      <c r="R10" s="16" t="e">
        <f>V10</f>
        <v>#REF!</v>
      </c>
      <c r="S10" s="17"/>
      <c r="T10" s="17">
        <f>[1]SC28Ñ00!C40</f>
        <v>66674619947.842796</v>
      </c>
      <c r="U10" s="18">
        <f>T10/1000000</f>
        <v>66674.619947842803</v>
      </c>
      <c r="V10" s="20" t="e">
        <f>(U10*100)/$U$8</f>
        <v>#REF!</v>
      </c>
      <c r="W10" s="18"/>
    </row>
    <row r="11" spans="1:23" ht="23" x14ac:dyDescent="0.25">
      <c r="A11" s="27"/>
      <c r="B11" s="38">
        <v>4.5</v>
      </c>
      <c r="C11" s="83">
        <v>0</v>
      </c>
      <c r="D11" s="39">
        <v>0</v>
      </c>
      <c r="E11" s="39">
        <v>0</v>
      </c>
      <c r="F11" s="39">
        <v>0</v>
      </c>
      <c r="G11" s="39">
        <v>0</v>
      </c>
      <c r="H11" s="39">
        <v>0</v>
      </c>
      <c r="I11" s="39"/>
      <c r="J11" s="39">
        <v>0</v>
      </c>
      <c r="K11" s="27"/>
      <c r="L11" s="42"/>
      <c r="M11" s="41"/>
      <c r="N11" s="27"/>
      <c r="P11" s="9"/>
      <c r="Q11" s="13" t="s">
        <v>21</v>
      </c>
      <c r="R11" s="16" t="e">
        <f>V11</f>
        <v>#REF!</v>
      </c>
      <c r="S11" s="17"/>
      <c r="T11" s="17" t="e">
        <f>#REF!</f>
        <v>#REF!</v>
      </c>
      <c r="U11" s="18" t="e">
        <f>T11/1000000</f>
        <v>#REF!</v>
      </c>
      <c r="V11" s="20" t="e">
        <f>(U11*100)/$U$8</f>
        <v>#REF!</v>
      </c>
      <c r="W11" s="18"/>
    </row>
    <row r="12" spans="1:23" ht="26" thickBot="1" x14ac:dyDescent="0.3">
      <c r="A12" s="27"/>
      <c r="B12" s="38">
        <v>5</v>
      </c>
      <c r="C12" s="83">
        <v>0</v>
      </c>
      <c r="D12" s="39">
        <v>0</v>
      </c>
      <c r="E12" s="39">
        <v>0</v>
      </c>
      <c r="F12" s="39">
        <v>0</v>
      </c>
      <c r="G12" s="39">
        <v>0</v>
      </c>
      <c r="H12" s="39">
        <v>0</v>
      </c>
      <c r="I12" s="39"/>
      <c r="J12" s="39">
        <v>0</v>
      </c>
      <c r="K12" s="27"/>
      <c r="L12" s="27"/>
      <c r="M12" s="27"/>
      <c r="N12" s="27"/>
      <c r="P12" s="21"/>
      <c r="Q12" s="22"/>
      <c r="R12" s="22"/>
      <c r="S12" s="22"/>
      <c r="T12" s="23"/>
      <c r="U12" s="23"/>
      <c r="V12" s="23"/>
      <c r="W12" s="24"/>
    </row>
    <row r="13" spans="1:23" ht="23" x14ac:dyDescent="0.25">
      <c r="A13" s="27"/>
      <c r="B13" s="38">
        <v>5.5</v>
      </c>
      <c r="C13" s="83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/>
      <c r="J13" s="39">
        <v>0</v>
      </c>
      <c r="K13" s="27"/>
      <c r="L13" s="27"/>
      <c r="M13" s="27"/>
      <c r="N13" s="27"/>
    </row>
    <row r="14" spans="1:23" ht="23" x14ac:dyDescent="0.25">
      <c r="A14" s="27"/>
      <c r="B14" s="38">
        <v>6</v>
      </c>
      <c r="C14" s="83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/>
      <c r="J14" s="39">
        <v>0</v>
      </c>
      <c r="K14" s="27"/>
      <c r="L14" s="27"/>
      <c r="M14" s="27"/>
      <c r="N14" s="27"/>
    </row>
    <row r="15" spans="1:23" ht="23" x14ac:dyDescent="0.25">
      <c r="A15" s="27"/>
      <c r="B15" s="38">
        <v>6.5</v>
      </c>
      <c r="C15" s="83">
        <v>0</v>
      </c>
      <c r="D15" s="39">
        <v>0</v>
      </c>
      <c r="E15" s="39">
        <v>0</v>
      </c>
      <c r="F15" s="39">
        <v>0</v>
      </c>
      <c r="G15" s="39">
        <v>0</v>
      </c>
      <c r="H15" s="39">
        <v>0</v>
      </c>
      <c r="I15" s="39"/>
      <c r="J15" s="39">
        <v>0</v>
      </c>
      <c r="K15" s="27"/>
      <c r="L15" s="27"/>
      <c r="M15" s="27"/>
      <c r="N15" s="27"/>
    </row>
    <row r="16" spans="1:23" ht="23" x14ac:dyDescent="0.25">
      <c r="A16" s="27"/>
      <c r="B16" s="38">
        <v>7</v>
      </c>
      <c r="C16" s="83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/>
      <c r="J16" s="39">
        <v>0</v>
      </c>
      <c r="K16" s="27"/>
      <c r="L16" s="27"/>
      <c r="M16" s="27"/>
      <c r="N16" s="27"/>
      <c r="Q16" s="1" t="s">
        <v>22</v>
      </c>
    </row>
    <row r="17" spans="1:14" ht="23" x14ac:dyDescent="0.25">
      <c r="A17" s="27"/>
      <c r="B17" s="38">
        <v>7.5</v>
      </c>
      <c r="C17" s="83">
        <v>0</v>
      </c>
      <c r="D17" s="39">
        <v>0</v>
      </c>
      <c r="E17" s="39">
        <v>0</v>
      </c>
      <c r="F17" s="39">
        <v>0</v>
      </c>
      <c r="G17" s="39">
        <v>0</v>
      </c>
      <c r="H17" s="39">
        <v>0</v>
      </c>
      <c r="I17" s="39"/>
      <c r="J17" s="39">
        <v>0</v>
      </c>
      <c r="K17" s="27"/>
      <c r="L17" s="42">
        <f>K55</f>
        <v>5.3281892087619083E-2</v>
      </c>
      <c r="M17" s="41" t="s">
        <v>16</v>
      </c>
      <c r="N17" s="27"/>
    </row>
    <row r="18" spans="1:14" ht="23" x14ac:dyDescent="0.25">
      <c r="A18" s="27"/>
      <c r="B18" s="38">
        <v>8</v>
      </c>
      <c r="C18" s="83">
        <v>0</v>
      </c>
      <c r="D18" s="39">
        <v>0</v>
      </c>
      <c r="E18" s="39">
        <v>0</v>
      </c>
      <c r="F18" s="39">
        <v>0</v>
      </c>
      <c r="G18" s="39">
        <v>0</v>
      </c>
      <c r="H18" s="39">
        <v>0</v>
      </c>
      <c r="I18" s="39"/>
      <c r="J18" s="39">
        <v>0</v>
      </c>
      <c r="K18" s="27"/>
      <c r="L18" s="42">
        <f>C48</f>
        <v>6686.6106275509073</v>
      </c>
      <c r="M18" s="41" t="s">
        <v>18</v>
      </c>
      <c r="N18" s="27"/>
    </row>
    <row r="19" spans="1:14" ht="23" x14ac:dyDescent="0.25">
      <c r="A19" s="27"/>
      <c r="B19" s="38">
        <v>8.5</v>
      </c>
      <c r="C19" s="83">
        <v>0</v>
      </c>
      <c r="D19" s="39">
        <v>0</v>
      </c>
      <c r="E19" s="39">
        <v>0</v>
      </c>
      <c r="F19" s="39">
        <v>0</v>
      </c>
      <c r="G19" s="39">
        <v>0</v>
      </c>
      <c r="H19" s="39">
        <v>0</v>
      </c>
      <c r="I19" s="39"/>
      <c r="J19" s="39">
        <v>0</v>
      </c>
      <c r="K19" s="27"/>
      <c r="L19" s="42">
        <f>C43</f>
        <v>217561906.03999999</v>
      </c>
      <c r="M19" s="41" t="s">
        <v>20</v>
      </c>
      <c r="N19" s="27"/>
    </row>
    <row r="20" spans="1:14" ht="23" x14ac:dyDescent="0.25">
      <c r="A20" s="27"/>
      <c r="B20" s="38">
        <v>9</v>
      </c>
      <c r="C20" s="83">
        <v>0</v>
      </c>
      <c r="D20" s="39">
        <v>0</v>
      </c>
      <c r="E20" s="39">
        <v>0</v>
      </c>
      <c r="F20" s="39">
        <v>0</v>
      </c>
      <c r="G20" s="39">
        <v>0</v>
      </c>
      <c r="H20" s="39">
        <v>0</v>
      </c>
      <c r="I20" s="39"/>
      <c r="J20" s="39">
        <v>0</v>
      </c>
      <c r="K20" s="27"/>
      <c r="L20" s="42">
        <f>L71</f>
        <v>0</v>
      </c>
      <c r="M20" s="27"/>
      <c r="N20" s="27"/>
    </row>
    <row r="21" spans="1:14" ht="23" x14ac:dyDescent="0.25">
      <c r="A21" s="27"/>
      <c r="B21" s="38">
        <v>9.5</v>
      </c>
      <c r="C21" s="83">
        <v>0</v>
      </c>
      <c r="D21" s="39">
        <v>0</v>
      </c>
      <c r="E21" s="39">
        <v>0</v>
      </c>
      <c r="F21" s="39">
        <v>0</v>
      </c>
      <c r="G21" s="39">
        <v>0</v>
      </c>
      <c r="H21" s="39">
        <v>0</v>
      </c>
      <c r="I21" s="39"/>
      <c r="J21" s="39">
        <v>0</v>
      </c>
      <c r="K21" s="27"/>
      <c r="L21" s="27"/>
      <c r="M21" s="27"/>
      <c r="N21" s="27"/>
    </row>
    <row r="22" spans="1:14" ht="23" x14ac:dyDescent="0.25">
      <c r="A22" s="27"/>
      <c r="B22" s="38">
        <v>10</v>
      </c>
      <c r="C22" s="83">
        <v>0</v>
      </c>
      <c r="D22" s="39">
        <v>0</v>
      </c>
      <c r="E22" s="39">
        <v>0</v>
      </c>
      <c r="F22" s="39">
        <v>0</v>
      </c>
      <c r="G22" s="39">
        <v>0</v>
      </c>
      <c r="H22" s="39">
        <v>0</v>
      </c>
      <c r="I22" s="39"/>
      <c r="J22" s="39">
        <v>0</v>
      </c>
      <c r="K22" s="27"/>
      <c r="L22" s="27"/>
      <c r="M22" s="27"/>
      <c r="N22" s="27"/>
    </row>
    <row r="23" spans="1:14" ht="23" x14ac:dyDescent="0.25">
      <c r="A23" s="27"/>
      <c r="B23" s="38">
        <v>10.5</v>
      </c>
      <c r="C23" s="83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39"/>
      <c r="J23" s="39">
        <v>0</v>
      </c>
      <c r="K23" s="27"/>
      <c r="L23" s="27"/>
      <c r="M23" s="27"/>
      <c r="N23" s="27"/>
    </row>
    <row r="24" spans="1:14" ht="23" x14ac:dyDescent="0.25">
      <c r="A24" s="27"/>
      <c r="B24" s="38">
        <v>11</v>
      </c>
      <c r="C24" s="83">
        <v>115921.1</v>
      </c>
      <c r="D24" s="39">
        <v>0</v>
      </c>
      <c r="E24" s="39">
        <v>115921.1</v>
      </c>
      <c r="F24" s="39">
        <v>0</v>
      </c>
      <c r="G24" s="39">
        <v>0</v>
      </c>
      <c r="H24" s="39">
        <v>0</v>
      </c>
      <c r="I24" s="39"/>
      <c r="J24" s="39">
        <v>0</v>
      </c>
      <c r="K24" s="27"/>
      <c r="L24" s="27"/>
      <c r="M24" s="27"/>
      <c r="N24" s="27"/>
    </row>
    <row r="25" spans="1:14" ht="23" x14ac:dyDescent="0.25">
      <c r="A25" s="27"/>
      <c r="B25" s="38">
        <v>11.5</v>
      </c>
      <c r="C25" s="83">
        <v>625997.80000000005</v>
      </c>
      <c r="D25" s="39">
        <v>0</v>
      </c>
      <c r="E25" s="39">
        <v>500798.24000000005</v>
      </c>
      <c r="F25" s="39">
        <v>125199.56000000001</v>
      </c>
      <c r="G25" s="39">
        <v>0</v>
      </c>
      <c r="H25" s="39">
        <v>0</v>
      </c>
      <c r="I25" s="39"/>
      <c r="J25" s="39">
        <v>0</v>
      </c>
      <c r="K25" s="27"/>
      <c r="L25" s="27"/>
      <c r="M25" s="27"/>
      <c r="N25" s="27"/>
    </row>
    <row r="26" spans="1:14" ht="23" x14ac:dyDescent="0.25">
      <c r="A26" s="27"/>
      <c r="B26" s="38">
        <v>12</v>
      </c>
      <c r="C26" s="83">
        <v>363943.06</v>
      </c>
      <c r="D26" s="39">
        <v>0</v>
      </c>
      <c r="E26" s="39">
        <v>161752.47111111111</v>
      </c>
      <c r="F26" s="39">
        <v>202190.58888888889</v>
      </c>
      <c r="G26" s="39">
        <v>0</v>
      </c>
      <c r="H26" s="39">
        <v>0</v>
      </c>
      <c r="I26" s="39"/>
      <c r="J26" s="39">
        <v>0</v>
      </c>
      <c r="K26" s="27"/>
      <c r="L26" s="27"/>
      <c r="M26" s="27"/>
      <c r="N26" s="27"/>
    </row>
    <row r="27" spans="1:14" ht="23" x14ac:dyDescent="0.25">
      <c r="A27" s="27"/>
      <c r="B27" s="38">
        <v>12.5</v>
      </c>
      <c r="C27" s="83">
        <v>1608843.7999999998</v>
      </c>
      <c r="D27" s="39">
        <v>0</v>
      </c>
      <c r="E27" s="39">
        <v>134070.31666666665</v>
      </c>
      <c r="F27" s="39">
        <v>1474773.4833333332</v>
      </c>
      <c r="G27" s="39">
        <v>0</v>
      </c>
      <c r="H27" s="39">
        <v>0</v>
      </c>
      <c r="I27" s="39"/>
      <c r="J27" s="39">
        <v>0</v>
      </c>
      <c r="K27" s="27"/>
      <c r="L27" s="27"/>
      <c r="M27" s="27"/>
      <c r="N27" s="27"/>
    </row>
    <row r="28" spans="1:14" ht="23" x14ac:dyDescent="0.25">
      <c r="A28" s="27"/>
      <c r="B28" s="38">
        <v>13</v>
      </c>
      <c r="C28" s="83">
        <v>2230433.04</v>
      </c>
      <c r="D28" s="39">
        <v>0</v>
      </c>
      <c r="E28" s="39">
        <v>586956.06315789465</v>
      </c>
      <c r="F28" s="39">
        <v>1643476.9768421052</v>
      </c>
      <c r="G28" s="39">
        <v>0</v>
      </c>
      <c r="H28" s="39">
        <v>0</v>
      </c>
      <c r="I28" s="39"/>
      <c r="J28" s="39">
        <v>0</v>
      </c>
      <c r="K28" s="27"/>
      <c r="L28" s="27"/>
      <c r="M28" s="27"/>
      <c r="N28" s="27"/>
    </row>
    <row r="29" spans="1:14" ht="23" x14ac:dyDescent="0.25">
      <c r="A29" s="27"/>
      <c r="B29" s="38">
        <v>13.5</v>
      </c>
      <c r="C29" s="83">
        <v>4005039.63</v>
      </c>
      <c r="D29" s="39">
        <v>0</v>
      </c>
      <c r="E29" s="39">
        <v>924239.91461538465</v>
      </c>
      <c r="F29" s="39">
        <v>2926759.7296153842</v>
      </c>
      <c r="G29" s="39">
        <v>154039.98576923079</v>
      </c>
      <c r="H29" s="39">
        <v>0</v>
      </c>
      <c r="I29" s="39"/>
      <c r="J29" s="39">
        <v>0</v>
      </c>
      <c r="K29" s="27"/>
      <c r="L29" s="27"/>
      <c r="M29" s="27"/>
      <c r="N29" s="27"/>
    </row>
    <row r="30" spans="1:14" ht="23" x14ac:dyDescent="0.25">
      <c r="A30" s="27"/>
      <c r="B30" s="38">
        <v>14</v>
      </c>
      <c r="C30" s="83">
        <v>16124399.190000001</v>
      </c>
      <c r="D30" s="39">
        <v>0</v>
      </c>
      <c r="E30" s="39">
        <v>2103182.5030434784</v>
      </c>
      <c r="F30" s="39">
        <v>10515912.515217392</v>
      </c>
      <c r="G30" s="39">
        <v>3505304.1717391303</v>
      </c>
      <c r="H30" s="39">
        <v>0</v>
      </c>
      <c r="I30" s="39"/>
      <c r="J30" s="39">
        <v>0</v>
      </c>
      <c r="K30" s="27"/>
      <c r="L30" s="27"/>
      <c r="M30" s="27"/>
      <c r="N30" s="27"/>
    </row>
    <row r="31" spans="1:14" ht="23" x14ac:dyDescent="0.25">
      <c r="A31" s="27"/>
      <c r="B31" s="38">
        <v>14.5</v>
      </c>
      <c r="C31" s="83">
        <v>37236633.399999991</v>
      </c>
      <c r="D31" s="39">
        <v>0</v>
      </c>
      <c r="E31" s="39">
        <v>0</v>
      </c>
      <c r="F31" s="39">
        <v>22607955.99285714</v>
      </c>
      <c r="G31" s="39">
        <v>14628677.407142855</v>
      </c>
      <c r="H31" s="39">
        <v>0</v>
      </c>
      <c r="I31" s="39"/>
      <c r="J31" s="39"/>
      <c r="K31" s="27"/>
      <c r="L31" s="27"/>
      <c r="M31" s="27"/>
      <c r="N31" s="27"/>
    </row>
    <row r="32" spans="1:14" ht="23" x14ac:dyDescent="0.25">
      <c r="A32" s="27"/>
      <c r="B32" s="38">
        <v>15</v>
      </c>
      <c r="C32" s="83">
        <v>63686295.050000004</v>
      </c>
      <c r="D32" s="39">
        <v>0</v>
      </c>
      <c r="E32" s="39">
        <v>1929887.728787879</v>
      </c>
      <c r="F32" s="39">
        <v>21228765.016666666</v>
      </c>
      <c r="G32" s="39">
        <v>38597754.575757578</v>
      </c>
      <c r="H32" s="39">
        <v>1929887.728787879</v>
      </c>
      <c r="I32" s="39"/>
      <c r="J32" s="39"/>
      <c r="K32" s="27"/>
      <c r="L32" s="27"/>
      <c r="M32" s="27"/>
      <c r="N32" s="27"/>
    </row>
    <row r="33" spans="1:14" ht="23" x14ac:dyDescent="0.25">
      <c r="A33" s="27"/>
      <c r="B33" s="38">
        <v>15.5</v>
      </c>
      <c r="C33" s="83">
        <v>60164481.629999995</v>
      </c>
      <c r="D33" s="39">
        <v>0</v>
      </c>
      <c r="E33" s="39">
        <v>0</v>
      </c>
      <c r="F33" s="39">
        <v>11698649.205833333</v>
      </c>
      <c r="G33" s="39">
        <v>46794596.82333333</v>
      </c>
      <c r="H33" s="39">
        <v>1671235.6008333333</v>
      </c>
      <c r="I33" s="39"/>
      <c r="J33" s="39"/>
      <c r="K33" s="27"/>
      <c r="L33" s="27"/>
      <c r="M33" s="27"/>
      <c r="N33" s="27"/>
    </row>
    <row r="34" spans="1:14" ht="23" x14ac:dyDescent="0.25">
      <c r="A34" s="27"/>
      <c r="B34" s="38">
        <v>16</v>
      </c>
      <c r="C34" s="83">
        <v>25848538.710000001</v>
      </c>
      <c r="D34" s="39">
        <v>0</v>
      </c>
      <c r="E34" s="39">
        <v>0</v>
      </c>
      <c r="F34" s="39">
        <v>6842260.2467647064</v>
      </c>
      <c r="G34" s="39">
        <v>15205022.770588236</v>
      </c>
      <c r="H34" s="39">
        <v>3801255.692647059</v>
      </c>
      <c r="I34" s="39"/>
      <c r="J34" s="39">
        <v>0</v>
      </c>
      <c r="K34" s="27"/>
      <c r="L34" s="27"/>
      <c r="M34" s="27"/>
      <c r="N34" s="27"/>
    </row>
    <row r="35" spans="1:14" ht="23" x14ac:dyDescent="0.25">
      <c r="A35" s="27"/>
      <c r="B35" s="38">
        <v>16.5</v>
      </c>
      <c r="C35" s="83">
        <v>4916689.6499999994</v>
      </c>
      <c r="D35" s="39">
        <v>0</v>
      </c>
      <c r="E35" s="39">
        <v>0</v>
      </c>
      <c r="F35" s="39">
        <v>364199.23333333328</v>
      </c>
      <c r="G35" s="39">
        <v>4188291.1833333327</v>
      </c>
      <c r="H35" s="39">
        <v>364199.23333333328</v>
      </c>
      <c r="I35" s="39"/>
      <c r="J35" s="39">
        <v>0</v>
      </c>
      <c r="K35" s="27"/>
      <c r="L35" s="27"/>
      <c r="M35" s="27"/>
      <c r="N35" s="27"/>
    </row>
    <row r="36" spans="1:14" ht="23" x14ac:dyDescent="0.25">
      <c r="A36" s="27"/>
      <c r="B36" s="38">
        <v>17</v>
      </c>
      <c r="C36" s="83">
        <v>634689.98</v>
      </c>
      <c r="D36" s="39">
        <v>0</v>
      </c>
      <c r="E36" s="39">
        <v>0</v>
      </c>
      <c r="F36" s="39">
        <v>74669.409411764704</v>
      </c>
      <c r="G36" s="39">
        <v>448016.45647058822</v>
      </c>
      <c r="H36" s="39">
        <v>112004.11411764706</v>
      </c>
      <c r="I36" s="39"/>
      <c r="J36" s="39">
        <v>0</v>
      </c>
      <c r="K36" s="27"/>
      <c r="L36" s="27"/>
      <c r="M36" s="27"/>
      <c r="N36" s="27"/>
    </row>
    <row r="37" spans="1:14" ht="23" x14ac:dyDescent="0.25">
      <c r="A37" s="27"/>
      <c r="B37" s="38">
        <v>17.5</v>
      </c>
      <c r="C37" s="83"/>
      <c r="D37" s="39"/>
      <c r="E37" s="39"/>
      <c r="F37" s="39"/>
      <c r="G37" s="39"/>
      <c r="H37" s="39"/>
      <c r="I37" s="39"/>
      <c r="J37" s="39">
        <v>0</v>
      </c>
      <c r="K37" s="27"/>
      <c r="L37" s="27"/>
      <c r="M37" s="27"/>
      <c r="N37" s="27"/>
    </row>
    <row r="38" spans="1:14" ht="23" x14ac:dyDescent="0.25">
      <c r="A38" s="27"/>
      <c r="B38" s="38">
        <v>18</v>
      </c>
      <c r="C38" s="83"/>
      <c r="D38" s="39"/>
      <c r="E38" s="39"/>
      <c r="F38" s="39"/>
      <c r="G38" s="39"/>
      <c r="H38" s="39"/>
      <c r="I38" s="39"/>
      <c r="J38" s="39">
        <v>0</v>
      </c>
      <c r="K38" s="27"/>
      <c r="L38" s="43"/>
      <c r="M38" s="43"/>
      <c r="N38" s="27"/>
    </row>
    <row r="39" spans="1:14" ht="23" x14ac:dyDescent="0.25">
      <c r="A39" s="27"/>
      <c r="B39" s="38">
        <v>18.5</v>
      </c>
      <c r="C39" s="83"/>
      <c r="D39" s="39"/>
      <c r="E39" s="39"/>
      <c r="F39" s="39"/>
      <c r="G39" s="39"/>
      <c r="H39" s="39"/>
      <c r="I39" s="39"/>
      <c r="J39" s="39">
        <v>0</v>
      </c>
      <c r="K39" s="27"/>
      <c r="L39" s="43"/>
      <c r="M39" s="43"/>
      <c r="N39" s="27"/>
    </row>
    <row r="40" spans="1:14" ht="23" x14ac:dyDescent="0.25">
      <c r="A40" s="27"/>
      <c r="B40" s="38">
        <v>19</v>
      </c>
      <c r="C40" s="83"/>
      <c r="D40" s="39"/>
      <c r="E40" s="39"/>
      <c r="F40" s="39"/>
      <c r="G40" s="39"/>
      <c r="H40" s="39"/>
      <c r="I40" s="39"/>
      <c r="J40" s="39">
        <v>0</v>
      </c>
      <c r="K40" s="27"/>
      <c r="L40" s="43"/>
      <c r="M40" s="43"/>
      <c r="N40" s="27"/>
    </row>
    <row r="41" spans="1:14" ht="23" x14ac:dyDescent="0.25">
      <c r="A41" s="27"/>
      <c r="B41" s="38">
        <v>19.5</v>
      </c>
      <c r="C41" s="83"/>
      <c r="D41" s="39"/>
      <c r="E41" s="39"/>
      <c r="F41" s="39"/>
      <c r="G41" s="39"/>
      <c r="H41" s="39"/>
      <c r="I41" s="39"/>
      <c r="J41" s="39"/>
      <c r="K41" s="27"/>
      <c r="L41" s="43"/>
      <c r="M41" s="43"/>
      <c r="N41" s="27"/>
    </row>
    <row r="42" spans="1:14" ht="23" x14ac:dyDescent="0.25">
      <c r="A42" s="27"/>
      <c r="B42" s="44"/>
      <c r="C42" s="84"/>
      <c r="D42" s="45"/>
      <c r="E42" s="45"/>
      <c r="F42" s="45"/>
      <c r="G42" s="45"/>
      <c r="H42" s="45"/>
      <c r="I42" s="45"/>
      <c r="J42" s="45"/>
      <c r="K42" s="27"/>
      <c r="L42" s="43"/>
      <c r="M42" s="43"/>
      <c r="N42" s="27"/>
    </row>
    <row r="43" spans="1:14" ht="23" x14ac:dyDescent="0.25">
      <c r="A43" s="27"/>
      <c r="B43" s="46" t="s">
        <v>23</v>
      </c>
      <c r="C43" s="90">
        <v>217561906.03999999</v>
      </c>
      <c r="D43" s="39">
        <v>0</v>
      </c>
      <c r="E43" s="39">
        <v>6456808.3373824134</v>
      </c>
      <c r="F43" s="39">
        <v>79704811.958764032</v>
      </c>
      <c r="G43" s="39">
        <v>123521703.3741343</v>
      </c>
      <c r="H43" s="39">
        <v>7878582.369719252</v>
      </c>
      <c r="I43" s="39"/>
      <c r="J43" s="39">
        <v>0</v>
      </c>
      <c r="K43" s="27"/>
      <c r="L43" s="43"/>
      <c r="M43" s="43"/>
      <c r="N43" s="27"/>
    </row>
    <row r="44" spans="1:14" s="25" customFormat="1" ht="23" x14ac:dyDescent="0.25">
      <c r="A44" s="47"/>
      <c r="B44" s="38" t="s">
        <v>24</v>
      </c>
      <c r="C44" s="86">
        <v>100</v>
      </c>
      <c r="D44" s="48">
        <v>0</v>
      </c>
      <c r="E44" s="48">
        <v>2.9678027991698568</v>
      </c>
      <c r="F44" s="48">
        <v>36.63546316978389</v>
      </c>
      <c r="G44" s="48">
        <v>56.775428025264738</v>
      </c>
      <c r="H44" s="48">
        <v>3.6213060057815132</v>
      </c>
      <c r="I44" s="48"/>
      <c r="J44" s="48">
        <v>0</v>
      </c>
      <c r="K44" s="47"/>
      <c r="L44" s="43"/>
      <c r="M44" s="43"/>
      <c r="N44" s="47"/>
    </row>
    <row r="45" spans="1:14" s="25" customFormat="1" ht="23" x14ac:dyDescent="0.25">
      <c r="A45" s="47"/>
      <c r="B45" s="38" t="s">
        <v>25</v>
      </c>
      <c r="C45" s="87">
        <v>15.053297185045199</v>
      </c>
      <c r="D45" s="49">
        <v>0</v>
      </c>
      <c r="E45" s="49">
        <v>13.807403666963411</v>
      </c>
      <c r="F45" s="49">
        <v>14.738516847802984</v>
      </c>
      <c r="G45" s="49">
        <v>15.281165876664099</v>
      </c>
      <c r="H45" s="49">
        <v>15.68631389729212</v>
      </c>
      <c r="I45" s="49"/>
      <c r="J45" s="49">
        <v>0</v>
      </c>
      <c r="K45" s="47"/>
      <c r="L45" s="43"/>
      <c r="M45" s="43"/>
      <c r="N45" s="47"/>
    </row>
    <row r="46" spans="1:14" s="26" customFormat="1" ht="23" x14ac:dyDescent="0.25">
      <c r="A46" s="50"/>
      <c r="B46" s="51" t="s">
        <v>26</v>
      </c>
      <c r="C46" s="88">
        <v>0.5519972229290776</v>
      </c>
      <c r="D46" s="52">
        <v>0</v>
      </c>
      <c r="E46" s="52">
        <v>1.1817521777323949</v>
      </c>
      <c r="F46" s="52">
        <v>0.59385523653629968</v>
      </c>
      <c r="G46" s="52">
        <v>0.29034202187385583</v>
      </c>
      <c r="H46" s="52">
        <v>0.22535861086618958</v>
      </c>
      <c r="I46" s="52"/>
      <c r="J46" s="52">
        <v>0</v>
      </c>
      <c r="K46" s="50"/>
      <c r="L46" s="43"/>
      <c r="M46" s="43"/>
      <c r="N46" s="50"/>
    </row>
    <row r="47" spans="1:14" ht="23" x14ac:dyDescent="0.25">
      <c r="A47" s="27"/>
      <c r="B47" s="53" t="s">
        <v>27</v>
      </c>
      <c r="C47" s="89">
        <v>30.736108014047421</v>
      </c>
      <c r="D47" s="54">
        <v>0</v>
      </c>
      <c r="E47" s="54">
        <v>24.200875113832254</v>
      </c>
      <c r="F47" s="54">
        <v>28.942106282059889</v>
      </c>
      <c r="G47" s="54">
        <v>31.993904086835474</v>
      </c>
      <c r="H47" s="54">
        <v>34.471118445246546</v>
      </c>
      <c r="I47" s="54"/>
      <c r="J47" s="54">
        <v>0</v>
      </c>
      <c r="K47" s="27"/>
      <c r="L47" s="43"/>
      <c r="M47" s="43"/>
      <c r="N47" s="27"/>
    </row>
    <row r="48" spans="1:14" ht="23" x14ac:dyDescent="0.25">
      <c r="A48" s="27"/>
      <c r="B48" s="46" t="s">
        <v>28</v>
      </c>
      <c r="C48" s="83">
        <v>6686.6106275509073</v>
      </c>
      <c r="D48" s="55">
        <v>0</v>
      </c>
      <c r="E48" s="55">
        <v>156.26041220694265</v>
      </c>
      <c r="F48" s="55">
        <v>2306.8251389021466</v>
      </c>
      <c r="G48" s="55">
        <v>3951.9415303945948</v>
      </c>
      <c r="H48" s="55">
        <v>271.58354604722359</v>
      </c>
      <c r="I48" s="55"/>
      <c r="J48" s="55">
        <v>0</v>
      </c>
      <c r="K48" s="27"/>
      <c r="L48" s="43"/>
      <c r="M48" s="43"/>
      <c r="N48" s="27"/>
    </row>
    <row r="49" spans="1:14" ht="23" x14ac:dyDescent="0.25">
      <c r="A49" s="27"/>
      <c r="B49" s="44" t="s">
        <v>24</v>
      </c>
      <c r="C49" s="91">
        <v>100</v>
      </c>
      <c r="D49" s="56">
        <v>0</v>
      </c>
      <c r="E49" s="56">
        <v>2.3369150816573847</v>
      </c>
      <c r="F49" s="56">
        <v>34.499169570264975</v>
      </c>
      <c r="G49" s="56">
        <v>59.102312823650465</v>
      </c>
      <c r="H49" s="56">
        <v>4.0616025244271778</v>
      </c>
      <c r="I49" s="57"/>
      <c r="J49" s="57"/>
      <c r="K49" s="27"/>
      <c r="L49" s="27"/>
      <c r="M49" s="27"/>
      <c r="N49" s="27"/>
    </row>
    <row r="50" spans="1:14" ht="23" x14ac:dyDescent="0.25">
      <c r="A50" s="27"/>
      <c r="B50" s="28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 ht="23" x14ac:dyDescent="0.25">
      <c r="A51" s="27"/>
      <c r="B51" s="28"/>
      <c r="C51" s="27" t="s">
        <v>30</v>
      </c>
      <c r="D51" s="27"/>
      <c r="E51" s="47">
        <f>E48*100/C48</f>
        <v>2.3369150816573847</v>
      </c>
      <c r="F51" s="27"/>
      <c r="G51" s="27"/>
      <c r="H51" s="27"/>
      <c r="I51" s="27"/>
      <c r="J51" s="27"/>
      <c r="K51" s="27"/>
      <c r="L51" s="27"/>
      <c r="M51" s="27"/>
      <c r="N51" s="27"/>
    </row>
    <row r="52" spans="1:14" ht="23" x14ac:dyDescent="0.25">
      <c r="A52" s="27"/>
      <c r="B52" s="28"/>
      <c r="C52" s="27" t="s">
        <v>16</v>
      </c>
      <c r="D52" s="27">
        <f t="shared" ref="D52:I52" si="0">D43/1000000</f>
        <v>0</v>
      </c>
      <c r="E52" s="27">
        <f t="shared" si="0"/>
        <v>6.4568083373824132</v>
      </c>
      <c r="F52" s="27">
        <f t="shared" si="0"/>
        <v>79.704811958764026</v>
      </c>
      <c r="G52" s="27">
        <f t="shared" si="0"/>
        <v>123.5217033741343</v>
      </c>
      <c r="H52" s="27">
        <f t="shared" si="0"/>
        <v>7.8785823697192523</v>
      </c>
      <c r="I52" s="27">
        <f t="shared" si="0"/>
        <v>0</v>
      </c>
      <c r="J52" s="27"/>
      <c r="K52" s="27"/>
      <c r="L52" s="27"/>
      <c r="M52" s="27"/>
      <c r="N52" s="27"/>
    </row>
    <row r="53" spans="1:14" ht="23" x14ac:dyDescent="0.25">
      <c r="A53" s="27"/>
      <c r="B53" s="28"/>
      <c r="C53" s="27">
        <f>L55</f>
        <v>0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 ht="23" x14ac:dyDescent="0.25">
      <c r="A54" s="27"/>
      <c r="B54" s="28"/>
      <c r="C54" s="47">
        <f>K55</f>
        <v>5.3281892087619083E-2</v>
      </c>
      <c r="D54" s="58" t="str">
        <f t="shared" ref="D54:I54" si="1">D6</f>
        <v>O</v>
      </c>
      <c r="E54" s="58" t="str">
        <f t="shared" si="1"/>
        <v>I</v>
      </c>
      <c r="F54" s="58" t="str">
        <f t="shared" si="1"/>
        <v>II</v>
      </c>
      <c r="G54" s="58" t="str">
        <f t="shared" si="1"/>
        <v>III</v>
      </c>
      <c r="H54" s="58" t="str">
        <f t="shared" si="1"/>
        <v>IV</v>
      </c>
      <c r="I54" s="58" t="str">
        <f t="shared" si="1"/>
        <v>V</v>
      </c>
      <c r="J54" s="27"/>
      <c r="K54" s="27"/>
      <c r="L54" s="27"/>
      <c r="M54" s="27"/>
      <c r="N54" s="27"/>
    </row>
    <row r="55" spans="1:14" ht="23" x14ac:dyDescent="0.25">
      <c r="A55" s="27"/>
      <c r="B55" s="59" t="s">
        <v>33</v>
      </c>
      <c r="C55" s="27" t="str">
        <f>CONCATENATE(C51,C53,C52)</f>
        <v>&lt; 11,5 cm =0%</v>
      </c>
      <c r="D55" s="47">
        <f t="shared" ref="D55:I55" si="2">SUM(D8:D24)/1000000000</f>
        <v>0</v>
      </c>
      <c r="E55" s="47">
        <f t="shared" si="2"/>
        <v>1.1592110000000001E-4</v>
      </c>
      <c r="F55" s="47">
        <f t="shared" si="2"/>
        <v>0</v>
      </c>
      <c r="G55" s="47">
        <f t="shared" si="2"/>
        <v>0</v>
      </c>
      <c r="H55" s="47">
        <f t="shared" si="2"/>
        <v>0</v>
      </c>
      <c r="I55" s="47">
        <f t="shared" si="2"/>
        <v>0</v>
      </c>
      <c r="J55" s="47">
        <f>SUM(D55:I55)</f>
        <v>1.1592110000000001E-4</v>
      </c>
      <c r="K55" s="47">
        <f>(J55/$J57)*100</f>
        <v>5.3281892087619083E-2</v>
      </c>
      <c r="L55" s="47">
        <f>ROUND(K55,0)</f>
        <v>0</v>
      </c>
      <c r="M55" s="27"/>
      <c r="N55" s="27"/>
    </row>
    <row r="56" spans="1:14" ht="23" x14ac:dyDescent="0.25">
      <c r="A56" s="27"/>
      <c r="B56" s="59"/>
      <c r="C56" s="27" t="s">
        <v>29</v>
      </c>
      <c r="D56" s="47">
        <f t="shared" ref="D56:I56" si="3">SUM(D25:D42)/1000000000</f>
        <v>0</v>
      </c>
      <c r="E56" s="47">
        <f t="shared" si="3"/>
        <v>6.340887237382414E-3</v>
      </c>
      <c r="F56" s="47">
        <f t="shared" si="3"/>
        <v>7.9704811958764027E-2</v>
      </c>
      <c r="G56" s="47">
        <f t="shared" si="3"/>
        <v>0.1235217033741343</v>
      </c>
      <c r="H56" s="47">
        <f t="shared" si="3"/>
        <v>7.878582369719252E-3</v>
      </c>
      <c r="I56" s="47">
        <f t="shared" si="3"/>
        <v>0</v>
      </c>
      <c r="J56" s="47">
        <f>SUM(D56:I56)</f>
        <v>0.21744598493999998</v>
      </c>
      <c r="K56" s="47">
        <f>(J56/$J57)*100</f>
        <v>99.946718107912375</v>
      </c>
      <c r="L56" s="27"/>
      <c r="M56" s="27"/>
      <c r="N56" s="27"/>
    </row>
    <row r="57" spans="1:14" ht="23" x14ac:dyDescent="0.25">
      <c r="A57" s="27"/>
      <c r="B57" s="59"/>
      <c r="C57" s="27"/>
      <c r="D57" s="27"/>
      <c r="E57" s="27"/>
      <c r="F57" s="27"/>
      <c r="G57" s="27"/>
      <c r="H57" s="27"/>
      <c r="I57" s="27"/>
      <c r="J57" s="47">
        <f>SUM(J55:J56)</f>
        <v>0.21756190603999997</v>
      </c>
      <c r="K57" s="47">
        <f>SUM(K55:K56)</f>
        <v>100</v>
      </c>
      <c r="L57" s="27"/>
      <c r="M57" s="27"/>
      <c r="N57" s="27"/>
    </row>
    <row r="58" spans="1:14" ht="23" x14ac:dyDescent="0.25">
      <c r="A58" s="27"/>
      <c r="B58" s="59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 ht="23" x14ac:dyDescent="0.25">
      <c r="A59" s="27"/>
      <c r="B59" s="59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 ht="23" x14ac:dyDescent="0.25">
      <c r="A60" s="27"/>
      <c r="B60" s="59"/>
      <c r="C60" s="47">
        <f>K61</f>
        <v>0</v>
      </c>
      <c r="D60" s="60" t="s">
        <v>5</v>
      </c>
      <c r="E60" s="60" t="s">
        <v>6</v>
      </c>
      <c r="F60" s="60" t="s">
        <v>7</v>
      </c>
      <c r="G60" s="60" t="s">
        <v>8</v>
      </c>
      <c r="H60" s="60" t="s">
        <v>9</v>
      </c>
      <c r="I60" s="60" t="s">
        <v>10</v>
      </c>
      <c r="J60" s="27"/>
      <c r="K60" s="27"/>
      <c r="L60" s="27"/>
      <c r="M60" s="27"/>
      <c r="N60" s="27"/>
    </row>
    <row r="61" spans="1:14" ht="23" x14ac:dyDescent="0.25">
      <c r="A61" s="27"/>
      <c r="B61" s="59"/>
      <c r="C61" s="27" t="s">
        <v>31</v>
      </c>
      <c r="D61" s="61"/>
      <c r="E61" s="61"/>
      <c r="F61" s="61"/>
      <c r="G61" s="61"/>
      <c r="H61" s="61"/>
      <c r="I61" s="61"/>
      <c r="J61" s="47"/>
      <c r="K61" s="47"/>
      <c r="L61" s="42"/>
      <c r="M61" s="27"/>
      <c r="N61" s="27"/>
    </row>
    <row r="62" spans="1:14" ht="23" x14ac:dyDescent="0.25">
      <c r="A62" s="27"/>
      <c r="B62" s="59"/>
      <c r="C62" s="27" t="s">
        <v>29</v>
      </c>
      <c r="D62" s="61"/>
      <c r="E62" s="61"/>
      <c r="F62" s="61"/>
      <c r="G62" s="61"/>
      <c r="H62" s="61"/>
      <c r="I62" s="61"/>
      <c r="J62" s="47"/>
      <c r="K62" s="47"/>
      <c r="L62" s="42"/>
      <c r="M62" s="27"/>
      <c r="N62" s="27"/>
    </row>
    <row r="63" spans="1:14" ht="23" x14ac:dyDescent="0.25">
      <c r="A63" s="27"/>
      <c r="B63" s="59"/>
      <c r="C63" s="27"/>
      <c r="D63" s="27"/>
      <c r="E63" s="27"/>
      <c r="F63" s="27"/>
      <c r="G63" s="27"/>
      <c r="H63" s="27"/>
      <c r="I63" s="27"/>
      <c r="J63" s="47"/>
      <c r="K63" s="47"/>
      <c r="L63" s="42"/>
      <c r="M63" s="27"/>
      <c r="N63" s="27"/>
    </row>
    <row r="64" spans="1:14" ht="23" x14ac:dyDescent="0.25">
      <c r="A64" s="27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</sheetData>
  <mergeCells count="2">
    <mergeCell ref="B1:J1"/>
    <mergeCell ref="B2:J2"/>
  </mergeCells>
  <phoneticPr fontId="0" type="noConversion"/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INSTITUTO DE FOMENTO PESQUERO / DIVISIÓN INVESTIGACIÓN PESQUERA</oddHeader>
    <oddFooter>&amp;CCONVENIO DE DESEMPEÑO IFOP / SUBSECRETARÍA DE ECONOMÍA Y EMT 2020: 
"PROGRAMA DE SEGUIMIENTO DE LAS PRINCIPALES PESQUERÍAS PELÁGICAS, REGIONES DE VALPARAÍSO Y AYSÉN DEL GENERAL CARLOS IBÁÑEZ DEL CAMPO, AÑO 2020".  ANEXO 4XXX</oddFooter>
  </headerFooter>
  <drawing r:id="rId2"/>
  <legacyDrawingHF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A1702-297B-4A3E-B737-548DE02555FF}">
  <dimension ref="A1:W64"/>
  <sheetViews>
    <sheetView showZeros="0" zoomScale="35" zoomScaleNormal="35" workbookViewId="0"/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3" width="24.140625" style="3" customWidth="1"/>
    <col min="4" max="8" width="23.85546875" style="3" customWidth="1"/>
    <col min="9" max="10" width="20.85546875" style="3" customWidth="1"/>
    <col min="11" max="11" width="12.42578125" style="1" bestFit="1" customWidth="1"/>
    <col min="12" max="12" width="22.28515625" style="1" bestFit="1" customWidth="1"/>
    <col min="13" max="17" width="11.5703125" style="1"/>
    <col min="18" max="18" width="13.85546875" style="1" customWidth="1"/>
    <col min="19" max="19" width="17.7109375" style="1" bestFit="1" customWidth="1"/>
    <col min="20" max="20" width="18.28515625" style="1" bestFit="1" customWidth="1"/>
    <col min="21" max="22" width="17.5703125" style="1" customWidth="1"/>
    <col min="23" max="16384" width="11.5703125" style="1"/>
  </cols>
  <sheetData>
    <row r="1" spans="1:23" ht="23" x14ac:dyDescent="0.25">
      <c r="A1" s="27"/>
      <c r="B1" s="102" t="s">
        <v>59</v>
      </c>
      <c r="C1" s="102"/>
      <c r="D1" s="102"/>
      <c r="E1" s="102"/>
      <c r="F1" s="102"/>
      <c r="G1" s="102"/>
      <c r="H1" s="102"/>
      <c r="I1" s="102"/>
      <c r="J1" s="102"/>
      <c r="K1" s="27"/>
      <c r="L1" s="27"/>
      <c r="M1" s="27"/>
      <c r="N1" s="27"/>
    </row>
    <row r="2" spans="1:23" ht="23" x14ac:dyDescent="0.25">
      <c r="A2" s="27"/>
      <c r="B2" s="102" t="s">
        <v>91</v>
      </c>
      <c r="C2" s="102"/>
      <c r="D2" s="102"/>
      <c r="E2" s="102"/>
      <c r="F2" s="102"/>
      <c r="G2" s="102"/>
      <c r="H2" s="102"/>
      <c r="I2" s="102"/>
      <c r="J2" s="102"/>
      <c r="K2" s="27"/>
      <c r="L2" s="27"/>
      <c r="M2" s="27"/>
      <c r="N2" s="27"/>
    </row>
    <row r="3" spans="1:23" ht="23" x14ac:dyDescent="0.25">
      <c r="A3" s="27"/>
      <c r="B3" s="28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23" s="4" customFormat="1" ht="24" thickBot="1" x14ac:dyDescent="0.3">
      <c r="A4" s="29"/>
      <c r="B4" s="30"/>
      <c r="C4" s="80"/>
      <c r="D4" s="31"/>
      <c r="E4" s="31"/>
      <c r="F4" s="31"/>
      <c r="G4" s="31"/>
      <c r="H4" s="31"/>
      <c r="I4" s="31"/>
      <c r="J4" s="31"/>
      <c r="K4" s="29"/>
      <c r="L4" s="29"/>
      <c r="M4" s="29"/>
      <c r="N4" s="29"/>
    </row>
    <row r="5" spans="1:23" s="5" customFormat="1" ht="30" x14ac:dyDescent="0.3">
      <c r="A5" s="29"/>
      <c r="B5" s="32" t="s">
        <v>0</v>
      </c>
      <c r="C5" s="81" t="s">
        <v>1</v>
      </c>
      <c r="D5" s="33" t="s">
        <v>2</v>
      </c>
      <c r="E5" s="33"/>
      <c r="F5" s="33"/>
      <c r="G5" s="33"/>
      <c r="H5" s="33"/>
      <c r="I5" s="33"/>
      <c r="J5" s="33"/>
      <c r="K5" s="29"/>
      <c r="L5" s="29"/>
      <c r="M5" s="29"/>
      <c r="N5" s="29"/>
      <c r="P5" s="6"/>
      <c r="Q5" s="7"/>
      <c r="R5" s="7"/>
      <c r="S5" s="7"/>
      <c r="T5" s="7"/>
      <c r="U5" s="7"/>
      <c r="V5" s="7"/>
      <c r="W5" s="8"/>
    </row>
    <row r="6" spans="1:23" s="4" customFormat="1" ht="23" x14ac:dyDescent="0.25">
      <c r="A6" s="29"/>
      <c r="B6" s="32" t="s">
        <v>3</v>
      </c>
      <c r="C6" s="81" t="s">
        <v>4</v>
      </c>
      <c r="D6" s="34" t="s">
        <v>5</v>
      </c>
      <c r="E6" s="34" t="s">
        <v>6</v>
      </c>
      <c r="F6" s="34" t="s">
        <v>7</v>
      </c>
      <c r="G6" s="34" t="s">
        <v>8</v>
      </c>
      <c r="H6" s="34" t="s">
        <v>9</v>
      </c>
      <c r="I6" s="34" t="s">
        <v>10</v>
      </c>
      <c r="J6" s="35"/>
      <c r="K6" s="29"/>
      <c r="L6" s="29"/>
      <c r="M6" s="29"/>
      <c r="N6" s="29"/>
      <c r="P6" s="9"/>
      <c r="Q6" s="10"/>
      <c r="R6" s="10"/>
      <c r="S6" s="10"/>
      <c r="T6" s="11" t="s">
        <v>11</v>
      </c>
      <c r="U6" s="12" t="s">
        <v>12</v>
      </c>
      <c r="V6" s="12" t="s">
        <v>12</v>
      </c>
      <c r="W6" s="12" t="s">
        <v>12</v>
      </c>
    </row>
    <row r="7" spans="1:23" ht="23" x14ac:dyDescent="0.25">
      <c r="A7" s="27"/>
      <c r="B7" s="36"/>
      <c r="C7" s="82"/>
      <c r="D7" s="37"/>
      <c r="E7" s="37"/>
      <c r="F7" s="37"/>
      <c r="G7" s="37"/>
      <c r="H7" s="37"/>
      <c r="I7" s="37"/>
      <c r="J7" s="37"/>
      <c r="K7" s="27"/>
      <c r="L7" s="27"/>
      <c r="M7" s="27"/>
      <c r="N7" s="27"/>
      <c r="P7" s="9"/>
      <c r="Q7" s="13"/>
      <c r="R7" s="13"/>
      <c r="S7" s="14"/>
      <c r="T7" s="10"/>
      <c r="U7" s="15"/>
      <c r="V7" s="15"/>
      <c r="W7" s="15"/>
    </row>
    <row r="8" spans="1:23" ht="23" x14ac:dyDescent="0.25">
      <c r="A8" s="27"/>
      <c r="B8" s="38">
        <v>3</v>
      </c>
      <c r="C8" s="83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>
        <v>0</v>
      </c>
      <c r="J8" s="40"/>
      <c r="K8" s="27"/>
      <c r="L8" s="27"/>
      <c r="M8" s="27"/>
      <c r="N8" s="27"/>
      <c r="P8" s="9"/>
      <c r="Q8" s="13" t="s">
        <v>15</v>
      </c>
      <c r="R8" s="16" t="e">
        <f>V8</f>
        <v>#REF!</v>
      </c>
      <c r="S8" s="17">
        <f>C43</f>
        <v>217561906.03999999</v>
      </c>
      <c r="T8" s="17" t="e">
        <f>SUM(T9:T11)</f>
        <v>#REF!</v>
      </c>
      <c r="U8" s="18" t="e">
        <f>T8/1000000</f>
        <v>#REF!</v>
      </c>
      <c r="V8" s="19" t="e">
        <f>SUM(V9:V11)</f>
        <v>#REF!</v>
      </c>
      <c r="W8" s="18"/>
    </row>
    <row r="9" spans="1:23" ht="23" x14ac:dyDescent="0.25">
      <c r="A9" s="27"/>
      <c r="B9" s="38">
        <v>3.5</v>
      </c>
      <c r="C9" s="83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>
        <v>0</v>
      </c>
      <c r="J9" s="39">
        <v>0</v>
      </c>
      <c r="K9" s="27"/>
      <c r="L9" s="41"/>
      <c r="M9" s="41"/>
      <c r="N9" s="27"/>
      <c r="P9" s="9"/>
      <c r="Q9" s="13" t="s">
        <v>17</v>
      </c>
      <c r="R9" s="16" t="e">
        <f>V9</f>
        <v>#REF!</v>
      </c>
      <c r="S9" s="17"/>
      <c r="T9" s="17">
        <f>[1]SC19Ñ00!C40</f>
        <v>364348816.78055447</v>
      </c>
      <c r="U9" s="18">
        <f>T9/1000000</f>
        <v>364.3488167805545</v>
      </c>
      <c r="V9" s="20" t="e">
        <f>(U9*100)/$U$8</f>
        <v>#REF!</v>
      </c>
      <c r="W9" s="18"/>
    </row>
    <row r="10" spans="1:23" ht="23" x14ac:dyDescent="0.25">
      <c r="A10" s="27"/>
      <c r="B10" s="38">
        <v>4</v>
      </c>
      <c r="C10" s="83">
        <v>0</v>
      </c>
      <c r="D10" s="39">
        <v>0</v>
      </c>
      <c r="E10" s="39">
        <v>0</v>
      </c>
      <c r="F10" s="39">
        <v>0</v>
      </c>
      <c r="G10" s="39">
        <v>0</v>
      </c>
      <c r="H10" s="39">
        <v>0</v>
      </c>
      <c r="I10" s="39">
        <v>0</v>
      </c>
      <c r="J10" s="39">
        <v>0</v>
      </c>
      <c r="K10" s="27"/>
      <c r="L10" s="42"/>
      <c r="M10" s="41"/>
      <c r="N10" s="27"/>
      <c r="P10" s="9"/>
      <c r="Q10" s="13" t="s">
        <v>19</v>
      </c>
      <c r="R10" s="16" t="e">
        <f>V10</f>
        <v>#REF!</v>
      </c>
      <c r="S10" s="17"/>
      <c r="T10" s="17">
        <f>[1]SC28Ñ00!C40</f>
        <v>66674619947.842796</v>
      </c>
      <c r="U10" s="18">
        <f>T10/1000000</f>
        <v>66674.619947842803</v>
      </c>
      <c r="V10" s="20" t="e">
        <f>(U10*100)/$U$8</f>
        <v>#REF!</v>
      </c>
      <c r="W10" s="18"/>
    </row>
    <row r="11" spans="1:23" ht="23" x14ac:dyDescent="0.25">
      <c r="A11" s="27"/>
      <c r="B11" s="38">
        <v>4.5</v>
      </c>
      <c r="C11" s="83">
        <v>0</v>
      </c>
      <c r="D11" s="39">
        <v>0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27"/>
      <c r="L11" s="42"/>
      <c r="M11" s="41"/>
      <c r="N11" s="27"/>
      <c r="P11" s="9"/>
      <c r="Q11" s="13" t="s">
        <v>21</v>
      </c>
      <c r="R11" s="16" t="e">
        <f>V11</f>
        <v>#REF!</v>
      </c>
      <c r="S11" s="17"/>
      <c r="T11" s="17" t="e">
        <f>#REF!</f>
        <v>#REF!</v>
      </c>
      <c r="U11" s="18" t="e">
        <f>T11/1000000</f>
        <v>#REF!</v>
      </c>
      <c r="V11" s="20" t="e">
        <f>(U11*100)/$U$8</f>
        <v>#REF!</v>
      </c>
      <c r="W11" s="18"/>
    </row>
    <row r="12" spans="1:23" ht="26" thickBot="1" x14ac:dyDescent="0.3">
      <c r="A12" s="27"/>
      <c r="B12" s="38">
        <v>5</v>
      </c>
      <c r="C12" s="83">
        <v>0</v>
      </c>
      <c r="D12" s="39">
        <v>0</v>
      </c>
      <c r="E12" s="39">
        <v>0</v>
      </c>
      <c r="F12" s="39">
        <v>0</v>
      </c>
      <c r="G12" s="39">
        <v>0</v>
      </c>
      <c r="H12" s="39">
        <v>0</v>
      </c>
      <c r="I12" s="39">
        <v>0</v>
      </c>
      <c r="J12" s="39">
        <v>0</v>
      </c>
      <c r="K12" s="27"/>
      <c r="L12" s="27"/>
      <c r="M12" s="27"/>
      <c r="N12" s="27"/>
      <c r="P12" s="21"/>
      <c r="Q12" s="22"/>
      <c r="R12" s="22"/>
      <c r="S12" s="22"/>
      <c r="T12" s="23"/>
      <c r="U12" s="23"/>
      <c r="V12" s="23"/>
      <c r="W12" s="24"/>
    </row>
    <row r="13" spans="1:23" ht="23" x14ac:dyDescent="0.25">
      <c r="A13" s="27"/>
      <c r="B13" s="38">
        <v>5.5</v>
      </c>
      <c r="C13" s="83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>
        <v>0</v>
      </c>
      <c r="J13" s="39">
        <v>0</v>
      </c>
      <c r="K13" s="27"/>
      <c r="L13" s="27"/>
      <c r="M13" s="27"/>
      <c r="N13" s="27"/>
    </row>
    <row r="14" spans="1:23" ht="23" x14ac:dyDescent="0.25">
      <c r="A14" s="27"/>
      <c r="B14" s="38">
        <v>6</v>
      </c>
      <c r="C14" s="83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27"/>
      <c r="L14" s="27"/>
      <c r="M14" s="27"/>
      <c r="N14" s="27"/>
    </row>
    <row r="15" spans="1:23" ht="23" x14ac:dyDescent="0.25">
      <c r="A15" s="27"/>
      <c r="B15" s="38">
        <v>6.5</v>
      </c>
      <c r="C15" s="83">
        <v>0</v>
      </c>
      <c r="D15" s="39">
        <v>0</v>
      </c>
      <c r="E15" s="39">
        <v>0</v>
      </c>
      <c r="F15" s="39">
        <v>0</v>
      </c>
      <c r="G15" s="39">
        <v>0</v>
      </c>
      <c r="H15" s="39">
        <v>0</v>
      </c>
      <c r="I15" s="39">
        <v>0</v>
      </c>
      <c r="J15" s="39">
        <v>0</v>
      </c>
      <c r="K15" s="27"/>
      <c r="L15" s="27"/>
      <c r="M15" s="27"/>
      <c r="N15" s="27"/>
    </row>
    <row r="16" spans="1:23" ht="23" x14ac:dyDescent="0.25">
      <c r="A16" s="27"/>
      <c r="B16" s="38">
        <v>7</v>
      </c>
      <c r="C16" s="83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0</v>
      </c>
      <c r="J16" s="39">
        <v>0</v>
      </c>
      <c r="K16" s="27"/>
      <c r="L16" s="27"/>
      <c r="M16" s="27"/>
      <c r="N16" s="27"/>
      <c r="Q16" s="1" t="s">
        <v>22</v>
      </c>
    </row>
    <row r="17" spans="1:14" ht="23" x14ac:dyDescent="0.25">
      <c r="A17" s="27"/>
      <c r="B17" s="38">
        <v>7.5</v>
      </c>
      <c r="C17" s="83">
        <v>0</v>
      </c>
      <c r="D17" s="39">
        <v>0</v>
      </c>
      <c r="E17" s="39">
        <v>0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27"/>
      <c r="L17" s="42">
        <f>K55</f>
        <v>5.3281892087619083E-2</v>
      </c>
      <c r="M17" s="41" t="s">
        <v>16</v>
      </c>
      <c r="N17" s="27"/>
    </row>
    <row r="18" spans="1:14" ht="23" x14ac:dyDescent="0.25">
      <c r="A18" s="27"/>
      <c r="B18" s="38">
        <v>8</v>
      </c>
      <c r="C18" s="83">
        <v>0</v>
      </c>
      <c r="D18" s="39">
        <v>0</v>
      </c>
      <c r="E18" s="39">
        <v>0</v>
      </c>
      <c r="F18" s="39">
        <v>0</v>
      </c>
      <c r="G18" s="39">
        <v>0</v>
      </c>
      <c r="H18" s="39">
        <v>0</v>
      </c>
      <c r="I18" s="39">
        <v>0</v>
      </c>
      <c r="J18" s="39">
        <v>0</v>
      </c>
      <c r="K18" s="27"/>
      <c r="L18" s="42">
        <f>C48</f>
        <v>6686.6106275509073</v>
      </c>
      <c r="M18" s="41" t="s">
        <v>18</v>
      </c>
      <c r="N18" s="27"/>
    </row>
    <row r="19" spans="1:14" ht="23" x14ac:dyDescent="0.25">
      <c r="A19" s="27"/>
      <c r="B19" s="38">
        <v>8.5</v>
      </c>
      <c r="C19" s="83">
        <v>0</v>
      </c>
      <c r="D19" s="39">
        <v>0</v>
      </c>
      <c r="E19" s="39">
        <v>0</v>
      </c>
      <c r="F19" s="39">
        <v>0</v>
      </c>
      <c r="G19" s="39">
        <v>0</v>
      </c>
      <c r="H19" s="39">
        <v>0</v>
      </c>
      <c r="I19" s="39">
        <v>0</v>
      </c>
      <c r="J19" s="39">
        <v>0</v>
      </c>
      <c r="K19" s="27"/>
      <c r="L19" s="42">
        <f>C43</f>
        <v>217561906.03999999</v>
      </c>
      <c r="M19" s="41" t="s">
        <v>20</v>
      </c>
      <c r="N19" s="27"/>
    </row>
    <row r="20" spans="1:14" ht="23" x14ac:dyDescent="0.25">
      <c r="A20" s="27"/>
      <c r="B20" s="38">
        <v>9</v>
      </c>
      <c r="C20" s="83">
        <v>0</v>
      </c>
      <c r="D20" s="39">
        <v>0</v>
      </c>
      <c r="E20" s="39">
        <v>0</v>
      </c>
      <c r="F20" s="39">
        <v>0</v>
      </c>
      <c r="G20" s="39">
        <v>0</v>
      </c>
      <c r="H20" s="39">
        <v>0</v>
      </c>
      <c r="I20" s="39">
        <v>0</v>
      </c>
      <c r="J20" s="39">
        <v>0</v>
      </c>
      <c r="K20" s="27"/>
      <c r="L20" s="42">
        <f>L71</f>
        <v>0</v>
      </c>
      <c r="M20" s="27"/>
      <c r="N20" s="27"/>
    </row>
    <row r="21" spans="1:14" ht="23" x14ac:dyDescent="0.25">
      <c r="A21" s="27"/>
      <c r="B21" s="38">
        <v>9.5</v>
      </c>
      <c r="C21" s="83">
        <v>0</v>
      </c>
      <c r="D21" s="39">
        <v>0</v>
      </c>
      <c r="E21" s="39">
        <v>0</v>
      </c>
      <c r="F21" s="39">
        <v>0</v>
      </c>
      <c r="G21" s="39">
        <v>0</v>
      </c>
      <c r="H21" s="39">
        <v>0</v>
      </c>
      <c r="I21" s="39">
        <v>0</v>
      </c>
      <c r="J21" s="39">
        <v>0</v>
      </c>
      <c r="K21" s="27"/>
      <c r="L21" s="27"/>
      <c r="M21" s="27"/>
      <c r="N21" s="27"/>
    </row>
    <row r="22" spans="1:14" ht="23" x14ac:dyDescent="0.25">
      <c r="A22" s="27"/>
      <c r="B22" s="38">
        <v>10</v>
      </c>
      <c r="C22" s="83">
        <v>0</v>
      </c>
      <c r="D22" s="39">
        <v>0</v>
      </c>
      <c r="E22" s="39">
        <v>0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27"/>
      <c r="L22" s="27"/>
      <c r="M22" s="27"/>
      <c r="N22" s="27"/>
    </row>
    <row r="23" spans="1:14" ht="23" x14ac:dyDescent="0.25">
      <c r="A23" s="27"/>
      <c r="B23" s="38">
        <v>10.5</v>
      </c>
      <c r="C23" s="83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39">
        <v>0</v>
      </c>
      <c r="J23" s="39">
        <v>0</v>
      </c>
      <c r="K23" s="27"/>
      <c r="L23" s="27"/>
      <c r="M23" s="27"/>
      <c r="N23" s="27"/>
    </row>
    <row r="24" spans="1:14" ht="23" x14ac:dyDescent="0.25">
      <c r="A24" s="27"/>
      <c r="B24" s="38">
        <v>11</v>
      </c>
      <c r="C24" s="83">
        <v>115921.1</v>
      </c>
      <c r="D24" s="39">
        <v>0</v>
      </c>
      <c r="E24" s="39">
        <v>115921.1</v>
      </c>
      <c r="F24" s="39">
        <v>0</v>
      </c>
      <c r="G24" s="39">
        <v>0</v>
      </c>
      <c r="H24" s="39">
        <v>0</v>
      </c>
      <c r="I24" s="39">
        <v>0</v>
      </c>
      <c r="J24" s="39">
        <v>0</v>
      </c>
      <c r="K24" s="27"/>
      <c r="L24" s="27"/>
      <c r="M24" s="27"/>
      <c r="N24" s="27"/>
    </row>
    <row r="25" spans="1:14" ht="23" x14ac:dyDescent="0.25">
      <c r="A25" s="27"/>
      <c r="B25" s="38">
        <v>11.5</v>
      </c>
      <c r="C25" s="83">
        <v>625997.80000000005</v>
      </c>
      <c r="D25" s="39">
        <v>0</v>
      </c>
      <c r="E25" s="39">
        <v>500798.24000000005</v>
      </c>
      <c r="F25" s="39">
        <v>125199.56000000001</v>
      </c>
      <c r="G25" s="39">
        <v>0</v>
      </c>
      <c r="H25" s="39">
        <v>0</v>
      </c>
      <c r="I25" s="39">
        <v>0</v>
      </c>
      <c r="J25" s="39">
        <v>0</v>
      </c>
      <c r="K25" s="27"/>
      <c r="L25" s="27"/>
      <c r="M25" s="27"/>
      <c r="N25" s="27"/>
    </row>
    <row r="26" spans="1:14" ht="23" x14ac:dyDescent="0.25">
      <c r="A26" s="27"/>
      <c r="B26" s="38">
        <v>12</v>
      </c>
      <c r="C26" s="83">
        <v>363943.06</v>
      </c>
      <c r="D26" s="39">
        <v>0</v>
      </c>
      <c r="E26" s="39">
        <v>161752.47111111111</v>
      </c>
      <c r="F26" s="39">
        <v>202190.58888888889</v>
      </c>
      <c r="G26" s="39">
        <v>0</v>
      </c>
      <c r="H26" s="39">
        <v>0</v>
      </c>
      <c r="I26" s="39">
        <v>0</v>
      </c>
      <c r="J26" s="39">
        <v>0</v>
      </c>
      <c r="K26" s="27"/>
      <c r="L26" s="27"/>
      <c r="M26" s="27"/>
      <c r="N26" s="27"/>
    </row>
    <row r="27" spans="1:14" ht="23" x14ac:dyDescent="0.25">
      <c r="A27" s="27"/>
      <c r="B27" s="38">
        <v>12.5</v>
      </c>
      <c r="C27" s="83">
        <v>1608843.7999999998</v>
      </c>
      <c r="D27" s="39">
        <v>0</v>
      </c>
      <c r="E27" s="39">
        <v>134070.31666666665</v>
      </c>
      <c r="F27" s="39">
        <v>1474773.4833333332</v>
      </c>
      <c r="G27" s="39">
        <v>0</v>
      </c>
      <c r="H27" s="39">
        <v>0</v>
      </c>
      <c r="I27" s="39">
        <v>0</v>
      </c>
      <c r="J27" s="39">
        <v>0</v>
      </c>
      <c r="K27" s="27"/>
      <c r="L27" s="27"/>
      <c r="M27" s="27"/>
      <c r="N27" s="27"/>
    </row>
    <row r="28" spans="1:14" ht="23" x14ac:dyDescent="0.25">
      <c r="A28" s="27"/>
      <c r="B28" s="38">
        <v>13</v>
      </c>
      <c r="C28" s="83">
        <v>2230433.04</v>
      </c>
      <c r="D28" s="39">
        <v>0</v>
      </c>
      <c r="E28" s="39">
        <v>586956.06315789465</v>
      </c>
      <c r="F28" s="39">
        <v>1643476.9768421052</v>
      </c>
      <c r="G28" s="39">
        <v>0</v>
      </c>
      <c r="H28" s="39">
        <v>0</v>
      </c>
      <c r="I28" s="39">
        <v>0</v>
      </c>
      <c r="J28" s="39">
        <v>0</v>
      </c>
      <c r="K28" s="27"/>
      <c r="L28" s="27"/>
      <c r="M28" s="27"/>
      <c r="N28" s="27"/>
    </row>
    <row r="29" spans="1:14" ht="23" x14ac:dyDescent="0.25">
      <c r="A29" s="27"/>
      <c r="B29" s="38">
        <v>13.5</v>
      </c>
      <c r="C29" s="83">
        <v>4005039.63</v>
      </c>
      <c r="D29" s="39">
        <v>0</v>
      </c>
      <c r="E29" s="39">
        <v>924239.91461538465</v>
      </c>
      <c r="F29" s="39">
        <v>2926759.7296153842</v>
      </c>
      <c r="G29" s="39">
        <v>154039.98576923079</v>
      </c>
      <c r="H29" s="39">
        <v>0</v>
      </c>
      <c r="I29" s="39">
        <v>0</v>
      </c>
      <c r="J29" s="39">
        <v>0</v>
      </c>
      <c r="K29" s="27"/>
      <c r="L29" s="27"/>
      <c r="M29" s="27"/>
      <c r="N29" s="27"/>
    </row>
    <row r="30" spans="1:14" ht="23" x14ac:dyDescent="0.25">
      <c r="A30" s="27"/>
      <c r="B30" s="38">
        <v>14</v>
      </c>
      <c r="C30" s="83">
        <v>16124399.190000001</v>
      </c>
      <c r="D30" s="39">
        <v>0</v>
      </c>
      <c r="E30" s="39">
        <v>2103182.5030434784</v>
      </c>
      <c r="F30" s="39">
        <v>10515912.515217392</v>
      </c>
      <c r="G30" s="39">
        <v>3505304.1717391303</v>
      </c>
      <c r="H30" s="39">
        <v>0</v>
      </c>
      <c r="I30" s="39">
        <v>0</v>
      </c>
      <c r="J30" s="39">
        <v>0</v>
      </c>
      <c r="K30" s="27"/>
      <c r="L30" s="27"/>
      <c r="M30" s="27"/>
      <c r="N30" s="27"/>
    </row>
    <row r="31" spans="1:14" ht="23" x14ac:dyDescent="0.25">
      <c r="A31" s="27"/>
      <c r="B31" s="38">
        <v>14.5</v>
      </c>
      <c r="C31" s="83">
        <v>37236633.399999991</v>
      </c>
      <c r="D31" s="39">
        <v>0</v>
      </c>
      <c r="E31" s="39">
        <v>0</v>
      </c>
      <c r="F31" s="39">
        <v>22607955.99285714</v>
      </c>
      <c r="G31" s="39">
        <v>14628677.407142855</v>
      </c>
      <c r="H31" s="39">
        <v>0</v>
      </c>
      <c r="I31" s="39">
        <v>0</v>
      </c>
      <c r="J31" s="39"/>
      <c r="K31" s="27"/>
      <c r="L31" s="27"/>
      <c r="M31" s="27"/>
      <c r="N31" s="27"/>
    </row>
    <row r="32" spans="1:14" ht="23" x14ac:dyDescent="0.25">
      <c r="A32" s="27"/>
      <c r="B32" s="38">
        <v>15</v>
      </c>
      <c r="C32" s="83">
        <v>63686295.050000004</v>
      </c>
      <c r="D32" s="39">
        <v>0</v>
      </c>
      <c r="E32" s="39">
        <v>1929887.728787879</v>
      </c>
      <c r="F32" s="39">
        <v>21228765.016666666</v>
      </c>
      <c r="G32" s="39">
        <v>38597754.575757578</v>
      </c>
      <c r="H32" s="39">
        <v>1929887.728787879</v>
      </c>
      <c r="I32" s="39">
        <v>0</v>
      </c>
      <c r="J32" s="39"/>
      <c r="K32" s="27"/>
      <c r="L32" s="27"/>
      <c r="M32" s="27"/>
      <c r="N32" s="27"/>
    </row>
    <row r="33" spans="1:14" ht="23" x14ac:dyDescent="0.25">
      <c r="A33" s="27"/>
      <c r="B33" s="38">
        <v>15.5</v>
      </c>
      <c r="C33" s="83">
        <v>60164481.629999995</v>
      </c>
      <c r="D33" s="39">
        <v>0</v>
      </c>
      <c r="E33" s="39">
        <v>0</v>
      </c>
      <c r="F33" s="39">
        <v>11698649.205833333</v>
      </c>
      <c r="G33" s="39">
        <v>46794596.82333333</v>
      </c>
      <c r="H33" s="39">
        <v>1671235.6008333333</v>
      </c>
      <c r="I33" s="39">
        <v>0</v>
      </c>
      <c r="J33" s="39"/>
      <c r="K33" s="27"/>
      <c r="L33" s="27"/>
      <c r="M33" s="27"/>
      <c r="N33" s="27"/>
    </row>
    <row r="34" spans="1:14" ht="23" x14ac:dyDescent="0.25">
      <c r="A34" s="27"/>
      <c r="B34" s="38">
        <v>16</v>
      </c>
      <c r="C34" s="83">
        <v>25848538.710000001</v>
      </c>
      <c r="D34" s="39">
        <v>0</v>
      </c>
      <c r="E34" s="39">
        <v>0</v>
      </c>
      <c r="F34" s="39">
        <v>6842260.2467647064</v>
      </c>
      <c r="G34" s="39">
        <v>15205022.770588236</v>
      </c>
      <c r="H34" s="39">
        <v>3801255.692647059</v>
      </c>
      <c r="I34" s="39">
        <v>0</v>
      </c>
      <c r="J34" s="39">
        <v>0</v>
      </c>
      <c r="K34" s="27"/>
      <c r="L34" s="27"/>
      <c r="M34" s="27"/>
      <c r="N34" s="27"/>
    </row>
    <row r="35" spans="1:14" ht="23" x14ac:dyDescent="0.25">
      <c r="A35" s="27"/>
      <c r="B35" s="38">
        <v>16.5</v>
      </c>
      <c r="C35" s="83">
        <v>4916689.6499999994</v>
      </c>
      <c r="D35" s="39">
        <v>0</v>
      </c>
      <c r="E35" s="39">
        <v>0</v>
      </c>
      <c r="F35" s="39">
        <v>364199.23333333328</v>
      </c>
      <c r="G35" s="39">
        <v>4188291.1833333327</v>
      </c>
      <c r="H35" s="39">
        <v>364199.23333333328</v>
      </c>
      <c r="I35" s="39">
        <v>0</v>
      </c>
      <c r="J35" s="39">
        <v>0</v>
      </c>
      <c r="K35" s="27"/>
      <c r="L35" s="27"/>
      <c r="M35" s="27"/>
      <c r="N35" s="27"/>
    </row>
    <row r="36" spans="1:14" ht="23" x14ac:dyDescent="0.25">
      <c r="A36" s="27"/>
      <c r="B36" s="38">
        <v>17</v>
      </c>
      <c r="C36" s="83">
        <v>634689.98</v>
      </c>
      <c r="D36" s="39">
        <v>0</v>
      </c>
      <c r="E36" s="39">
        <v>0</v>
      </c>
      <c r="F36" s="39">
        <v>74669.409411764704</v>
      </c>
      <c r="G36" s="39">
        <v>448016.45647058822</v>
      </c>
      <c r="H36" s="39">
        <v>112004.11411764706</v>
      </c>
      <c r="I36" s="39">
        <v>0</v>
      </c>
      <c r="J36" s="39">
        <v>0</v>
      </c>
      <c r="K36" s="27"/>
      <c r="L36" s="27"/>
      <c r="M36" s="27"/>
      <c r="N36" s="27"/>
    </row>
    <row r="37" spans="1:14" ht="23" x14ac:dyDescent="0.25">
      <c r="A37" s="27"/>
      <c r="B37" s="38">
        <v>17.5</v>
      </c>
      <c r="C37" s="83"/>
      <c r="D37" s="39"/>
      <c r="E37" s="39"/>
      <c r="F37" s="39"/>
      <c r="G37" s="39"/>
      <c r="H37" s="39"/>
      <c r="I37" s="39">
        <v>0</v>
      </c>
      <c r="J37" s="39">
        <v>0</v>
      </c>
      <c r="K37" s="27"/>
      <c r="L37" s="27"/>
      <c r="M37" s="27"/>
      <c r="N37" s="27"/>
    </row>
    <row r="38" spans="1:14" ht="23" x14ac:dyDescent="0.25">
      <c r="A38" s="27"/>
      <c r="B38" s="38">
        <v>18</v>
      </c>
      <c r="C38" s="83"/>
      <c r="D38" s="39"/>
      <c r="E38" s="39"/>
      <c r="F38" s="39"/>
      <c r="G38" s="39"/>
      <c r="H38" s="39"/>
      <c r="I38" s="39">
        <v>0</v>
      </c>
      <c r="J38" s="39">
        <v>0</v>
      </c>
      <c r="K38" s="27"/>
      <c r="L38" s="43"/>
      <c r="M38" s="43"/>
      <c r="N38" s="27"/>
    </row>
    <row r="39" spans="1:14" ht="23" x14ac:dyDescent="0.25">
      <c r="A39" s="27"/>
      <c r="B39" s="38">
        <v>18.5</v>
      </c>
      <c r="C39" s="83"/>
      <c r="D39" s="39"/>
      <c r="E39" s="39"/>
      <c r="F39" s="39"/>
      <c r="G39" s="39"/>
      <c r="H39" s="39"/>
      <c r="I39" s="39">
        <v>0</v>
      </c>
      <c r="J39" s="39">
        <v>0</v>
      </c>
      <c r="K39" s="27"/>
      <c r="L39" s="43"/>
      <c r="M39" s="43"/>
      <c r="N39" s="27"/>
    </row>
    <row r="40" spans="1:14" ht="23" x14ac:dyDescent="0.25">
      <c r="A40" s="27"/>
      <c r="B40" s="38">
        <v>19</v>
      </c>
      <c r="C40" s="83"/>
      <c r="D40" s="39"/>
      <c r="E40" s="39"/>
      <c r="F40" s="39"/>
      <c r="G40" s="39"/>
      <c r="H40" s="39"/>
      <c r="I40" s="39"/>
      <c r="J40" s="39">
        <v>0</v>
      </c>
      <c r="K40" s="27"/>
      <c r="L40" s="43"/>
      <c r="M40" s="43"/>
      <c r="N40" s="27"/>
    </row>
    <row r="41" spans="1:14" ht="23" x14ac:dyDescent="0.25">
      <c r="A41" s="27"/>
      <c r="B41" s="38">
        <v>19.5</v>
      </c>
      <c r="C41" s="83"/>
      <c r="D41" s="39"/>
      <c r="E41" s="39"/>
      <c r="F41" s="39"/>
      <c r="G41" s="39"/>
      <c r="H41" s="39"/>
      <c r="I41" s="39"/>
      <c r="J41" s="39"/>
      <c r="K41" s="27"/>
      <c r="L41" s="43"/>
      <c r="M41" s="43"/>
      <c r="N41" s="27"/>
    </row>
    <row r="42" spans="1:14" ht="23" x14ac:dyDescent="0.25">
      <c r="A42" s="27"/>
      <c r="B42" s="44"/>
      <c r="C42" s="84"/>
      <c r="D42" s="45"/>
      <c r="E42" s="45"/>
      <c r="F42" s="45"/>
      <c r="G42" s="45"/>
      <c r="H42" s="45"/>
      <c r="I42" s="45"/>
      <c r="J42" s="45"/>
      <c r="K42" s="27"/>
      <c r="L42" s="43"/>
      <c r="M42" s="43"/>
      <c r="N42" s="27"/>
    </row>
    <row r="43" spans="1:14" ht="23" x14ac:dyDescent="0.25">
      <c r="A43" s="27"/>
      <c r="B43" s="46" t="s">
        <v>23</v>
      </c>
      <c r="C43" s="90">
        <v>217561906.03999999</v>
      </c>
      <c r="D43" s="39">
        <v>0</v>
      </c>
      <c r="E43" s="39">
        <v>6456808.3373824134</v>
      </c>
      <c r="F43" s="39">
        <v>79704811.958764032</v>
      </c>
      <c r="G43" s="39">
        <v>123521703.3741343</v>
      </c>
      <c r="H43" s="39">
        <v>7878582.369719252</v>
      </c>
      <c r="I43" s="39"/>
      <c r="J43" s="39">
        <v>0</v>
      </c>
      <c r="K43" s="27"/>
      <c r="L43" s="43"/>
      <c r="M43" s="43"/>
      <c r="N43" s="27"/>
    </row>
    <row r="44" spans="1:14" s="25" customFormat="1" ht="23" x14ac:dyDescent="0.25">
      <c r="A44" s="47"/>
      <c r="B44" s="38" t="s">
        <v>24</v>
      </c>
      <c r="C44" s="86">
        <v>100</v>
      </c>
      <c r="D44" s="48">
        <v>0</v>
      </c>
      <c r="E44" s="48">
        <v>2.9678027991698568</v>
      </c>
      <c r="F44" s="48">
        <v>36.63546316978389</v>
      </c>
      <c r="G44" s="48">
        <v>56.775428025264738</v>
      </c>
      <c r="H44" s="48">
        <v>3.6213060057815132</v>
      </c>
      <c r="I44" s="48"/>
      <c r="J44" s="48">
        <v>0</v>
      </c>
      <c r="K44" s="47"/>
      <c r="L44" s="43"/>
      <c r="M44" s="43"/>
      <c r="N44" s="47"/>
    </row>
    <row r="45" spans="1:14" s="25" customFormat="1" ht="23" x14ac:dyDescent="0.25">
      <c r="A45" s="47"/>
      <c r="B45" s="38" t="s">
        <v>25</v>
      </c>
      <c r="C45" s="87">
        <v>15.053297185045199</v>
      </c>
      <c r="D45" s="49">
        <v>0</v>
      </c>
      <c r="E45" s="49">
        <v>13.807403666963411</v>
      </c>
      <c r="F45" s="49">
        <v>14.738516847802984</v>
      </c>
      <c r="G45" s="49">
        <v>15.281165876664099</v>
      </c>
      <c r="H45" s="49">
        <v>15.68631389729212</v>
      </c>
      <c r="I45" s="49"/>
      <c r="J45" s="49">
        <v>0</v>
      </c>
      <c r="K45" s="47"/>
      <c r="L45" s="43"/>
      <c r="M45" s="43"/>
      <c r="N45" s="47"/>
    </row>
    <row r="46" spans="1:14" s="26" customFormat="1" ht="23" x14ac:dyDescent="0.25">
      <c r="A46" s="50"/>
      <c r="B46" s="51" t="s">
        <v>26</v>
      </c>
      <c r="C46" s="88">
        <v>0.5519972229290776</v>
      </c>
      <c r="D46" s="52">
        <v>0</v>
      </c>
      <c r="E46" s="52">
        <v>1.1817521777323949</v>
      </c>
      <c r="F46" s="52">
        <v>0.59385523653629968</v>
      </c>
      <c r="G46" s="52">
        <v>0.29034202187385583</v>
      </c>
      <c r="H46" s="52">
        <v>0.22535861086618958</v>
      </c>
      <c r="I46" s="52"/>
      <c r="J46" s="52">
        <v>0</v>
      </c>
      <c r="K46" s="50"/>
      <c r="L46" s="43"/>
      <c r="M46" s="43"/>
      <c r="N46" s="50"/>
    </row>
    <row r="47" spans="1:14" ht="23" x14ac:dyDescent="0.25">
      <c r="A47" s="27"/>
      <c r="B47" s="53" t="s">
        <v>27</v>
      </c>
      <c r="C47" s="89">
        <v>30.736108014047421</v>
      </c>
      <c r="D47" s="54">
        <v>0</v>
      </c>
      <c r="E47" s="54">
        <v>24.200875113832254</v>
      </c>
      <c r="F47" s="54">
        <v>28.942106282059889</v>
      </c>
      <c r="G47" s="54">
        <v>31.993904086835474</v>
      </c>
      <c r="H47" s="54">
        <v>34.471118445246546</v>
      </c>
      <c r="I47" s="54"/>
      <c r="J47" s="54">
        <v>0</v>
      </c>
      <c r="K47" s="27"/>
      <c r="L47" s="43"/>
      <c r="M47" s="43"/>
      <c r="N47" s="27"/>
    </row>
    <row r="48" spans="1:14" ht="23" x14ac:dyDescent="0.25">
      <c r="A48" s="27"/>
      <c r="B48" s="46" t="s">
        <v>28</v>
      </c>
      <c r="C48" s="83">
        <v>6686.6106275509073</v>
      </c>
      <c r="D48" s="55">
        <v>0</v>
      </c>
      <c r="E48" s="55">
        <v>156.26041220694265</v>
      </c>
      <c r="F48" s="55">
        <v>2306.8251389021466</v>
      </c>
      <c r="G48" s="55">
        <v>3951.9415303945948</v>
      </c>
      <c r="H48" s="55">
        <v>271.58354604722359</v>
      </c>
      <c r="I48" s="55"/>
      <c r="J48" s="55">
        <v>0</v>
      </c>
      <c r="K48" s="27"/>
      <c r="L48" s="43"/>
      <c r="M48" s="43"/>
      <c r="N48" s="27"/>
    </row>
    <row r="49" spans="1:14" ht="23" x14ac:dyDescent="0.25">
      <c r="A49" s="27"/>
      <c r="B49" s="44" t="s">
        <v>24</v>
      </c>
      <c r="C49" s="91">
        <v>100</v>
      </c>
      <c r="D49" s="56">
        <v>0</v>
      </c>
      <c r="E49" s="56">
        <v>2.3369150816573847</v>
      </c>
      <c r="F49" s="56">
        <v>34.499169570264975</v>
      </c>
      <c r="G49" s="56">
        <v>59.102312823650465</v>
      </c>
      <c r="H49" s="56">
        <v>4.0616025244271778</v>
      </c>
      <c r="I49" s="57"/>
      <c r="J49" s="57"/>
      <c r="K49" s="27"/>
      <c r="L49" s="27"/>
      <c r="M49" s="27"/>
      <c r="N49" s="27"/>
    </row>
    <row r="50" spans="1:14" ht="23" x14ac:dyDescent="0.25">
      <c r="A50" s="27"/>
      <c r="B50" s="28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 ht="23" x14ac:dyDescent="0.25">
      <c r="A51" s="27"/>
      <c r="B51" s="28"/>
      <c r="C51" s="27" t="s">
        <v>30</v>
      </c>
      <c r="D51" s="27"/>
      <c r="E51" s="47">
        <f>E48*100/C48</f>
        <v>2.3369150816573847</v>
      </c>
      <c r="F51" s="27"/>
      <c r="G51" s="27"/>
      <c r="H51" s="27"/>
      <c r="I51" s="27"/>
      <c r="J51" s="27"/>
      <c r="K51" s="27"/>
      <c r="L51" s="27"/>
      <c r="M51" s="27"/>
      <c r="N51" s="27"/>
    </row>
    <row r="52" spans="1:14" ht="23" x14ac:dyDescent="0.25">
      <c r="A52" s="27"/>
      <c r="B52" s="28"/>
      <c r="C52" s="27" t="s">
        <v>16</v>
      </c>
      <c r="D52" s="27">
        <f t="shared" ref="D52:I52" si="0">D43/1000000</f>
        <v>0</v>
      </c>
      <c r="E52" s="27">
        <f t="shared" si="0"/>
        <v>6.4568083373824132</v>
      </c>
      <c r="F52" s="27">
        <f t="shared" si="0"/>
        <v>79.704811958764026</v>
      </c>
      <c r="G52" s="27">
        <f t="shared" si="0"/>
        <v>123.5217033741343</v>
      </c>
      <c r="H52" s="27">
        <f t="shared" si="0"/>
        <v>7.8785823697192523</v>
      </c>
      <c r="I52" s="27">
        <f t="shared" si="0"/>
        <v>0</v>
      </c>
      <c r="J52" s="27"/>
      <c r="K52" s="27"/>
      <c r="L52" s="27"/>
      <c r="M52" s="27"/>
      <c r="N52" s="27"/>
    </row>
    <row r="53" spans="1:14" ht="23" x14ac:dyDescent="0.25">
      <c r="A53" s="27"/>
      <c r="B53" s="28"/>
      <c r="C53" s="27">
        <f>L55</f>
        <v>0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 ht="23" x14ac:dyDescent="0.25">
      <c r="A54" s="27"/>
      <c r="B54" s="28"/>
      <c r="C54" s="47">
        <f>K55</f>
        <v>5.3281892087619083E-2</v>
      </c>
      <c r="D54" s="58" t="str">
        <f t="shared" ref="D54:I54" si="1">D6</f>
        <v>O</v>
      </c>
      <c r="E54" s="58" t="str">
        <f t="shared" si="1"/>
        <v>I</v>
      </c>
      <c r="F54" s="58" t="str">
        <f t="shared" si="1"/>
        <v>II</v>
      </c>
      <c r="G54" s="58" t="str">
        <f t="shared" si="1"/>
        <v>III</v>
      </c>
      <c r="H54" s="58" t="str">
        <f t="shared" si="1"/>
        <v>IV</v>
      </c>
      <c r="I54" s="58" t="str">
        <f t="shared" si="1"/>
        <v>V</v>
      </c>
      <c r="J54" s="27"/>
      <c r="K54" s="27"/>
      <c r="L54" s="27"/>
      <c r="M54" s="27"/>
      <c r="N54" s="27"/>
    </row>
    <row r="55" spans="1:14" ht="23" x14ac:dyDescent="0.25">
      <c r="A55" s="27"/>
      <c r="B55" s="59" t="s">
        <v>33</v>
      </c>
      <c r="C55" s="27" t="str">
        <f>CONCATENATE(C51,C53,C52)</f>
        <v>&lt; 11,5 cm =0%</v>
      </c>
      <c r="D55" s="47">
        <f t="shared" ref="D55:I55" si="2">SUM(D8:D24)/1000000000</f>
        <v>0</v>
      </c>
      <c r="E55" s="47">
        <f t="shared" si="2"/>
        <v>1.1592110000000001E-4</v>
      </c>
      <c r="F55" s="47">
        <f t="shared" si="2"/>
        <v>0</v>
      </c>
      <c r="G55" s="47">
        <f t="shared" si="2"/>
        <v>0</v>
      </c>
      <c r="H55" s="47">
        <f t="shared" si="2"/>
        <v>0</v>
      </c>
      <c r="I55" s="47">
        <f t="shared" si="2"/>
        <v>0</v>
      </c>
      <c r="J55" s="47">
        <f>SUM(D55:I55)</f>
        <v>1.1592110000000001E-4</v>
      </c>
      <c r="K55" s="47">
        <f>(J55/$J57)*100</f>
        <v>5.3281892087619083E-2</v>
      </c>
      <c r="L55" s="47">
        <f>ROUND(K55,0)</f>
        <v>0</v>
      </c>
      <c r="M55" s="27"/>
      <c r="N55" s="27"/>
    </row>
    <row r="56" spans="1:14" ht="23" x14ac:dyDescent="0.25">
      <c r="A56" s="27"/>
      <c r="B56" s="59"/>
      <c r="C56" s="27" t="s">
        <v>29</v>
      </c>
      <c r="D56" s="47">
        <f t="shared" ref="D56:I56" si="3">SUM(D25:D42)/1000000000</f>
        <v>0</v>
      </c>
      <c r="E56" s="47">
        <f t="shared" si="3"/>
        <v>6.340887237382414E-3</v>
      </c>
      <c r="F56" s="47">
        <f t="shared" si="3"/>
        <v>7.9704811958764027E-2</v>
      </c>
      <c r="G56" s="47">
        <f t="shared" si="3"/>
        <v>0.1235217033741343</v>
      </c>
      <c r="H56" s="47">
        <f t="shared" si="3"/>
        <v>7.878582369719252E-3</v>
      </c>
      <c r="I56" s="47">
        <f t="shared" si="3"/>
        <v>0</v>
      </c>
      <c r="J56" s="47">
        <f>SUM(D56:I56)</f>
        <v>0.21744598493999998</v>
      </c>
      <c r="K56" s="47">
        <f>(J56/$J57)*100</f>
        <v>99.946718107912375</v>
      </c>
      <c r="L56" s="27"/>
      <c r="M56" s="27"/>
      <c r="N56" s="27"/>
    </row>
    <row r="57" spans="1:14" ht="23" x14ac:dyDescent="0.25">
      <c r="A57" s="27"/>
      <c r="B57" s="59"/>
      <c r="C57" s="27"/>
      <c r="D57" s="27"/>
      <c r="E57" s="27"/>
      <c r="F57" s="27"/>
      <c r="G57" s="27"/>
      <c r="H57" s="27"/>
      <c r="I57" s="27"/>
      <c r="J57" s="47">
        <f>SUM(J55:J56)</f>
        <v>0.21756190603999997</v>
      </c>
      <c r="K57" s="47">
        <f>SUM(K55:K56)</f>
        <v>100</v>
      </c>
      <c r="L57" s="27"/>
      <c r="M57" s="27"/>
      <c r="N57" s="27"/>
    </row>
    <row r="58" spans="1:14" ht="23" x14ac:dyDescent="0.25">
      <c r="A58" s="27"/>
      <c r="B58" s="59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 ht="23" x14ac:dyDescent="0.25">
      <c r="A59" s="27"/>
      <c r="B59" s="59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 ht="23" x14ac:dyDescent="0.25">
      <c r="A60" s="27"/>
      <c r="B60" s="59"/>
      <c r="C60" s="47">
        <f>K61</f>
        <v>0</v>
      </c>
      <c r="D60" s="60" t="s">
        <v>5</v>
      </c>
      <c r="E60" s="60" t="s">
        <v>6</v>
      </c>
      <c r="F60" s="60" t="s">
        <v>7</v>
      </c>
      <c r="G60" s="60" t="s">
        <v>8</v>
      </c>
      <c r="H60" s="60" t="s">
        <v>9</v>
      </c>
      <c r="I60" s="60" t="s">
        <v>10</v>
      </c>
      <c r="J60" s="27"/>
      <c r="K60" s="27"/>
      <c r="L60" s="27"/>
      <c r="M60" s="27"/>
      <c r="N60" s="27"/>
    </row>
    <row r="61" spans="1:14" ht="23" x14ac:dyDescent="0.25">
      <c r="A61" s="27"/>
      <c r="B61" s="59"/>
      <c r="C61" s="27" t="s">
        <v>31</v>
      </c>
      <c r="D61" s="61"/>
      <c r="E61" s="61"/>
      <c r="F61" s="61"/>
      <c r="G61" s="61"/>
      <c r="H61" s="61"/>
      <c r="I61" s="61"/>
      <c r="J61" s="47"/>
      <c r="K61" s="47"/>
      <c r="L61" s="42"/>
      <c r="M61" s="27"/>
      <c r="N61" s="27"/>
    </row>
    <row r="62" spans="1:14" ht="23" x14ac:dyDescent="0.25">
      <c r="A62" s="27"/>
      <c r="B62" s="59"/>
      <c r="C62" s="27" t="s">
        <v>29</v>
      </c>
      <c r="D62" s="61"/>
      <c r="E62" s="61"/>
      <c r="F62" s="61"/>
      <c r="G62" s="61"/>
      <c r="H62" s="61"/>
      <c r="I62" s="61"/>
      <c r="J62" s="47"/>
      <c r="K62" s="47"/>
      <c r="L62" s="42"/>
      <c r="M62" s="27"/>
      <c r="N62" s="27"/>
    </row>
    <row r="63" spans="1:14" ht="23" x14ac:dyDescent="0.25">
      <c r="A63" s="27"/>
      <c r="B63" s="59"/>
      <c r="C63" s="27"/>
      <c r="D63" s="27"/>
      <c r="E63" s="27"/>
      <c r="F63" s="27"/>
      <c r="G63" s="27"/>
      <c r="H63" s="27"/>
      <c r="I63" s="27"/>
      <c r="J63" s="47"/>
      <c r="K63" s="47"/>
      <c r="L63" s="42"/>
      <c r="M63" s="27"/>
      <c r="N63" s="27"/>
    </row>
    <row r="64" spans="1:14" ht="23" x14ac:dyDescent="0.25">
      <c r="A64" s="27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</sheetData>
  <mergeCells count="2">
    <mergeCell ref="B1:J1"/>
    <mergeCell ref="B2:J2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INSTITUTO DE FOMENTO PESQUERO / DIVISIÓN INVESTIGACIÓN PESQUERA</oddHeader>
    <oddFooter>&amp;CCONVENIO DE DESEMPEÑO IFOP / SUBSECRETARÍA DE ECONOMÍA Y EMT 2020: 
"PROGRAMA DE SEGUIMIENTO DE LAS PRINCIPALES PESQUERÍAS PELÁGICAS, REGIONES DE VALPARAÍSO Y AYSÉN DEL GENERAL CARLOS IBÁÑEZ DEL CAMPO, AÑO 2020".  ANEXO 4XXX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64"/>
  <sheetViews>
    <sheetView showZeros="0" zoomScale="35" zoomScaleNormal="35" workbookViewId="0"/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3" width="24.140625" style="3" customWidth="1"/>
    <col min="4" max="8" width="23.85546875" style="3" customWidth="1"/>
    <col min="9" max="10" width="20.85546875" style="3" customWidth="1"/>
    <col min="11" max="11" width="11.5703125" style="1"/>
    <col min="12" max="12" width="22.140625" style="1" bestFit="1" customWidth="1"/>
    <col min="13" max="17" width="11.5703125" style="1"/>
    <col min="18" max="18" width="13.85546875" style="1" customWidth="1"/>
    <col min="19" max="20" width="17.5703125" style="1" bestFit="1" customWidth="1"/>
    <col min="21" max="22" width="17.5703125" style="1" customWidth="1"/>
    <col min="23" max="16384" width="11.5703125" style="1"/>
  </cols>
  <sheetData>
    <row r="1" spans="1:23" ht="23" x14ac:dyDescent="0.25">
      <c r="A1" s="27"/>
      <c r="B1" s="102" t="s">
        <v>54</v>
      </c>
      <c r="C1" s="102"/>
      <c r="D1" s="102"/>
      <c r="E1" s="102"/>
      <c r="F1" s="102"/>
      <c r="G1" s="102"/>
      <c r="H1" s="102"/>
      <c r="I1" s="102"/>
      <c r="J1" s="102"/>
      <c r="K1" s="27"/>
      <c r="L1" s="27"/>
      <c r="M1" s="27"/>
      <c r="N1" s="27"/>
    </row>
    <row r="2" spans="1:23" ht="23" x14ac:dyDescent="0.25">
      <c r="A2" s="27"/>
      <c r="B2" s="102" t="s">
        <v>65</v>
      </c>
      <c r="C2" s="102"/>
      <c r="D2" s="102"/>
      <c r="E2" s="102"/>
      <c r="F2" s="102"/>
      <c r="G2" s="102"/>
      <c r="H2" s="102"/>
      <c r="I2" s="102"/>
      <c r="J2" s="102"/>
      <c r="K2" s="27"/>
      <c r="L2" s="27"/>
      <c r="M2" s="27"/>
      <c r="N2" s="27"/>
    </row>
    <row r="3" spans="1:23" ht="23" x14ac:dyDescent="0.25">
      <c r="A3" s="27"/>
      <c r="B3" s="28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23" s="4" customFormat="1" ht="24" thickBot="1" x14ac:dyDescent="0.3">
      <c r="A4" s="29"/>
      <c r="B4" s="65"/>
      <c r="C4" s="92"/>
      <c r="D4" s="66"/>
      <c r="E4" s="66"/>
      <c r="F4" s="66"/>
      <c r="G4" s="66"/>
      <c r="H4" s="66"/>
      <c r="I4" s="66"/>
      <c r="J4" s="66"/>
      <c r="K4" s="29"/>
      <c r="L4" s="29"/>
      <c r="M4" s="29"/>
      <c r="N4" s="29"/>
    </row>
    <row r="5" spans="1:23" s="5" customFormat="1" ht="30" x14ac:dyDescent="0.3">
      <c r="A5" s="29"/>
      <c r="B5" s="32" t="s">
        <v>0</v>
      </c>
      <c r="C5" s="81" t="s">
        <v>1</v>
      </c>
      <c r="D5" s="33" t="s">
        <v>2</v>
      </c>
      <c r="E5" s="33"/>
      <c r="F5" s="33"/>
      <c r="G5" s="33"/>
      <c r="H5" s="33"/>
      <c r="I5" s="33"/>
      <c r="J5" s="67"/>
      <c r="K5" s="29"/>
      <c r="L5" s="29"/>
      <c r="M5" s="29"/>
      <c r="N5" s="29"/>
      <c r="P5" s="6"/>
      <c r="Q5" s="7"/>
      <c r="R5" s="7"/>
      <c r="S5" s="7"/>
      <c r="T5" s="7"/>
      <c r="U5" s="7"/>
      <c r="V5" s="7"/>
      <c r="W5" s="8"/>
    </row>
    <row r="6" spans="1:23" s="4" customFormat="1" ht="23" x14ac:dyDescent="0.25">
      <c r="A6" s="29"/>
      <c r="B6" s="32" t="s">
        <v>3</v>
      </c>
      <c r="C6" s="81" t="s">
        <v>4</v>
      </c>
      <c r="D6" s="34" t="s">
        <v>5</v>
      </c>
      <c r="E6" s="34" t="s">
        <v>6</v>
      </c>
      <c r="F6" s="34" t="s">
        <v>7</v>
      </c>
      <c r="G6" s="34" t="s">
        <v>8</v>
      </c>
      <c r="H6" s="34" t="s">
        <v>9</v>
      </c>
      <c r="I6" s="34" t="s">
        <v>10</v>
      </c>
      <c r="J6" s="68"/>
      <c r="K6" s="29"/>
      <c r="L6" s="29"/>
      <c r="M6" s="29"/>
      <c r="N6" s="29"/>
      <c r="P6" s="9"/>
      <c r="Q6" s="10"/>
      <c r="R6" s="10"/>
      <c r="S6" s="10"/>
      <c r="T6" s="11" t="s">
        <v>11</v>
      </c>
      <c r="U6" s="12" t="s">
        <v>12</v>
      </c>
      <c r="V6" s="12" t="s">
        <v>12</v>
      </c>
      <c r="W6" s="12" t="s">
        <v>12</v>
      </c>
    </row>
    <row r="7" spans="1:23" ht="23" x14ac:dyDescent="0.25">
      <c r="A7" s="27"/>
      <c r="B7" s="36"/>
      <c r="C7" s="82"/>
      <c r="D7" s="37"/>
      <c r="E7" s="37"/>
      <c r="F7" s="37"/>
      <c r="G7" s="37"/>
      <c r="H7" s="37"/>
      <c r="I7" s="37"/>
      <c r="J7" s="37"/>
      <c r="K7" s="27"/>
      <c r="L7" s="27"/>
      <c r="M7" s="27"/>
      <c r="N7" s="27"/>
      <c r="P7" s="9"/>
      <c r="Q7" s="13" t="s">
        <v>13</v>
      </c>
      <c r="R7" s="13"/>
      <c r="S7" s="14" t="s">
        <v>14</v>
      </c>
      <c r="T7" s="10"/>
      <c r="U7" s="15"/>
      <c r="V7" s="15"/>
      <c r="W7" s="15"/>
    </row>
    <row r="8" spans="1:23" ht="23" x14ac:dyDescent="0.25">
      <c r="A8" s="27"/>
      <c r="B8" s="38">
        <v>3</v>
      </c>
      <c r="C8" s="83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/>
      <c r="J8" s="40"/>
      <c r="K8" s="27"/>
      <c r="L8" s="27"/>
      <c r="M8" s="27"/>
      <c r="N8" s="27"/>
      <c r="P8" s="9"/>
      <c r="Q8" s="13" t="s">
        <v>15</v>
      </c>
      <c r="R8" s="16" t="e">
        <f>V8</f>
        <v>#REF!</v>
      </c>
      <c r="S8" s="17">
        <f>C43</f>
        <v>2959487132.3000002</v>
      </c>
      <c r="T8" s="17" t="e">
        <f>SUM(T9:T11)</f>
        <v>#REF!</v>
      </c>
      <c r="U8" s="18" t="e">
        <f>T8/1000000</f>
        <v>#REF!</v>
      </c>
      <c r="V8" s="19" t="e">
        <f>SUM(V9:V11)</f>
        <v>#REF!</v>
      </c>
      <c r="W8" s="18"/>
    </row>
    <row r="9" spans="1:23" ht="23" x14ac:dyDescent="0.25">
      <c r="A9" s="27"/>
      <c r="B9" s="38">
        <v>3.5</v>
      </c>
      <c r="C9" s="83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/>
      <c r="J9" s="39"/>
      <c r="K9" s="27"/>
      <c r="L9" s="41"/>
      <c r="M9" s="41"/>
      <c r="N9" s="27"/>
      <c r="P9" s="9"/>
      <c r="Q9" s="13" t="s">
        <v>17</v>
      </c>
      <c r="R9" s="16" t="e">
        <f>V9</f>
        <v>#REF!</v>
      </c>
      <c r="S9" s="17"/>
      <c r="T9" s="17" t="e">
        <f>#REF!</f>
        <v>#REF!</v>
      </c>
      <c r="U9" s="18" t="e">
        <f>T9/1000000</f>
        <v>#REF!</v>
      </c>
      <c r="V9" s="20" t="e">
        <f>(U9*100)/$U$8</f>
        <v>#REF!</v>
      </c>
      <c r="W9" s="18"/>
    </row>
    <row r="10" spans="1:23" ht="23" x14ac:dyDescent="0.25">
      <c r="A10" s="27"/>
      <c r="B10" s="38">
        <v>4</v>
      </c>
      <c r="C10" s="83">
        <v>884493.98</v>
      </c>
      <c r="D10" s="39">
        <v>884493.98</v>
      </c>
      <c r="E10" s="39">
        <v>0</v>
      </c>
      <c r="F10" s="39">
        <v>0</v>
      </c>
      <c r="G10" s="39">
        <v>0</v>
      </c>
      <c r="H10" s="39">
        <v>0</v>
      </c>
      <c r="I10" s="39"/>
      <c r="J10" s="39"/>
      <c r="K10" s="27"/>
      <c r="L10" s="42"/>
      <c r="M10" s="41"/>
      <c r="N10" s="27"/>
      <c r="P10" s="9"/>
      <c r="Q10" s="13" t="s">
        <v>19</v>
      </c>
      <c r="R10" s="16" t="e">
        <f>V10</f>
        <v>#REF!</v>
      </c>
      <c r="S10" s="17"/>
      <c r="T10" s="17" t="e">
        <f>#REF!</f>
        <v>#REF!</v>
      </c>
      <c r="U10" s="18" t="e">
        <f>T10/1000000</f>
        <v>#REF!</v>
      </c>
      <c r="V10" s="20" t="e">
        <f>(U10*100)/$U$8</f>
        <v>#REF!</v>
      </c>
      <c r="W10" s="18"/>
    </row>
    <row r="11" spans="1:23" ht="23" x14ac:dyDescent="0.25">
      <c r="A11" s="27"/>
      <c r="B11" s="38">
        <v>4.5</v>
      </c>
      <c r="C11" s="83">
        <v>2213580.9500000002</v>
      </c>
      <c r="D11" s="39">
        <v>2213580.9500000002</v>
      </c>
      <c r="E11" s="39">
        <v>0</v>
      </c>
      <c r="F11" s="39">
        <v>0</v>
      </c>
      <c r="G11" s="39">
        <v>0</v>
      </c>
      <c r="H11" s="39">
        <v>0</v>
      </c>
      <c r="I11" s="39"/>
      <c r="J11" s="39"/>
      <c r="K11" s="27"/>
      <c r="L11" s="42"/>
      <c r="M11" s="41"/>
      <c r="N11" s="27"/>
      <c r="P11" s="9"/>
      <c r="Q11" s="13" t="s">
        <v>21</v>
      </c>
      <c r="R11" s="16" t="e">
        <f>V11</f>
        <v>#REF!</v>
      </c>
      <c r="S11" s="17"/>
      <c r="T11" s="17" t="e">
        <f>#REF!</f>
        <v>#REF!</v>
      </c>
      <c r="U11" s="18" t="e">
        <f>T11/1000000</f>
        <v>#REF!</v>
      </c>
      <c r="V11" s="20" t="e">
        <f>(U11*100)/$U$8</f>
        <v>#REF!</v>
      </c>
      <c r="W11" s="18"/>
    </row>
    <row r="12" spans="1:23" ht="26" thickBot="1" x14ac:dyDescent="0.3">
      <c r="A12" s="27"/>
      <c r="B12" s="38">
        <v>5</v>
      </c>
      <c r="C12" s="83">
        <v>28776110.34</v>
      </c>
      <c r="D12" s="39">
        <v>28776110.34</v>
      </c>
      <c r="E12" s="39">
        <v>0</v>
      </c>
      <c r="F12" s="39">
        <v>0</v>
      </c>
      <c r="G12" s="39">
        <v>0</v>
      </c>
      <c r="H12" s="39">
        <v>0</v>
      </c>
      <c r="I12" s="39"/>
      <c r="J12" s="39"/>
      <c r="K12" s="27"/>
      <c r="L12" s="27"/>
      <c r="M12" s="27"/>
      <c r="N12" s="27"/>
      <c r="P12" s="21"/>
      <c r="Q12" s="22"/>
      <c r="R12" s="22"/>
      <c r="S12" s="22"/>
      <c r="T12" s="23"/>
      <c r="U12" s="23"/>
      <c r="V12" s="23"/>
      <c r="W12" s="24"/>
    </row>
    <row r="13" spans="1:23" ht="23" x14ac:dyDescent="0.25">
      <c r="A13" s="27"/>
      <c r="B13" s="38">
        <v>5.5</v>
      </c>
      <c r="C13" s="83">
        <v>111941283.80000001</v>
      </c>
      <c r="D13" s="39">
        <v>111941283.80000001</v>
      </c>
      <c r="E13" s="39">
        <v>0</v>
      </c>
      <c r="F13" s="39">
        <v>0</v>
      </c>
      <c r="G13" s="39">
        <v>0</v>
      </c>
      <c r="H13" s="39">
        <v>0</v>
      </c>
      <c r="I13" s="39"/>
      <c r="J13" s="39"/>
      <c r="K13" s="27"/>
      <c r="L13" s="27"/>
      <c r="M13" s="27"/>
      <c r="N13" s="27"/>
    </row>
    <row r="14" spans="1:23" ht="23" x14ac:dyDescent="0.25">
      <c r="A14" s="27"/>
      <c r="B14" s="38">
        <v>6</v>
      </c>
      <c r="C14" s="83">
        <v>200041618.19</v>
      </c>
      <c r="D14" s="39">
        <v>200041618.19</v>
      </c>
      <c r="E14" s="39">
        <v>0</v>
      </c>
      <c r="F14" s="39">
        <v>0</v>
      </c>
      <c r="G14" s="39">
        <v>0</v>
      </c>
      <c r="H14" s="39">
        <v>0</v>
      </c>
      <c r="I14" s="39"/>
      <c r="J14" s="39"/>
      <c r="K14" s="27"/>
      <c r="L14" s="27"/>
      <c r="M14" s="27"/>
      <c r="N14" s="27"/>
    </row>
    <row r="15" spans="1:23" ht="23" x14ac:dyDescent="0.25">
      <c r="A15" s="27"/>
      <c r="B15" s="38">
        <v>6.5</v>
      </c>
      <c r="C15" s="83">
        <v>220860025.13999999</v>
      </c>
      <c r="D15" s="39">
        <v>220860025.13999999</v>
      </c>
      <c r="E15" s="39">
        <v>0</v>
      </c>
      <c r="F15" s="39">
        <v>0</v>
      </c>
      <c r="G15" s="39">
        <v>0</v>
      </c>
      <c r="H15" s="39">
        <v>0</v>
      </c>
      <c r="I15" s="39"/>
      <c r="J15" s="39"/>
      <c r="K15" s="27"/>
      <c r="L15" s="27"/>
      <c r="M15" s="27"/>
      <c r="N15" s="27"/>
    </row>
    <row r="16" spans="1:23" ht="23" x14ac:dyDescent="0.25">
      <c r="A16" s="27"/>
      <c r="B16" s="38">
        <v>7</v>
      </c>
      <c r="C16" s="83">
        <v>276324363.20999998</v>
      </c>
      <c r="D16" s="39">
        <v>276324363.20999998</v>
      </c>
      <c r="E16" s="39">
        <v>0</v>
      </c>
      <c r="F16" s="39">
        <v>0</v>
      </c>
      <c r="G16" s="39">
        <v>0</v>
      </c>
      <c r="H16" s="39">
        <v>0</v>
      </c>
      <c r="I16" s="39"/>
      <c r="J16" s="39"/>
      <c r="K16" s="27"/>
      <c r="L16" s="27"/>
      <c r="M16" s="27"/>
      <c r="N16" s="27"/>
      <c r="Q16" s="1" t="s">
        <v>22</v>
      </c>
    </row>
    <row r="17" spans="1:14" ht="23" x14ac:dyDescent="0.25">
      <c r="A17" s="27"/>
      <c r="B17" s="38">
        <v>7.5</v>
      </c>
      <c r="C17" s="83">
        <v>217739349.93000001</v>
      </c>
      <c r="D17" s="39">
        <v>217739349.93000001</v>
      </c>
      <c r="E17" s="39">
        <v>0</v>
      </c>
      <c r="F17" s="39">
        <v>0</v>
      </c>
      <c r="G17" s="39">
        <v>0</v>
      </c>
      <c r="H17" s="39">
        <v>0</v>
      </c>
      <c r="I17" s="39"/>
      <c r="J17" s="39"/>
      <c r="K17" s="27"/>
      <c r="L17" s="42">
        <f>K55</f>
        <v>45.356667356982108</v>
      </c>
      <c r="M17" s="41" t="s">
        <v>16</v>
      </c>
      <c r="N17" s="27"/>
    </row>
    <row r="18" spans="1:14" ht="23" x14ac:dyDescent="0.25">
      <c r="A18" s="27"/>
      <c r="B18" s="38">
        <v>8</v>
      </c>
      <c r="C18" s="83">
        <v>155207111.14000002</v>
      </c>
      <c r="D18" s="39">
        <v>155207111.14000002</v>
      </c>
      <c r="E18" s="39">
        <v>0</v>
      </c>
      <c r="F18" s="39">
        <v>0</v>
      </c>
      <c r="G18" s="39">
        <v>0</v>
      </c>
      <c r="H18" s="39">
        <v>0</v>
      </c>
      <c r="I18" s="39"/>
      <c r="J18" s="39"/>
      <c r="K18" s="27"/>
      <c r="L18" s="42">
        <f>C48</f>
        <v>52902.33726602824</v>
      </c>
      <c r="M18" s="41" t="s">
        <v>18</v>
      </c>
      <c r="N18" s="27"/>
    </row>
    <row r="19" spans="1:14" ht="23" x14ac:dyDescent="0.25">
      <c r="A19" s="27"/>
      <c r="B19" s="38">
        <v>8.5</v>
      </c>
      <c r="C19" s="83">
        <v>72571259.320000008</v>
      </c>
      <c r="D19" s="39">
        <v>72571259.320000008</v>
      </c>
      <c r="E19" s="39">
        <v>0</v>
      </c>
      <c r="F19" s="39">
        <v>0</v>
      </c>
      <c r="G19" s="39">
        <v>0</v>
      </c>
      <c r="H19" s="39">
        <v>0</v>
      </c>
      <c r="I19" s="39"/>
      <c r="J19" s="39"/>
      <c r="K19" s="27"/>
      <c r="L19" s="42">
        <f>C43</f>
        <v>2959487132.3000002</v>
      </c>
      <c r="M19" s="41" t="s">
        <v>20</v>
      </c>
      <c r="N19" s="27"/>
    </row>
    <row r="20" spans="1:14" ht="23" x14ac:dyDescent="0.25">
      <c r="A20" s="27"/>
      <c r="B20" s="38">
        <v>9</v>
      </c>
      <c r="C20" s="83">
        <v>28197843.670000002</v>
      </c>
      <c r="D20" s="39">
        <v>28197843.670000002</v>
      </c>
      <c r="E20" s="39">
        <v>0</v>
      </c>
      <c r="F20" s="39">
        <v>0</v>
      </c>
      <c r="G20" s="39">
        <v>0</v>
      </c>
      <c r="H20" s="39">
        <v>0</v>
      </c>
      <c r="I20" s="39"/>
      <c r="J20" s="39"/>
      <c r="K20" s="27"/>
      <c r="L20" s="42">
        <f>L71</f>
        <v>0</v>
      </c>
      <c r="M20" s="27"/>
      <c r="N20" s="27"/>
    </row>
    <row r="21" spans="1:14" ht="23" x14ac:dyDescent="0.25">
      <c r="A21" s="27"/>
      <c r="B21" s="38">
        <v>9.5</v>
      </c>
      <c r="C21" s="83">
        <v>9897413.8499999996</v>
      </c>
      <c r="D21" s="39">
        <v>0</v>
      </c>
      <c r="E21" s="39">
        <v>9897413.8499999996</v>
      </c>
      <c r="F21" s="39">
        <v>0</v>
      </c>
      <c r="G21" s="39">
        <v>0</v>
      </c>
      <c r="H21" s="39">
        <v>0</v>
      </c>
      <c r="I21" s="39"/>
      <c r="J21" s="39"/>
      <c r="K21" s="27"/>
      <c r="L21" s="27"/>
      <c r="M21" s="27"/>
      <c r="N21" s="27"/>
    </row>
    <row r="22" spans="1:14" ht="23" x14ac:dyDescent="0.25">
      <c r="A22" s="27"/>
      <c r="B22" s="38">
        <v>10</v>
      </c>
      <c r="C22" s="83">
        <v>4768049.09</v>
      </c>
      <c r="D22" s="39">
        <v>0</v>
      </c>
      <c r="E22" s="39">
        <v>4768049.09</v>
      </c>
      <c r="F22" s="39">
        <v>0</v>
      </c>
      <c r="G22" s="39">
        <v>0</v>
      </c>
      <c r="H22" s="39">
        <v>0</v>
      </c>
      <c r="I22" s="39"/>
      <c r="J22" s="39"/>
      <c r="K22" s="27"/>
      <c r="L22" s="27"/>
      <c r="M22" s="27"/>
      <c r="N22" s="27"/>
    </row>
    <row r="23" spans="1:14" ht="23" x14ac:dyDescent="0.25">
      <c r="A23" s="27"/>
      <c r="B23" s="38">
        <v>10.5</v>
      </c>
      <c r="C23" s="83">
        <v>6719349.4100000001</v>
      </c>
      <c r="D23" s="39">
        <v>0</v>
      </c>
      <c r="E23" s="39">
        <v>5972755.0311111109</v>
      </c>
      <c r="F23" s="39">
        <v>746594.37888888887</v>
      </c>
      <c r="G23" s="39">
        <v>0</v>
      </c>
      <c r="H23" s="39">
        <v>0</v>
      </c>
      <c r="I23" s="39"/>
      <c r="J23" s="39"/>
      <c r="K23" s="27"/>
      <c r="L23" s="27"/>
      <c r="M23" s="27"/>
      <c r="N23" s="27"/>
    </row>
    <row r="24" spans="1:14" ht="23" x14ac:dyDescent="0.25">
      <c r="A24" s="27"/>
      <c r="B24" s="38">
        <v>11</v>
      </c>
      <c r="C24" s="83">
        <v>6182882.0499999998</v>
      </c>
      <c r="D24" s="39">
        <v>0</v>
      </c>
      <c r="E24" s="39">
        <v>5667641.8791666664</v>
      </c>
      <c r="F24" s="39">
        <v>515240.17083333328</v>
      </c>
      <c r="G24" s="39">
        <v>0</v>
      </c>
      <c r="H24" s="39">
        <v>0</v>
      </c>
      <c r="I24" s="39"/>
      <c r="J24" s="39"/>
      <c r="K24" s="27"/>
      <c r="L24" s="27"/>
      <c r="M24" s="27"/>
      <c r="N24" s="27"/>
    </row>
    <row r="25" spans="1:14" ht="23" x14ac:dyDescent="0.25">
      <c r="A25" s="27"/>
      <c r="B25" s="38">
        <v>11.5</v>
      </c>
      <c r="C25" s="83">
        <v>15425105.18</v>
      </c>
      <c r="D25" s="39">
        <v>0</v>
      </c>
      <c r="E25" s="39">
        <v>10554019.33368421</v>
      </c>
      <c r="F25" s="39">
        <v>4871085.846315789</v>
      </c>
      <c r="G25" s="39">
        <v>0</v>
      </c>
      <c r="H25" s="39">
        <v>0</v>
      </c>
      <c r="I25" s="39"/>
      <c r="J25" s="39"/>
      <c r="K25" s="27"/>
      <c r="L25" s="27"/>
      <c r="M25" s="27"/>
      <c r="N25" s="27"/>
    </row>
    <row r="26" spans="1:14" ht="23" x14ac:dyDescent="0.25">
      <c r="A26" s="27"/>
      <c r="B26" s="38">
        <v>12</v>
      </c>
      <c r="C26" s="83">
        <v>30378458.219999999</v>
      </c>
      <c r="D26" s="39">
        <v>0</v>
      </c>
      <c r="E26" s="39">
        <v>17359118.982857142</v>
      </c>
      <c r="F26" s="39">
        <v>13019339.237142857</v>
      </c>
      <c r="G26" s="39">
        <v>0</v>
      </c>
      <c r="H26" s="39">
        <v>0</v>
      </c>
      <c r="I26" s="39"/>
      <c r="J26" s="39"/>
      <c r="K26" s="27"/>
      <c r="L26" s="27"/>
      <c r="M26" s="27"/>
      <c r="N26" s="27"/>
    </row>
    <row r="27" spans="1:14" ht="23" x14ac:dyDescent="0.25">
      <c r="A27" s="27"/>
      <c r="B27" s="38">
        <v>12.5</v>
      </c>
      <c r="C27" s="83">
        <v>48747332.909999996</v>
      </c>
      <c r="D27" s="39">
        <v>0</v>
      </c>
      <c r="E27" s="39">
        <v>10340343.344545456</v>
      </c>
      <c r="F27" s="39">
        <v>38406989.565454543</v>
      </c>
      <c r="G27" s="39">
        <v>0</v>
      </c>
      <c r="H27" s="39">
        <v>0</v>
      </c>
      <c r="I27" s="39"/>
      <c r="J27" s="39"/>
      <c r="K27" s="27"/>
      <c r="L27" s="27"/>
      <c r="M27" s="27"/>
      <c r="N27" s="27"/>
    </row>
    <row r="28" spans="1:14" ht="23" x14ac:dyDescent="0.25">
      <c r="A28" s="27"/>
      <c r="B28" s="38">
        <v>13</v>
      </c>
      <c r="C28" s="83">
        <v>77874891.790000007</v>
      </c>
      <c r="D28" s="39">
        <v>0</v>
      </c>
      <c r="E28" s="39">
        <v>22497190.961555555</v>
      </c>
      <c r="F28" s="39">
        <v>55377700.828444451</v>
      </c>
      <c r="G28" s="39">
        <v>0</v>
      </c>
      <c r="H28" s="39">
        <v>0</v>
      </c>
      <c r="I28" s="39"/>
      <c r="J28" s="39"/>
      <c r="K28" s="27"/>
      <c r="L28" s="27"/>
      <c r="M28" s="27"/>
      <c r="N28" s="27"/>
    </row>
    <row r="29" spans="1:14" ht="23" x14ac:dyDescent="0.25">
      <c r="A29" s="27"/>
      <c r="B29" s="38">
        <v>13.5</v>
      </c>
      <c r="C29" s="83">
        <v>75471867.690000013</v>
      </c>
      <c r="D29" s="39">
        <v>0</v>
      </c>
      <c r="E29" s="39">
        <v>20964407.69166667</v>
      </c>
      <c r="F29" s="39">
        <v>53109832.818888895</v>
      </c>
      <c r="G29" s="39">
        <v>1397627.1794444444</v>
      </c>
      <c r="H29" s="39">
        <v>0</v>
      </c>
      <c r="I29" s="39"/>
      <c r="J29" s="39"/>
      <c r="K29" s="27"/>
      <c r="L29" s="27"/>
      <c r="M29" s="27"/>
      <c r="N29" s="27"/>
    </row>
    <row r="30" spans="1:14" ht="23" x14ac:dyDescent="0.25">
      <c r="A30" s="27"/>
      <c r="B30" s="38">
        <v>14</v>
      </c>
      <c r="C30" s="83">
        <v>81002474.729999989</v>
      </c>
      <c r="D30" s="39">
        <v>0</v>
      </c>
      <c r="E30" s="39">
        <v>14087386.909565218</v>
      </c>
      <c r="F30" s="39">
        <v>58110471.001956522</v>
      </c>
      <c r="G30" s="39">
        <v>8804616.8184782602</v>
      </c>
      <c r="H30" s="39">
        <v>0</v>
      </c>
      <c r="I30" s="39"/>
      <c r="J30" s="39"/>
      <c r="K30" s="27"/>
      <c r="L30" s="27"/>
      <c r="M30" s="27"/>
      <c r="N30" s="27"/>
    </row>
    <row r="31" spans="1:14" ht="23" x14ac:dyDescent="0.25">
      <c r="A31" s="27"/>
      <c r="B31" s="38">
        <v>14.5</v>
      </c>
      <c r="C31" s="83">
        <v>169089561.66000003</v>
      </c>
      <c r="D31" s="39">
        <v>0</v>
      </c>
      <c r="E31" s="39">
        <v>14390600.992340427</v>
      </c>
      <c r="F31" s="39">
        <v>107929507.44255321</v>
      </c>
      <c r="G31" s="39">
        <v>46769453.225106388</v>
      </c>
      <c r="H31" s="39">
        <v>0</v>
      </c>
      <c r="I31" s="39"/>
      <c r="J31" s="39"/>
      <c r="K31" s="27"/>
      <c r="L31" s="27"/>
      <c r="M31" s="27"/>
      <c r="N31" s="27"/>
    </row>
    <row r="32" spans="1:14" ht="23" x14ac:dyDescent="0.25">
      <c r="A32" s="27"/>
      <c r="B32" s="38">
        <v>15</v>
      </c>
      <c r="C32" s="83">
        <v>267907917.74000001</v>
      </c>
      <c r="D32" s="39">
        <v>0</v>
      </c>
      <c r="E32" s="39">
        <v>5581414.9529166669</v>
      </c>
      <c r="F32" s="39">
        <v>122791128.96416667</v>
      </c>
      <c r="G32" s="39">
        <v>133953958.87</v>
      </c>
      <c r="H32" s="39">
        <v>5581414.9529166669</v>
      </c>
      <c r="I32" s="39"/>
      <c r="J32" s="39"/>
      <c r="K32" s="27"/>
      <c r="L32" s="27"/>
      <c r="M32" s="27"/>
      <c r="N32" s="27"/>
    </row>
    <row r="33" spans="1:14" ht="23" x14ac:dyDescent="0.25">
      <c r="A33" s="27"/>
      <c r="B33" s="38">
        <v>15.5</v>
      </c>
      <c r="C33" s="83">
        <v>368531931.67000002</v>
      </c>
      <c r="D33" s="39">
        <v>0</v>
      </c>
      <c r="E33" s="39">
        <v>0</v>
      </c>
      <c r="F33" s="39">
        <v>113394440.51384616</v>
      </c>
      <c r="G33" s="39">
        <v>243798047.10476923</v>
      </c>
      <c r="H33" s="39">
        <v>11339444.051384617</v>
      </c>
      <c r="I33" s="39"/>
      <c r="J33" s="39"/>
      <c r="K33" s="27"/>
      <c r="L33" s="27"/>
      <c r="M33" s="27"/>
      <c r="N33" s="27"/>
    </row>
    <row r="34" spans="1:14" ht="23" x14ac:dyDescent="0.25">
      <c r="A34" s="27"/>
      <c r="B34" s="38">
        <v>16</v>
      </c>
      <c r="C34" s="83">
        <v>286533316.15999997</v>
      </c>
      <c r="D34" s="39">
        <v>0</v>
      </c>
      <c r="E34" s="39">
        <v>0</v>
      </c>
      <c r="F34" s="39">
        <v>73944081.589677423</v>
      </c>
      <c r="G34" s="39">
        <v>184860203.97419354</v>
      </c>
      <c r="H34" s="39">
        <v>27729030.59612903</v>
      </c>
      <c r="I34" s="39"/>
      <c r="J34" s="39"/>
      <c r="K34" s="27"/>
      <c r="L34" s="27"/>
      <c r="M34" s="27"/>
      <c r="N34" s="27"/>
    </row>
    <row r="35" spans="1:14" ht="23" x14ac:dyDescent="0.25">
      <c r="A35" s="27"/>
      <c r="B35" s="38">
        <v>16.5</v>
      </c>
      <c r="C35" s="83">
        <v>158390806.81999999</v>
      </c>
      <c r="D35" s="39">
        <v>0</v>
      </c>
      <c r="E35" s="39">
        <v>0</v>
      </c>
      <c r="F35" s="39">
        <v>22627258.117142856</v>
      </c>
      <c r="G35" s="39">
        <v>119601221.47632653</v>
      </c>
      <c r="H35" s="39">
        <v>16162327.226530612</v>
      </c>
      <c r="I35" s="39"/>
      <c r="J35" s="39"/>
      <c r="K35" s="27"/>
      <c r="L35" s="27"/>
      <c r="M35" s="27"/>
      <c r="N35" s="27"/>
    </row>
    <row r="36" spans="1:14" ht="23" x14ac:dyDescent="0.25">
      <c r="A36" s="27"/>
      <c r="B36" s="38">
        <v>17</v>
      </c>
      <c r="C36" s="83">
        <v>32095482.460000001</v>
      </c>
      <c r="D36" s="39">
        <v>0</v>
      </c>
      <c r="E36" s="39">
        <v>0</v>
      </c>
      <c r="F36" s="39">
        <v>6419096.4920000006</v>
      </c>
      <c r="G36" s="39">
        <v>20327138.891333334</v>
      </c>
      <c r="H36" s="39">
        <v>5349247.0766666662</v>
      </c>
      <c r="I36" s="39"/>
      <c r="J36" s="39"/>
      <c r="K36" s="27"/>
      <c r="L36" s="27"/>
      <c r="M36" s="27"/>
      <c r="N36" s="27"/>
    </row>
    <row r="37" spans="1:14" ht="23" x14ac:dyDescent="0.25">
      <c r="A37" s="27"/>
      <c r="B37" s="38">
        <v>17.5</v>
      </c>
      <c r="C37" s="83">
        <v>5622570.2200000007</v>
      </c>
      <c r="D37" s="39">
        <v>0</v>
      </c>
      <c r="E37" s="39">
        <v>0</v>
      </c>
      <c r="F37" s="39">
        <v>937095.03666666662</v>
      </c>
      <c r="G37" s="39">
        <v>4685475.1833333336</v>
      </c>
      <c r="H37" s="39">
        <v>0</v>
      </c>
      <c r="I37" s="39"/>
      <c r="J37" s="39"/>
      <c r="K37" s="27"/>
      <c r="L37" s="27"/>
      <c r="M37" s="27"/>
      <c r="N37" s="27"/>
    </row>
    <row r="38" spans="1:14" ht="23" x14ac:dyDescent="0.25">
      <c r="A38" s="27"/>
      <c r="B38" s="38">
        <v>18</v>
      </c>
      <c r="C38" s="83">
        <v>90680.98</v>
      </c>
      <c r="D38" s="39">
        <v>0</v>
      </c>
      <c r="E38" s="39">
        <v>0</v>
      </c>
      <c r="F38" s="39">
        <v>0</v>
      </c>
      <c r="G38" s="39">
        <v>90680.98</v>
      </c>
      <c r="H38" s="39">
        <v>0</v>
      </c>
      <c r="I38" s="39"/>
      <c r="J38" s="39"/>
      <c r="K38" s="27"/>
      <c r="L38" s="27"/>
      <c r="M38" s="27"/>
      <c r="N38" s="27"/>
    </row>
    <row r="39" spans="1:14" ht="23" x14ac:dyDescent="0.25">
      <c r="A39" s="27"/>
      <c r="B39" s="38">
        <v>18.5</v>
      </c>
      <c r="C39" s="83"/>
      <c r="D39" s="39"/>
      <c r="E39" s="39"/>
      <c r="F39" s="39"/>
      <c r="G39" s="39"/>
      <c r="H39" s="39"/>
      <c r="I39" s="39"/>
      <c r="J39" s="39"/>
      <c r="K39" s="27"/>
      <c r="L39" s="27"/>
      <c r="M39" s="27"/>
      <c r="N39" s="27"/>
    </row>
    <row r="40" spans="1:14" ht="23" x14ac:dyDescent="0.25">
      <c r="A40" s="27"/>
      <c r="B40" s="38">
        <v>19</v>
      </c>
      <c r="C40" s="83"/>
      <c r="D40" s="39"/>
      <c r="E40" s="39"/>
      <c r="F40" s="39"/>
      <c r="G40" s="39"/>
      <c r="H40" s="39"/>
      <c r="I40" s="39"/>
      <c r="J40" s="39"/>
      <c r="K40" s="27"/>
      <c r="L40" s="27"/>
      <c r="M40" s="27"/>
      <c r="N40" s="27"/>
    </row>
    <row r="41" spans="1:14" ht="23" x14ac:dyDescent="0.25">
      <c r="A41" s="27"/>
      <c r="B41" s="38">
        <v>19.5</v>
      </c>
      <c r="C41" s="83"/>
      <c r="D41" s="39"/>
      <c r="E41" s="39"/>
      <c r="F41" s="39"/>
      <c r="G41" s="39"/>
      <c r="H41" s="39"/>
      <c r="I41" s="39"/>
      <c r="J41" s="39"/>
      <c r="K41" s="27"/>
      <c r="L41" s="27"/>
      <c r="M41" s="27"/>
      <c r="N41" s="27"/>
    </row>
    <row r="42" spans="1:14" ht="23" x14ac:dyDescent="0.25">
      <c r="A42" s="27"/>
      <c r="B42" s="44"/>
      <c r="C42" s="84"/>
      <c r="D42" s="45"/>
      <c r="E42" s="45"/>
      <c r="F42" s="45"/>
      <c r="G42" s="45"/>
      <c r="H42" s="45"/>
      <c r="I42" s="45"/>
      <c r="J42" s="45"/>
      <c r="K42" s="27"/>
      <c r="L42" s="27"/>
      <c r="M42" s="27"/>
      <c r="N42" s="27"/>
    </row>
    <row r="43" spans="1:14" ht="23" x14ac:dyDescent="0.25">
      <c r="A43" s="27"/>
      <c r="B43" s="46" t="s">
        <v>23</v>
      </c>
      <c r="C43" s="90">
        <v>2959487132.3000002</v>
      </c>
      <c r="D43" s="39">
        <v>1314757039.6700001</v>
      </c>
      <c r="E43" s="39">
        <v>142080343.01940912</v>
      </c>
      <c r="F43" s="39">
        <v>672199862.00397813</v>
      </c>
      <c r="G43" s="39">
        <v>764288423.70298493</v>
      </c>
      <c r="H43" s="39">
        <v>66161463.903627589</v>
      </c>
      <c r="I43" s="39"/>
      <c r="J43" s="39"/>
      <c r="K43" s="27"/>
      <c r="L43" s="27"/>
      <c r="M43" s="27"/>
      <c r="N43" s="27"/>
    </row>
    <row r="44" spans="1:14" s="25" customFormat="1" ht="23" x14ac:dyDescent="0.25">
      <c r="A44" s="47"/>
      <c r="B44" s="38" t="s">
        <v>24</v>
      </c>
      <c r="C44" s="86">
        <v>99.999999999999986</v>
      </c>
      <c r="D44" s="48">
        <v>44.425164932148938</v>
      </c>
      <c r="E44" s="48">
        <v>4.8008434119796197</v>
      </c>
      <c r="F44" s="48">
        <v>22.713390258317158</v>
      </c>
      <c r="G44" s="48">
        <v>25.825029457350915</v>
      </c>
      <c r="H44" s="48">
        <v>2.2355719402033496</v>
      </c>
      <c r="I44" s="48"/>
      <c r="J44" s="48"/>
      <c r="K44" s="47"/>
      <c r="L44" s="47"/>
      <c r="M44" s="47"/>
      <c r="N44" s="47"/>
    </row>
    <row r="45" spans="1:14" s="25" customFormat="1" ht="23" x14ac:dyDescent="0.25">
      <c r="A45" s="47"/>
      <c r="B45" s="38" t="s">
        <v>25</v>
      </c>
      <c r="C45" s="87">
        <v>11.391034729600468</v>
      </c>
      <c r="D45" s="49">
        <v>6.9126881655193015</v>
      </c>
      <c r="E45" s="49">
        <v>12.604067224279296</v>
      </c>
      <c r="F45" s="49">
        <v>14.583044866075387</v>
      </c>
      <c r="G45" s="49">
        <v>15.660111115876244</v>
      </c>
      <c r="H45" s="49">
        <v>16.03293871662963</v>
      </c>
      <c r="I45" s="49"/>
      <c r="J45" s="49"/>
      <c r="K45" s="47"/>
      <c r="L45" s="47"/>
      <c r="M45" s="47"/>
      <c r="N45" s="47"/>
    </row>
    <row r="46" spans="1:14" s="26" customFormat="1" ht="23" x14ac:dyDescent="0.25">
      <c r="A46" s="50"/>
      <c r="B46" s="51" t="s">
        <v>26</v>
      </c>
      <c r="C46" s="88">
        <v>17.398036630142492</v>
      </c>
      <c r="D46" s="52">
        <v>0.8516555100566634</v>
      </c>
      <c r="E46" s="52">
        <v>2.2494800157686332</v>
      </c>
      <c r="F46" s="52">
        <v>1.3898038210206769</v>
      </c>
      <c r="G46" s="52">
        <v>0.41466919159464116</v>
      </c>
      <c r="H46" s="52">
        <v>0.26804610405389168</v>
      </c>
      <c r="I46" s="52"/>
      <c r="J46" s="52"/>
      <c r="K46" s="50"/>
      <c r="L46" s="50"/>
      <c r="M46" s="50"/>
      <c r="N46" s="50"/>
    </row>
    <row r="47" spans="1:14" ht="23" x14ac:dyDescent="0.25">
      <c r="A47" s="27"/>
      <c r="B47" s="53" t="s">
        <v>27</v>
      </c>
      <c r="C47" s="89">
        <v>18.037121066398239</v>
      </c>
      <c r="D47" s="54">
        <v>2.6835957714785783</v>
      </c>
      <c r="E47" s="54">
        <v>17.782713211852069</v>
      </c>
      <c r="F47" s="54">
        <v>27.522020065891116</v>
      </c>
      <c r="G47" s="54">
        <v>33.931956411124673</v>
      </c>
      <c r="H47" s="54">
        <v>36.477235077933251</v>
      </c>
      <c r="I47" s="54"/>
      <c r="J47" s="54"/>
      <c r="K47" s="27"/>
      <c r="L47" s="27"/>
      <c r="M47" s="27"/>
      <c r="N47" s="27"/>
    </row>
    <row r="48" spans="1:14" ht="23" x14ac:dyDescent="0.25">
      <c r="A48" s="27"/>
      <c r="B48" s="46" t="s">
        <v>28</v>
      </c>
      <c r="C48" s="83">
        <v>52902.33726602824</v>
      </c>
      <c r="D48" s="55">
        <v>3528.2764321801055</v>
      </c>
      <c r="E48" s="55">
        <v>2526.5739929557203</v>
      </c>
      <c r="F48" s="55">
        <v>18500.298090362725</v>
      </c>
      <c r="G48" s="55">
        <v>25933.801478616871</v>
      </c>
      <c r="H48" s="55">
        <v>2413.387271912819</v>
      </c>
      <c r="I48" s="55"/>
      <c r="J48" s="55"/>
      <c r="K48" s="27"/>
      <c r="L48" s="27"/>
      <c r="M48" s="27"/>
      <c r="N48" s="27"/>
    </row>
    <row r="49" spans="1:14" ht="23" x14ac:dyDescent="0.25">
      <c r="A49" s="27"/>
      <c r="B49" s="44" t="s">
        <v>24</v>
      </c>
      <c r="C49" s="91">
        <v>100</v>
      </c>
      <c r="D49" s="56">
        <v>6.6694150287492553</v>
      </c>
      <c r="E49" s="56">
        <v>4.7759212986194175</v>
      </c>
      <c r="F49" s="56">
        <v>34.970663011221767</v>
      </c>
      <c r="G49" s="56">
        <v>49.022033465562053</v>
      </c>
      <c r="H49" s="56">
        <v>4.5619671958475063</v>
      </c>
      <c r="I49" s="56"/>
      <c r="J49" s="57"/>
      <c r="K49" s="27"/>
      <c r="L49" s="27"/>
      <c r="M49" s="27"/>
      <c r="N49" s="27"/>
    </row>
    <row r="50" spans="1:14" ht="23" x14ac:dyDescent="0.25">
      <c r="A50" s="27"/>
      <c r="B50" s="28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 ht="23" x14ac:dyDescent="0.25">
      <c r="A51" s="27"/>
      <c r="B51" s="28"/>
      <c r="C51" s="27" t="s">
        <v>30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</row>
    <row r="52" spans="1:14" ht="23" x14ac:dyDescent="0.25">
      <c r="A52" s="27"/>
      <c r="B52" s="28"/>
      <c r="C52" s="27" t="s">
        <v>16</v>
      </c>
      <c r="D52" s="27">
        <f t="shared" ref="D52:I52" si="0">D43/1000000</f>
        <v>1314.75703967</v>
      </c>
      <c r="E52" s="27">
        <f t="shared" si="0"/>
        <v>142.08034301940913</v>
      </c>
      <c r="F52" s="27">
        <f t="shared" si="0"/>
        <v>672.19986200397818</v>
      </c>
      <c r="G52" s="27">
        <f t="shared" si="0"/>
        <v>764.28842370298491</v>
      </c>
      <c r="H52" s="27">
        <f t="shared" si="0"/>
        <v>66.161463903627592</v>
      </c>
      <c r="I52" s="27">
        <f t="shared" si="0"/>
        <v>0</v>
      </c>
      <c r="J52" s="27"/>
      <c r="K52" s="27"/>
      <c r="L52" s="27"/>
      <c r="M52" s="27"/>
      <c r="N52" s="27"/>
    </row>
    <row r="53" spans="1:14" ht="23" x14ac:dyDescent="0.25">
      <c r="A53" s="27"/>
      <c r="B53" s="28"/>
      <c r="C53" s="27">
        <f>L55</f>
        <v>45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 ht="23" x14ac:dyDescent="0.25">
      <c r="A54" s="27"/>
      <c r="B54" s="28"/>
      <c r="C54" s="47">
        <f>K55</f>
        <v>45.356667356982108</v>
      </c>
      <c r="D54" s="58" t="str">
        <f t="shared" ref="D54:I54" si="1">D6</f>
        <v>O</v>
      </c>
      <c r="E54" s="58" t="str">
        <f t="shared" si="1"/>
        <v>I</v>
      </c>
      <c r="F54" s="58" t="str">
        <f t="shared" si="1"/>
        <v>II</v>
      </c>
      <c r="G54" s="58" t="str">
        <f t="shared" si="1"/>
        <v>III</v>
      </c>
      <c r="H54" s="58" t="str">
        <f t="shared" si="1"/>
        <v>IV</v>
      </c>
      <c r="I54" s="58" t="str">
        <f t="shared" si="1"/>
        <v>V</v>
      </c>
      <c r="J54" s="27"/>
      <c r="K54" s="27"/>
      <c r="L54" s="27"/>
      <c r="M54" s="27"/>
      <c r="N54" s="27"/>
    </row>
    <row r="55" spans="1:14" ht="23" x14ac:dyDescent="0.25">
      <c r="A55" s="27"/>
      <c r="B55" s="59">
        <v>2016</v>
      </c>
      <c r="C55" s="27" t="str">
        <f>CONCATENATE(C51,C53,C52)</f>
        <v>&lt; 11,5 cm =45%</v>
      </c>
      <c r="D55" s="47">
        <f t="shared" ref="D55:I55" si="2">SUM(D8:D24)/1000000000</f>
        <v>1.3147570396700001</v>
      </c>
      <c r="E55" s="47">
        <f t="shared" si="2"/>
        <v>2.6305859850277776E-2</v>
      </c>
      <c r="F55" s="47">
        <f t="shared" si="2"/>
        <v>1.261834549722222E-3</v>
      </c>
      <c r="G55" s="47">
        <f t="shared" si="2"/>
        <v>0</v>
      </c>
      <c r="H55" s="47">
        <f t="shared" si="2"/>
        <v>0</v>
      </c>
      <c r="I55" s="47">
        <f t="shared" si="2"/>
        <v>0</v>
      </c>
      <c r="J55" s="47">
        <f>SUM(D55:I55)</f>
        <v>1.34232473407</v>
      </c>
      <c r="K55" s="47">
        <f>(J55/$J$57)*100</f>
        <v>45.356667356982108</v>
      </c>
      <c r="L55" s="47">
        <f>ROUND(K55,0)</f>
        <v>45</v>
      </c>
      <c r="M55" s="27">
        <f>ROUND(K55,0)</f>
        <v>45</v>
      </c>
      <c r="N55" s="27"/>
    </row>
    <row r="56" spans="1:14" ht="23" x14ac:dyDescent="0.25">
      <c r="A56" s="27"/>
      <c r="B56" s="59"/>
      <c r="C56" s="27" t="s">
        <v>29</v>
      </c>
      <c r="D56" s="47">
        <f t="shared" ref="D56:I56" si="3">SUM(D25:D42)/1000000000</f>
        <v>0</v>
      </c>
      <c r="E56" s="47">
        <f t="shared" si="3"/>
        <v>0.11577448316913135</v>
      </c>
      <c r="F56" s="47">
        <f t="shared" si="3"/>
        <v>0.6709380274542559</v>
      </c>
      <c r="G56" s="47">
        <f t="shared" si="3"/>
        <v>0.76428842370298489</v>
      </c>
      <c r="H56" s="47">
        <f t="shared" si="3"/>
        <v>6.6161463903627593E-2</v>
      </c>
      <c r="I56" s="47">
        <f t="shared" si="3"/>
        <v>0</v>
      </c>
      <c r="J56" s="47">
        <f>SUM(D56:I56)</f>
        <v>1.6171623982299996</v>
      </c>
      <c r="K56" s="47">
        <f>(J56/$J$57)*100</f>
        <v>54.643332643017885</v>
      </c>
      <c r="L56" s="27"/>
      <c r="M56" s="27"/>
      <c r="N56" s="27"/>
    </row>
    <row r="57" spans="1:14" ht="23" x14ac:dyDescent="0.25">
      <c r="A57" s="27"/>
      <c r="B57" s="59"/>
      <c r="C57" s="27"/>
      <c r="D57" s="27"/>
      <c r="E57" s="27"/>
      <c r="F57" s="27"/>
      <c r="G57" s="27"/>
      <c r="H57" s="27"/>
      <c r="I57" s="27"/>
      <c r="J57" s="47">
        <f>SUM(J55:J56)</f>
        <v>2.9594871322999996</v>
      </c>
      <c r="K57" s="47">
        <f>(J57/$J$57)*100</f>
        <v>100</v>
      </c>
      <c r="L57" s="27"/>
      <c r="M57" s="27"/>
      <c r="N57" s="27"/>
    </row>
    <row r="58" spans="1:14" ht="23" x14ac:dyDescent="0.25">
      <c r="A58" s="27"/>
      <c r="B58" s="59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 ht="23" x14ac:dyDescent="0.25">
      <c r="A59" s="27"/>
      <c r="B59" s="59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 ht="23" x14ac:dyDescent="0.25">
      <c r="A60" s="27"/>
      <c r="B60" s="59"/>
      <c r="C60" s="47">
        <f>K61</f>
        <v>0</v>
      </c>
      <c r="D60" s="60" t="s">
        <v>5</v>
      </c>
      <c r="E60" s="60" t="s">
        <v>6</v>
      </c>
      <c r="F60" s="60" t="s">
        <v>7</v>
      </c>
      <c r="G60" s="60" t="s">
        <v>8</v>
      </c>
      <c r="H60" s="60" t="s">
        <v>9</v>
      </c>
      <c r="I60" s="60" t="s">
        <v>10</v>
      </c>
      <c r="J60" s="27"/>
      <c r="K60" s="27"/>
      <c r="L60" s="27"/>
      <c r="M60" s="27"/>
      <c r="N60" s="27"/>
    </row>
    <row r="61" spans="1:14" ht="23" x14ac:dyDescent="0.25">
      <c r="A61" s="27"/>
      <c r="B61" s="59"/>
      <c r="C61" s="27" t="s">
        <v>31</v>
      </c>
      <c r="D61" s="47"/>
      <c r="E61" s="47"/>
      <c r="F61" s="47"/>
      <c r="G61" s="47"/>
      <c r="H61" s="47"/>
      <c r="I61" s="47"/>
      <c r="J61" s="47"/>
      <c r="K61" s="47"/>
      <c r="L61" s="42"/>
      <c r="M61" s="27">
        <f>ROUND(K61,0)</f>
        <v>0</v>
      </c>
      <c r="N61" s="27"/>
    </row>
    <row r="62" spans="1:14" ht="23" x14ac:dyDescent="0.25">
      <c r="A62" s="27"/>
      <c r="B62" s="59"/>
      <c r="C62" s="27" t="s">
        <v>29</v>
      </c>
      <c r="D62" s="47"/>
      <c r="E62" s="47"/>
      <c r="F62" s="47"/>
      <c r="G62" s="47"/>
      <c r="H62" s="47"/>
      <c r="I62" s="47"/>
      <c r="J62" s="47"/>
      <c r="K62" s="47"/>
      <c r="L62" s="42"/>
      <c r="M62" s="27"/>
      <c r="N62" s="27"/>
    </row>
    <row r="63" spans="1:14" ht="23" x14ac:dyDescent="0.25">
      <c r="A63" s="27"/>
      <c r="B63" s="59"/>
      <c r="C63" s="27"/>
      <c r="D63" s="27"/>
      <c r="E63" s="27"/>
      <c r="F63" s="27"/>
      <c r="G63" s="27"/>
      <c r="H63" s="27"/>
      <c r="I63" s="27"/>
      <c r="J63" s="47"/>
      <c r="K63" s="47"/>
      <c r="L63" s="42"/>
      <c r="M63" s="27"/>
      <c r="N63" s="27"/>
    </row>
    <row r="64" spans="1:14" ht="23" x14ac:dyDescent="0.25">
      <c r="A64" s="27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</sheetData>
  <mergeCells count="2">
    <mergeCell ref="B1:J1"/>
    <mergeCell ref="B2:J2"/>
  </mergeCells>
  <phoneticPr fontId="0" type="noConversion"/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&amp;CCONVENIO DE DESEMPEÑO IFOP / SUBSECRETARÍA DE ECONOMÍA Y EMT 2020: 
"PROGRAMA DE SEGUIMIENTO DE LAS PRINCIPALES PESQUERÍAS PELÁGICAS, REGIONES DE VALPARAÍSO Y AYSÉN DEL GENERAL CARLOS IBÁÑEZ DEL CAMPO, AÑO 2020".  ANEXO 4XXX</oddFooter>
  </headerFooter>
  <drawing r:id="rId2"/>
  <legacyDrawingHF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rgb="FFFFFF00"/>
  </sheetPr>
  <dimension ref="A1:W64"/>
  <sheetViews>
    <sheetView showZeros="0" zoomScale="35" zoomScaleNormal="35" workbookViewId="0"/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3" width="24.140625" style="3" customWidth="1"/>
    <col min="4" max="8" width="23.85546875" style="3" customWidth="1"/>
    <col min="9" max="10" width="20.85546875" style="3" customWidth="1"/>
    <col min="11" max="11" width="12.42578125" style="1" customWidth="1"/>
    <col min="12" max="12" width="22.140625" style="1" customWidth="1"/>
    <col min="13" max="17" width="11.5703125" style="1"/>
    <col min="18" max="18" width="13.85546875" style="1" customWidth="1"/>
    <col min="19" max="22" width="17.5703125" style="1" customWidth="1"/>
    <col min="23" max="16384" width="11.5703125" style="1"/>
  </cols>
  <sheetData>
    <row r="1" spans="1:23" ht="23" x14ac:dyDescent="0.25">
      <c r="A1" s="27"/>
      <c r="B1" s="102" t="s">
        <v>100</v>
      </c>
      <c r="C1" s="102"/>
      <c r="D1" s="102"/>
      <c r="E1" s="102"/>
      <c r="F1" s="102"/>
      <c r="G1" s="102"/>
      <c r="H1" s="102"/>
      <c r="I1" s="102"/>
      <c r="J1" s="102"/>
      <c r="K1" s="27"/>
      <c r="L1" s="27"/>
      <c r="M1" s="27"/>
      <c r="N1" s="27"/>
    </row>
    <row r="2" spans="1:23" ht="23" x14ac:dyDescent="0.25">
      <c r="A2" s="27"/>
      <c r="B2" s="102" t="s">
        <v>92</v>
      </c>
      <c r="C2" s="102"/>
      <c r="D2" s="102"/>
      <c r="E2" s="102"/>
      <c r="F2" s="102"/>
      <c r="G2" s="102"/>
      <c r="H2" s="102"/>
      <c r="I2" s="102"/>
      <c r="J2" s="102"/>
      <c r="K2" s="27"/>
      <c r="L2" s="27"/>
      <c r="M2" s="27"/>
      <c r="N2" s="27"/>
    </row>
    <row r="3" spans="1:23" ht="23" x14ac:dyDescent="0.25">
      <c r="A3" s="27"/>
      <c r="B3" s="28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23" s="4" customFormat="1" ht="24" thickBot="1" x14ac:dyDescent="0.3">
      <c r="A4" s="29"/>
      <c r="B4" s="30"/>
      <c r="C4" s="80"/>
      <c r="D4" s="31"/>
      <c r="E4" s="31"/>
      <c r="F4" s="31"/>
      <c r="G4" s="31"/>
      <c r="H4" s="31"/>
      <c r="I4" s="31"/>
      <c r="J4" s="31"/>
      <c r="K4" s="29"/>
      <c r="L4" s="29"/>
      <c r="M4" s="29"/>
      <c r="N4" s="29"/>
    </row>
    <row r="5" spans="1:23" s="5" customFormat="1" ht="30" x14ac:dyDescent="0.3">
      <c r="A5" s="29"/>
      <c r="B5" s="32" t="s">
        <v>0</v>
      </c>
      <c r="C5" s="81" t="s">
        <v>1</v>
      </c>
      <c r="D5" s="33" t="s">
        <v>2</v>
      </c>
      <c r="E5" s="33"/>
      <c r="F5" s="33"/>
      <c r="G5" s="33"/>
      <c r="H5" s="33"/>
      <c r="I5" s="33"/>
      <c r="J5" s="33"/>
      <c r="K5" s="29"/>
      <c r="L5" s="29"/>
      <c r="M5" s="29"/>
      <c r="N5" s="29"/>
      <c r="P5" s="6"/>
      <c r="Q5" s="7"/>
      <c r="R5" s="7"/>
      <c r="S5" s="7"/>
      <c r="T5" s="7"/>
      <c r="U5" s="7"/>
      <c r="V5" s="7"/>
      <c r="W5" s="8"/>
    </row>
    <row r="6" spans="1:23" s="4" customFormat="1" ht="23" x14ac:dyDescent="0.25">
      <c r="A6" s="29"/>
      <c r="B6" s="32" t="s">
        <v>3</v>
      </c>
      <c r="C6" s="81" t="s">
        <v>4</v>
      </c>
      <c r="D6" s="34" t="s">
        <v>5</v>
      </c>
      <c r="E6" s="34" t="s">
        <v>6</v>
      </c>
      <c r="F6" s="34" t="s">
        <v>7</v>
      </c>
      <c r="G6" s="34" t="s">
        <v>8</v>
      </c>
      <c r="H6" s="34" t="s">
        <v>9</v>
      </c>
      <c r="I6" s="34" t="s">
        <v>10</v>
      </c>
      <c r="J6" s="35"/>
      <c r="K6" s="29"/>
      <c r="L6" s="29"/>
      <c r="M6" s="29"/>
      <c r="N6" s="29"/>
      <c r="P6" s="9"/>
      <c r="Q6" s="10"/>
      <c r="R6" s="10"/>
      <c r="S6" s="10"/>
      <c r="T6" s="11" t="s">
        <v>11</v>
      </c>
      <c r="U6" s="12" t="s">
        <v>12</v>
      </c>
      <c r="V6" s="12" t="s">
        <v>12</v>
      </c>
      <c r="W6" s="12" t="s">
        <v>12</v>
      </c>
    </row>
    <row r="7" spans="1:23" ht="23" x14ac:dyDescent="0.25">
      <c r="A7" s="27"/>
      <c r="B7" s="36">
        <v>3</v>
      </c>
      <c r="C7" s="82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  <c r="I7" s="37"/>
      <c r="J7" s="37"/>
      <c r="K7" s="27"/>
      <c r="L7" s="27"/>
      <c r="M7" s="27"/>
      <c r="N7" s="27"/>
      <c r="P7" s="9"/>
      <c r="Q7" s="13"/>
      <c r="R7" s="13"/>
      <c r="S7" s="14"/>
      <c r="T7" s="10"/>
      <c r="U7" s="15"/>
      <c r="V7" s="15"/>
      <c r="W7" s="15"/>
    </row>
    <row r="8" spans="1:23" ht="23" x14ac:dyDescent="0.25">
      <c r="A8" s="27"/>
      <c r="B8" s="38">
        <v>3.5</v>
      </c>
      <c r="C8" s="83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/>
      <c r="J8" s="40"/>
      <c r="K8" s="27"/>
      <c r="L8" s="27"/>
      <c r="M8" s="27"/>
      <c r="N8" s="27"/>
      <c r="P8" s="9"/>
      <c r="Q8" s="13" t="s">
        <v>15</v>
      </c>
      <c r="R8" s="16" t="e">
        <f>V8</f>
        <v>#REF!</v>
      </c>
      <c r="S8" s="17">
        <f>C40</f>
        <v>15459059.949999999</v>
      </c>
      <c r="T8" s="17" t="e">
        <f>SUM(T9:T11)</f>
        <v>#REF!</v>
      </c>
      <c r="U8" s="18" t="e">
        <f>T8/1000000</f>
        <v>#REF!</v>
      </c>
      <c r="V8" s="19" t="e">
        <f>SUM(V9:V11)</f>
        <v>#REF!</v>
      </c>
      <c r="W8" s="18"/>
    </row>
    <row r="9" spans="1:23" ht="23" x14ac:dyDescent="0.25">
      <c r="A9" s="27"/>
      <c r="B9" s="38">
        <v>4</v>
      </c>
      <c r="C9" s="83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/>
      <c r="J9" s="39">
        <v>0</v>
      </c>
      <c r="K9" s="27"/>
      <c r="L9" s="41"/>
      <c r="M9" s="41"/>
      <c r="N9" s="27"/>
      <c r="P9" s="9"/>
      <c r="Q9" s="13" t="s">
        <v>17</v>
      </c>
      <c r="R9" s="16" t="e">
        <f>V9</f>
        <v>#REF!</v>
      </c>
      <c r="S9" s="17"/>
      <c r="T9" s="17">
        <f>[1]SC19Ñ00!C40</f>
        <v>364348816.78055447</v>
      </c>
      <c r="U9" s="18">
        <f>T9/1000000</f>
        <v>364.3488167805545</v>
      </c>
      <c r="V9" s="20" t="e">
        <f>(U9*100)/$U$8</f>
        <v>#REF!</v>
      </c>
      <c r="W9" s="18"/>
    </row>
    <row r="10" spans="1:23" ht="23" x14ac:dyDescent="0.25">
      <c r="A10" s="27"/>
      <c r="B10" s="38">
        <v>4.5</v>
      </c>
      <c r="C10" s="83">
        <v>0</v>
      </c>
      <c r="D10" s="39">
        <v>0</v>
      </c>
      <c r="E10" s="39">
        <v>0</v>
      </c>
      <c r="F10" s="39">
        <v>0</v>
      </c>
      <c r="G10" s="39">
        <v>0</v>
      </c>
      <c r="H10" s="39">
        <v>0</v>
      </c>
      <c r="I10" s="39"/>
      <c r="J10" s="39">
        <v>0</v>
      </c>
      <c r="K10" s="27"/>
      <c r="L10" s="42"/>
      <c r="M10" s="41"/>
      <c r="N10" s="27"/>
      <c r="P10" s="9"/>
      <c r="Q10" s="13" t="s">
        <v>19</v>
      </c>
      <c r="R10" s="16" t="e">
        <f>V10</f>
        <v>#REF!</v>
      </c>
      <c r="S10" s="17"/>
      <c r="T10" s="17">
        <f>[1]SC28Ñ00!C40</f>
        <v>66674619947.842796</v>
      </c>
      <c r="U10" s="18">
        <f>T10/1000000</f>
        <v>66674.619947842803</v>
      </c>
      <c r="V10" s="20" t="e">
        <f>(U10*100)/$U$8</f>
        <v>#REF!</v>
      </c>
      <c r="W10" s="18"/>
    </row>
    <row r="11" spans="1:23" ht="23" x14ac:dyDescent="0.25">
      <c r="A11" s="27"/>
      <c r="B11" s="38">
        <v>5</v>
      </c>
      <c r="C11" s="83">
        <v>0</v>
      </c>
      <c r="D11" s="39">
        <v>0</v>
      </c>
      <c r="E11" s="39">
        <v>0</v>
      </c>
      <c r="F11" s="39">
        <v>0</v>
      </c>
      <c r="G11" s="39">
        <v>0</v>
      </c>
      <c r="H11" s="39">
        <v>0</v>
      </c>
      <c r="I11" s="39"/>
      <c r="J11" s="39">
        <v>0</v>
      </c>
      <c r="K11" s="27"/>
      <c r="L11" s="42"/>
      <c r="M11" s="41"/>
      <c r="N11" s="27"/>
      <c r="P11" s="9"/>
      <c r="Q11" s="13" t="s">
        <v>21</v>
      </c>
      <c r="R11" s="16" t="e">
        <f>V11</f>
        <v>#REF!</v>
      </c>
      <c r="S11" s="17"/>
      <c r="T11" s="17" t="e">
        <f>#REF!</f>
        <v>#REF!</v>
      </c>
      <c r="U11" s="18" t="e">
        <f>T11/1000000</f>
        <v>#REF!</v>
      </c>
      <c r="V11" s="20" t="e">
        <f>(U11*100)/$U$8</f>
        <v>#REF!</v>
      </c>
      <c r="W11" s="18"/>
    </row>
    <row r="12" spans="1:23" ht="26" thickBot="1" x14ac:dyDescent="0.3">
      <c r="A12" s="27"/>
      <c r="B12" s="38">
        <v>5.5</v>
      </c>
      <c r="C12" s="83">
        <v>0</v>
      </c>
      <c r="D12" s="39">
        <v>0</v>
      </c>
      <c r="E12" s="39">
        <v>0</v>
      </c>
      <c r="F12" s="39">
        <v>0</v>
      </c>
      <c r="G12" s="39">
        <v>0</v>
      </c>
      <c r="H12" s="39">
        <v>0</v>
      </c>
      <c r="I12" s="39"/>
      <c r="J12" s="39">
        <v>0</v>
      </c>
      <c r="K12" s="27"/>
      <c r="L12" s="27"/>
      <c r="M12" s="27"/>
      <c r="N12" s="27"/>
      <c r="P12" s="21"/>
      <c r="Q12" s="22"/>
      <c r="R12" s="22"/>
      <c r="S12" s="22"/>
      <c r="T12" s="23"/>
      <c r="U12" s="23"/>
      <c r="V12" s="23"/>
      <c r="W12" s="24"/>
    </row>
    <row r="13" spans="1:23" ht="23" x14ac:dyDescent="0.25">
      <c r="A13" s="27"/>
      <c r="B13" s="38">
        <v>6</v>
      </c>
      <c r="C13" s="83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/>
      <c r="J13" s="39">
        <v>0</v>
      </c>
      <c r="K13" s="27"/>
      <c r="L13" s="27"/>
      <c r="M13" s="27"/>
      <c r="N13" s="27"/>
    </row>
    <row r="14" spans="1:23" ht="23" x14ac:dyDescent="0.25">
      <c r="A14" s="27"/>
      <c r="B14" s="38">
        <v>6.5</v>
      </c>
      <c r="C14" s="83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/>
      <c r="J14" s="39">
        <v>0</v>
      </c>
      <c r="K14" s="27"/>
      <c r="L14" s="27"/>
      <c r="M14" s="27"/>
      <c r="N14" s="27"/>
    </row>
    <row r="15" spans="1:23" ht="23" x14ac:dyDescent="0.25">
      <c r="A15" s="27"/>
      <c r="B15" s="38">
        <v>7</v>
      </c>
      <c r="C15" s="83">
        <v>0</v>
      </c>
      <c r="D15" s="39">
        <v>0</v>
      </c>
      <c r="E15" s="39">
        <v>0</v>
      </c>
      <c r="F15" s="39">
        <v>0</v>
      </c>
      <c r="G15" s="39">
        <v>0</v>
      </c>
      <c r="H15" s="39">
        <v>0</v>
      </c>
      <c r="I15" s="39"/>
      <c r="J15" s="39">
        <v>0</v>
      </c>
      <c r="K15" s="27"/>
      <c r="L15" s="27"/>
      <c r="M15" s="27"/>
      <c r="N15" s="27"/>
    </row>
    <row r="16" spans="1:23" ht="23" x14ac:dyDescent="0.25">
      <c r="A16" s="27"/>
      <c r="B16" s="38">
        <v>7.5</v>
      </c>
      <c r="C16" s="83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/>
      <c r="J16" s="39">
        <v>0</v>
      </c>
      <c r="K16" s="27"/>
      <c r="L16" s="27"/>
      <c r="M16" s="27"/>
      <c r="N16" s="27"/>
      <c r="Q16" s="1" t="s">
        <v>22</v>
      </c>
    </row>
    <row r="17" spans="1:14" ht="23" x14ac:dyDescent="0.25">
      <c r="A17" s="27"/>
      <c r="B17" s="38">
        <v>8</v>
      </c>
      <c r="C17" s="83">
        <v>7228.1</v>
      </c>
      <c r="D17" s="39">
        <v>7228.1</v>
      </c>
      <c r="E17" s="39">
        <v>0</v>
      </c>
      <c r="F17" s="39">
        <v>0</v>
      </c>
      <c r="G17" s="39">
        <v>0</v>
      </c>
      <c r="H17" s="39">
        <v>0</v>
      </c>
      <c r="I17" s="39"/>
      <c r="J17" s="39">
        <v>0</v>
      </c>
      <c r="K17" s="27"/>
      <c r="L17" s="42">
        <f>K52</f>
        <v>14.179625327088532</v>
      </c>
      <c r="M17" s="41" t="s">
        <v>16</v>
      </c>
      <c r="N17" s="27"/>
    </row>
    <row r="18" spans="1:14" ht="23" x14ac:dyDescent="0.25">
      <c r="A18" s="27"/>
      <c r="B18" s="38">
        <v>8.5</v>
      </c>
      <c r="C18" s="83">
        <v>1.32</v>
      </c>
      <c r="D18" s="39">
        <v>1.32</v>
      </c>
      <c r="E18" s="39">
        <v>0</v>
      </c>
      <c r="F18" s="39">
        <v>0</v>
      </c>
      <c r="G18" s="39">
        <v>0</v>
      </c>
      <c r="H18" s="39">
        <v>0</v>
      </c>
      <c r="I18" s="39"/>
      <c r="J18" s="39">
        <v>0</v>
      </c>
      <c r="K18" s="27"/>
      <c r="L18" s="42">
        <f>C45</f>
        <v>287.25120315140873</v>
      </c>
      <c r="M18" s="41" t="s">
        <v>18</v>
      </c>
      <c r="N18" s="27"/>
    </row>
    <row r="19" spans="1:14" ht="23" x14ac:dyDescent="0.25">
      <c r="A19" s="27"/>
      <c r="B19" s="38">
        <v>9</v>
      </c>
      <c r="C19" s="83">
        <v>14496.510000000002</v>
      </c>
      <c r="D19" s="39">
        <v>14487.810000000001</v>
      </c>
      <c r="E19" s="39">
        <v>8.6999999999999993</v>
      </c>
      <c r="F19" s="39">
        <v>0</v>
      </c>
      <c r="G19" s="39">
        <v>0</v>
      </c>
      <c r="H19" s="39">
        <v>0</v>
      </c>
      <c r="I19" s="39"/>
      <c r="J19" s="39">
        <v>0</v>
      </c>
      <c r="K19" s="27"/>
      <c r="L19" s="42">
        <f>C40</f>
        <v>15459059.949999999</v>
      </c>
      <c r="M19" s="41" t="s">
        <v>20</v>
      </c>
      <c r="N19" s="27"/>
    </row>
    <row r="20" spans="1:14" ht="23" x14ac:dyDescent="0.25">
      <c r="A20" s="27"/>
      <c r="B20" s="38">
        <v>9.5</v>
      </c>
      <c r="C20" s="83">
        <v>24852.240000000002</v>
      </c>
      <c r="D20" s="39">
        <v>24831.54</v>
      </c>
      <c r="E20" s="39">
        <v>20.7</v>
      </c>
      <c r="F20" s="39">
        <v>0</v>
      </c>
      <c r="G20" s="39">
        <v>0</v>
      </c>
      <c r="H20" s="39">
        <v>0</v>
      </c>
      <c r="I20" s="39"/>
      <c r="J20" s="39">
        <v>0</v>
      </c>
      <c r="K20" s="27"/>
      <c r="L20" s="42">
        <f>L68</f>
        <v>0</v>
      </c>
      <c r="M20" s="27"/>
      <c r="N20" s="27"/>
    </row>
    <row r="21" spans="1:14" ht="23" x14ac:dyDescent="0.25">
      <c r="A21" s="27"/>
      <c r="B21" s="38">
        <v>10</v>
      </c>
      <c r="C21" s="83">
        <v>210451.45</v>
      </c>
      <c r="D21" s="39">
        <v>210366.71000000002</v>
      </c>
      <c r="E21" s="39">
        <v>84.74</v>
      </c>
      <c r="F21" s="39">
        <v>0</v>
      </c>
      <c r="G21" s="39">
        <v>0</v>
      </c>
      <c r="H21" s="39">
        <v>0</v>
      </c>
      <c r="I21" s="39"/>
      <c r="J21" s="39">
        <v>0</v>
      </c>
      <c r="K21" s="27"/>
      <c r="L21" s="27"/>
      <c r="M21" s="27"/>
      <c r="N21" s="27"/>
    </row>
    <row r="22" spans="1:14" ht="23" x14ac:dyDescent="0.25">
      <c r="A22" s="27"/>
      <c r="B22" s="38">
        <v>10.5</v>
      </c>
      <c r="C22" s="83">
        <v>927635.04</v>
      </c>
      <c r="D22" s="39">
        <v>796564.84749999992</v>
      </c>
      <c r="E22" s="39">
        <v>130946.96316666667</v>
      </c>
      <c r="F22" s="39">
        <v>123.22933333333333</v>
      </c>
      <c r="G22" s="39">
        <v>0</v>
      </c>
      <c r="H22" s="39">
        <v>0</v>
      </c>
      <c r="I22" s="39"/>
      <c r="J22" s="39">
        <v>0</v>
      </c>
      <c r="K22" s="27"/>
      <c r="L22" s="27"/>
      <c r="M22" s="27"/>
      <c r="N22" s="27"/>
    </row>
    <row r="23" spans="1:14" ht="23" x14ac:dyDescent="0.25">
      <c r="A23" s="27"/>
      <c r="B23" s="38">
        <v>11</v>
      </c>
      <c r="C23" s="83">
        <v>1007372.1200000001</v>
      </c>
      <c r="D23" s="39">
        <v>816186.38000000012</v>
      </c>
      <c r="E23" s="39">
        <v>126821.18210526317</v>
      </c>
      <c r="F23" s="39">
        <v>64364.557894736834</v>
      </c>
      <c r="G23" s="39">
        <v>0</v>
      </c>
      <c r="H23" s="39">
        <v>0</v>
      </c>
      <c r="I23" s="39"/>
      <c r="J23" s="39">
        <v>0</v>
      </c>
      <c r="K23" s="27"/>
      <c r="L23" s="27"/>
      <c r="M23" s="27"/>
      <c r="N23" s="27"/>
    </row>
    <row r="24" spans="1:14" ht="23" x14ac:dyDescent="0.25">
      <c r="A24" s="27"/>
      <c r="B24" s="38">
        <v>11.5</v>
      </c>
      <c r="C24" s="83">
        <v>868607.25</v>
      </c>
      <c r="D24" s="39">
        <v>767692.72583333333</v>
      </c>
      <c r="E24" s="39">
        <v>89536.595277777786</v>
      </c>
      <c r="F24" s="39">
        <v>11377.928888888888</v>
      </c>
      <c r="G24" s="39">
        <v>0</v>
      </c>
      <c r="H24" s="39">
        <v>0</v>
      </c>
      <c r="I24" s="39"/>
      <c r="J24" s="39">
        <v>0</v>
      </c>
      <c r="K24" s="27"/>
      <c r="L24" s="27"/>
      <c r="M24" s="27"/>
      <c r="N24" s="27"/>
    </row>
    <row r="25" spans="1:14" ht="23" x14ac:dyDescent="0.25">
      <c r="A25" s="27"/>
      <c r="B25" s="38">
        <v>12</v>
      </c>
      <c r="C25" s="83">
        <v>763273.29999999993</v>
      </c>
      <c r="D25" s="39">
        <v>91941.155652173911</v>
      </c>
      <c r="E25" s="39">
        <v>361611.09410628013</v>
      </c>
      <c r="F25" s="39">
        <v>309721.05024154595</v>
      </c>
      <c r="G25" s="39">
        <v>0</v>
      </c>
      <c r="H25" s="39">
        <v>0</v>
      </c>
      <c r="I25" s="39"/>
      <c r="J25" s="39">
        <v>0</v>
      </c>
      <c r="K25" s="27"/>
      <c r="L25" s="27"/>
      <c r="M25" s="27"/>
      <c r="N25" s="27"/>
    </row>
    <row r="26" spans="1:14" ht="23" x14ac:dyDescent="0.25">
      <c r="A26" s="27"/>
      <c r="B26" s="38">
        <v>12.5</v>
      </c>
      <c r="C26" s="83">
        <v>1929237.9299999997</v>
      </c>
      <c r="D26" s="39">
        <v>40729.192173913048</v>
      </c>
      <c r="E26" s="39">
        <v>642856.83760781551</v>
      </c>
      <c r="F26" s="39">
        <v>1245651.9002182712</v>
      </c>
      <c r="G26" s="39">
        <v>0</v>
      </c>
      <c r="H26" s="39">
        <v>0</v>
      </c>
      <c r="I26" s="39"/>
      <c r="J26" s="39">
        <v>0</v>
      </c>
      <c r="K26" s="27"/>
      <c r="L26" s="27"/>
      <c r="M26" s="27"/>
      <c r="N26" s="27"/>
    </row>
    <row r="27" spans="1:14" ht="23" x14ac:dyDescent="0.25">
      <c r="A27" s="27"/>
      <c r="B27" s="38">
        <v>13</v>
      </c>
      <c r="C27" s="83">
        <v>2281667.23</v>
      </c>
      <c r="D27" s="39">
        <v>18743.718989898989</v>
      </c>
      <c r="E27" s="39">
        <v>402598.48487639555</v>
      </c>
      <c r="F27" s="39">
        <v>1783579.7298837055</v>
      </c>
      <c r="G27" s="39">
        <v>76745.296250000014</v>
      </c>
      <c r="H27" s="39">
        <v>0</v>
      </c>
      <c r="I27" s="39"/>
      <c r="J27" s="39">
        <v>0</v>
      </c>
      <c r="K27" s="27"/>
      <c r="L27" s="27"/>
      <c r="M27" s="27"/>
      <c r="N27" s="27"/>
    </row>
    <row r="28" spans="1:14" ht="23" x14ac:dyDescent="0.25">
      <c r="A28" s="27"/>
      <c r="B28" s="38">
        <v>13.5</v>
      </c>
      <c r="C28" s="83">
        <v>2969949.59</v>
      </c>
      <c r="D28" s="39">
        <v>0</v>
      </c>
      <c r="E28" s="39">
        <v>397529.16409090918</v>
      </c>
      <c r="F28" s="39">
        <v>2511674.7299831645</v>
      </c>
      <c r="G28" s="39">
        <v>60745.695925925917</v>
      </c>
      <c r="H28" s="39">
        <v>0</v>
      </c>
      <c r="I28" s="39"/>
      <c r="J28" s="39">
        <v>0</v>
      </c>
      <c r="K28" s="27"/>
      <c r="L28" s="27"/>
      <c r="M28" s="27"/>
      <c r="N28" s="27"/>
    </row>
    <row r="29" spans="1:14" ht="23" x14ac:dyDescent="0.25">
      <c r="A29" s="27"/>
      <c r="B29" s="38">
        <v>14</v>
      </c>
      <c r="C29" s="83">
        <v>2287866.37</v>
      </c>
      <c r="D29" s="39">
        <v>0</v>
      </c>
      <c r="E29" s="39">
        <v>458521.0656534413</v>
      </c>
      <c r="F29" s="39">
        <v>1786197.3135773279</v>
      </c>
      <c r="G29" s="39">
        <v>43147.990769230775</v>
      </c>
      <c r="H29" s="39">
        <v>0</v>
      </c>
      <c r="I29" s="39"/>
      <c r="J29" s="39">
        <v>0</v>
      </c>
      <c r="K29" s="27"/>
      <c r="L29" s="27"/>
      <c r="M29" s="27"/>
      <c r="N29" s="27"/>
    </row>
    <row r="30" spans="1:14" ht="23" x14ac:dyDescent="0.25">
      <c r="A30" s="27"/>
      <c r="B30" s="38">
        <v>14.5</v>
      </c>
      <c r="C30" s="83">
        <v>1274245.4900000002</v>
      </c>
      <c r="D30" s="39">
        <v>0</v>
      </c>
      <c r="E30" s="39">
        <v>203611.42543290043</v>
      </c>
      <c r="F30" s="39">
        <v>788073.85465451214</v>
      </c>
      <c r="G30" s="39">
        <v>282560.20991258748</v>
      </c>
      <c r="H30" s="39">
        <v>0</v>
      </c>
      <c r="I30" s="39"/>
      <c r="J30" s="39">
        <v>0</v>
      </c>
      <c r="K30" s="27"/>
      <c r="L30" s="27"/>
      <c r="M30" s="27"/>
      <c r="N30" s="27"/>
    </row>
    <row r="31" spans="1:14" ht="23" x14ac:dyDescent="0.25">
      <c r="A31" s="27"/>
      <c r="B31" s="38">
        <v>15</v>
      </c>
      <c r="C31" s="83">
        <v>584287.33000000007</v>
      </c>
      <c r="D31" s="39">
        <v>0</v>
      </c>
      <c r="E31" s="39">
        <v>71391.666470588243</v>
      </c>
      <c r="F31" s="39">
        <v>372452.91235294117</v>
      </c>
      <c r="G31" s="39">
        <v>140442.7511764706</v>
      </c>
      <c r="H31" s="39">
        <v>0</v>
      </c>
      <c r="I31" s="39"/>
      <c r="J31" s="39">
        <v>0</v>
      </c>
      <c r="K31" s="27"/>
      <c r="L31" s="27"/>
      <c r="M31" s="27"/>
      <c r="N31" s="27"/>
    </row>
    <row r="32" spans="1:14" ht="23" x14ac:dyDescent="0.25">
      <c r="A32" s="27"/>
      <c r="B32" s="38">
        <v>15.5</v>
      </c>
      <c r="C32" s="83">
        <v>248046.13</v>
      </c>
      <c r="D32" s="39">
        <v>0</v>
      </c>
      <c r="E32" s="39">
        <v>0</v>
      </c>
      <c r="F32" s="39">
        <v>79895.759999999995</v>
      </c>
      <c r="G32" s="39">
        <v>168150.36999999997</v>
      </c>
      <c r="H32" s="39">
        <v>0</v>
      </c>
      <c r="I32" s="39"/>
      <c r="J32" s="39">
        <v>0</v>
      </c>
      <c r="K32" s="27"/>
      <c r="L32" s="27"/>
      <c r="M32" s="27"/>
      <c r="N32" s="27"/>
    </row>
    <row r="33" spans="1:14" ht="23" x14ac:dyDescent="0.25">
      <c r="A33" s="27"/>
      <c r="B33" s="38">
        <v>16</v>
      </c>
      <c r="C33" s="83">
        <v>56978.789999999994</v>
      </c>
      <c r="D33" s="39">
        <v>0</v>
      </c>
      <c r="E33" s="39">
        <v>0</v>
      </c>
      <c r="F33" s="39">
        <v>10731.71</v>
      </c>
      <c r="G33" s="39">
        <v>46247.079999999994</v>
      </c>
      <c r="H33" s="39">
        <v>0</v>
      </c>
      <c r="I33" s="39"/>
      <c r="J33" s="39">
        <v>0</v>
      </c>
      <c r="K33" s="27"/>
      <c r="L33" s="27"/>
      <c r="M33" s="27"/>
      <c r="N33" s="27"/>
    </row>
    <row r="34" spans="1:14" ht="23" x14ac:dyDescent="0.25">
      <c r="A34" s="27"/>
      <c r="B34" s="38">
        <v>16.5</v>
      </c>
      <c r="C34" s="83">
        <v>2850.91</v>
      </c>
      <c r="D34" s="39">
        <v>0</v>
      </c>
      <c r="E34" s="39">
        <v>0</v>
      </c>
      <c r="F34" s="39">
        <v>9.870000000000001</v>
      </c>
      <c r="G34" s="39">
        <v>2841.04</v>
      </c>
      <c r="H34" s="39">
        <v>0</v>
      </c>
      <c r="I34" s="39"/>
      <c r="J34" s="39">
        <v>0</v>
      </c>
      <c r="K34" s="27"/>
      <c r="L34" s="27"/>
      <c r="M34" s="27"/>
      <c r="N34" s="27"/>
    </row>
    <row r="35" spans="1:14" ht="23" x14ac:dyDescent="0.25">
      <c r="A35" s="27"/>
      <c r="B35" s="38">
        <v>17</v>
      </c>
      <c r="C35" s="83">
        <v>12.850000000000001</v>
      </c>
      <c r="D35" s="39">
        <v>0</v>
      </c>
      <c r="E35" s="39">
        <v>0</v>
      </c>
      <c r="F35" s="39">
        <v>0</v>
      </c>
      <c r="G35" s="39">
        <v>2.14</v>
      </c>
      <c r="H35" s="39">
        <v>10.71</v>
      </c>
      <c r="I35" s="39"/>
      <c r="J35" s="39">
        <v>0</v>
      </c>
      <c r="K35" s="27"/>
      <c r="L35" s="43"/>
      <c r="M35" s="43"/>
      <c r="N35" s="27"/>
    </row>
    <row r="36" spans="1:14" ht="23" x14ac:dyDescent="0.25">
      <c r="A36" s="27"/>
      <c r="B36" s="38">
        <v>17.5</v>
      </c>
      <c r="C36" s="83"/>
      <c r="D36" s="39"/>
      <c r="E36" s="39"/>
      <c r="F36" s="39"/>
      <c r="G36" s="39"/>
      <c r="H36" s="39"/>
      <c r="I36" s="39"/>
      <c r="J36" s="39">
        <v>0</v>
      </c>
      <c r="K36" s="27"/>
      <c r="L36" s="43"/>
      <c r="M36" s="43"/>
      <c r="N36" s="27"/>
    </row>
    <row r="37" spans="1:14" ht="23" x14ac:dyDescent="0.25">
      <c r="A37" s="27"/>
      <c r="B37" s="38">
        <v>18</v>
      </c>
      <c r="C37" s="83"/>
      <c r="D37" s="39"/>
      <c r="E37" s="39"/>
      <c r="F37" s="39"/>
      <c r="G37" s="39"/>
      <c r="H37" s="39"/>
      <c r="I37" s="39"/>
      <c r="J37" s="39">
        <v>0</v>
      </c>
      <c r="K37" s="27"/>
      <c r="L37" s="43"/>
      <c r="M37" s="43"/>
      <c r="N37" s="27"/>
    </row>
    <row r="38" spans="1:14" ht="23" x14ac:dyDescent="0.25">
      <c r="A38" s="27"/>
      <c r="B38" s="38">
        <v>18.5</v>
      </c>
      <c r="C38" s="83"/>
      <c r="D38" s="39"/>
      <c r="E38" s="39"/>
      <c r="F38" s="39"/>
      <c r="G38" s="39"/>
      <c r="H38" s="39"/>
      <c r="I38" s="39"/>
      <c r="J38" s="39"/>
      <c r="K38" s="27"/>
      <c r="L38" s="43"/>
      <c r="M38" s="43"/>
      <c r="N38" s="27"/>
    </row>
    <row r="39" spans="1:14" ht="23" x14ac:dyDescent="0.25">
      <c r="A39" s="27"/>
      <c r="B39" s="38"/>
      <c r="C39" s="83"/>
      <c r="D39" s="39"/>
      <c r="E39" s="39"/>
      <c r="F39" s="39"/>
      <c r="G39" s="39"/>
      <c r="H39" s="39"/>
      <c r="I39" s="39"/>
      <c r="J39" s="39"/>
      <c r="K39" s="27"/>
      <c r="L39" s="43"/>
      <c r="M39" s="43"/>
      <c r="N39" s="27"/>
    </row>
    <row r="40" spans="1:14" ht="23" x14ac:dyDescent="0.25">
      <c r="A40" s="27"/>
      <c r="B40" s="78" t="s">
        <v>23</v>
      </c>
      <c r="C40" s="85">
        <v>15459059.949999999</v>
      </c>
      <c r="D40" s="79">
        <v>2788773.5001493194</v>
      </c>
      <c r="E40" s="79">
        <v>2885538.6187880379</v>
      </c>
      <c r="F40" s="79">
        <v>8963854.5470284279</v>
      </c>
      <c r="G40" s="79">
        <v>820882.57403421483</v>
      </c>
      <c r="H40" s="79">
        <v>10.71</v>
      </c>
      <c r="I40" s="79"/>
      <c r="J40" s="79">
        <v>0</v>
      </c>
      <c r="K40" s="27"/>
      <c r="L40" s="43"/>
      <c r="M40" s="43"/>
      <c r="N40" s="27"/>
    </row>
    <row r="41" spans="1:14" s="25" customFormat="1" ht="23" x14ac:dyDescent="0.25">
      <c r="A41" s="47"/>
      <c r="B41" s="38" t="s">
        <v>24</v>
      </c>
      <c r="C41" s="86">
        <v>100.00000000000001</v>
      </c>
      <c r="D41" s="48">
        <v>18.039735334290615</v>
      </c>
      <c r="E41" s="48">
        <v>18.665679725163614</v>
      </c>
      <c r="F41" s="48">
        <v>57.984473674470927</v>
      </c>
      <c r="G41" s="48">
        <v>5.3100419863124655</v>
      </c>
      <c r="H41" s="48">
        <v>6.9279762382964307E-5</v>
      </c>
      <c r="I41" s="48"/>
      <c r="J41" s="48">
        <v>0</v>
      </c>
      <c r="K41" s="47"/>
      <c r="L41" s="43"/>
      <c r="M41" s="43"/>
      <c r="N41" s="47"/>
    </row>
    <row r="42" spans="1:14" s="25" customFormat="1" ht="23" x14ac:dyDescent="0.25">
      <c r="A42" s="47"/>
      <c r="B42" s="38" t="s">
        <v>25</v>
      </c>
      <c r="C42" s="87">
        <v>12.96615322589521</v>
      </c>
      <c r="D42" s="49">
        <v>10.956184710255618</v>
      </c>
      <c r="E42" s="49">
        <v>12.898379620617318</v>
      </c>
      <c r="F42" s="49">
        <v>13.459888015342274</v>
      </c>
      <c r="G42" s="49">
        <v>14.641301769061378</v>
      </c>
      <c r="H42" s="49">
        <v>17</v>
      </c>
      <c r="I42" s="49"/>
      <c r="J42" s="49">
        <v>0</v>
      </c>
      <c r="K42" s="47"/>
      <c r="L42" s="43"/>
      <c r="M42" s="43"/>
      <c r="N42" s="47"/>
    </row>
    <row r="43" spans="1:14" s="26" customFormat="1" ht="23" x14ac:dyDescent="0.25">
      <c r="A43" s="50"/>
      <c r="B43" s="51" t="s">
        <v>26</v>
      </c>
      <c r="C43" s="88">
        <v>1.6788476702375543</v>
      </c>
      <c r="D43" s="52">
        <v>0.3705993736540541</v>
      </c>
      <c r="E43" s="52">
        <v>1.1514107243813965</v>
      </c>
      <c r="F43" s="52">
        <v>0.58928708985914002</v>
      </c>
      <c r="G43" s="52">
        <v>0.665765017598697</v>
      </c>
      <c r="H43" s="52">
        <v>4.6832888865753252E-14</v>
      </c>
      <c r="I43" s="52"/>
      <c r="J43" s="52">
        <v>0</v>
      </c>
      <c r="K43" s="50"/>
      <c r="L43" s="43"/>
      <c r="M43" s="43"/>
      <c r="N43" s="50"/>
    </row>
    <row r="44" spans="1:14" ht="23" x14ac:dyDescent="0.25">
      <c r="A44" s="27"/>
      <c r="B44" s="53" t="s">
        <v>27</v>
      </c>
      <c r="C44" s="89">
        <v>18.586986568502933</v>
      </c>
      <c r="D44" s="54">
        <v>11.3119079270675</v>
      </c>
      <c r="E44" s="54">
        <v>18.168892333677249</v>
      </c>
      <c r="F44" s="54">
        <v>20.31525916576771</v>
      </c>
      <c r="G44" s="54">
        <v>25.794634970622681</v>
      </c>
      <c r="H44" s="54">
        <v>39.122386619710376</v>
      </c>
      <c r="I44" s="54"/>
      <c r="J44" s="54">
        <v>0</v>
      </c>
      <c r="K44" s="27"/>
      <c r="L44" s="43"/>
      <c r="M44" s="43"/>
      <c r="N44" s="27"/>
    </row>
    <row r="45" spans="1:14" ht="23" x14ac:dyDescent="0.25">
      <c r="A45" s="27"/>
      <c r="B45" s="46" t="s">
        <v>28</v>
      </c>
      <c r="C45" s="83">
        <v>287.25120315140873</v>
      </c>
      <c r="D45" s="55">
        <v>31.546349063134866</v>
      </c>
      <c r="E45" s="55">
        <v>52.427040489427618</v>
      </c>
      <c r="F45" s="55">
        <v>182.10302824712784</v>
      </c>
      <c r="G45" s="55">
        <v>21.174366350957722</v>
      </c>
      <c r="H45" s="55">
        <v>4.1900076069709813E-4</v>
      </c>
      <c r="I45" s="55"/>
      <c r="J45" s="55">
        <v>0</v>
      </c>
      <c r="K45" s="27"/>
      <c r="L45" s="43"/>
      <c r="M45" s="43"/>
      <c r="N45" s="27"/>
    </row>
    <row r="46" spans="1:14" ht="23" x14ac:dyDescent="0.25">
      <c r="A46" s="27"/>
      <c r="B46" s="44" t="s">
        <v>24</v>
      </c>
      <c r="C46" s="91">
        <v>100</v>
      </c>
      <c r="D46" s="56">
        <v>10.982146886433384</v>
      </c>
      <c r="E46" s="56">
        <v>18.25128664884776</v>
      </c>
      <c r="F46" s="56">
        <v>63.395044563535635</v>
      </c>
      <c r="G46" s="56">
        <v>7.3713760355589582</v>
      </c>
      <c r="H46" s="56">
        <v>1.4586562426902868E-4</v>
      </c>
      <c r="I46" s="57"/>
      <c r="J46" s="57"/>
      <c r="K46" s="27"/>
      <c r="L46" s="27"/>
      <c r="M46" s="27"/>
      <c r="N46" s="27"/>
    </row>
    <row r="47" spans="1:14" ht="23" x14ac:dyDescent="0.25">
      <c r="A47" s="27"/>
      <c r="B47" s="69"/>
      <c r="C47" s="62"/>
      <c r="D47" s="62"/>
      <c r="E47" s="62"/>
      <c r="F47" s="62"/>
      <c r="G47" s="62"/>
      <c r="H47" s="62"/>
      <c r="I47" s="62"/>
      <c r="J47" s="62"/>
      <c r="K47" s="62"/>
      <c r="L47" s="27"/>
      <c r="M47" s="27"/>
      <c r="N47" s="27"/>
    </row>
    <row r="48" spans="1:14" ht="23" x14ac:dyDescent="0.25">
      <c r="A48" s="27"/>
      <c r="B48" s="69"/>
      <c r="C48" s="62" t="s">
        <v>30</v>
      </c>
      <c r="D48" s="62"/>
      <c r="E48" s="63">
        <f>E45*100/C45</f>
        <v>18.25128664884776</v>
      </c>
      <c r="F48" s="62"/>
      <c r="G48" s="62"/>
      <c r="H48" s="62"/>
      <c r="I48" s="62"/>
      <c r="J48" s="62"/>
      <c r="K48" s="62"/>
      <c r="L48" s="27"/>
      <c r="M48" s="27"/>
      <c r="N48" s="27"/>
    </row>
    <row r="49" spans="1:14" ht="23" x14ac:dyDescent="0.25">
      <c r="A49" s="27"/>
      <c r="B49" s="69"/>
      <c r="C49" s="62" t="s">
        <v>16</v>
      </c>
      <c r="D49" s="62">
        <f t="shared" ref="D49:I49" si="0">D40/1000000</f>
        <v>2.7887735001493192</v>
      </c>
      <c r="E49" s="62">
        <f t="shared" si="0"/>
        <v>2.8855386187880381</v>
      </c>
      <c r="F49" s="62">
        <f t="shared" si="0"/>
        <v>8.9638545470284274</v>
      </c>
      <c r="G49" s="62">
        <f t="shared" si="0"/>
        <v>0.82088257403421483</v>
      </c>
      <c r="H49" s="62">
        <f t="shared" si="0"/>
        <v>1.0710000000000001E-5</v>
      </c>
      <c r="I49" s="62">
        <f t="shared" si="0"/>
        <v>0</v>
      </c>
      <c r="J49" s="62"/>
      <c r="K49" s="62"/>
      <c r="L49" s="27"/>
      <c r="M49" s="27"/>
      <c r="N49" s="27"/>
    </row>
    <row r="50" spans="1:14" ht="23" x14ac:dyDescent="0.25">
      <c r="A50" s="27"/>
      <c r="B50" s="69"/>
      <c r="C50" s="62">
        <f>L52</f>
        <v>14</v>
      </c>
      <c r="D50" s="62"/>
      <c r="E50" s="62"/>
      <c r="F50" s="62"/>
      <c r="G50" s="62"/>
      <c r="H50" s="62"/>
      <c r="I50" s="62"/>
      <c r="J50" s="62"/>
      <c r="K50" s="62"/>
      <c r="L50" s="27"/>
      <c r="M50" s="27"/>
      <c r="N50" s="27"/>
    </row>
    <row r="51" spans="1:14" ht="23" x14ac:dyDescent="0.25">
      <c r="A51" s="27"/>
      <c r="B51" s="69"/>
      <c r="C51" s="63">
        <f>K52</f>
        <v>14.179625327088532</v>
      </c>
      <c r="D51" s="93" t="str">
        <f t="shared" ref="D51:I51" si="1">D6</f>
        <v>O</v>
      </c>
      <c r="E51" s="93" t="str">
        <f t="shared" si="1"/>
        <v>I</v>
      </c>
      <c r="F51" s="93" t="str">
        <f t="shared" si="1"/>
        <v>II</v>
      </c>
      <c r="G51" s="93" t="str">
        <f t="shared" si="1"/>
        <v>III</v>
      </c>
      <c r="H51" s="93" t="str">
        <f t="shared" si="1"/>
        <v>IV</v>
      </c>
      <c r="I51" s="93" t="str">
        <f t="shared" si="1"/>
        <v>V</v>
      </c>
      <c r="J51" s="62"/>
      <c r="K51" s="62"/>
      <c r="L51" s="27"/>
      <c r="M51" s="27"/>
      <c r="N51" s="27"/>
    </row>
    <row r="52" spans="1:14" ht="23" x14ac:dyDescent="0.25">
      <c r="A52" s="27"/>
      <c r="B52" s="94" t="s">
        <v>33</v>
      </c>
      <c r="C52" s="62" t="str">
        <f>CONCATENATE(C48,C50,C49)</f>
        <v>&lt; 11,5 cm =14%</v>
      </c>
      <c r="D52" s="63">
        <f t="shared" ref="D52:I52" si="2">SUM(D7:D23)/1000000</f>
        <v>1.8696667075</v>
      </c>
      <c r="E52" s="63">
        <f t="shared" si="2"/>
        <v>0.25788228527192986</v>
      </c>
      <c r="F52" s="63">
        <f t="shared" si="2"/>
        <v>6.4487787228070165E-2</v>
      </c>
      <c r="G52" s="63">
        <f t="shared" si="2"/>
        <v>0</v>
      </c>
      <c r="H52" s="63">
        <f t="shared" si="2"/>
        <v>0</v>
      </c>
      <c r="I52" s="63">
        <f t="shared" si="2"/>
        <v>0</v>
      </c>
      <c r="J52" s="63">
        <f>SUM(D52:I52)</f>
        <v>2.19203678</v>
      </c>
      <c r="K52" s="63">
        <f>(J52/$J54)*100</f>
        <v>14.179625327088532</v>
      </c>
      <c r="L52" s="47">
        <f>ROUND(K52,0)</f>
        <v>14</v>
      </c>
      <c r="M52" s="27"/>
      <c r="N52" s="27"/>
    </row>
    <row r="53" spans="1:14" ht="23" x14ac:dyDescent="0.25">
      <c r="A53" s="27"/>
      <c r="B53" s="94"/>
      <c r="C53" s="62" t="s">
        <v>29</v>
      </c>
      <c r="D53" s="63">
        <f t="shared" ref="D53:I53" si="3">SUM(D24:D39)/1000000</f>
        <v>0.91910679264931927</v>
      </c>
      <c r="E53" s="63">
        <f t="shared" si="3"/>
        <v>2.6276563335161085</v>
      </c>
      <c r="F53" s="63">
        <f t="shared" si="3"/>
        <v>8.8993667598003583</v>
      </c>
      <c r="G53" s="63">
        <f t="shared" si="3"/>
        <v>0.82088257403421483</v>
      </c>
      <c r="H53" s="63">
        <f t="shared" si="3"/>
        <v>1.0710000000000001E-5</v>
      </c>
      <c r="I53" s="63">
        <f t="shared" si="3"/>
        <v>0</v>
      </c>
      <c r="J53" s="63">
        <f>SUM(D53:I53)</f>
        <v>13.26702317</v>
      </c>
      <c r="K53" s="63">
        <f>(J53/$J54)*100</f>
        <v>85.820374672911456</v>
      </c>
      <c r="L53" s="27"/>
      <c r="M53" s="27"/>
      <c r="N53" s="27"/>
    </row>
    <row r="54" spans="1:14" ht="23" x14ac:dyDescent="0.25">
      <c r="A54" s="27"/>
      <c r="B54" s="94"/>
      <c r="C54" s="62"/>
      <c r="D54" s="62"/>
      <c r="E54" s="62"/>
      <c r="F54" s="62"/>
      <c r="G54" s="62"/>
      <c r="H54" s="62"/>
      <c r="I54" s="62"/>
      <c r="J54" s="63">
        <f>SUM(J52:J53)</f>
        <v>15.45905995</v>
      </c>
      <c r="K54" s="63">
        <f>SUM(K52:K53)</f>
        <v>99.999999999999986</v>
      </c>
      <c r="L54" s="27"/>
      <c r="M54" s="27"/>
      <c r="N54" s="27"/>
    </row>
    <row r="55" spans="1:14" ht="23" x14ac:dyDescent="0.25">
      <c r="A55" s="27"/>
      <c r="B55" s="94"/>
      <c r="C55" s="62"/>
      <c r="D55" s="62"/>
      <c r="E55" s="62"/>
      <c r="F55" s="62"/>
      <c r="G55" s="62"/>
      <c r="H55" s="62"/>
      <c r="I55" s="62"/>
      <c r="J55" s="62"/>
      <c r="K55" s="62"/>
      <c r="L55" s="27"/>
      <c r="M55" s="27"/>
      <c r="N55" s="27"/>
    </row>
    <row r="56" spans="1:14" ht="23" x14ac:dyDescent="0.25">
      <c r="A56" s="27"/>
      <c r="B56" s="94"/>
      <c r="C56" s="62"/>
      <c r="D56" s="62"/>
      <c r="E56" s="62"/>
      <c r="F56" s="62"/>
      <c r="G56" s="62"/>
      <c r="H56" s="62"/>
      <c r="I56" s="62"/>
      <c r="J56" s="62"/>
      <c r="K56" s="62"/>
      <c r="L56" s="27"/>
      <c r="M56" s="27"/>
      <c r="N56" s="27"/>
    </row>
    <row r="57" spans="1:14" ht="23" x14ac:dyDescent="0.25">
      <c r="A57" s="27"/>
      <c r="B57" s="59"/>
      <c r="C57" s="47">
        <f>K58</f>
        <v>0</v>
      </c>
      <c r="D57" s="60" t="s">
        <v>5</v>
      </c>
      <c r="E57" s="60" t="s">
        <v>6</v>
      </c>
      <c r="F57" s="60" t="s">
        <v>7</v>
      </c>
      <c r="G57" s="60" t="s">
        <v>8</v>
      </c>
      <c r="H57" s="60" t="s">
        <v>9</v>
      </c>
      <c r="I57" s="60" t="s">
        <v>10</v>
      </c>
      <c r="J57" s="27"/>
      <c r="K57" s="27"/>
      <c r="L57" s="27"/>
      <c r="M57" s="27"/>
      <c r="N57" s="27"/>
    </row>
    <row r="58" spans="1:14" ht="23" x14ac:dyDescent="0.25">
      <c r="A58" s="27"/>
      <c r="B58" s="59"/>
      <c r="C58" s="27" t="s">
        <v>32</v>
      </c>
      <c r="D58" s="61"/>
      <c r="E58" s="61"/>
      <c r="F58" s="61"/>
      <c r="G58" s="61"/>
      <c r="H58" s="61"/>
      <c r="I58" s="61"/>
      <c r="J58" s="47"/>
      <c r="K58" s="47"/>
      <c r="L58" s="42"/>
      <c r="M58" s="27"/>
      <c r="N58" s="27"/>
    </row>
    <row r="59" spans="1:14" ht="23" x14ac:dyDescent="0.25">
      <c r="A59" s="27"/>
      <c r="B59" s="59"/>
      <c r="C59" s="27" t="s">
        <v>29</v>
      </c>
      <c r="D59" s="61"/>
      <c r="E59" s="61"/>
      <c r="F59" s="61"/>
      <c r="G59" s="61"/>
      <c r="H59" s="61"/>
      <c r="I59" s="61"/>
      <c r="J59" s="47"/>
      <c r="K59" s="47"/>
      <c r="L59" s="42"/>
      <c r="M59" s="27"/>
      <c r="N59" s="27"/>
    </row>
    <row r="60" spans="1:14" ht="23" x14ac:dyDescent="0.25">
      <c r="A60" s="27"/>
      <c r="B60" s="59"/>
      <c r="C60" s="27"/>
      <c r="D60" s="27"/>
      <c r="E60" s="27"/>
      <c r="F60" s="27"/>
      <c r="G60" s="27"/>
      <c r="H60" s="27"/>
      <c r="I60" s="27"/>
      <c r="J60" s="47"/>
      <c r="K60" s="47"/>
      <c r="L60" s="42"/>
      <c r="M60" s="27"/>
      <c r="N60" s="27"/>
    </row>
    <row r="61" spans="1:14" ht="23" x14ac:dyDescent="0.25">
      <c r="A61" s="27"/>
      <c r="B61" s="28"/>
      <c r="C61" s="27">
        <v>1235</v>
      </c>
      <c r="D61" s="27" t="s">
        <v>18</v>
      </c>
      <c r="E61" s="27"/>
      <c r="F61" s="27"/>
      <c r="G61" s="27"/>
      <c r="H61" s="27"/>
      <c r="I61" s="27"/>
      <c r="J61" s="27"/>
      <c r="K61" s="27"/>
      <c r="L61" s="27"/>
      <c r="M61" s="27"/>
      <c r="N61" s="27"/>
    </row>
    <row r="62" spans="1:14" ht="23" x14ac:dyDescent="0.25">
      <c r="A62" s="27"/>
      <c r="B62" s="28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</row>
    <row r="63" spans="1:14" ht="23" x14ac:dyDescent="0.25">
      <c r="A63" s="27"/>
      <c r="B63" s="28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</row>
    <row r="64" spans="1:14" ht="23" x14ac:dyDescent="0.25">
      <c r="A64" s="27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</sheetData>
  <mergeCells count="2">
    <mergeCell ref="B1:J1"/>
    <mergeCell ref="B2:J2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INSTITUTO DE FOMENTO PESQUERO / DIVISIÓN INVESTIGACIÓN PESQUERA</oddHeader>
    <oddFooter>&amp;CCONVENIO DE DESEMPEÑO IFOP / SUBSECRETARÍA DE ECONOMÍA Y EMT 2020: 
"PROGRAMA DE SEGUIMIENTO DE LAS PRINCIPALES PESQUERÍAS PELÁGICAS, REGIONES DE VALPARAÍSO Y AYSÉN DEL GENERAL CARLOS IBÁÑEZ DEL CAMPO, AÑO 2020".  ANEXO 4XXX</oddFooter>
  </headerFooter>
  <drawing r:id="rId2"/>
  <legacyDrawingHF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W64"/>
  <sheetViews>
    <sheetView showZeros="0" zoomScale="35" zoomScaleNormal="35" workbookViewId="0"/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3" width="24.140625" style="3" customWidth="1"/>
    <col min="4" max="8" width="23.85546875" style="3" customWidth="1"/>
    <col min="9" max="10" width="20.85546875" style="3" customWidth="1"/>
    <col min="11" max="11" width="12.42578125" style="1" customWidth="1"/>
    <col min="12" max="12" width="22.140625" style="1" customWidth="1"/>
    <col min="13" max="17" width="11.5703125" style="1"/>
    <col min="18" max="18" width="13.85546875" style="1" customWidth="1"/>
    <col min="19" max="22" width="17.5703125" style="1" customWidth="1"/>
    <col min="23" max="16384" width="11.5703125" style="1"/>
  </cols>
  <sheetData>
    <row r="1" spans="1:23" ht="23" x14ac:dyDescent="0.25">
      <c r="A1" s="27"/>
      <c r="B1" s="102" t="s">
        <v>60</v>
      </c>
      <c r="C1" s="102"/>
      <c r="D1" s="102"/>
      <c r="E1" s="102"/>
      <c r="F1" s="102"/>
      <c r="G1" s="102"/>
      <c r="H1" s="102"/>
      <c r="I1" s="102"/>
      <c r="J1" s="102"/>
      <c r="K1" s="27"/>
      <c r="L1" s="27"/>
      <c r="M1" s="27"/>
      <c r="N1" s="27"/>
    </row>
    <row r="2" spans="1:23" ht="23" x14ac:dyDescent="0.25">
      <c r="A2" s="27"/>
      <c r="B2" s="102" t="s">
        <v>93</v>
      </c>
      <c r="C2" s="102"/>
      <c r="D2" s="102"/>
      <c r="E2" s="102"/>
      <c r="F2" s="102"/>
      <c r="G2" s="102"/>
      <c r="H2" s="102"/>
      <c r="I2" s="102"/>
      <c r="J2" s="102"/>
      <c r="K2" s="27"/>
      <c r="L2" s="27"/>
      <c r="M2" s="27"/>
      <c r="N2" s="27"/>
    </row>
    <row r="3" spans="1:23" ht="23" x14ac:dyDescent="0.25">
      <c r="A3" s="27"/>
      <c r="B3" s="28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23" s="4" customFormat="1" ht="24" thickBot="1" x14ac:dyDescent="0.3">
      <c r="A4" s="29"/>
      <c r="B4" s="30"/>
      <c r="C4" s="80"/>
      <c r="D4" s="31"/>
      <c r="E4" s="31"/>
      <c r="F4" s="31"/>
      <c r="G4" s="31"/>
      <c r="H4" s="31"/>
      <c r="I4" s="31"/>
      <c r="J4" s="31"/>
      <c r="K4" s="29"/>
      <c r="L4" s="29"/>
      <c r="M4" s="29"/>
      <c r="N4" s="29"/>
    </row>
    <row r="5" spans="1:23" s="5" customFormat="1" ht="30" x14ac:dyDescent="0.3">
      <c r="A5" s="29"/>
      <c r="B5" s="32" t="s">
        <v>0</v>
      </c>
      <c r="C5" s="81" t="s">
        <v>1</v>
      </c>
      <c r="D5" s="33" t="s">
        <v>2</v>
      </c>
      <c r="E5" s="33"/>
      <c r="F5" s="33"/>
      <c r="G5" s="33"/>
      <c r="H5" s="33"/>
      <c r="I5" s="33"/>
      <c r="J5" s="33"/>
      <c r="K5" s="29"/>
      <c r="L5" s="29"/>
      <c r="M5" s="29"/>
      <c r="N5" s="29"/>
      <c r="P5" s="6"/>
      <c r="Q5" s="7"/>
      <c r="R5" s="7"/>
      <c r="S5" s="7"/>
      <c r="T5" s="7"/>
      <c r="U5" s="7"/>
      <c r="V5" s="7"/>
      <c r="W5" s="8"/>
    </row>
    <row r="6" spans="1:23" s="4" customFormat="1" ht="23" x14ac:dyDescent="0.25">
      <c r="A6" s="29"/>
      <c r="B6" s="32" t="s">
        <v>3</v>
      </c>
      <c r="C6" s="81" t="s">
        <v>4</v>
      </c>
      <c r="D6" s="34" t="s">
        <v>5</v>
      </c>
      <c r="E6" s="34" t="s">
        <v>6</v>
      </c>
      <c r="F6" s="34" t="s">
        <v>7</v>
      </c>
      <c r="G6" s="34" t="s">
        <v>8</v>
      </c>
      <c r="H6" s="34" t="s">
        <v>9</v>
      </c>
      <c r="I6" s="34" t="s">
        <v>10</v>
      </c>
      <c r="J6" s="35"/>
      <c r="K6" s="29"/>
      <c r="L6" s="29"/>
      <c r="M6" s="29"/>
      <c r="N6" s="29"/>
      <c r="P6" s="9"/>
      <c r="Q6" s="10"/>
      <c r="R6" s="10"/>
      <c r="S6" s="10"/>
      <c r="T6" s="11" t="s">
        <v>11</v>
      </c>
      <c r="U6" s="12" t="s">
        <v>12</v>
      </c>
      <c r="V6" s="12" t="s">
        <v>12</v>
      </c>
      <c r="W6" s="12" t="s">
        <v>12</v>
      </c>
    </row>
    <row r="7" spans="1:23" ht="23" x14ac:dyDescent="0.25">
      <c r="A7" s="27"/>
      <c r="B7" s="36">
        <v>3</v>
      </c>
      <c r="C7" s="82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  <c r="I7" s="37"/>
      <c r="J7" s="37"/>
      <c r="K7" s="27"/>
      <c r="L7" s="27"/>
      <c r="M7" s="27"/>
      <c r="N7" s="27"/>
      <c r="P7" s="9"/>
      <c r="Q7" s="13"/>
      <c r="R7" s="13"/>
      <c r="S7" s="14"/>
      <c r="T7" s="10"/>
      <c r="U7" s="15"/>
      <c r="V7" s="15"/>
      <c r="W7" s="15"/>
    </row>
    <row r="8" spans="1:23" ht="23" x14ac:dyDescent="0.25">
      <c r="A8" s="27"/>
      <c r="B8" s="38">
        <v>3.5</v>
      </c>
      <c r="C8" s="83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/>
      <c r="J8" s="40"/>
      <c r="K8" s="27"/>
      <c r="L8" s="27"/>
      <c r="M8" s="27"/>
      <c r="N8" s="27"/>
      <c r="P8" s="9"/>
      <c r="Q8" s="13" t="s">
        <v>15</v>
      </c>
      <c r="R8" s="16" t="e">
        <f>V8</f>
        <v>#REF!</v>
      </c>
      <c r="S8" s="17">
        <f>C40</f>
        <v>6290508.0799999973</v>
      </c>
      <c r="T8" s="17" t="e">
        <f>SUM(T9:T11)</f>
        <v>#REF!</v>
      </c>
      <c r="U8" s="18" t="e">
        <f>T8/1000000</f>
        <v>#REF!</v>
      </c>
      <c r="V8" s="19" t="e">
        <f>SUM(V9:V11)</f>
        <v>#REF!</v>
      </c>
      <c r="W8" s="18"/>
    </row>
    <row r="9" spans="1:23" ht="23" x14ac:dyDescent="0.25">
      <c r="A9" s="27"/>
      <c r="B9" s="38">
        <v>4</v>
      </c>
      <c r="C9" s="83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/>
      <c r="J9" s="39">
        <v>0</v>
      </c>
      <c r="K9" s="27"/>
      <c r="L9" s="41"/>
      <c r="M9" s="41"/>
      <c r="N9" s="27"/>
      <c r="P9" s="9"/>
      <c r="Q9" s="13" t="s">
        <v>17</v>
      </c>
      <c r="R9" s="16" t="e">
        <f>V9</f>
        <v>#REF!</v>
      </c>
      <c r="S9" s="17"/>
      <c r="T9" s="17">
        <f>[1]SC19Ñ00!C40</f>
        <v>364348816.78055447</v>
      </c>
      <c r="U9" s="18">
        <f>T9/1000000</f>
        <v>364.3488167805545</v>
      </c>
      <c r="V9" s="20" t="e">
        <f>(U9*100)/$U$8</f>
        <v>#REF!</v>
      </c>
      <c r="W9" s="18"/>
    </row>
    <row r="10" spans="1:23" ht="23" x14ac:dyDescent="0.25">
      <c r="A10" s="27"/>
      <c r="B10" s="38">
        <v>4.5</v>
      </c>
      <c r="C10" s="83">
        <v>0</v>
      </c>
      <c r="D10" s="39">
        <v>0</v>
      </c>
      <c r="E10" s="39">
        <v>0</v>
      </c>
      <c r="F10" s="39">
        <v>0</v>
      </c>
      <c r="G10" s="39">
        <v>0</v>
      </c>
      <c r="H10" s="39">
        <v>0</v>
      </c>
      <c r="I10" s="39"/>
      <c r="J10" s="39">
        <v>0</v>
      </c>
      <c r="K10" s="27"/>
      <c r="L10" s="42"/>
      <c r="M10" s="41"/>
      <c r="N10" s="27"/>
      <c r="P10" s="9"/>
      <c r="Q10" s="13" t="s">
        <v>19</v>
      </c>
      <c r="R10" s="16" t="e">
        <f>V10</f>
        <v>#REF!</v>
      </c>
      <c r="S10" s="17"/>
      <c r="T10" s="17">
        <f>[1]SC28Ñ00!C40</f>
        <v>66674619947.842796</v>
      </c>
      <c r="U10" s="18">
        <f>T10/1000000</f>
        <v>66674.619947842803</v>
      </c>
      <c r="V10" s="20" t="e">
        <f>(U10*100)/$U$8</f>
        <v>#REF!</v>
      </c>
      <c r="W10" s="18"/>
    </row>
    <row r="11" spans="1:23" ht="23" x14ac:dyDescent="0.25">
      <c r="A11" s="27"/>
      <c r="B11" s="38">
        <v>5</v>
      </c>
      <c r="C11" s="83">
        <v>0</v>
      </c>
      <c r="D11" s="39">
        <v>0</v>
      </c>
      <c r="E11" s="39">
        <v>0</v>
      </c>
      <c r="F11" s="39">
        <v>0</v>
      </c>
      <c r="G11" s="39">
        <v>0</v>
      </c>
      <c r="H11" s="39">
        <v>0</v>
      </c>
      <c r="I11" s="39"/>
      <c r="J11" s="39">
        <v>0</v>
      </c>
      <c r="K11" s="27"/>
      <c r="L11" s="42"/>
      <c r="M11" s="41"/>
      <c r="N11" s="27"/>
      <c r="P11" s="9"/>
      <c r="Q11" s="13" t="s">
        <v>21</v>
      </c>
      <c r="R11" s="16" t="e">
        <f>V11</f>
        <v>#REF!</v>
      </c>
      <c r="S11" s="17"/>
      <c r="T11" s="17" t="e">
        <f>#REF!</f>
        <v>#REF!</v>
      </c>
      <c r="U11" s="18" t="e">
        <f>T11/1000000</f>
        <v>#REF!</v>
      </c>
      <c r="V11" s="20" t="e">
        <f>(U11*100)/$U$8</f>
        <v>#REF!</v>
      </c>
      <c r="W11" s="18"/>
    </row>
    <row r="12" spans="1:23" ht="26" thickBot="1" x14ac:dyDescent="0.3">
      <c r="A12" s="27"/>
      <c r="B12" s="38">
        <v>5.5</v>
      </c>
      <c r="C12" s="83">
        <v>0</v>
      </c>
      <c r="D12" s="39">
        <v>0</v>
      </c>
      <c r="E12" s="39">
        <v>0</v>
      </c>
      <c r="F12" s="39">
        <v>0</v>
      </c>
      <c r="G12" s="39">
        <v>0</v>
      </c>
      <c r="H12" s="39">
        <v>0</v>
      </c>
      <c r="I12" s="39"/>
      <c r="J12" s="39">
        <v>0</v>
      </c>
      <c r="K12" s="27"/>
      <c r="L12" s="27"/>
      <c r="M12" s="27"/>
      <c r="N12" s="27"/>
      <c r="P12" s="21"/>
      <c r="Q12" s="22"/>
      <c r="R12" s="22"/>
      <c r="S12" s="22"/>
      <c r="T12" s="23"/>
      <c r="U12" s="23"/>
      <c r="V12" s="23"/>
      <c r="W12" s="24"/>
    </row>
    <row r="13" spans="1:23" ht="23" x14ac:dyDescent="0.25">
      <c r="A13" s="27"/>
      <c r="B13" s="38">
        <v>6</v>
      </c>
      <c r="C13" s="83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/>
      <c r="J13" s="39">
        <v>0</v>
      </c>
      <c r="K13" s="27"/>
      <c r="L13" s="27"/>
      <c r="M13" s="27"/>
      <c r="N13" s="27"/>
    </row>
    <row r="14" spans="1:23" ht="23" x14ac:dyDescent="0.25">
      <c r="A14" s="27"/>
      <c r="B14" s="38">
        <v>6.5</v>
      </c>
      <c r="C14" s="83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/>
      <c r="J14" s="39">
        <v>0</v>
      </c>
      <c r="K14" s="27"/>
      <c r="L14" s="27"/>
      <c r="M14" s="27"/>
      <c r="N14" s="27"/>
    </row>
    <row r="15" spans="1:23" ht="23" x14ac:dyDescent="0.25">
      <c r="A15" s="27"/>
      <c r="B15" s="38">
        <v>7</v>
      </c>
      <c r="C15" s="83">
        <v>0</v>
      </c>
      <c r="D15" s="39">
        <v>0</v>
      </c>
      <c r="E15" s="39">
        <v>0</v>
      </c>
      <c r="F15" s="39">
        <v>0</v>
      </c>
      <c r="G15" s="39">
        <v>0</v>
      </c>
      <c r="H15" s="39">
        <v>0</v>
      </c>
      <c r="I15" s="39"/>
      <c r="J15" s="39">
        <v>0</v>
      </c>
      <c r="K15" s="27"/>
      <c r="L15" s="27"/>
      <c r="M15" s="27"/>
      <c r="N15" s="27"/>
    </row>
    <row r="16" spans="1:23" ht="23" x14ac:dyDescent="0.25">
      <c r="A16" s="27"/>
      <c r="B16" s="38">
        <v>7.5</v>
      </c>
      <c r="C16" s="83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/>
      <c r="J16" s="39">
        <v>0</v>
      </c>
      <c r="K16" s="27"/>
      <c r="L16" s="27"/>
      <c r="M16" s="27"/>
      <c r="N16" s="27"/>
      <c r="Q16" s="1" t="s">
        <v>22</v>
      </c>
    </row>
    <row r="17" spans="1:14" ht="23" x14ac:dyDescent="0.25">
      <c r="A17" s="27"/>
      <c r="B17" s="38">
        <v>8</v>
      </c>
      <c r="C17" s="83">
        <v>0</v>
      </c>
      <c r="D17" s="39">
        <v>0</v>
      </c>
      <c r="E17" s="39">
        <v>0</v>
      </c>
      <c r="F17" s="39">
        <v>0</v>
      </c>
      <c r="G17" s="39">
        <v>0</v>
      </c>
      <c r="H17" s="39">
        <v>0</v>
      </c>
      <c r="I17" s="39"/>
      <c r="J17" s="39">
        <v>0</v>
      </c>
      <c r="K17" s="27"/>
      <c r="L17" s="42">
        <f>K52</f>
        <v>0.85191067745993576</v>
      </c>
      <c r="M17" s="41" t="s">
        <v>16</v>
      </c>
      <c r="N17" s="27"/>
    </row>
    <row r="18" spans="1:14" ht="23" x14ac:dyDescent="0.25">
      <c r="A18" s="27"/>
      <c r="B18" s="38">
        <v>8.5</v>
      </c>
      <c r="C18" s="83">
        <v>0</v>
      </c>
      <c r="D18" s="39">
        <v>0</v>
      </c>
      <c r="E18" s="39">
        <v>0</v>
      </c>
      <c r="F18" s="39">
        <v>0</v>
      </c>
      <c r="G18" s="39">
        <v>0</v>
      </c>
      <c r="H18" s="39">
        <v>0</v>
      </c>
      <c r="I18" s="39"/>
      <c r="J18" s="39">
        <v>0</v>
      </c>
      <c r="K18" s="27"/>
      <c r="L18" s="42">
        <f>C45</f>
        <v>107.12887056635253</v>
      </c>
      <c r="M18" s="41" t="s">
        <v>18</v>
      </c>
      <c r="N18" s="27"/>
    </row>
    <row r="19" spans="1:14" ht="23" x14ac:dyDescent="0.25">
      <c r="A19" s="27"/>
      <c r="B19" s="38">
        <v>9</v>
      </c>
      <c r="C19" s="83">
        <v>0</v>
      </c>
      <c r="D19" s="39">
        <v>0</v>
      </c>
      <c r="E19" s="39">
        <v>0</v>
      </c>
      <c r="F19" s="39">
        <v>0</v>
      </c>
      <c r="G19" s="39">
        <v>0</v>
      </c>
      <c r="H19" s="39">
        <v>0</v>
      </c>
      <c r="I19" s="39"/>
      <c r="J19" s="39">
        <v>0</v>
      </c>
      <c r="K19" s="27"/>
      <c r="L19" s="42">
        <f>C40</f>
        <v>6290508.0799999973</v>
      </c>
      <c r="M19" s="41" t="s">
        <v>20</v>
      </c>
      <c r="N19" s="27"/>
    </row>
    <row r="20" spans="1:14" ht="23" x14ac:dyDescent="0.25">
      <c r="A20" s="27"/>
      <c r="B20" s="38">
        <v>9.5</v>
      </c>
      <c r="C20" s="83">
        <v>0</v>
      </c>
      <c r="D20" s="39">
        <v>0</v>
      </c>
      <c r="E20" s="39">
        <v>0</v>
      </c>
      <c r="F20" s="39">
        <v>0</v>
      </c>
      <c r="G20" s="39">
        <v>0</v>
      </c>
      <c r="H20" s="39">
        <v>0</v>
      </c>
      <c r="I20" s="39"/>
      <c r="J20" s="39">
        <v>0</v>
      </c>
      <c r="K20" s="27"/>
      <c r="L20" s="42">
        <f>L68</f>
        <v>0</v>
      </c>
      <c r="M20" s="27"/>
      <c r="N20" s="27"/>
    </row>
    <row r="21" spans="1:14" ht="23" x14ac:dyDescent="0.25">
      <c r="A21" s="27"/>
      <c r="B21" s="38">
        <v>10</v>
      </c>
      <c r="C21" s="83">
        <v>0</v>
      </c>
      <c r="D21" s="39">
        <v>0</v>
      </c>
      <c r="E21" s="39">
        <v>0</v>
      </c>
      <c r="F21" s="39">
        <v>0</v>
      </c>
      <c r="G21" s="39">
        <v>0</v>
      </c>
      <c r="H21" s="39">
        <v>0</v>
      </c>
      <c r="I21" s="39"/>
      <c r="J21" s="39">
        <v>0</v>
      </c>
      <c r="K21" s="27"/>
      <c r="L21" s="27"/>
      <c r="M21" s="27"/>
      <c r="N21" s="27"/>
    </row>
    <row r="22" spans="1:14" ht="23" x14ac:dyDescent="0.25">
      <c r="A22" s="27"/>
      <c r="B22" s="38">
        <v>10.5</v>
      </c>
      <c r="C22" s="83">
        <v>17863.169999999998</v>
      </c>
      <c r="D22" s="39">
        <v>0</v>
      </c>
      <c r="E22" s="39">
        <v>17863.169999999998</v>
      </c>
      <c r="F22" s="39">
        <v>0</v>
      </c>
      <c r="G22" s="39">
        <v>0</v>
      </c>
      <c r="H22" s="39">
        <v>0</v>
      </c>
      <c r="I22" s="39"/>
      <c r="J22" s="39">
        <v>0</v>
      </c>
      <c r="K22" s="27"/>
      <c r="L22" s="27"/>
      <c r="M22" s="27"/>
      <c r="N22" s="27"/>
    </row>
    <row r="23" spans="1:14" ht="23" x14ac:dyDescent="0.25">
      <c r="A23" s="27"/>
      <c r="B23" s="38">
        <v>11</v>
      </c>
      <c r="C23" s="83">
        <v>35726.339999999997</v>
      </c>
      <c r="D23" s="39">
        <v>0</v>
      </c>
      <c r="E23" s="39">
        <v>35726.339999999997</v>
      </c>
      <c r="F23" s="39">
        <v>0</v>
      </c>
      <c r="G23" s="39">
        <v>0</v>
      </c>
      <c r="H23" s="39">
        <v>0</v>
      </c>
      <c r="I23" s="39"/>
      <c r="J23" s="39">
        <v>0</v>
      </c>
      <c r="K23" s="27"/>
      <c r="L23" s="27"/>
      <c r="M23" s="27"/>
      <c r="N23" s="27"/>
    </row>
    <row r="24" spans="1:14" ht="23" x14ac:dyDescent="0.25">
      <c r="A24" s="27"/>
      <c r="B24" s="38">
        <v>11.5</v>
      </c>
      <c r="C24" s="83">
        <v>33083.300000000003</v>
      </c>
      <c r="D24" s="39">
        <v>0</v>
      </c>
      <c r="E24" s="39">
        <v>22055.533333333333</v>
      </c>
      <c r="F24" s="39">
        <v>11027.766666666666</v>
      </c>
      <c r="G24" s="39">
        <v>0</v>
      </c>
      <c r="H24" s="39">
        <v>0</v>
      </c>
      <c r="I24" s="39"/>
      <c r="J24" s="39">
        <v>0</v>
      </c>
      <c r="K24" s="27"/>
      <c r="L24" s="27"/>
      <c r="M24" s="27"/>
      <c r="N24" s="27"/>
    </row>
    <row r="25" spans="1:14" ht="23" x14ac:dyDescent="0.25">
      <c r="A25" s="27"/>
      <c r="B25" s="38">
        <v>12</v>
      </c>
      <c r="C25" s="83">
        <v>291219.17</v>
      </c>
      <c r="D25" s="39">
        <v>0</v>
      </c>
      <c r="E25" s="39">
        <v>48536.528333333328</v>
      </c>
      <c r="F25" s="39">
        <v>242682.64166666666</v>
      </c>
      <c r="G25" s="39">
        <v>0</v>
      </c>
      <c r="H25" s="39">
        <v>0</v>
      </c>
      <c r="I25" s="39"/>
      <c r="J25" s="39">
        <v>0</v>
      </c>
      <c r="K25" s="27"/>
      <c r="L25" s="27"/>
      <c r="M25" s="27"/>
      <c r="N25" s="27"/>
    </row>
    <row r="26" spans="1:14" ht="23" x14ac:dyDescent="0.25">
      <c r="A26" s="27"/>
      <c r="B26" s="38">
        <v>12.5</v>
      </c>
      <c r="C26" s="83">
        <v>1215668.4399999997</v>
      </c>
      <c r="D26" s="39">
        <v>0</v>
      </c>
      <c r="E26" s="39">
        <v>127965.0989473684</v>
      </c>
      <c r="F26" s="39">
        <v>1087703.3410526314</v>
      </c>
      <c r="G26" s="39">
        <v>0</v>
      </c>
      <c r="H26" s="39">
        <v>0</v>
      </c>
      <c r="I26" s="39"/>
      <c r="J26" s="39">
        <v>0</v>
      </c>
      <c r="K26" s="27"/>
      <c r="L26" s="27"/>
      <c r="M26" s="27"/>
      <c r="N26" s="27"/>
    </row>
    <row r="27" spans="1:14" ht="23" x14ac:dyDescent="0.25">
      <c r="A27" s="27"/>
      <c r="B27" s="38">
        <v>13</v>
      </c>
      <c r="C27" s="83">
        <v>1841887.1099999999</v>
      </c>
      <c r="D27" s="39">
        <v>0</v>
      </c>
      <c r="E27" s="39">
        <v>153490.59250000003</v>
      </c>
      <c r="F27" s="39">
        <v>1611651.2212499999</v>
      </c>
      <c r="G27" s="39">
        <v>76745.296250000014</v>
      </c>
      <c r="H27" s="39">
        <v>0</v>
      </c>
      <c r="I27" s="39"/>
      <c r="J27" s="39">
        <v>0</v>
      </c>
      <c r="K27" s="27"/>
      <c r="L27" s="27"/>
      <c r="M27" s="27"/>
      <c r="N27" s="27"/>
    </row>
    <row r="28" spans="1:14" ht="23" x14ac:dyDescent="0.25">
      <c r="A28" s="27"/>
      <c r="B28" s="38">
        <v>13.5</v>
      </c>
      <c r="C28" s="83">
        <v>1640133.7899999996</v>
      </c>
      <c r="D28" s="39">
        <v>0</v>
      </c>
      <c r="E28" s="39">
        <v>0</v>
      </c>
      <c r="F28" s="39">
        <v>1579388.0940740737</v>
      </c>
      <c r="G28" s="39">
        <v>60745.695925925917</v>
      </c>
      <c r="H28" s="39">
        <v>0</v>
      </c>
      <c r="I28" s="39"/>
      <c r="J28" s="39">
        <v>0</v>
      </c>
      <c r="K28" s="27"/>
      <c r="L28" s="27"/>
      <c r="M28" s="27"/>
      <c r="N28" s="27"/>
    </row>
    <row r="29" spans="1:14" ht="23" x14ac:dyDescent="0.25">
      <c r="A29" s="27"/>
      <c r="B29" s="38">
        <v>14</v>
      </c>
      <c r="C29" s="83">
        <v>560923.88</v>
      </c>
      <c r="D29" s="39">
        <v>0</v>
      </c>
      <c r="E29" s="39">
        <v>43147.990769230775</v>
      </c>
      <c r="F29" s="39">
        <v>474627.89846153843</v>
      </c>
      <c r="G29" s="39">
        <v>43147.990769230775</v>
      </c>
      <c r="H29" s="39">
        <v>0</v>
      </c>
      <c r="I29" s="39"/>
      <c r="J29" s="39">
        <v>0</v>
      </c>
      <c r="K29" s="27"/>
      <c r="L29" s="27"/>
      <c r="M29" s="27"/>
      <c r="N29" s="27"/>
    </row>
    <row r="30" spans="1:14" ht="23" x14ac:dyDescent="0.25">
      <c r="A30" s="27"/>
      <c r="B30" s="38">
        <v>14.5</v>
      </c>
      <c r="C30" s="83">
        <v>306340.67000000004</v>
      </c>
      <c r="D30" s="39">
        <v>0</v>
      </c>
      <c r="E30" s="39">
        <v>0</v>
      </c>
      <c r="F30" s="39">
        <v>70694.00076923077</v>
      </c>
      <c r="G30" s="39">
        <v>235646.66923076927</v>
      </c>
      <c r="H30" s="39">
        <v>0</v>
      </c>
      <c r="I30" s="39"/>
      <c r="J30" s="39">
        <v>0</v>
      </c>
      <c r="K30" s="27"/>
      <c r="L30" s="27"/>
      <c r="M30" s="27"/>
      <c r="N30" s="27"/>
    </row>
    <row r="31" spans="1:14" ht="23" x14ac:dyDescent="0.25">
      <c r="A31" s="27"/>
      <c r="B31" s="38">
        <v>15</v>
      </c>
      <c r="C31" s="83">
        <v>140289.85</v>
      </c>
      <c r="D31" s="39">
        <v>0</v>
      </c>
      <c r="E31" s="39">
        <v>0</v>
      </c>
      <c r="F31" s="39">
        <v>0</v>
      </c>
      <c r="G31" s="39">
        <v>140289.85</v>
      </c>
      <c r="H31" s="39">
        <v>0</v>
      </c>
      <c r="I31" s="39"/>
      <c r="J31" s="39">
        <v>0</v>
      </c>
      <c r="K31" s="27"/>
      <c r="L31" s="27"/>
      <c r="M31" s="27"/>
      <c r="N31" s="27"/>
    </row>
    <row r="32" spans="1:14" ht="23" x14ac:dyDescent="0.25">
      <c r="A32" s="27"/>
      <c r="B32" s="38">
        <v>15.5</v>
      </c>
      <c r="C32" s="83">
        <v>161167.29999999999</v>
      </c>
      <c r="D32" s="39">
        <v>0</v>
      </c>
      <c r="E32" s="39">
        <v>0</v>
      </c>
      <c r="F32" s="39">
        <v>0</v>
      </c>
      <c r="G32" s="39">
        <v>161167.29999999999</v>
      </c>
      <c r="H32" s="39">
        <v>0</v>
      </c>
      <c r="I32" s="39"/>
      <c r="J32" s="39">
        <v>0</v>
      </c>
      <c r="K32" s="27"/>
      <c r="L32" s="27"/>
      <c r="M32" s="27"/>
      <c r="N32" s="27"/>
    </row>
    <row r="33" spans="1:14" ht="23" x14ac:dyDescent="0.25">
      <c r="A33" s="27"/>
      <c r="B33" s="38">
        <v>16</v>
      </c>
      <c r="C33" s="83">
        <v>46205.06</v>
      </c>
      <c r="D33" s="39">
        <v>0</v>
      </c>
      <c r="E33" s="39">
        <v>0</v>
      </c>
      <c r="F33" s="39">
        <v>0</v>
      </c>
      <c r="G33" s="39">
        <v>46205.06</v>
      </c>
      <c r="H33" s="39">
        <v>0</v>
      </c>
      <c r="I33" s="39"/>
      <c r="J33" s="39">
        <v>0</v>
      </c>
      <c r="K33" s="27"/>
      <c r="L33" s="27"/>
      <c r="M33" s="27"/>
      <c r="N33" s="27"/>
    </row>
    <row r="34" spans="1:14" ht="23" x14ac:dyDescent="0.25">
      <c r="A34" s="27"/>
      <c r="B34" s="38">
        <v>16.5</v>
      </c>
      <c r="C34" s="83"/>
      <c r="D34" s="39"/>
      <c r="E34" s="39"/>
      <c r="F34" s="39"/>
      <c r="G34" s="39"/>
      <c r="H34" s="39"/>
      <c r="I34" s="39"/>
      <c r="J34" s="39">
        <v>0</v>
      </c>
      <c r="K34" s="27"/>
      <c r="L34" s="27"/>
      <c r="M34" s="27"/>
      <c r="N34" s="27"/>
    </row>
    <row r="35" spans="1:14" ht="23" x14ac:dyDescent="0.25">
      <c r="A35" s="27"/>
      <c r="B35" s="38">
        <v>17</v>
      </c>
      <c r="C35" s="83"/>
      <c r="D35" s="39"/>
      <c r="E35" s="39"/>
      <c r="F35" s="39"/>
      <c r="G35" s="39"/>
      <c r="H35" s="39"/>
      <c r="I35" s="39"/>
      <c r="J35" s="39">
        <v>0</v>
      </c>
      <c r="K35" s="27"/>
      <c r="L35" s="43"/>
      <c r="M35" s="43"/>
      <c r="N35" s="27"/>
    </row>
    <row r="36" spans="1:14" ht="23" x14ac:dyDescent="0.25">
      <c r="A36" s="27"/>
      <c r="B36" s="38">
        <v>17.5</v>
      </c>
      <c r="C36" s="83"/>
      <c r="D36" s="39"/>
      <c r="E36" s="39"/>
      <c r="F36" s="39"/>
      <c r="G36" s="39"/>
      <c r="H36" s="39"/>
      <c r="I36" s="39"/>
      <c r="J36" s="39">
        <v>0</v>
      </c>
      <c r="K36" s="27"/>
      <c r="L36" s="43"/>
      <c r="M36" s="43"/>
      <c r="N36" s="27"/>
    </row>
    <row r="37" spans="1:14" ht="23" x14ac:dyDescent="0.25">
      <c r="A37" s="27"/>
      <c r="B37" s="38">
        <v>18</v>
      </c>
      <c r="C37" s="83"/>
      <c r="D37" s="39"/>
      <c r="E37" s="39"/>
      <c r="F37" s="39"/>
      <c r="G37" s="39"/>
      <c r="H37" s="39"/>
      <c r="I37" s="39"/>
      <c r="J37" s="39">
        <v>0</v>
      </c>
      <c r="K37" s="27"/>
      <c r="L37" s="43"/>
      <c r="M37" s="43"/>
      <c r="N37" s="27"/>
    </row>
    <row r="38" spans="1:14" ht="23" x14ac:dyDescent="0.25">
      <c r="A38" s="27"/>
      <c r="B38" s="38">
        <v>18.5</v>
      </c>
      <c r="C38" s="83"/>
      <c r="D38" s="39"/>
      <c r="E38" s="39"/>
      <c r="F38" s="39"/>
      <c r="G38" s="39"/>
      <c r="H38" s="39"/>
      <c r="I38" s="39"/>
      <c r="J38" s="39"/>
      <c r="K38" s="27"/>
      <c r="L38" s="43"/>
      <c r="M38" s="43"/>
      <c r="N38" s="27"/>
    </row>
    <row r="39" spans="1:14" ht="23" x14ac:dyDescent="0.25">
      <c r="A39" s="27"/>
      <c r="B39" s="38"/>
      <c r="C39" s="83"/>
      <c r="D39" s="39"/>
      <c r="E39" s="39"/>
      <c r="F39" s="39"/>
      <c r="G39" s="39"/>
      <c r="H39" s="39"/>
      <c r="I39" s="39"/>
      <c r="J39" s="39"/>
      <c r="K39" s="27"/>
      <c r="L39" s="43"/>
      <c r="M39" s="43"/>
      <c r="N39" s="27"/>
    </row>
    <row r="40" spans="1:14" ht="23" x14ac:dyDescent="0.25">
      <c r="A40" s="27"/>
      <c r="B40" s="78" t="s">
        <v>23</v>
      </c>
      <c r="C40" s="85">
        <v>6290508.0799999973</v>
      </c>
      <c r="D40" s="79">
        <v>0</v>
      </c>
      <c r="E40" s="79">
        <v>448785.25388326583</v>
      </c>
      <c r="F40" s="79">
        <v>5077774.9639408067</v>
      </c>
      <c r="G40" s="79">
        <v>763947.8621759261</v>
      </c>
      <c r="H40" s="79">
        <v>0</v>
      </c>
      <c r="I40" s="79"/>
      <c r="J40" s="79">
        <v>0</v>
      </c>
      <c r="K40" s="27"/>
      <c r="L40" s="43"/>
      <c r="M40" s="43"/>
      <c r="N40" s="27"/>
    </row>
    <row r="41" spans="1:14" s="25" customFormat="1" ht="23" x14ac:dyDescent="0.25">
      <c r="A41" s="47"/>
      <c r="B41" s="38" t="s">
        <v>24</v>
      </c>
      <c r="C41" s="86">
        <v>100.00000000000001</v>
      </c>
      <c r="D41" s="48">
        <v>0</v>
      </c>
      <c r="E41" s="48">
        <v>7.1343244166577087</v>
      </c>
      <c r="F41" s="48">
        <v>80.72122155100719</v>
      </c>
      <c r="G41" s="48">
        <v>12.144454032335119</v>
      </c>
      <c r="H41" s="48">
        <v>0</v>
      </c>
      <c r="I41" s="48"/>
      <c r="J41" s="48">
        <v>0</v>
      </c>
      <c r="K41" s="47"/>
      <c r="L41" s="43"/>
      <c r="M41" s="43"/>
      <c r="N41" s="47"/>
    </row>
    <row r="42" spans="1:14" s="25" customFormat="1" ht="23" x14ac:dyDescent="0.25">
      <c r="A42" s="47"/>
      <c r="B42" s="38" t="s">
        <v>25</v>
      </c>
      <c r="C42" s="87">
        <v>13.254005867996598</v>
      </c>
      <c r="D42" s="49">
        <v>0</v>
      </c>
      <c r="E42" s="49">
        <v>12.512985352913049</v>
      </c>
      <c r="F42" s="49">
        <v>13.111719599330016</v>
      </c>
      <c r="G42" s="49">
        <v>14.635064425758802</v>
      </c>
      <c r="H42" s="49">
        <v>0</v>
      </c>
      <c r="I42" s="49"/>
      <c r="J42" s="49">
        <v>0</v>
      </c>
      <c r="K42" s="47"/>
      <c r="L42" s="43"/>
      <c r="M42" s="43"/>
      <c r="N42" s="47"/>
    </row>
    <row r="43" spans="1:14" s="26" customFormat="1" ht="23" x14ac:dyDescent="0.25">
      <c r="A43" s="50"/>
      <c r="B43" s="51" t="s">
        <v>26</v>
      </c>
      <c r="C43" s="88">
        <v>0.66175763788390929</v>
      </c>
      <c r="D43" s="52">
        <v>0</v>
      </c>
      <c r="E43" s="52">
        <v>0.71617165953455242</v>
      </c>
      <c r="F43" s="52">
        <v>0.29630706520533306</v>
      </c>
      <c r="G43" s="52">
        <v>0.69438666764358958</v>
      </c>
      <c r="H43" s="52">
        <v>0</v>
      </c>
      <c r="I43" s="52"/>
      <c r="J43" s="52">
        <v>0</v>
      </c>
      <c r="K43" s="50"/>
      <c r="L43" s="43"/>
      <c r="M43" s="43"/>
      <c r="N43" s="50"/>
    </row>
    <row r="44" spans="1:14" ht="23" x14ac:dyDescent="0.25">
      <c r="A44" s="27"/>
      <c r="B44" s="53" t="s">
        <v>27</v>
      </c>
      <c r="C44" s="89">
        <v>17.026555695294817</v>
      </c>
      <c r="D44" s="54">
        <v>0</v>
      </c>
      <c r="E44" s="54">
        <v>14.290058175658542</v>
      </c>
      <c r="F44" s="54">
        <v>16.360786646009238</v>
      </c>
      <c r="G44" s="54">
        <v>23.089678277597045</v>
      </c>
      <c r="H44" s="54">
        <v>0</v>
      </c>
      <c r="I44" s="54"/>
      <c r="J44" s="54">
        <v>0</v>
      </c>
      <c r="K44" s="27"/>
      <c r="L44" s="43"/>
      <c r="M44" s="43"/>
      <c r="N44" s="27"/>
    </row>
    <row r="45" spans="1:14" ht="23" x14ac:dyDescent="0.25">
      <c r="A45" s="27"/>
      <c r="B45" s="46" t="s">
        <v>28</v>
      </c>
      <c r="C45" s="83">
        <v>107.12887056635253</v>
      </c>
      <c r="D45" s="55">
        <v>0</v>
      </c>
      <c r="E45" s="55">
        <v>6.4131673863695573</v>
      </c>
      <c r="F45" s="55">
        <v>83.076392821482798</v>
      </c>
      <c r="G45" s="55">
        <v>17.639310358500182</v>
      </c>
      <c r="H45" s="55">
        <v>0</v>
      </c>
      <c r="I45" s="55"/>
      <c r="J45" s="55">
        <v>0</v>
      </c>
      <c r="K45" s="27"/>
      <c r="L45" s="43"/>
      <c r="M45" s="43"/>
      <c r="N45" s="27"/>
    </row>
    <row r="46" spans="1:14" ht="23" x14ac:dyDescent="0.25">
      <c r="A46" s="27"/>
      <c r="B46" s="44" t="s">
        <v>24</v>
      </c>
      <c r="C46" s="91">
        <v>100.00000000000001</v>
      </c>
      <c r="D46" s="56">
        <v>0</v>
      </c>
      <c r="E46" s="56">
        <v>5.9864043674365321</v>
      </c>
      <c r="F46" s="56">
        <v>77.548089868106729</v>
      </c>
      <c r="G46" s="56">
        <v>16.465505764456747</v>
      </c>
      <c r="H46" s="56">
        <v>0</v>
      </c>
      <c r="I46" s="57"/>
      <c r="J46" s="57"/>
      <c r="K46" s="27"/>
      <c r="L46" s="27"/>
      <c r="M46" s="27"/>
      <c r="N46" s="27"/>
    </row>
    <row r="47" spans="1:14" ht="23" x14ac:dyDescent="0.25">
      <c r="A47" s="27"/>
      <c r="B47" s="98"/>
      <c r="C47" s="97"/>
      <c r="D47" s="97"/>
      <c r="E47" s="97"/>
      <c r="F47" s="97"/>
      <c r="G47" s="97"/>
      <c r="H47" s="97"/>
      <c r="I47" s="97"/>
      <c r="J47" s="97"/>
      <c r="K47" s="27"/>
      <c r="L47" s="27"/>
      <c r="M47" s="27"/>
      <c r="N47" s="27"/>
    </row>
    <row r="48" spans="1:14" ht="23" x14ac:dyDescent="0.25">
      <c r="A48" s="27"/>
      <c r="B48" s="69"/>
      <c r="C48" s="62" t="s">
        <v>30</v>
      </c>
      <c r="D48" s="62"/>
      <c r="E48" s="63">
        <f>E45*100/C45</f>
        <v>5.9864043674365321</v>
      </c>
      <c r="F48" s="62"/>
      <c r="G48" s="62"/>
      <c r="H48" s="62"/>
      <c r="I48" s="62"/>
      <c r="J48" s="62"/>
      <c r="K48" s="27"/>
      <c r="L48" s="27"/>
      <c r="M48" s="27"/>
      <c r="N48" s="27"/>
    </row>
    <row r="49" spans="1:14" ht="23" x14ac:dyDescent="0.25">
      <c r="A49" s="27"/>
      <c r="B49" s="69"/>
      <c r="C49" s="62" t="s">
        <v>16</v>
      </c>
      <c r="D49" s="62">
        <f t="shared" ref="D49:I49" si="0">D40/1000000</f>
        <v>0</v>
      </c>
      <c r="E49" s="62">
        <f t="shared" si="0"/>
        <v>0.44878525388326584</v>
      </c>
      <c r="F49" s="62">
        <f t="shared" si="0"/>
        <v>5.077774963940807</v>
      </c>
      <c r="G49" s="62">
        <f t="shared" si="0"/>
        <v>0.76394786217592614</v>
      </c>
      <c r="H49" s="62">
        <f t="shared" si="0"/>
        <v>0</v>
      </c>
      <c r="I49" s="62">
        <f t="shared" si="0"/>
        <v>0</v>
      </c>
      <c r="J49" s="62"/>
      <c r="K49" s="27"/>
      <c r="L49" s="27"/>
      <c r="M49" s="27"/>
      <c r="N49" s="27"/>
    </row>
    <row r="50" spans="1:14" ht="23" x14ac:dyDescent="0.25">
      <c r="A50" s="27"/>
      <c r="B50" s="69"/>
      <c r="C50" s="62">
        <f>L52</f>
        <v>1</v>
      </c>
      <c r="D50" s="62"/>
      <c r="E50" s="62"/>
      <c r="F50" s="62"/>
      <c r="G50" s="62"/>
      <c r="H50" s="62"/>
      <c r="I50" s="62"/>
      <c r="J50" s="62"/>
      <c r="K50" s="27"/>
      <c r="L50" s="27"/>
      <c r="M50" s="27"/>
      <c r="N50" s="27"/>
    </row>
    <row r="51" spans="1:14" ht="23" x14ac:dyDescent="0.25">
      <c r="A51" s="27"/>
      <c r="B51" s="69"/>
      <c r="C51" s="63">
        <f>K52</f>
        <v>0.85191067745993576</v>
      </c>
      <c r="D51" s="93" t="str">
        <f t="shared" ref="D51:I51" si="1">D6</f>
        <v>O</v>
      </c>
      <c r="E51" s="93" t="str">
        <f t="shared" si="1"/>
        <v>I</v>
      </c>
      <c r="F51" s="93" t="str">
        <f t="shared" si="1"/>
        <v>II</v>
      </c>
      <c r="G51" s="93" t="str">
        <f t="shared" si="1"/>
        <v>III</v>
      </c>
      <c r="H51" s="93" t="str">
        <f t="shared" si="1"/>
        <v>IV</v>
      </c>
      <c r="I51" s="93" t="str">
        <f t="shared" si="1"/>
        <v>V</v>
      </c>
      <c r="J51" s="62"/>
      <c r="K51" s="27"/>
      <c r="L51" s="27"/>
      <c r="M51" s="27"/>
      <c r="N51" s="27"/>
    </row>
    <row r="52" spans="1:14" ht="23" x14ac:dyDescent="0.25">
      <c r="A52" s="27"/>
      <c r="B52" s="94">
        <v>2016</v>
      </c>
      <c r="C52" s="62" t="str">
        <f>CONCATENATE(C48,C50,C49)</f>
        <v>&lt; 11,5 cm =1%</v>
      </c>
      <c r="D52" s="63">
        <f t="shared" ref="D52:I52" si="2">SUM(D7:D23)/1000000</f>
        <v>0</v>
      </c>
      <c r="E52" s="63">
        <f t="shared" si="2"/>
        <v>5.3589509999999993E-2</v>
      </c>
      <c r="F52" s="63">
        <f t="shared" si="2"/>
        <v>0</v>
      </c>
      <c r="G52" s="63">
        <f t="shared" si="2"/>
        <v>0</v>
      </c>
      <c r="H52" s="63">
        <f t="shared" si="2"/>
        <v>0</v>
      </c>
      <c r="I52" s="63">
        <f t="shared" si="2"/>
        <v>0</v>
      </c>
      <c r="J52" s="63">
        <f>SUM(D52:I52)</f>
        <v>5.3589509999999993E-2</v>
      </c>
      <c r="K52" s="47">
        <f>(J52/$J54)*100</f>
        <v>0.85191067745993576</v>
      </c>
      <c r="L52" s="47">
        <f>ROUND(K52,0)</f>
        <v>1</v>
      </c>
      <c r="M52" s="27"/>
      <c r="N52" s="27"/>
    </row>
    <row r="53" spans="1:14" ht="23" x14ac:dyDescent="0.25">
      <c r="A53" s="27"/>
      <c r="B53" s="59"/>
      <c r="C53" s="27" t="s">
        <v>29</v>
      </c>
      <c r="D53" s="47">
        <f t="shared" ref="D53:I53" si="3">SUM(D24:D39)/1000000</f>
        <v>0</v>
      </c>
      <c r="E53" s="47">
        <f t="shared" si="3"/>
        <v>0.39519574388326589</v>
      </c>
      <c r="F53" s="47">
        <f t="shared" si="3"/>
        <v>5.077774963940807</v>
      </c>
      <c r="G53" s="47">
        <f t="shared" si="3"/>
        <v>0.76394786217592614</v>
      </c>
      <c r="H53" s="47">
        <f t="shared" si="3"/>
        <v>0</v>
      </c>
      <c r="I53" s="47">
        <f t="shared" si="3"/>
        <v>0</v>
      </c>
      <c r="J53" s="47">
        <f>SUM(D53:I53)</f>
        <v>6.2369185699999994</v>
      </c>
      <c r="K53" s="47">
        <f>(J53/$J54)*100</f>
        <v>99.148089322540073</v>
      </c>
      <c r="L53" s="27"/>
      <c r="M53" s="27"/>
      <c r="N53" s="27"/>
    </row>
    <row r="54" spans="1:14" ht="23" x14ac:dyDescent="0.25">
      <c r="A54" s="27"/>
      <c r="B54" s="59"/>
      <c r="C54" s="27"/>
      <c r="D54" s="27"/>
      <c r="E54" s="27"/>
      <c r="F54" s="27"/>
      <c r="G54" s="27"/>
      <c r="H54" s="27"/>
      <c r="I54" s="27"/>
      <c r="J54" s="47">
        <f>SUM(J52:J53)</f>
        <v>6.2905080799999995</v>
      </c>
      <c r="K54" s="47">
        <f>SUM(K52:K53)</f>
        <v>100.00000000000001</v>
      </c>
      <c r="L54" s="27"/>
      <c r="M54" s="27"/>
      <c r="N54" s="27"/>
    </row>
    <row r="55" spans="1:14" ht="23" x14ac:dyDescent="0.25">
      <c r="A55" s="27"/>
      <c r="B55" s="59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</row>
    <row r="56" spans="1:14" ht="23" x14ac:dyDescent="0.25">
      <c r="A56" s="27"/>
      <c r="B56" s="59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</row>
    <row r="57" spans="1:14" ht="23" x14ac:dyDescent="0.25">
      <c r="A57" s="27"/>
      <c r="B57" s="59"/>
      <c r="C57" s="47">
        <f>K58</f>
        <v>0</v>
      </c>
      <c r="D57" s="60" t="s">
        <v>5</v>
      </c>
      <c r="E57" s="60" t="s">
        <v>6</v>
      </c>
      <c r="F57" s="60" t="s">
        <v>7</v>
      </c>
      <c r="G57" s="60" t="s">
        <v>8</v>
      </c>
      <c r="H57" s="60" t="s">
        <v>9</v>
      </c>
      <c r="I57" s="60" t="s">
        <v>10</v>
      </c>
      <c r="J57" s="27"/>
      <c r="K57" s="27"/>
      <c r="L57" s="27"/>
      <c r="M57" s="27"/>
      <c r="N57" s="27"/>
    </row>
    <row r="58" spans="1:14" ht="23" x14ac:dyDescent="0.25">
      <c r="A58" s="27"/>
      <c r="B58" s="59"/>
      <c r="C58" s="27" t="s">
        <v>32</v>
      </c>
      <c r="D58" s="61"/>
      <c r="E58" s="61"/>
      <c r="F58" s="61"/>
      <c r="G58" s="61"/>
      <c r="H58" s="61"/>
      <c r="I58" s="61"/>
      <c r="J58" s="47"/>
      <c r="K58" s="47"/>
      <c r="L58" s="42"/>
      <c r="M58" s="27"/>
      <c r="N58" s="27"/>
    </row>
    <row r="59" spans="1:14" ht="23" x14ac:dyDescent="0.25">
      <c r="A59" s="27"/>
      <c r="B59" s="59"/>
      <c r="C59" s="27" t="s">
        <v>29</v>
      </c>
      <c r="D59" s="61"/>
      <c r="E59" s="61"/>
      <c r="F59" s="61"/>
      <c r="G59" s="61"/>
      <c r="H59" s="61"/>
      <c r="I59" s="61"/>
      <c r="J59" s="47"/>
      <c r="K59" s="47"/>
      <c r="L59" s="42"/>
      <c r="M59" s="27"/>
      <c r="N59" s="27"/>
    </row>
    <row r="60" spans="1:14" ht="23" x14ac:dyDescent="0.25">
      <c r="A60" s="27"/>
      <c r="B60" s="59"/>
      <c r="C60" s="27"/>
      <c r="D60" s="27"/>
      <c r="E60" s="27"/>
      <c r="F60" s="27"/>
      <c r="G60" s="27"/>
      <c r="H60" s="27"/>
      <c r="I60" s="27"/>
      <c r="J60" s="47"/>
      <c r="K60" s="47"/>
      <c r="L60" s="42"/>
      <c r="M60" s="27"/>
      <c r="N60" s="27"/>
    </row>
    <row r="61" spans="1:14" ht="23" x14ac:dyDescent="0.25">
      <c r="A61" s="27"/>
      <c r="B61" s="28"/>
      <c r="C61" s="27">
        <v>1235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</row>
    <row r="62" spans="1:14" ht="23" x14ac:dyDescent="0.25">
      <c r="A62" s="27"/>
      <c r="B62" s="28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</row>
    <row r="63" spans="1:14" ht="23" x14ac:dyDescent="0.25">
      <c r="A63" s="27"/>
      <c r="B63" s="28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</row>
    <row r="64" spans="1:14" ht="23" x14ac:dyDescent="0.25">
      <c r="A64" s="27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</sheetData>
  <mergeCells count="2">
    <mergeCell ref="B1:J1"/>
    <mergeCell ref="B2:J2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INSTITUTO DE FOMENTO PESQUERO / DIVISIÓN INVESTIGACIÓN PESQUERA</oddHeader>
    <oddFooter>&amp;CCONVENIO DE DESEMPEÑO IFOP / SUBSECRETARÍA DE ECONOMÍA Y EMT 2020: 
"PROGRAMA DE SEGUIMIENTO DE LAS PRINCIPALES PESQUERÍAS PELÁGICAS, REGIONES DE VALPARAÍSO Y AYSÉN DEL GENERAL CARLOS IBÁÑEZ DEL CAMPO, AÑO 2020".  ANEXO 4XXX</oddFooter>
  </headerFooter>
  <drawing r:id="rId2"/>
  <legacyDrawingHF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W64"/>
  <sheetViews>
    <sheetView showZeros="0" zoomScale="35" zoomScaleNormal="35" workbookViewId="0"/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3" width="24.140625" style="3" customWidth="1"/>
    <col min="4" max="8" width="23.85546875" style="3" customWidth="1"/>
    <col min="9" max="10" width="20.85546875" style="3" customWidth="1"/>
    <col min="11" max="11" width="12.42578125" style="1" customWidth="1"/>
    <col min="12" max="12" width="22.140625" style="1" customWidth="1"/>
    <col min="13" max="17" width="11.5703125" style="1"/>
    <col min="18" max="18" width="13.85546875" style="1" customWidth="1"/>
    <col min="19" max="22" width="17.5703125" style="1" customWidth="1"/>
    <col min="23" max="16384" width="11.5703125" style="1"/>
  </cols>
  <sheetData>
    <row r="1" spans="1:23" ht="23" x14ac:dyDescent="0.25">
      <c r="A1" s="27"/>
      <c r="B1" s="102" t="s">
        <v>101</v>
      </c>
      <c r="C1" s="102"/>
      <c r="D1" s="102"/>
      <c r="E1" s="102"/>
      <c r="F1" s="102"/>
      <c r="G1" s="102"/>
      <c r="H1" s="102"/>
      <c r="I1" s="102"/>
      <c r="J1" s="102"/>
      <c r="K1" s="27"/>
      <c r="L1" s="27"/>
      <c r="M1" s="27"/>
      <c r="N1" s="27"/>
    </row>
    <row r="2" spans="1:23" ht="23" x14ac:dyDescent="0.25">
      <c r="A2" s="27"/>
      <c r="B2" s="102" t="s">
        <v>94</v>
      </c>
      <c r="C2" s="102"/>
      <c r="D2" s="102"/>
      <c r="E2" s="102"/>
      <c r="F2" s="102"/>
      <c r="G2" s="102"/>
      <c r="H2" s="102"/>
      <c r="I2" s="102"/>
      <c r="J2" s="102"/>
      <c r="K2" s="27"/>
      <c r="L2" s="27"/>
      <c r="M2" s="27"/>
      <c r="N2" s="27"/>
    </row>
    <row r="3" spans="1:23" ht="23" x14ac:dyDescent="0.25">
      <c r="A3" s="27"/>
      <c r="B3" s="28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23" s="4" customFormat="1" ht="24" thickBot="1" x14ac:dyDescent="0.3">
      <c r="A4" s="29"/>
      <c r="B4" s="30"/>
      <c r="C4" s="80"/>
      <c r="D4" s="31"/>
      <c r="E4" s="31"/>
      <c r="F4" s="31"/>
      <c r="G4" s="31"/>
      <c r="H4" s="31"/>
      <c r="I4" s="31"/>
      <c r="J4" s="31"/>
      <c r="K4" s="29"/>
      <c r="L4" s="29"/>
      <c r="M4" s="29"/>
      <c r="N4" s="29"/>
    </row>
    <row r="5" spans="1:23" s="5" customFormat="1" ht="30" x14ac:dyDescent="0.3">
      <c r="A5" s="29"/>
      <c r="B5" s="32" t="s">
        <v>0</v>
      </c>
      <c r="C5" s="81" t="s">
        <v>1</v>
      </c>
      <c r="D5" s="33" t="s">
        <v>2</v>
      </c>
      <c r="E5" s="33"/>
      <c r="F5" s="33"/>
      <c r="G5" s="33"/>
      <c r="H5" s="33"/>
      <c r="I5" s="33"/>
      <c r="J5" s="33"/>
      <c r="K5" s="29"/>
      <c r="L5" s="29"/>
      <c r="M5" s="29"/>
      <c r="N5" s="29"/>
      <c r="P5" s="6"/>
      <c r="Q5" s="7"/>
      <c r="R5" s="7"/>
      <c r="S5" s="7"/>
      <c r="T5" s="7"/>
      <c r="U5" s="7"/>
      <c r="V5" s="7"/>
      <c r="W5" s="8"/>
    </row>
    <row r="6" spans="1:23" s="4" customFormat="1" ht="23" x14ac:dyDescent="0.25">
      <c r="A6" s="29"/>
      <c r="B6" s="32" t="s">
        <v>3</v>
      </c>
      <c r="C6" s="81" t="s">
        <v>4</v>
      </c>
      <c r="D6" s="34" t="s">
        <v>5</v>
      </c>
      <c r="E6" s="34" t="s">
        <v>6</v>
      </c>
      <c r="F6" s="34" t="s">
        <v>7</v>
      </c>
      <c r="G6" s="34" t="s">
        <v>8</v>
      </c>
      <c r="H6" s="34" t="s">
        <v>9</v>
      </c>
      <c r="I6" s="34" t="s">
        <v>10</v>
      </c>
      <c r="J6" s="35"/>
      <c r="K6" s="29"/>
      <c r="L6" s="29"/>
      <c r="M6" s="29"/>
      <c r="N6" s="29"/>
      <c r="P6" s="9"/>
      <c r="Q6" s="10"/>
      <c r="R6" s="10"/>
      <c r="S6" s="10"/>
      <c r="T6" s="11" t="s">
        <v>11</v>
      </c>
      <c r="U6" s="12" t="s">
        <v>12</v>
      </c>
      <c r="V6" s="12" t="s">
        <v>12</v>
      </c>
      <c r="W6" s="12" t="s">
        <v>12</v>
      </c>
    </row>
    <row r="7" spans="1:23" ht="23" x14ac:dyDescent="0.25">
      <c r="A7" s="27"/>
      <c r="B7" s="36">
        <v>3</v>
      </c>
      <c r="C7" s="82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  <c r="I7" s="37"/>
      <c r="J7" s="37"/>
      <c r="K7" s="27"/>
      <c r="L7" s="27"/>
      <c r="M7" s="27"/>
      <c r="N7" s="27"/>
      <c r="P7" s="9"/>
      <c r="Q7" s="13"/>
      <c r="R7" s="13"/>
      <c r="S7" s="14"/>
      <c r="T7" s="10"/>
      <c r="U7" s="15"/>
      <c r="V7" s="15"/>
      <c r="W7" s="15"/>
    </row>
    <row r="8" spans="1:23" ht="23" x14ac:dyDescent="0.25">
      <c r="A8" s="27"/>
      <c r="B8" s="38">
        <v>3.5</v>
      </c>
      <c r="C8" s="83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/>
      <c r="J8" s="40"/>
      <c r="K8" s="27"/>
      <c r="L8" s="27"/>
      <c r="M8" s="27"/>
      <c r="N8" s="27"/>
      <c r="P8" s="9"/>
      <c r="Q8" s="13" t="s">
        <v>15</v>
      </c>
      <c r="R8" s="16" t="e">
        <f>V8</f>
        <v>#REF!</v>
      </c>
      <c r="S8" s="17">
        <f>C40</f>
        <v>1049520.81</v>
      </c>
      <c r="T8" s="17" t="e">
        <f>SUM(T9:T11)</f>
        <v>#REF!</v>
      </c>
      <c r="U8" s="18" t="e">
        <f>T8/1000000</f>
        <v>#REF!</v>
      </c>
      <c r="V8" s="19" t="e">
        <f>SUM(V9:V11)</f>
        <v>#REF!</v>
      </c>
      <c r="W8" s="18"/>
    </row>
    <row r="9" spans="1:23" ht="23" x14ac:dyDescent="0.25">
      <c r="A9" s="27"/>
      <c r="B9" s="38">
        <v>4</v>
      </c>
      <c r="C9" s="83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/>
      <c r="J9" s="39">
        <v>0</v>
      </c>
      <c r="K9" s="27"/>
      <c r="L9" s="41"/>
      <c r="M9" s="41"/>
      <c r="N9" s="27"/>
      <c r="P9" s="9"/>
      <c r="Q9" s="13" t="s">
        <v>17</v>
      </c>
      <c r="R9" s="16" t="e">
        <f>V9</f>
        <v>#REF!</v>
      </c>
      <c r="S9" s="17"/>
      <c r="T9" s="17">
        <f>[1]SC19Ñ00!C40</f>
        <v>364348816.78055447</v>
      </c>
      <c r="U9" s="18">
        <f>T9/1000000</f>
        <v>364.3488167805545</v>
      </c>
      <c r="V9" s="20" t="e">
        <f>(U9*100)/$U$8</f>
        <v>#REF!</v>
      </c>
      <c r="W9" s="18"/>
    </row>
    <row r="10" spans="1:23" ht="23" x14ac:dyDescent="0.25">
      <c r="A10" s="27"/>
      <c r="B10" s="38">
        <v>4.5</v>
      </c>
      <c r="C10" s="83">
        <v>0</v>
      </c>
      <c r="D10" s="39">
        <v>0</v>
      </c>
      <c r="E10" s="39">
        <v>0</v>
      </c>
      <c r="F10" s="39">
        <v>0</v>
      </c>
      <c r="G10" s="39">
        <v>0</v>
      </c>
      <c r="H10" s="39">
        <v>0</v>
      </c>
      <c r="I10" s="39"/>
      <c r="J10" s="39">
        <v>0</v>
      </c>
      <c r="K10" s="27"/>
      <c r="L10" s="42"/>
      <c r="M10" s="41"/>
      <c r="N10" s="27"/>
      <c r="P10" s="9"/>
      <c r="Q10" s="13" t="s">
        <v>19</v>
      </c>
      <c r="R10" s="16" t="e">
        <f>V10</f>
        <v>#REF!</v>
      </c>
      <c r="S10" s="17"/>
      <c r="T10" s="17">
        <f>[1]SC28Ñ00!C40</f>
        <v>66674619947.842796</v>
      </c>
      <c r="U10" s="18">
        <f>T10/1000000</f>
        <v>66674.619947842803</v>
      </c>
      <c r="V10" s="20" t="e">
        <f>(U10*100)/$U$8</f>
        <v>#REF!</v>
      </c>
      <c r="W10" s="18"/>
    </row>
    <row r="11" spans="1:23" ht="23" x14ac:dyDescent="0.25">
      <c r="A11" s="27"/>
      <c r="B11" s="38">
        <v>5</v>
      </c>
      <c r="C11" s="83">
        <v>0</v>
      </c>
      <c r="D11" s="39">
        <v>0</v>
      </c>
      <c r="E11" s="39">
        <v>0</v>
      </c>
      <c r="F11" s="39">
        <v>0</v>
      </c>
      <c r="G11" s="39">
        <v>0</v>
      </c>
      <c r="H11" s="39">
        <v>0</v>
      </c>
      <c r="I11" s="39"/>
      <c r="J11" s="39">
        <v>0</v>
      </c>
      <c r="K11" s="27"/>
      <c r="L11" s="42"/>
      <c r="M11" s="41"/>
      <c r="N11" s="27"/>
      <c r="P11" s="9"/>
      <c r="Q11" s="13" t="s">
        <v>21</v>
      </c>
      <c r="R11" s="16" t="e">
        <f>V11</f>
        <v>#REF!</v>
      </c>
      <c r="S11" s="17"/>
      <c r="T11" s="17" t="e">
        <f>#REF!</f>
        <v>#REF!</v>
      </c>
      <c r="U11" s="18" t="e">
        <f>T11/1000000</f>
        <v>#REF!</v>
      </c>
      <c r="V11" s="20" t="e">
        <f>(U11*100)/$U$8</f>
        <v>#REF!</v>
      </c>
      <c r="W11" s="18"/>
    </row>
    <row r="12" spans="1:23" ht="26" thickBot="1" x14ac:dyDescent="0.3">
      <c r="A12" s="27"/>
      <c r="B12" s="38">
        <v>5.5</v>
      </c>
      <c r="C12" s="83">
        <v>0</v>
      </c>
      <c r="D12" s="39">
        <v>0</v>
      </c>
      <c r="E12" s="39">
        <v>0</v>
      </c>
      <c r="F12" s="39">
        <v>0</v>
      </c>
      <c r="G12" s="39">
        <v>0</v>
      </c>
      <c r="H12" s="39">
        <v>0</v>
      </c>
      <c r="I12" s="39"/>
      <c r="J12" s="39">
        <v>0</v>
      </c>
      <c r="K12" s="27"/>
      <c r="L12" s="27"/>
      <c r="M12" s="27"/>
      <c r="N12" s="27"/>
      <c r="P12" s="21"/>
      <c r="Q12" s="22"/>
      <c r="R12" s="22"/>
      <c r="S12" s="22"/>
      <c r="T12" s="23"/>
      <c r="U12" s="23"/>
      <c r="V12" s="23"/>
      <c r="W12" s="24"/>
    </row>
    <row r="13" spans="1:23" ht="23" x14ac:dyDescent="0.25">
      <c r="A13" s="27"/>
      <c r="B13" s="38">
        <v>6</v>
      </c>
      <c r="C13" s="83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/>
      <c r="J13" s="39">
        <v>0</v>
      </c>
      <c r="K13" s="27"/>
      <c r="L13" s="27"/>
      <c r="M13" s="27"/>
      <c r="N13" s="27"/>
    </row>
    <row r="14" spans="1:23" ht="23" x14ac:dyDescent="0.25">
      <c r="A14" s="27"/>
      <c r="B14" s="38">
        <v>6.5</v>
      </c>
      <c r="C14" s="83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/>
      <c r="J14" s="39">
        <v>0</v>
      </c>
      <c r="K14" s="27"/>
      <c r="L14" s="27"/>
      <c r="M14" s="27"/>
      <c r="N14" s="27"/>
    </row>
    <row r="15" spans="1:23" ht="23" x14ac:dyDescent="0.25">
      <c r="A15" s="27"/>
      <c r="B15" s="38">
        <v>7</v>
      </c>
      <c r="C15" s="83">
        <v>0</v>
      </c>
      <c r="D15" s="39">
        <v>0</v>
      </c>
      <c r="E15" s="39">
        <v>0</v>
      </c>
      <c r="F15" s="39">
        <v>0</v>
      </c>
      <c r="G15" s="39">
        <v>0</v>
      </c>
      <c r="H15" s="39">
        <v>0</v>
      </c>
      <c r="I15" s="39"/>
      <c r="J15" s="39">
        <v>0</v>
      </c>
      <c r="K15" s="27"/>
      <c r="L15" s="27"/>
      <c r="M15" s="27"/>
      <c r="N15" s="27"/>
    </row>
    <row r="16" spans="1:23" ht="23" x14ac:dyDescent="0.25">
      <c r="A16" s="27"/>
      <c r="B16" s="38">
        <v>7.5</v>
      </c>
      <c r="C16" s="83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/>
      <c r="J16" s="39">
        <v>0</v>
      </c>
      <c r="K16" s="27"/>
      <c r="L16" s="27"/>
      <c r="M16" s="27"/>
      <c r="N16" s="27"/>
      <c r="Q16" s="1" t="s">
        <v>22</v>
      </c>
    </row>
    <row r="17" spans="1:14" ht="23" x14ac:dyDescent="0.25">
      <c r="A17" s="27"/>
      <c r="B17" s="38">
        <v>8</v>
      </c>
      <c r="C17" s="83">
        <v>0</v>
      </c>
      <c r="D17" s="39">
        <v>0</v>
      </c>
      <c r="E17" s="39">
        <v>0</v>
      </c>
      <c r="F17" s="39">
        <v>0</v>
      </c>
      <c r="G17" s="39">
        <v>0</v>
      </c>
      <c r="H17" s="39">
        <v>0</v>
      </c>
      <c r="I17" s="39"/>
      <c r="J17" s="39">
        <v>0</v>
      </c>
      <c r="K17" s="27"/>
      <c r="L17" s="42">
        <f>K52</f>
        <v>8.3499135191040175</v>
      </c>
      <c r="M17" s="41" t="s">
        <v>16</v>
      </c>
      <c r="N17" s="27"/>
    </row>
    <row r="18" spans="1:14" ht="23" x14ac:dyDescent="0.25">
      <c r="A18" s="27"/>
      <c r="B18" s="38">
        <v>8.5</v>
      </c>
      <c r="C18" s="83">
        <v>0</v>
      </c>
      <c r="D18" s="39">
        <v>0</v>
      </c>
      <c r="E18" s="39">
        <v>0</v>
      </c>
      <c r="F18" s="39">
        <v>0</v>
      </c>
      <c r="G18" s="39">
        <v>0</v>
      </c>
      <c r="H18" s="39">
        <v>0</v>
      </c>
      <c r="I18" s="39"/>
      <c r="J18" s="39">
        <v>0</v>
      </c>
      <c r="K18" s="27"/>
      <c r="L18" s="42">
        <f>C45</f>
        <v>19.972307851445908</v>
      </c>
      <c r="M18" s="41" t="s">
        <v>18</v>
      </c>
      <c r="N18" s="27"/>
    </row>
    <row r="19" spans="1:14" ht="23" x14ac:dyDescent="0.25">
      <c r="A19" s="27"/>
      <c r="B19" s="38">
        <v>9</v>
      </c>
      <c r="C19" s="83">
        <v>8.6999999999999993</v>
      </c>
      <c r="D19" s="39">
        <v>0</v>
      </c>
      <c r="E19" s="39">
        <v>8.6999999999999993</v>
      </c>
      <c r="F19" s="39">
        <v>0</v>
      </c>
      <c r="G19" s="39">
        <v>0</v>
      </c>
      <c r="H19" s="39">
        <v>0</v>
      </c>
      <c r="I19" s="39"/>
      <c r="J19" s="39">
        <v>0</v>
      </c>
      <c r="K19" s="27"/>
      <c r="L19" s="42">
        <f>C40</f>
        <v>1049520.81</v>
      </c>
      <c r="M19" s="41" t="s">
        <v>20</v>
      </c>
      <c r="N19" s="27"/>
    </row>
    <row r="20" spans="1:14" ht="23" x14ac:dyDescent="0.25">
      <c r="A20" s="27"/>
      <c r="B20" s="38">
        <v>9.5</v>
      </c>
      <c r="C20" s="83">
        <v>20.7</v>
      </c>
      <c r="D20" s="39">
        <v>0</v>
      </c>
      <c r="E20" s="39">
        <v>20.7</v>
      </c>
      <c r="F20" s="39">
        <v>0</v>
      </c>
      <c r="G20" s="39">
        <v>0</v>
      </c>
      <c r="H20" s="39">
        <v>0</v>
      </c>
      <c r="I20" s="39"/>
      <c r="J20" s="39">
        <v>0</v>
      </c>
      <c r="K20" s="27"/>
      <c r="L20" s="42">
        <f>L68</f>
        <v>0</v>
      </c>
      <c r="M20" s="27"/>
      <c r="N20" s="27"/>
    </row>
    <row r="21" spans="1:14" ht="23" x14ac:dyDescent="0.25">
      <c r="A21" s="27"/>
      <c r="B21" s="38">
        <v>10</v>
      </c>
      <c r="C21" s="83">
        <v>84.74</v>
      </c>
      <c r="D21" s="39">
        <v>0</v>
      </c>
      <c r="E21" s="39">
        <v>84.74</v>
      </c>
      <c r="F21" s="39">
        <v>0</v>
      </c>
      <c r="G21" s="39">
        <v>0</v>
      </c>
      <c r="H21" s="39">
        <v>0</v>
      </c>
      <c r="I21" s="39"/>
      <c r="J21" s="39">
        <v>0</v>
      </c>
      <c r="K21" s="27"/>
      <c r="L21" s="27"/>
      <c r="M21" s="27"/>
      <c r="N21" s="27"/>
    </row>
    <row r="22" spans="1:14" ht="23" x14ac:dyDescent="0.25">
      <c r="A22" s="27"/>
      <c r="B22" s="38">
        <v>10.5</v>
      </c>
      <c r="C22" s="83">
        <v>168.04</v>
      </c>
      <c r="D22" s="39">
        <v>0</v>
      </c>
      <c r="E22" s="39">
        <v>44.81066666666667</v>
      </c>
      <c r="F22" s="39">
        <v>123.22933333333333</v>
      </c>
      <c r="G22" s="39">
        <v>0</v>
      </c>
      <c r="H22" s="39">
        <v>0</v>
      </c>
      <c r="I22" s="39"/>
      <c r="J22" s="39">
        <v>0</v>
      </c>
      <c r="K22" s="27"/>
      <c r="L22" s="27"/>
      <c r="M22" s="27"/>
      <c r="N22" s="27"/>
    </row>
    <row r="23" spans="1:14" ht="23" x14ac:dyDescent="0.25">
      <c r="A23" s="27"/>
      <c r="B23" s="38">
        <v>11</v>
      </c>
      <c r="C23" s="83">
        <v>87351.9</v>
      </c>
      <c r="D23" s="39">
        <v>0</v>
      </c>
      <c r="E23" s="39">
        <v>22987.342105263157</v>
      </c>
      <c r="F23" s="39">
        <v>64364.557894736834</v>
      </c>
      <c r="G23" s="39">
        <v>0</v>
      </c>
      <c r="H23" s="39">
        <v>0</v>
      </c>
      <c r="I23" s="39"/>
      <c r="J23" s="39">
        <v>0</v>
      </c>
      <c r="K23" s="27"/>
      <c r="L23" s="27"/>
      <c r="M23" s="27"/>
      <c r="N23" s="27"/>
    </row>
    <row r="24" spans="1:14" ht="23" x14ac:dyDescent="0.25">
      <c r="A24" s="27"/>
      <c r="B24" s="38">
        <v>11.5</v>
      </c>
      <c r="C24" s="83">
        <v>484.84000000000003</v>
      </c>
      <c r="D24" s="39">
        <v>0</v>
      </c>
      <c r="E24" s="39">
        <v>134.67777777777778</v>
      </c>
      <c r="F24" s="39">
        <v>350.16222222222223</v>
      </c>
      <c r="G24" s="39">
        <v>0</v>
      </c>
      <c r="H24" s="39">
        <v>0</v>
      </c>
      <c r="I24" s="39"/>
      <c r="J24" s="39">
        <v>0</v>
      </c>
      <c r="K24" s="27"/>
      <c r="L24" s="27"/>
      <c r="M24" s="27"/>
      <c r="N24" s="27"/>
    </row>
    <row r="25" spans="1:14" ht="23" x14ac:dyDescent="0.25">
      <c r="A25" s="27"/>
      <c r="B25" s="38">
        <v>12</v>
      </c>
      <c r="C25" s="83">
        <v>87448.26999999999</v>
      </c>
      <c r="D25" s="39">
        <v>0</v>
      </c>
      <c r="E25" s="39">
        <v>34007.660555555551</v>
      </c>
      <c r="F25" s="39">
        <v>53440.609444444446</v>
      </c>
      <c r="G25" s="39">
        <v>0</v>
      </c>
      <c r="H25" s="39">
        <v>0</v>
      </c>
      <c r="I25" s="39"/>
      <c r="J25" s="39">
        <v>0</v>
      </c>
      <c r="K25" s="27"/>
      <c r="L25" s="27"/>
      <c r="M25" s="27"/>
      <c r="N25" s="27"/>
    </row>
    <row r="26" spans="1:14" ht="23" x14ac:dyDescent="0.25">
      <c r="A26" s="27"/>
      <c r="B26" s="38">
        <v>12.5</v>
      </c>
      <c r="C26" s="83">
        <v>87328.72</v>
      </c>
      <c r="D26" s="39">
        <v>0</v>
      </c>
      <c r="E26" s="39">
        <v>22981.242105263154</v>
      </c>
      <c r="F26" s="39">
        <v>64347.47789473684</v>
      </c>
      <c r="G26" s="39">
        <v>0</v>
      </c>
      <c r="H26" s="39">
        <v>0</v>
      </c>
      <c r="I26" s="39"/>
      <c r="J26" s="39">
        <v>0</v>
      </c>
      <c r="K26" s="27"/>
      <c r="L26" s="27"/>
      <c r="M26" s="27"/>
      <c r="N26" s="27"/>
    </row>
    <row r="27" spans="1:14" ht="23" x14ac:dyDescent="0.25">
      <c r="A27" s="27"/>
      <c r="B27" s="38">
        <v>13</v>
      </c>
      <c r="C27" s="83">
        <v>87411.079999999987</v>
      </c>
      <c r="D27" s="39">
        <v>0</v>
      </c>
      <c r="E27" s="39">
        <v>9201.1663157894727</v>
      </c>
      <c r="F27" s="39">
        <v>78209.913684210522</v>
      </c>
      <c r="G27" s="39">
        <v>0</v>
      </c>
      <c r="H27" s="39">
        <v>0</v>
      </c>
      <c r="I27" s="39"/>
      <c r="J27" s="39">
        <v>0</v>
      </c>
      <c r="K27" s="27"/>
      <c r="L27" s="27"/>
      <c r="M27" s="27"/>
      <c r="N27" s="27"/>
    </row>
    <row r="28" spans="1:14" ht="23" x14ac:dyDescent="0.25">
      <c r="A28" s="27"/>
      <c r="B28" s="38">
        <v>13.5</v>
      </c>
      <c r="C28" s="83">
        <v>435890.27</v>
      </c>
      <c r="D28" s="39">
        <v>0</v>
      </c>
      <c r="E28" s="39">
        <v>0</v>
      </c>
      <c r="F28" s="39">
        <v>435890.27</v>
      </c>
      <c r="G28" s="39">
        <v>0</v>
      </c>
      <c r="H28" s="39">
        <v>0</v>
      </c>
      <c r="I28" s="39"/>
      <c r="J28" s="39">
        <v>0</v>
      </c>
      <c r="K28" s="27"/>
      <c r="L28" s="27"/>
      <c r="M28" s="27"/>
      <c r="N28" s="27"/>
    </row>
    <row r="29" spans="1:14" ht="23" x14ac:dyDescent="0.25">
      <c r="A29" s="27"/>
      <c r="B29" s="38">
        <v>14</v>
      </c>
      <c r="C29" s="83">
        <v>175140.74</v>
      </c>
      <c r="D29" s="39">
        <v>0</v>
      </c>
      <c r="E29" s="39">
        <v>0</v>
      </c>
      <c r="F29" s="39">
        <v>175140.74</v>
      </c>
      <c r="G29" s="39">
        <v>0</v>
      </c>
      <c r="H29" s="39">
        <v>0</v>
      </c>
      <c r="I29" s="39"/>
      <c r="J29" s="39">
        <v>0</v>
      </c>
      <c r="K29" s="27"/>
      <c r="L29" s="27"/>
      <c r="M29" s="27"/>
      <c r="N29" s="27"/>
    </row>
    <row r="30" spans="1:14" ht="23" x14ac:dyDescent="0.25">
      <c r="A30" s="27"/>
      <c r="B30" s="38">
        <v>14.5</v>
      </c>
      <c r="C30" s="83">
        <v>87764.389999999985</v>
      </c>
      <c r="D30" s="39">
        <v>0</v>
      </c>
      <c r="E30" s="39">
        <v>0</v>
      </c>
      <c r="F30" s="39">
        <v>65823.292499999996</v>
      </c>
      <c r="G30" s="39">
        <v>21941.097499999996</v>
      </c>
      <c r="H30" s="39">
        <v>0</v>
      </c>
      <c r="I30" s="39"/>
      <c r="J30" s="39">
        <v>0</v>
      </c>
      <c r="K30" s="27"/>
      <c r="L30" s="27"/>
      <c r="M30" s="27"/>
      <c r="N30" s="27"/>
    </row>
    <row r="31" spans="1:14" ht="23" x14ac:dyDescent="0.25">
      <c r="A31" s="27"/>
      <c r="B31" s="38">
        <v>15</v>
      </c>
      <c r="C31" s="83">
        <v>216.61</v>
      </c>
      <c r="D31" s="39">
        <v>0</v>
      </c>
      <c r="E31" s="39">
        <v>0</v>
      </c>
      <c r="F31" s="39">
        <v>63.70882352941176</v>
      </c>
      <c r="G31" s="39">
        <v>152.90117647058824</v>
      </c>
      <c r="H31" s="39">
        <v>0</v>
      </c>
      <c r="I31" s="39"/>
      <c r="J31" s="39">
        <v>0</v>
      </c>
      <c r="K31" s="27"/>
      <c r="L31" s="27"/>
      <c r="M31" s="27"/>
      <c r="N31" s="27"/>
    </row>
    <row r="32" spans="1:14" ht="23" x14ac:dyDescent="0.25">
      <c r="A32" s="27"/>
      <c r="B32" s="38">
        <v>15.5</v>
      </c>
      <c r="C32" s="83">
        <v>149.08000000000001</v>
      </c>
      <c r="D32" s="39">
        <v>0</v>
      </c>
      <c r="E32" s="39">
        <v>0</v>
      </c>
      <c r="F32" s="39">
        <v>0</v>
      </c>
      <c r="G32" s="39">
        <v>149.08000000000001</v>
      </c>
      <c r="H32" s="39">
        <v>0</v>
      </c>
      <c r="I32" s="39"/>
      <c r="J32" s="39">
        <v>0</v>
      </c>
      <c r="K32" s="27"/>
      <c r="L32" s="27"/>
      <c r="M32" s="27"/>
      <c r="N32" s="27"/>
    </row>
    <row r="33" spans="1:14" ht="23" x14ac:dyDescent="0.25">
      <c r="A33" s="27"/>
      <c r="B33" s="38">
        <v>16</v>
      </c>
      <c r="C33" s="83">
        <v>42.02</v>
      </c>
      <c r="D33" s="39">
        <v>0</v>
      </c>
      <c r="E33" s="39">
        <v>0</v>
      </c>
      <c r="F33" s="39">
        <v>0</v>
      </c>
      <c r="G33" s="39">
        <v>42.02</v>
      </c>
      <c r="H33" s="39">
        <v>0</v>
      </c>
      <c r="I33" s="39"/>
      <c r="J33" s="39">
        <v>0</v>
      </c>
      <c r="K33" s="27"/>
      <c r="L33" s="27"/>
      <c r="M33" s="27"/>
      <c r="N33" s="27"/>
    </row>
    <row r="34" spans="1:14" ht="23" x14ac:dyDescent="0.25">
      <c r="A34" s="27"/>
      <c r="B34" s="38">
        <v>16.5</v>
      </c>
      <c r="C34" s="83">
        <v>0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/>
      <c r="J34" s="39">
        <v>0</v>
      </c>
      <c r="K34" s="27"/>
      <c r="L34" s="27"/>
      <c r="M34" s="27"/>
      <c r="N34" s="27"/>
    </row>
    <row r="35" spans="1:14" ht="23" x14ac:dyDescent="0.25">
      <c r="A35" s="27"/>
      <c r="B35" s="38">
        <v>17</v>
      </c>
      <c r="C35" s="83">
        <v>10.71</v>
      </c>
      <c r="D35" s="39">
        <v>0</v>
      </c>
      <c r="E35" s="39">
        <v>0</v>
      </c>
      <c r="F35" s="39">
        <v>0</v>
      </c>
      <c r="G35" s="39">
        <v>0</v>
      </c>
      <c r="H35" s="39">
        <v>10.71</v>
      </c>
      <c r="I35" s="39"/>
      <c r="J35" s="39">
        <v>0</v>
      </c>
      <c r="K35" s="27"/>
      <c r="L35" s="43"/>
      <c r="M35" s="43"/>
      <c r="N35" s="27"/>
    </row>
    <row r="36" spans="1:14" ht="23" x14ac:dyDescent="0.25">
      <c r="A36" s="27"/>
      <c r="B36" s="38">
        <v>17.5</v>
      </c>
      <c r="C36" s="83"/>
      <c r="D36" s="39"/>
      <c r="E36" s="39"/>
      <c r="F36" s="39"/>
      <c r="G36" s="39"/>
      <c r="H36" s="39"/>
      <c r="I36" s="39"/>
      <c r="J36" s="39">
        <v>0</v>
      </c>
      <c r="K36" s="27"/>
      <c r="L36" s="43"/>
      <c r="M36" s="43"/>
      <c r="N36" s="27"/>
    </row>
    <row r="37" spans="1:14" ht="23" x14ac:dyDescent="0.25">
      <c r="A37" s="27"/>
      <c r="B37" s="38">
        <v>18</v>
      </c>
      <c r="C37" s="83"/>
      <c r="D37" s="39"/>
      <c r="E37" s="39"/>
      <c r="F37" s="39"/>
      <c r="G37" s="39"/>
      <c r="H37" s="39"/>
      <c r="I37" s="39"/>
      <c r="J37" s="39">
        <v>0</v>
      </c>
      <c r="K37" s="27"/>
      <c r="L37" s="43"/>
      <c r="M37" s="43"/>
      <c r="N37" s="27"/>
    </row>
    <row r="38" spans="1:14" ht="23" x14ac:dyDescent="0.25">
      <c r="A38" s="27"/>
      <c r="B38" s="38">
        <v>18.5</v>
      </c>
      <c r="C38" s="83"/>
      <c r="D38" s="39"/>
      <c r="E38" s="39"/>
      <c r="F38" s="39"/>
      <c r="G38" s="39"/>
      <c r="H38" s="39"/>
      <c r="I38" s="39"/>
      <c r="J38" s="39"/>
      <c r="K38" s="27"/>
      <c r="L38" s="43"/>
      <c r="M38" s="43"/>
      <c r="N38" s="27"/>
    </row>
    <row r="39" spans="1:14" ht="23" x14ac:dyDescent="0.25">
      <c r="A39" s="27"/>
      <c r="B39" s="38"/>
      <c r="C39" s="83"/>
      <c r="D39" s="39"/>
      <c r="E39" s="39"/>
      <c r="F39" s="39"/>
      <c r="G39" s="39"/>
      <c r="H39" s="39"/>
      <c r="I39" s="39"/>
      <c r="J39" s="39"/>
      <c r="K39" s="27"/>
      <c r="L39" s="43"/>
      <c r="M39" s="43"/>
      <c r="N39" s="27"/>
    </row>
    <row r="40" spans="1:14" ht="23" x14ac:dyDescent="0.25">
      <c r="A40" s="27"/>
      <c r="B40" s="78" t="s">
        <v>23</v>
      </c>
      <c r="C40" s="85">
        <v>1049520.81</v>
      </c>
      <c r="D40" s="79">
        <v>0</v>
      </c>
      <c r="E40" s="79">
        <v>89471.039526315784</v>
      </c>
      <c r="F40" s="79">
        <v>937753.96179721353</v>
      </c>
      <c r="G40" s="79">
        <v>22285.098676470585</v>
      </c>
      <c r="H40" s="79">
        <v>10.71</v>
      </c>
      <c r="I40" s="79"/>
      <c r="J40" s="79">
        <v>0</v>
      </c>
      <c r="K40" s="27"/>
      <c r="L40" s="43"/>
      <c r="M40" s="43"/>
      <c r="N40" s="27"/>
    </row>
    <row r="41" spans="1:14" s="25" customFormat="1" ht="23" x14ac:dyDescent="0.25">
      <c r="A41" s="47"/>
      <c r="B41" s="38" t="s">
        <v>24</v>
      </c>
      <c r="C41" s="86">
        <v>99.999999999999986</v>
      </c>
      <c r="D41" s="48">
        <v>0</v>
      </c>
      <c r="E41" s="48">
        <v>8.5249419233827073</v>
      </c>
      <c r="F41" s="48">
        <v>89.350678220207328</v>
      </c>
      <c r="G41" s="48">
        <v>2.1233593906985591</v>
      </c>
      <c r="H41" s="48">
        <v>1.0204657113945172E-3</v>
      </c>
      <c r="I41" s="48"/>
      <c r="J41" s="48">
        <v>0</v>
      </c>
      <c r="K41" s="47"/>
      <c r="L41" s="43"/>
      <c r="M41" s="43"/>
      <c r="N41" s="47"/>
    </row>
    <row r="42" spans="1:14" s="25" customFormat="1" ht="23" x14ac:dyDescent="0.25">
      <c r="A42" s="47"/>
      <c r="B42" s="38" t="s">
        <v>25</v>
      </c>
      <c r="C42" s="87">
        <v>13.208077836970187</v>
      </c>
      <c r="D42" s="49">
        <v>0</v>
      </c>
      <c r="E42" s="49">
        <v>11.970074790234849</v>
      </c>
      <c r="F42" s="49">
        <v>13.29514292855524</v>
      </c>
      <c r="G42" s="49">
        <v>14.512948589208625</v>
      </c>
      <c r="H42" s="49">
        <v>17</v>
      </c>
      <c r="I42" s="49"/>
      <c r="J42" s="49">
        <v>0</v>
      </c>
      <c r="K42" s="47"/>
      <c r="L42" s="43"/>
      <c r="M42" s="43"/>
      <c r="N42" s="47"/>
    </row>
    <row r="43" spans="1:14" s="26" customFormat="1" ht="23" x14ac:dyDescent="0.25">
      <c r="A43" s="50"/>
      <c r="B43" s="51" t="s">
        <v>26</v>
      </c>
      <c r="C43" s="88">
        <v>0.85798769405341679</v>
      </c>
      <c r="D43" s="52">
        <v>0</v>
      </c>
      <c r="E43" s="52">
        <v>0.43070087655484524</v>
      </c>
      <c r="F43" s="52">
        <v>0.72442018417297327</v>
      </c>
      <c r="G43" s="52">
        <v>1.2480372019418521E-2</v>
      </c>
      <c r="H43" s="52">
        <v>4.6832888865753252E-14</v>
      </c>
      <c r="I43" s="52"/>
      <c r="J43" s="52">
        <v>0</v>
      </c>
      <c r="K43" s="50"/>
      <c r="L43" s="43"/>
      <c r="M43" s="43"/>
      <c r="N43" s="50"/>
    </row>
    <row r="44" spans="1:14" ht="23" x14ac:dyDescent="0.25">
      <c r="A44" s="27"/>
      <c r="B44" s="53" t="s">
        <v>27</v>
      </c>
      <c r="C44" s="89">
        <v>19.030199766808522</v>
      </c>
      <c r="D44" s="54">
        <v>0</v>
      </c>
      <c r="E44" s="54">
        <v>14.529413858908788</v>
      </c>
      <c r="F44" s="54">
        <v>19.334637320214846</v>
      </c>
      <c r="G44" s="54">
        <v>24.268016963141747</v>
      </c>
      <c r="H44" s="54">
        <v>37.179284002917115</v>
      </c>
      <c r="I44" s="54"/>
      <c r="J44" s="54">
        <v>0</v>
      </c>
      <c r="K44" s="27"/>
      <c r="L44" s="43"/>
      <c r="M44" s="43"/>
      <c r="N44" s="27"/>
    </row>
    <row r="45" spans="1:14" ht="23" x14ac:dyDescent="0.25">
      <c r="A45" s="27"/>
      <c r="B45" s="46" t="s">
        <v>28</v>
      </c>
      <c r="C45" s="83">
        <v>19.972307851445908</v>
      </c>
      <c r="D45" s="55">
        <v>0</v>
      </c>
      <c r="E45" s="55">
        <v>1.2999617616646286</v>
      </c>
      <c r="F45" s="55">
        <v>18.131132746943731</v>
      </c>
      <c r="G45" s="55">
        <v>0.54081515270587577</v>
      </c>
      <c r="H45" s="55">
        <v>3.9819013167124236E-4</v>
      </c>
      <c r="I45" s="55"/>
      <c r="J45" s="55">
        <v>0</v>
      </c>
      <c r="K45" s="27"/>
      <c r="L45" s="43"/>
      <c r="M45" s="43"/>
      <c r="N45" s="27"/>
    </row>
    <row r="46" spans="1:14" ht="23" x14ac:dyDescent="0.25">
      <c r="A46" s="27"/>
      <c r="B46" s="44" t="s">
        <v>24</v>
      </c>
      <c r="C46" s="91">
        <v>99.999999999999986</v>
      </c>
      <c r="D46" s="56">
        <v>0</v>
      </c>
      <c r="E46" s="56">
        <v>6.5088209701840603</v>
      </c>
      <c r="F46" s="56">
        <v>90.781360280460106</v>
      </c>
      <c r="G46" s="56">
        <v>2.7078250381901814</v>
      </c>
      <c r="H46" s="56">
        <v>1.9937111656448616E-3</v>
      </c>
      <c r="I46" s="57"/>
      <c r="J46" s="57"/>
      <c r="K46" s="27"/>
      <c r="L46" s="27"/>
      <c r="M46" s="27"/>
      <c r="N46" s="27"/>
    </row>
    <row r="47" spans="1:14" ht="23" x14ac:dyDescent="0.25">
      <c r="A47" s="27"/>
      <c r="B47" s="98"/>
      <c r="C47" s="97"/>
      <c r="D47" s="97"/>
      <c r="E47" s="97"/>
      <c r="F47" s="97"/>
      <c r="G47" s="97"/>
      <c r="H47" s="97"/>
      <c r="I47" s="97"/>
      <c r="J47" s="97"/>
      <c r="K47" s="27"/>
      <c r="L47" s="27"/>
      <c r="M47" s="27"/>
      <c r="N47" s="27"/>
    </row>
    <row r="48" spans="1:14" ht="23" x14ac:dyDescent="0.25">
      <c r="A48" s="27"/>
      <c r="B48" s="69"/>
      <c r="C48" s="62" t="s">
        <v>30</v>
      </c>
      <c r="D48" s="62"/>
      <c r="E48" s="63">
        <f>E45*100/C45</f>
        <v>6.5088209701840603</v>
      </c>
      <c r="F48" s="62"/>
      <c r="G48" s="62"/>
      <c r="H48" s="62"/>
      <c r="I48" s="62"/>
      <c r="J48" s="62"/>
      <c r="K48" s="27"/>
      <c r="L48" s="27"/>
      <c r="M48" s="27"/>
      <c r="N48" s="27"/>
    </row>
    <row r="49" spans="1:14" ht="23" x14ac:dyDescent="0.25">
      <c r="A49" s="27"/>
      <c r="B49" s="69"/>
      <c r="C49" s="62" t="s">
        <v>16</v>
      </c>
      <c r="D49" s="62">
        <f t="shared" ref="D49:I49" si="0">D40/1000000</f>
        <v>0</v>
      </c>
      <c r="E49" s="62">
        <f t="shared" si="0"/>
        <v>8.9471039526315785E-2</v>
      </c>
      <c r="F49" s="62">
        <f t="shared" si="0"/>
        <v>0.93775396179721349</v>
      </c>
      <c r="G49" s="62">
        <f t="shared" si="0"/>
        <v>2.2285098676470584E-2</v>
      </c>
      <c r="H49" s="62">
        <f t="shared" si="0"/>
        <v>1.0710000000000001E-5</v>
      </c>
      <c r="I49" s="62">
        <f t="shared" si="0"/>
        <v>0</v>
      </c>
      <c r="J49" s="62"/>
      <c r="K49" s="27"/>
      <c r="L49" s="27"/>
      <c r="M49" s="27"/>
      <c r="N49" s="27"/>
    </row>
    <row r="50" spans="1:14" ht="23" x14ac:dyDescent="0.25">
      <c r="A50" s="27"/>
      <c r="B50" s="69"/>
      <c r="C50" s="62">
        <f>L52</f>
        <v>8</v>
      </c>
      <c r="D50" s="62"/>
      <c r="E50" s="62"/>
      <c r="F50" s="62"/>
      <c r="G50" s="62"/>
      <c r="H50" s="62"/>
      <c r="I50" s="62"/>
      <c r="J50" s="62"/>
      <c r="K50" s="27"/>
      <c r="L50" s="27"/>
      <c r="M50" s="27"/>
      <c r="N50" s="27"/>
    </row>
    <row r="51" spans="1:14" ht="23" x14ac:dyDescent="0.25">
      <c r="A51" s="27"/>
      <c r="B51" s="69"/>
      <c r="C51" s="63">
        <f>K52</f>
        <v>8.3499135191040175</v>
      </c>
      <c r="D51" s="93" t="str">
        <f t="shared" ref="D51:I51" si="1">D6</f>
        <v>O</v>
      </c>
      <c r="E51" s="93" t="str">
        <f t="shared" si="1"/>
        <v>I</v>
      </c>
      <c r="F51" s="93" t="str">
        <f t="shared" si="1"/>
        <v>II</v>
      </c>
      <c r="G51" s="93" t="str">
        <f t="shared" si="1"/>
        <v>III</v>
      </c>
      <c r="H51" s="93" t="str">
        <f t="shared" si="1"/>
        <v>IV</v>
      </c>
      <c r="I51" s="93" t="str">
        <f t="shared" si="1"/>
        <v>V</v>
      </c>
      <c r="J51" s="62"/>
      <c r="K51" s="27"/>
      <c r="L51" s="27"/>
      <c r="M51" s="27"/>
      <c r="N51" s="27"/>
    </row>
    <row r="52" spans="1:14" ht="23" x14ac:dyDescent="0.25">
      <c r="A52" s="27"/>
      <c r="B52" s="94">
        <v>2016</v>
      </c>
      <c r="C52" s="62" t="str">
        <f>CONCATENATE(C48,C50,C49)</f>
        <v>&lt; 11,5 cm =8%</v>
      </c>
      <c r="D52" s="63">
        <f t="shared" ref="D52:I52" si="2">SUM(D7:D23)/1000000</f>
        <v>0</v>
      </c>
      <c r="E52" s="63">
        <f t="shared" si="2"/>
        <v>2.3146292771929824E-2</v>
      </c>
      <c r="F52" s="63">
        <f t="shared" si="2"/>
        <v>6.4487787228070165E-2</v>
      </c>
      <c r="G52" s="63">
        <f t="shared" si="2"/>
        <v>0</v>
      </c>
      <c r="H52" s="63">
        <f t="shared" si="2"/>
        <v>0</v>
      </c>
      <c r="I52" s="63">
        <f t="shared" si="2"/>
        <v>0</v>
      </c>
      <c r="J52" s="63">
        <f>SUM(D52:I52)</f>
        <v>8.7634079999999989E-2</v>
      </c>
      <c r="K52" s="47">
        <f>(J52/$J54)*100</f>
        <v>8.3499135191040175</v>
      </c>
      <c r="L52" s="47">
        <f>ROUND(K52,0)</f>
        <v>8</v>
      </c>
      <c r="M52" s="27"/>
      <c r="N52" s="27"/>
    </row>
    <row r="53" spans="1:14" ht="23" x14ac:dyDescent="0.25">
      <c r="A53" s="27"/>
      <c r="B53" s="59"/>
      <c r="C53" s="27" t="s">
        <v>29</v>
      </c>
      <c r="D53" s="47">
        <f t="shared" ref="D53:I53" si="3">SUM(D24:D39)/1000000</f>
        <v>0</v>
      </c>
      <c r="E53" s="47">
        <f t="shared" si="3"/>
        <v>6.6324746754385946E-2</v>
      </c>
      <c r="F53" s="47">
        <f t="shared" si="3"/>
        <v>0.87326617456914346</v>
      </c>
      <c r="G53" s="47">
        <f t="shared" si="3"/>
        <v>2.2285098676470584E-2</v>
      </c>
      <c r="H53" s="47">
        <f t="shared" si="3"/>
        <v>1.0710000000000001E-5</v>
      </c>
      <c r="I53" s="47">
        <f t="shared" si="3"/>
        <v>0</v>
      </c>
      <c r="J53" s="47">
        <f>SUM(D53:I53)</f>
        <v>0.96188672999999991</v>
      </c>
      <c r="K53" s="47">
        <f>(J53/$J54)*100</f>
        <v>91.650086480895979</v>
      </c>
      <c r="L53" s="27"/>
      <c r="M53" s="27"/>
      <c r="N53" s="27"/>
    </row>
    <row r="54" spans="1:14" ht="23" x14ac:dyDescent="0.25">
      <c r="A54" s="27"/>
      <c r="B54" s="59"/>
      <c r="C54" s="27"/>
      <c r="D54" s="27"/>
      <c r="E54" s="27"/>
      <c r="F54" s="27"/>
      <c r="G54" s="27"/>
      <c r="H54" s="27"/>
      <c r="I54" s="27"/>
      <c r="J54" s="47">
        <f>SUM(J52:J53)</f>
        <v>1.04952081</v>
      </c>
      <c r="K54" s="47">
        <f>SUM(K52:K53)</f>
        <v>100</v>
      </c>
      <c r="L54" s="27"/>
      <c r="M54" s="27"/>
      <c r="N54" s="27"/>
    </row>
    <row r="55" spans="1:14" ht="23" x14ac:dyDescent="0.25">
      <c r="A55" s="27"/>
      <c r="B55" s="59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</row>
    <row r="56" spans="1:14" ht="23" x14ac:dyDescent="0.25">
      <c r="A56" s="27"/>
      <c r="B56" s="59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</row>
    <row r="57" spans="1:14" ht="23" x14ac:dyDescent="0.25">
      <c r="A57" s="27"/>
      <c r="B57" s="59"/>
      <c r="C57" s="47">
        <f>K58</f>
        <v>0</v>
      </c>
      <c r="D57" s="60" t="s">
        <v>5</v>
      </c>
      <c r="E57" s="60" t="s">
        <v>6</v>
      </c>
      <c r="F57" s="60" t="s">
        <v>7</v>
      </c>
      <c r="G57" s="60" t="s">
        <v>8</v>
      </c>
      <c r="H57" s="60" t="s">
        <v>9</v>
      </c>
      <c r="I57" s="60" t="s">
        <v>10</v>
      </c>
      <c r="J57" s="27"/>
      <c r="K57" s="27"/>
      <c r="L57" s="27"/>
      <c r="M57" s="27"/>
      <c r="N57" s="27"/>
    </row>
    <row r="58" spans="1:14" ht="23" x14ac:dyDescent="0.25">
      <c r="A58" s="27"/>
      <c r="B58" s="59"/>
      <c r="C58" s="27" t="s">
        <v>32</v>
      </c>
      <c r="D58" s="61"/>
      <c r="E58" s="61"/>
      <c r="F58" s="61"/>
      <c r="G58" s="61"/>
      <c r="H58" s="61"/>
      <c r="I58" s="61"/>
      <c r="J58" s="47"/>
      <c r="K58" s="47"/>
      <c r="L58" s="42"/>
      <c r="M58" s="27"/>
      <c r="N58" s="27"/>
    </row>
    <row r="59" spans="1:14" ht="23" x14ac:dyDescent="0.25">
      <c r="A59" s="27"/>
      <c r="B59" s="59"/>
      <c r="C59" s="27" t="s">
        <v>29</v>
      </c>
      <c r="D59" s="61"/>
      <c r="E59" s="61"/>
      <c r="F59" s="61"/>
      <c r="G59" s="61"/>
      <c r="H59" s="61"/>
      <c r="I59" s="61"/>
      <c r="J59" s="47"/>
      <c r="K59" s="47"/>
      <c r="L59" s="42"/>
      <c r="M59" s="27"/>
      <c r="N59" s="27"/>
    </row>
    <row r="60" spans="1:14" ht="23" x14ac:dyDescent="0.25">
      <c r="A60" s="27"/>
      <c r="B60" s="59"/>
      <c r="C60" s="27"/>
      <c r="D60" s="27"/>
      <c r="E60" s="27"/>
      <c r="F60" s="27"/>
      <c r="G60" s="27"/>
      <c r="H60" s="27"/>
      <c r="I60" s="27"/>
      <c r="J60" s="47"/>
      <c r="K60" s="47"/>
      <c r="L60" s="42"/>
      <c r="M60" s="27"/>
      <c r="N60" s="27"/>
    </row>
    <row r="61" spans="1:14" ht="23" x14ac:dyDescent="0.25">
      <c r="A61" s="27"/>
      <c r="B61" s="28"/>
      <c r="C61" s="27">
        <v>1235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</row>
    <row r="62" spans="1:14" ht="23" x14ac:dyDescent="0.25">
      <c r="A62" s="27"/>
      <c r="B62" s="28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</row>
    <row r="63" spans="1:14" ht="23" x14ac:dyDescent="0.25">
      <c r="A63" s="27"/>
      <c r="B63" s="28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</row>
    <row r="64" spans="1:14" ht="23" x14ac:dyDescent="0.25">
      <c r="A64" s="27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</sheetData>
  <mergeCells count="2">
    <mergeCell ref="B1:J1"/>
    <mergeCell ref="B2:J2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INSTITUTO DE FOMENTO PESQUERO / DIVISIÓN INVESTIGACIÓN PESQUERA</oddHeader>
    <oddFooter>&amp;CCONVENIO DE DESEMPEÑO IFOP / SUBSECRETARÍA DE ECONOMÍA Y EMT 2020: 
"PROGRAMA DE SEGUIMIENTO DE LAS PRINCIPALES PESQUERÍAS PELÁGICAS, REGIONES DE VALPARAÍSO Y AYSÉN DEL GENERAL CARLOS IBÁÑEZ DEL CAMPO, AÑO 2020".  ANEXO 4XXX</oddFooter>
  </headerFooter>
  <drawing r:id="rId2"/>
  <legacyDrawingHF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W64"/>
  <sheetViews>
    <sheetView showZeros="0" zoomScale="35" zoomScaleNormal="35" workbookViewId="0"/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3" width="24.140625" style="3" customWidth="1"/>
    <col min="4" max="8" width="23.85546875" style="3" customWidth="1"/>
    <col min="9" max="10" width="20.85546875" style="3" customWidth="1"/>
    <col min="11" max="11" width="12.42578125" style="1" customWidth="1"/>
    <col min="12" max="12" width="22.140625" style="1" customWidth="1"/>
    <col min="13" max="17" width="11.5703125" style="1"/>
    <col min="18" max="18" width="13.85546875" style="1" customWidth="1"/>
    <col min="19" max="22" width="17.5703125" style="1" customWidth="1"/>
    <col min="23" max="16384" width="11.5703125" style="1"/>
  </cols>
  <sheetData>
    <row r="1" spans="1:23" ht="23" x14ac:dyDescent="0.25">
      <c r="A1" s="27"/>
      <c r="B1" s="102" t="s">
        <v>61</v>
      </c>
      <c r="C1" s="102"/>
      <c r="D1" s="102"/>
      <c r="E1" s="102"/>
      <c r="F1" s="102"/>
      <c r="G1" s="102"/>
      <c r="H1" s="102"/>
      <c r="I1" s="102"/>
      <c r="J1" s="102"/>
      <c r="K1" s="27"/>
      <c r="L1" s="27"/>
      <c r="M1" s="27"/>
      <c r="N1" s="27"/>
    </row>
    <row r="2" spans="1:23" ht="23" x14ac:dyDescent="0.25">
      <c r="A2" s="27"/>
      <c r="B2" s="102" t="s">
        <v>95</v>
      </c>
      <c r="C2" s="102"/>
      <c r="D2" s="102"/>
      <c r="E2" s="102"/>
      <c r="F2" s="102"/>
      <c r="G2" s="102"/>
      <c r="H2" s="102"/>
      <c r="I2" s="102"/>
      <c r="J2" s="102"/>
      <c r="K2" s="27"/>
      <c r="L2" s="27"/>
      <c r="M2" s="27"/>
      <c r="N2" s="27"/>
    </row>
    <row r="3" spans="1:23" ht="23" x14ac:dyDescent="0.25">
      <c r="A3" s="27"/>
      <c r="B3" s="28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23" s="4" customFormat="1" ht="24" thickBot="1" x14ac:dyDescent="0.3">
      <c r="A4" s="29"/>
      <c r="B4" s="100"/>
      <c r="C4" s="80"/>
      <c r="D4" s="31"/>
      <c r="E4" s="31"/>
      <c r="F4" s="31"/>
      <c r="G4" s="31"/>
      <c r="H4" s="31"/>
      <c r="I4" s="31"/>
      <c r="J4" s="31"/>
      <c r="K4" s="29"/>
      <c r="L4" s="29"/>
      <c r="M4" s="29"/>
      <c r="N4" s="29"/>
    </row>
    <row r="5" spans="1:23" s="5" customFormat="1" ht="30" x14ac:dyDescent="0.3">
      <c r="A5" s="29"/>
      <c r="B5" s="73" t="s">
        <v>0</v>
      </c>
      <c r="C5" s="81" t="s">
        <v>1</v>
      </c>
      <c r="D5" s="33" t="s">
        <v>2</v>
      </c>
      <c r="E5" s="33"/>
      <c r="F5" s="33"/>
      <c r="G5" s="33"/>
      <c r="H5" s="33"/>
      <c r="I5" s="33"/>
      <c r="J5" s="33"/>
      <c r="K5" s="29"/>
      <c r="L5" s="29"/>
      <c r="M5" s="29"/>
      <c r="N5" s="29"/>
      <c r="P5" s="6"/>
      <c r="Q5" s="7"/>
      <c r="R5" s="7"/>
      <c r="S5" s="7"/>
      <c r="T5" s="7"/>
      <c r="U5" s="7"/>
      <c r="V5" s="7"/>
      <c r="W5" s="8"/>
    </row>
    <row r="6" spans="1:23" s="4" customFormat="1" ht="23" x14ac:dyDescent="0.25">
      <c r="A6" s="29"/>
      <c r="B6" s="73" t="s">
        <v>3</v>
      </c>
      <c r="C6" s="81" t="s">
        <v>4</v>
      </c>
      <c r="D6" s="34" t="s">
        <v>5</v>
      </c>
      <c r="E6" s="34" t="s">
        <v>6</v>
      </c>
      <c r="F6" s="34" t="s">
        <v>7</v>
      </c>
      <c r="G6" s="34" t="s">
        <v>8</v>
      </c>
      <c r="H6" s="34" t="s">
        <v>9</v>
      </c>
      <c r="I6" s="34" t="s">
        <v>10</v>
      </c>
      <c r="J6" s="35"/>
      <c r="K6" s="29"/>
      <c r="L6" s="29"/>
      <c r="M6" s="29"/>
      <c r="N6" s="29"/>
      <c r="P6" s="9"/>
      <c r="Q6" s="10"/>
      <c r="R6" s="10"/>
      <c r="S6" s="10"/>
      <c r="T6" s="11" t="s">
        <v>11</v>
      </c>
      <c r="U6" s="12" t="s">
        <v>12</v>
      </c>
      <c r="V6" s="12" t="s">
        <v>12</v>
      </c>
      <c r="W6" s="12" t="s">
        <v>12</v>
      </c>
    </row>
    <row r="7" spans="1:23" ht="23" x14ac:dyDescent="0.25">
      <c r="A7" s="27"/>
      <c r="B7" s="96">
        <v>3</v>
      </c>
      <c r="C7" s="82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  <c r="I7" s="37"/>
      <c r="J7" s="37"/>
      <c r="K7" s="27"/>
      <c r="L7" s="27"/>
      <c r="M7" s="27"/>
      <c r="N7" s="27"/>
      <c r="P7" s="9"/>
      <c r="Q7" s="13"/>
      <c r="R7" s="13"/>
      <c r="S7" s="14"/>
      <c r="T7" s="10"/>
      <c r="U7" s="15"/>
      <c r="V7" s="15"/>
      <c r="W7" s="15"/>
    </row>
    <row r="8" spans="1:23" ht="23" x14ac:dyDescent="0.25">
      <c r="A8" s="27"/>
      <c r="B8" s="74">
        <v>3.5</v>
      </c>
      <c r="C8" s="83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/>
      <c r="J8" s="40"/>
      <c r="K8" s="27"/>
      <c r="L8" s="27"/>
      <c r="M8" s="27"/>
      <c r="N8" s="27"/>
      <c r="P8" s="9"/>
      <c r="Q8" s="13" t="s">
        <v>15</v>
      </c>
      <c r="R8" s="16" t="e">
        <f>V8</f>
        <v>#REF!</v>
      </c>
      <c r="S8" s="17">
        <f>C40</f>
        <v>3093296.4</v>
      </c>
      <c r="T8" s="17" t="e">
        <f>SUM(T9:T11)</f>
        <v>#REF!</v>
      </c>
      <c r="U8" s="18" t="e">
        <f>T8/1000000</f>
        <v>#REF!</v>
      </c>
      <c r="V8" s="19" t="e">
        <f>SUM(V9:V11)</f>
        <v>#REF!</v>
      </c>
      <c r="W8" s="18"/>
    </row>
    <row r="9" spans="1:23" ht="23" x14ac:dyDescent="0.25">
      <c r="A9" s="27"/>
      <c r="B9" s="74">
        <v>4</v>
      </c>
      <c r="C9" s="83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/>
      <c r="J9" s="39">
        <v>0</v>
      </c>
      <c r="K9" s="27"/>
      <c r="L9" s="41"/>
      <c r="M9" s="41"/>
      <c r="N9" s="27"/>
      <c r="P9" s="9"/>
      <c r="Q9" s="13" t="s">
        <v>17</v>
      </c>
      <c r="R9" s="16" t="e">
        <f>V9</f>
        <v>#REF!</v>
      </c>
      <c r="S9" s="17"/>
      <c r="T9" s="17">
        <f>[1]SC19Ñ00!C40</f>
        <v>364348816.78055447</v>
      </c>
      <c r="U9" s="18">
        <f>T9/1000000</f>
        <v>364.3488167805545</v>
      </c>
      <c r="V9" s="20" t="e">
        <f>(U9*100)/$U$8</f>
        <v>#REF!</v>
      </c>
      <c r="W9" s="18"/>
    </row>
    <row r="10" spans="1:23" ht="23" x14ac:dyDescent="0.25">
      <c r="A10" s="27"/>
      <c r="B10" s="74">
        <v>4.5</v>
      </c>
      <c r="C10" s="83">
        <v>0</v>
      </c>
      <c r="D10" s="39">
        <v>0</v>
      </c>
      <c r="E10" s="39">
        <v>0</v>
      </c>
      <c r="F10" s="39">
        <v>0</v>
      </c>
      <c r="G10" s="39">
        <v>0</v>
      </c>
      <c r="H10" s="39">
        <v>0</v>
      </c>
      <c r="I10" s="39"/>
      <c r="J10" s="39">
        <v>0</v>
      </c>
      <c r="K10" s="27"/>
      <c r="L10" s="42"/>
      <c r="M10" s="41"/>
      <c r="N10" s="27"/>
      <c r="P10" s="9"/>
      <c r="Q10" s="13" t="s">
        <v>19</v>
      </c>
      <c r="R10" s="16" t="e">
        <f>V10</f>
        <v>#REF!</v>
      </c>
      <c r="S10" s="17"/>
      <c r="T10" s="17">
        <f>[1]SC28Ñ00!C40</f>
        <v>66674619947.842796</v>
      </c>
      <c r="U10" s="18">
        <f>T10/1000000</f>
        <v>66674.619947842803</v>
      </c>
      <c r="V10" s="20" t="e">
        <f>(U10*100)/$U$8</f>
        <v>#REF!</v>
      </c>
      <c r="W10" s="18"/>
    </row>
    <row r="11" spans="1:23" ht="23" x14ac:dyDescent="0.25">
      <c r="A11" s="27"/>
      <c r="B11" s="74">
        <v>5</v>
      </c>
      <c r="C11" s="83">
        <v>0</v>
      </c>
      <c r="D11" s="39">
        <v>0</v>
      </c>
      <c r="E11" s="39">
        <v>0</v>
      </c>
      <c r="F11" s="39">
        <v>0</v>
      </c>
      <c r="G11" s="39">
        <v>0</v>
      </c>
      <c r="H11" s="39"/>
      <c r="I11" s="39"/>
      <c r="J11" s="39">
        <v>0</v>
      </c>
      <c r="K11" s="27"/>
      <c r="L11" s="42"/>
      <c r="M11" s="41"/>
      <c r="N11" s="27"/>
      <c r="P11" s="9"/>
      <c r="Q11" s="13" t="s">
        <v>21</v>
      </c>
      <c r="R11" s="16" t="e">
        <f>V11</f>
        <v>#REF!</v>
      </c>
      <c r="S11" s="17"/>
      <c r="T11" s="17" t="e">
        <f>#REF!</f>
        <v>#REF!</v>
      </c>
      <c r="U11" s="18" t="e">
        <f>T11/1000000</f>
        <v>#REF!</v>
      </c>
      <c r="V11" s="20" t="e">
        <f>(U11*100)/$U$8</f>
        <v>#REF!</v>
      </c>
      <c r="W11" s="18"/>
    </row>
    <row r="12" spans="1:23" ht="26" thickBot="1" x14ac:dyDescent="0.3">
      <c r="A12" s="27"/>
      <c r="B12" s="74">
        <v>5.5</v>
      </c>
      <c r="C12" s="83">
        <v>0</v>
      </c>
      <c r="D12" s="39">
        <v>0</v>
      </c>
      <c r="E12" s="39">
        <v>0</v>
      </c>
      <c r="F12" s="39">
        <v>0</v>
      </c>
      <c r="G12" s="39">
        <v>0</v>
      </c>
      <c r="H12" s="39"/>
      <c r="I12" s="39"/>
      <c r="J12" s="39">
        <v>0</v>
      </c>
      <c r="K12" s="27"/>
      <c r="L12" s="27"/>
      <c r="M12" s="27"/>
      <c r="N12" s="27"/>
      <c r="P12" s="21"/>
      <c r="Q12" s="22"/>
      <c r="R12" s="22"/>
      <c r="S12" s="22"/>
      <c r="T12" s="23"/>
      <c r="U12" s="23"/>
      <c r="V12" s="23"/>
      <c r="W12" s="24"/>
    </row>
    <row r="13" spans="1:23" ht="23" x14ac:dyDescent="0.25">
      <c r="A13" s="27"/>
      <c r="B13" s="74">
        <v>6</v>
      </c>
      <c r="C13" s="83">
        <v>0</v>
      </c>
      <c r="D13" s="39">
        <v>0</v>
      </c>
      <c r="E13" s="39">
        <v>0</v>
      </c>
      <c r="F13" s="39">
        <v>0</v>
      </c>
      <c r="G13" s="39">
        <v>0</v>
      </c>
      <c r="H13" s="39"/>
      <c r="I13" s="39"/>
      <c r="J13" s="39">
        <v>0</v>
      </c>
      <c r="K13" s="27"/>
      <c r="L13" s="27"/>
      <c r="M13" s="27"/>
      <c r="N13" s="27"/>
    </row>
    <row r="14" spans="1:23" ht="23" x14ac:dyDescent="0.25">
      <c r="A14" s="27"/>
      <c r="B14" s="74">
        <v>6.5</v>
      </c>
      <c r="C14" s="83">
        <v>0</v>
      </c>
      <c r="D14" s="39">
        <v>0</v>
      </c>
      <c r="E14" s="39">
        <v>0</v>
      </c>
      <c r="F14" s="39">
        <v>0</v>
      </c>
      <c r="G14" s="39">
        <v>0</v>
      </c>
      <c r="H14" s="39"/>
      <c r="I14" s="39"/>
      <c r="J14" s="39">
        <v>0</v>
      </c>
      <c r="K14" s="27"/>
      <c r="L14" s="27"/>
      <c r="M14" s="27"/>
      <c r="N14" s="27"/>
    </row>
    <row r="15" spans="1:23" ht="23" x14ac:dyDescent="0.25">
      <c r="A15" s="27"/>
      <c r="B15" s="74">
        <v>7</v>
      </c>
      <c r="C15" s="83">
        <v>0</v>
      </c>
      <c r="D15" s="39">
        <v>0</v>
      </c>
      <c r="E15" s="39">
        <v>0</v>
      </c>
      <c r="F15" s="39">
        <v>0</v>
      </c>
      <c r="G15" s="39">
        <v>0</v>
      </c>
      <c r="H15" s="39"/>
      <c r="I15" s="39"/>
      <c r="J15" s="39">
        <v>0</v>
      </c>
      <c r="K15" s="27"/>
      <c r="L15" s="27"/>
      <c r="M15" s="27"/>
      <c r="N15" s="27"/>
    </row>
    <row r="16" spans="1:23" ht="23" x14ac:dyDescent="0.25">
      <c r="A16" s="27"/>
      <c r="B16" s="74">
        <v>7.5</v>
      </c>
      <c r="C16" s="83">
        <v>0</v>
      </c>
      <c r="D16" s="39">
        <v>0</v>
      </c>
      <c r="E16" s="39">
        <v>0</v>
      </c>
      <c r="F16" s="39">
        <v>0</v>
      </c>
      <c r="G16" s="39">
        <v>0</v>
      </c>
      <c r="H16" s="39"/>
      <c r="I16" s="39"/>
      <c r="J16" s="39">
        <v>0</v>
      </c>
      <c r="K16" s="27"/>
      <c r="L16" s="27"/>
      <c r="M16" s="27"/>
      <c r="N16" s="27"/>
      <c r="Q16" s="1" t="s">
        <v>22</v>
      </c>
    </row>
    <row r="17" spans="1:14" ht="23" x14ac:dyDescent="0.25">
      <c r="A17" s="27"/>
      <c r="B17" s="74">
        <v>8</v>
      </c>
      <c r="C17" s="83">
        <v>7228.1</v>
      </c>
      <c r="D17" s="39">
        <v>7228.1</v>
      </c>
      <c r="E17" s="39">
        <v>0</v>
      </c>
      <c r="F17" s="39">
        <v>0</v>
      </c>
      <c r="G17" s="39">
        <v>0</v>
      </c>
      <c r="H17" s="39"/>
      <c r="I17" s="39"/>
      <c r="J17" s="39">
        <v>0</v>
      </c>
      <c r="K17" s="27"/>
      <c r="L17" s="42">
        <f>K52</f>
        <v>3.1917135389935472</v>
      </c>
      <c r="M17" s="41" t="s">
        <v>16</v>
      </c>
      <c r="N17" s="27"/>
    </row>
    <row r="18" spans="1:14" ht="23" x14ac:dyDescent="0.25">
      <c r="A18" s="27"/>
      <c r="B18" s="74">
        <v>8.5</v>
      </c>
      <c r="C18" s="83">
        <v>0</v>
      </c>
      <c r="D18" s="39">
        <v>0</v>
      </c>
      <c r="E18" s="39">
        <v>0</v>
      </c>
      <c r="F18" s="39">
        <v>0</v>
      </c>
      <c r="G18" s="39">
        <v>0</v>
      </c>
      <c r="H18" s="39"/>
      <c r="I18" s="39"/>
      <c r="J18" s="39">
        <v>0</v>
      </c>
      <c r="K18" s="27"/>
      <c r="L18" s="42">
        <f>C45</f>
        <v>74.447888377488709</v>
      </c>
      <c r="M18" s="41" t="s">
        <v>18</v>
      </c>
      <c r="N18" s="27"/>
    </row>
    <row r="19" spans="1:14" ht="23" x14ac:dyDescent="0.25">
      <c r="A19" s="27"/>
      <c r="B19" s="74">
        <v>9</v>
      </c>
      <c r="C19" s="83">
        <v>14456.2</v>
      </c>
      <c r="D19" s="39">
        <v>14456.2</v>
      </c>
      <c r="E19" s="39">
        <v>0</v>
      </c>
      <c r="F19" s="39">
        <v>0</v>
      </c>
      <c r="G19" s="39">
        <v>0</v>
      </c>
      <c r="H19" s="39"/>
      <c r="I19" s="39"/>
      <c r="J19" s="39">
        <v>0</v>
      </c>
      <c r="K19" s="27"/>
      <c r="L19" s="42">
        <f>C40</f>
        <v>3093296.4</v>
      </c>
      <c r="M19" s="41" t="s">
        <v>20</v>
      </c>
      <c r="N19" s="27"/>
    </row>
    <row r="20" spans="1:14" ht="23" x14ac:dyDescent="0.25">
      <c r="A20" s="27"/>
      <c r="B20" s="74">
        <v>9.5</v>
      </c>
      <c r="C20" s="83">
        <v>24717.600000000002</v>
      </c>
      <c r="D20" s="39">
        <v>24717.600000000002</v>
      </c>
      <c r="E20" s="39">
        <v>0</v>
      </c>
      <c r="F20" s="39">
        <v>0</v>
      </c>
      <c r="G20" s="39">
        <v>0</v>
      </c>
      <c r="H20" s="39"/>
      <c r="I20" s="39"/>
      <c r="J20" s="39">
        <v>0</v>
      </c>
      <c r="K20" s="27"/>
      <c r="L20" s="42">
        <f>L68</f>
        <v>0</v>
      </c>
      <c r="M20" s="27"/>
      <c r="N20" s="27"/>
    </row>
    <row r="21" spans="1:14" ht="23" x14ac:dyDescent="0.25">
      <c r="A21" s="27"/>
      <c r="B21" s="74">
        <v>10</v>
      </c>
      <c r="C21" s="83">
        <v>14085.16</v>
      </c>
      <c r="D21" s="39">
        <v>14085.16</v>
      </c>
      <c r="E21" s="39">
        <v>0</v>
      </c>
      <c r="F21" s="39">
        <v>0</v>
      </c>
      <c r="G21" s="39">
        <v>0</v>
      </c>
      <c r="H21" s="39"/>
      <c r="I21" s="39"/>
      <c r="J21" s="39">
        <v>0</v>
      </c>
      <c r="K21" s="27"/>
      <c r="L21" s="27"/>
      <c r="M21" s="27"/>
      <c r="N21" s="27"/>
    </row>
    <row r="22" spans="1:14" ht="23" x14ac:dyDescent="0.25">
      <c r="A22" s="27"/>
      <c r="B22" s="74">
        <v>10.5</v>
      </c>
      <c r="C22" s="83">
        <v>5291.97</v>
      </c>
      <c r="D22" s="39">
        <v>5291.97</v>
      </c>
      <c r="E22" s="39">
        <v>0</v>
      </c>
      <c r="F22" s="39">
        <v>0</v>
      </c>
      <c r="G22" s="39">
        <v>0</v>
      </c>
      <c r="H22" s="39"/>
      <c r="I22" s="39"/>
      <c r="J22" s="39">
        <v>0</v>
      </c>
      <c r="K22" s="27"/>
      <c r="L22" s="27"/>
      <c r="M22" s="27"/>
      <c r="N22" s="27"/>
    </row>
    <row r="23" spans="1:14" ht="23" x14ac:dyDescent="0.25">
      <c r="A23" s="27"/>
      <c r="B23" s="74">
        <v>11</v>
      </c>
      <c r="C23" s="83">
        <v>32950.129999999997</v>
      </c>
      <c r="D23" s="39">
        <v>32950.129999999997</v>
      </c>
      <c r="E23" s="39">
        <v>0</v>
      </c>
      <c r="F23" s="39">
        <v>0</v>
      </c>
      <c r="G23" s="39">
        <v>0</v>
      </c>
      <c r="H23" s="39"/>
      <c r="I23" s="39"/>
      <c r="J23" s="39">
        <v>0</v>
      </c>
      <c r="K23" s="27"/>
      <c r="L23" s="27"/>
      <c r="M23" s="27"/>
      <c r="N23" s="27"/>
    </row>
    <row r="24" spans="1:14" ht="23" x14ac:dyDescent="0.25">
      <c r="A24" s="27"/>
      <c r="B24" s="74">
        <v>11.5</v>
      </c>
      <c r="C24" s="83">
        <v>26882.5</v>
      </c>
      <c r="D24" s="39">
        <v>26882.5</v>
      </c>
      <c r="E24" s="39">
        <v>0</v>
      </c>
      <c r="F24" s="39">
        <v>0</v>
      </c>
      <c r="G24" s="39">
        <v>0</v>
      </c>
      <c r="H24" s="39"/>
      <c r="I24" s="39"/>
      <c r="J24" s="39">
        <v>0</v>
      </c>
      <c r="K24" s="27"/>
      <c r="L24" s="27"/>
      <c r="M24" s="27"/>
      <c r="N24" s="27"/>
    </row>
    <row r="25" spans="1:14" ht="23" x14ac:dyDescent="0.25">
      <c r="A25" s="27"/>
      <c r="B25" s="74">
        <v>12</v>
      </c>
      <c r="C25" s="83">
        <v>71856.479999999996</v>
      </c>
      <c r="D25" s="39">
        <v>23952.16</v>
      </c>
      <c r="E25" s="39">
        <v>47904.32</v>
      </c>
      <c r="F25" s="39">
        <v>0</v>
      </c>
      <c r="G25" s="39">
        <v>0</v>
      </c>
      <c r="H25" s="39"/>
      <c r="I25" s="39"/>
      <c r="J25" s="39">
        <v>0</v>
      </c>
      <c r="K25" s="27"/>
      <c r="L25" s="27"/>
      <c r="M25" s="27"/>
      <c r="N25" s="27"/>
    </row>
    <row r="26" spans="1:14" ht="23" x14ac:dyDescent="0.25">
      <c r="A26" s="27"/>
      <c r="B26" s="74">
        <v>12.5</v>
      </c>
      <c r="C26" s="83">
        <v>157855.06000000003</v>
      </c>
      <c r="D26" s="39">
        <v>0</v>
      </c>
      <c r="E26" s="39">
        <v>145712.36307692309</v>
      </c>
      <c r="F26" s="39">
        <v>12142.696923076923</v>
      </c>
      <c r="G26" s="39">
        <v>0</v>
      </c>
      <c r="H26" s="39"/>
      <c r="I26" s="39"/>
      <c r="J26" s="39">
        <v>0</v>
      </c>
      <c r="K26" s="27"/>
      <c r="L26" s="27"/>
      <c r="M26" s="27"/>
      <c r="N26" s="27"/>
    </row>
    <row r="27" spans="1:14" ht="23" x14ac:dyDescent="0.25">
      <c r="A27" s="27"/>
      <c r="B27" s="74">
        <v>13</v>
      </c>
      <c r="C27" s="83">
        <v>269967.5</v>
      </c>
      <c r="D27" s="39">
        <v>14998.194444444445</v>
      </c>
      <c r="E27" s="39">
        <v>179978.33333333334</v>
      </c>
      <c r="F27" s="39">
        <v>74990.972222222234</v>
      </c>
      <c r="G27" s="39">
        <v>0</v>
      </c>
      <c r="H27" s="39"/>
      <c r="I27" s="39"/>
      <c r="J27" s="39">
        <v>0</v>
      </c>
      <c r="K27" s="27"/>
      <c r="L27" s="27"/>
      <c r="M27" s="27"/>
      <c r="N27" s="27"/>
    </row>
    <row r="28" spans="1:14" ht="23" x14ac:dyDescent="0.25">
      <c r="A28" s="27"/>
      <c r="B28" s="74">
        <v>13.5</v>
      </c>
      <c r="C28" s="83">
        <v>718847.57000000007</v>
      </c>
      <c r="D28" s="39">
        <v>0</v>
      </c>
      <c r="E28" s="39">
        <v>294074.00590909098</v>
      </c>
      <c r="F28" s="39">
        <v>424773.56409090915</v>
      </c>
      <c r="G28" s="39">
        <v>0</v>
      </c>
      <c r="H28" s="39"/>
      <c r="I28" s="39"/>
      <c r="J28" s="39">
        <v>0</v>
      </c>
      <c r="K28" s="27"/>
      <c r="L28" s="27"/>
      <c r="M28" s="27"/>
      <c r="N28" s="27"/>
    </row>
    <row r="29" spans="1:14" ht="23" x14ac:dyDescent="0.25">
      <c r="A29" s="27"/>
      <c r="B29" s="74">
        <v>14</v>
      </c>
      <c r="C29" s="83">
        <v>1050871.1600000001</v>
      </c>
      <c r="D29" s="39">
        <v>0</v>
      </c>
      <c r="E29" s="39">
        <v>336278.77120000002</v>
      </c>
      <c r="F29" s="39">
        <v>714592.38880000007</v>
      </c>
      <c r="G29" s="39">
        <v>0</v>
      </c>
      <c r="H29" s="39"/>
      <c r="I29" s="39"/>
      <c r="J29" s="39">
        <v>0</v>
      </c>
      <c r="K29" s="27"/>
      <c r="L29" s="27"/>
      <c r="M29" s="27"/>
      <c r="N29" s="27"/>
    </row>
    <row r="30" spans="1:14" ht="23" x14ac:dyDescent="0.25">
      <c r="A30" s="27"/>
      <c r="B30" s="74">
        <v>14.5</v>
      </c>
      <c r="C30" s="83">
        <v>549393.75000000012</v>
      </c>
      <c r="D30" s="39">
        <v>0</v>
      </c>
      <c r="E30" s="39">
        <v>124862.21590909091</v>
      </c>
      <c r="F30" s="39">
        <v>399559.09090909094</v>
      </c>
      <c r="G30" s="39">
        <v>24972.443181818184</v>
      </c>
      <c r="H30" s="39"/>
      <c r="I30" s="39"/>
      <c r="J30" s="39">
        <v>0</v>
      </c>
      <c r="K30" s="27"/>
      <c r="L30" s="27"/>
      <c r="M30" s="27"/>
      <c r="N30" s="27"/>
    </row>
    <row r="31" spans="1:14" ht="23" x14ac:dyDescent="0.25">
      <c r="A31" s="27"/>
      <c r="B31" s="74">
        <v>15</v>
      </c>
      <c r="C31" s="83">
        <v>134496.32000000001</v>
      </c>
      <c r="D31" s="39">
        <v>0</v>
      </c>
      <c r="E31" s="39">
        <v>16812.04</v>
      </c>
      <c r="F31" s="39">
        <v>117684.28</v>
      </c>
      <c r="G31" s="39">
        <v>0</v>
      </c>
      <c r="H31" s="39"/>
      <c r="I31" s="39"/>
      <c r="J31" s="39">
        <v>0</v>
      </c>
      <c r="K31" s="27"/>
      <c r="L31" s="27"/>
      <c r="M31" s="27"/>
      <c r="N31" s="27"/>
    </row>
    <row r="32" spans="1:14" ht="23" x14ac:dyDescent="0.25">
      <c r="A32" s="27"/>
      <c r="B32" s="74">
        <v>15.5</v>
      </c>
      <c r="C32" s="83">
        <v>11555.86</v>
      </c>
      <c r="D32" s="39">
        <v>0</v>
      </c>
      <c r="E32" s="39">
        <v>0</v>
      </c>
      <c r="F32" s="39">
        <v>11555.86</v>
      </c>
      <c r="G32" s="39">
        <v>0</v>
      </c>
      <c r="H32" s="39"/>
      <c r="I32" s="39"/>
      <c r="J32" s="39">
        <v>0</v>
      </c>
      <c r="K32" s="27"/>
      <c r="L32" s="27"/>
      <c r="M32" s="27"/>
      <c r="N32" s="27"/>
    </row>
    <row r="33" spans="1:14" ht="23" x14ac:dyDescent="0.25">
      <c r="A33" s="27"/>
      <c r="B33" s="74">
        <v>16</v>
      </c>
      <c r="C33" s="83">
        <v>0</v>
      </c>
      <c r="D33" s="39">
        <v>0</v>
      </c>
      <c r="E33" s="39">
        <v>0</v>
      </c>
      <c r="F33" s="39">
        <v>0</v>
      </c>
      <c r="G33" s="39">
        <v>0</v>
      </c>
      <c r="H33" s="39"/>
      <c r="I33" s="39"/>
      <c r="J33" s="39">
        <v>0</v>
      </c>
      <c r="K33" s="27"/>
      <c r="L33" s="27"/>
      <c r="M33" s="27"/>
      <c r="N33" s="27"/>
    </row>
    <row r="34" spans="1:14" ht="23" x14ac:dyDescent="0.25">
      <c r="A34" s="27"/>
      <c r="B34" s="74">
        <v>16.5</v>
      </c>
      <c r="C34" s="83">
        <v>2841.04</v>
      </c>
      <c r="D34" s="39">
        <v>0</v>
      </c>
      <c r="E34" s="39">
        <v>0</v>
      </c>
      <c r="F34" s="39">
        <v>0</v>
      </c>
      <c r="G34" s="39">
        <v>2841.04</v>
      </c>
      <c r="H34" s="39"/>
      <c r="I34" s="39"/>
      <c r="J34" s="39">
        <v>0</v>
      </c>
      <c r="K34" s="27"/>
      <c r="L34" s="27"/>
      <c r="M34" s="27"/>
      <c r="N34" s="27"/>
    </row>
    <row r="35" spans="1:14" ht="23" x14ac:dyDescent="0.25">
      <c r="A35" s="27"/>
      <c r="B35" s="74">
        <v>17</v>
      </c>
      <c r="C35" s="83"/>
      <c r="D35" s="39"/>
      <c r="E35" s="39"/>
      <c r="F35" s="39"/>
      <c r="G35" s="39"/>
      <c r="H35" s="39"/>
      <c r="I35" s="39"/>
      <c r="J35" s="39">
        <v>0</v>
      </c>
      <c r="K35" s="27"/>
      <c r="L35" s="43"/>
      <c r="M35" s="43"/>
      <c r="N35" s="27"/>
    </row>
    <row r="36" spans="1:14" ht="23" x14ac:dyDescent="0.25">
      <c r="A36" s="27"/>
      <c r="B36" s="74">
        <v>17.5</v>
      </c>
      <c r="C36" s="83"/>
      <c r="D36" s="39"/>
      <c r="E36" s="39"/>
      <c r="F36" s="39"/>
      <c r="G36" s="39"/>
      <c r="H36" s="39"/>
      <c r="I36" s="39"/>
      <c r="J36" s="39">
        <v>0</v>
      </c>
      <c r="K36" s="27"/>
      <c r="L36" s="43"/>
      <c r="M36" s="43"/>
      <c r="N36" s="27"/>
    </row>
    <row r="37" spans="1:14" ht="23" x14ac:dyDescent="0.25">
      <c r="A37" s="27"/>
      <c r="B37" s="74">
        <v>18</v>
      </c>
      <c r="C37" s="83"/>
      <c r="D37" s="39"/>
      <c r="E37" s="39"/>
      <c r="F37" s="39"/>
      <c r="G37" s="39"/>
      <c r="H37" s="39"/>
      <c r="I37" s="39"/>
      <c r="J37" s="39">
        <v>0</v>
      </c>
      <c r="K37" s="27"/>
      <c r="L37" s="43"/>
      <c r="M37" s="43"/>
      <c r="N37" s="27"/>
    </row>
    <row r="38" spans="1:14" ht="23" x14ac:dyDescent="0.25">
      <c r="A38" s="27"/>
      <c r="B38" s="74">
        <v>18.5</v>
      </c>
      <c r="C38" s="83"/>
      <c r="D38" s="39"/>
      <c r="E38" s="39"/>
      <c r="F38" s="39"/>
      <c r="G38" s="39"/>
      <c r="H38" s="39"/>
      <c r="I38" s="39"/>
      <c r="J38" s="39"/>
      <c r="K38" s="27"/>
      <c r="L38" s="43"/>
      <c r="M38" s="43"/>
      <c r="N38" s="27"/>
    </row>
    <row r="39" spans="1:14" ht="23" x14ac:dyDescent="0.25">
      <c r="A39" s="27"/>
      <c r="B39" s="74"/>
      <c r="C39" s="83"/>
      <c r="D39" s="39"/>
      <c r="E39" s="39"/>
      <c r="F39" s="39"/>
      <c r="G39" s="39"/>
      <c r="H39" s="39"/>
      <c r="I39" s="39"/>
      <c r="J39" s="39"/>
      <c r="K39" s="27"/>
      <c r="L39" s="43"/>
      <c r="M39" s="43"/>
      <c r="N39" s="27"/>
    </row>
    <row r="40" spans="1:14" ht="23" x14ac:dyDescent="0.25">
      <c r="A40" s="27"/>
      <c r="B40" s="99" t="s">
        <v>23</v>
      </c>
      <c r="C40" s="85">
        <v>3093296.4</v>
      </c>
      <c r="D40" s="79">
        <v>164562.01444444444</v>
      </c>
      <c r="E40" s="79">
        <v>1145622.0494284383</v>
      </c>
      <c r="F40" s="79">
        <v>1755298.8529452994</v>
      </c>
      <c r="G40" s="79">
        <v>27813.483181818185</v>
      </c>
      <c r="H40" s="79"/>
      <c r="I40" s="79"/>
      <c r="J40" s="79">
        <v>0</v>
      </c>
      <c r="K40" s="27"/>
      <c r="L40" s="43"/>
      <c r="M40" s="43"/>
      <c r="N40" s="27"/>
    </row>
    <row r="41" spans="1:14" s="25" customFormat="1" ht="23" x14ac:dyDescent="0.25">
      <c r="A41" s="47"/>
      <c r="B41" s="74" t="s">
        <v>24</v>
      </c>
      <c r="C41" s="86">
        <v>100.00000000000001</v>
      </c>
      <c r="D41" s="48">
        <v>5.3199562267762133</v>
      </c>
      <c r="E41" s="48">
        <v>37.03563775616324</v>
      </c>
      <c r="F41" s="48">
        <v>56.7452525062034</v>
      </c>
      <c r="G41" s="48">
        <v>0.89915351085716144</v>
      </c>
      <c r="H41" s="48"/>
      <c r="I41" s="48"/>
      <c r="J41" s="48">
        <v>0</v>
      </c>
      <c r="K41" s="47"/>
      <c r="L41" s="43"/>
      <c r="M41" s="43"/>
      <c r="N41" s="47"/>
    </row>
    <row r="42" spans="1:14" s="25" customFormat="1" ht="23" x14ac:dyDescent="0.25">
      <c r="A42" s="47"/>
      <c r="B42" s="74" t="s">
        <v>25</v>
      </c>
      <c r="C42" s="87">
        <v>13.662478117195624</v>
      </c>
      <c r="D42" s="49">
        <v>10.77507296421917</v>
      </c>
      <c r="E42" s="49">
        <v>13.509306430310781</v>
      </c>
      <c r="F42" s="49">
        <v>14.016638657145618</v>
      </c>
      <c r="G42" s="49">
        <v>14.704292283812707</v>
      </c>
      <c r="H42" s="49"/>
      <c r="I42" s="49"/>
      <c r="J42" s="49">
        <v>0</v>
      </c>
      <c r="K42" s="47"/>
      <c r="L42" s="43"/>
      <c r="M42" s="43"/>
      <c r="N42" s="47"/>
    </row>
    <row r="43" spans="1:14" s="26" customFormat="1" ht="23" x14ac:dyDescent="0.25">
      <c r="A43" s="50"/>
      <c r="B43" s="76" t="s">
        <v>26</v>
      </c>
      <c r="C43" s="88">
        <v>0.94798370766862783</v>
      </c>
      <c r="D43" s="52">
        <v>1.6786507215303568</v>
      </c>
      <c r="E43" s="52">
        <v>0.47585669229123545</v>
      </c>
      <c r="F43" s="52">
        <v>0.2572749819841606</v>
      </c>
      <c r="G43" s="52">
        <v>0.36686242049272516</v>
      </c>
      <c r="H43" s="52"/>
      <c r="I43" s="52"/>
      <c r="J43" s="52">
        <v>0</v>
      </c>
      <c r="K43" s="50"/>
      <c r="L43" s="43"/>
      <c r="M43" s="43"/>
      <c r="N43" s="50"/>
    </row>
    <row r="44" spans="1:14" ht="23" x14ac:dyDescent="0.25">
      <c r="A44" s="27"/>
      <c r="B44" s="77" t="s">
        <v>27</v>
      </c>
      <c r="C44" s="89">
        <v>24.097665198113447</v>
      </c>
      <c r="D44" s="54">
        <v>11.180760092376126</v>
      </c>
      <c r="E44" s="54">
        <v>22.96929165800951</v>
      </c>
      <c r="F44" s="54">
        <v>25.890508767947036</v>
      </c>
      <c r="G44" s="54">
        <v>30.497893500290061</v>
      </c>
      <c r="H44" s="54"/>
      <c r="I44" s="54"/>
      <c r="J44" s="54">
        <v>0</v>
      </c>
      <c r="K44" s="27"/>
      <c r="L44" s="43"/>
      <c r="M44" s="43"/>
      <c r="N44" s="27"/>
    </row>
    <row r="45" spans="1:14" ht="23" x14ac:dyDescent="0.25">
      <c r="A45" s="27"/>
      <c r="B45" s="75" t="s">
        <v>28</v>
      </c>
      <c r="C45" s="83">
        <v>74.447888377488709</v>
      </c>
      <c r="D45" s="55">
        <v>1.8399284038214678</v>
      </c>
      <c r="E45" s="55">
        <v>26.314126983168386</v>
      </c>
      <c r="F45" s="55">
        <v>45.44558034254765</v>
      </c>
      <c r="G45" s="55">
        <v>0.84825264795119981</v>
      </c>
      <c r="H45" s="55"/>
      <c r="I45" s="55"/>
      <c r="J45" s="55">
        <v>0</v>
      </c>
      <c r="K45" s="27"/>
      <c r="L45" s="43"/>
      <c r="M45" s="43"/>
      <c r="N45" s="27"/>
    </row>
    <row r="46" spans="1:14" ht="23" x14ac:dyDescent="0.25">
      <c r="A46" s="27"/>
      <c r="B46" s="95" t="s">
        <v>24</v>
      </c>
      <c r="C46" s="91">
        <v>99.999999999999972</v>
      </c>
      <c r="D46" s="56">
        <v>2.4714312842455568</v>
      </c>
      <c r="E46" s="56">
        <v>35.345699598277868</v>
      </c>
      <c r="F46" s="56">
        <v>61.043477972290376</v>
      </c>
      <c r="G46" s="56">
        <v>1.1393911451861829</v>
      </c>
      <c r="H46" s="56"/>
      <c r="I46" s="57"/>
      <c r="J46" s="57"/>
      <c r="K46" s="27"/>
      <c r="L46" s="27"/>
      <c r="M46" s="27"/>
      <c r="N46" s="27"/>
    </row>
    <row r="47" spans="1:14" ht="23" x14ac:dyDescent="0.25">
      <c r="A47" s="27"/>
      <c r="B47" s="98"/>
      <c r="C47" s="97"/>
      <c r="D47" s="97"/>
      <c r="E47" s="97"/>
      <c r="F47" s="97"/>
      <c r="G47" s="97"/>
      <c r="H47" s="97"/>
      <c r="I47" s="97"/>
      <c r="J47" s="97"/>
      <c r="K47" s="27"/>
      <c r="L47" s="27"/>
      <c r="M47" s="27"/>
      <c r="N47" s="27"/>
    </row>
    <row r="48" spans="1:14" ht="23" x14ac:dyDescent="0.25">
      <c r="A48" s="27"/>
      <c r="B48" s="69"/>
      <c r="C48" s="62" t="s">
        <v>30</v>
      </c>
      <c r="D48" s="62"/>
      <c r="E48" s="63">
        <f>E45*100/C45</f>
        <v>35.345699598277868</v>
      </c>
      <c r="F48" s="62"/>
      <c r="G48" s="62"/>
      <c r="H48" s="62"/>
      <c r="I48" s="62"/>
      <c r="J48" s="62"/>
      <c r="K48" s="27"/>
      <c r="L48" s="27"/>
      <c r="M48" s="27"/>
      <c r="N48" s="27"/>
    </row>
    <row r="49" spans="1:14" ht="23" x14ac:dyDescent="0.25">
      <c r="A49" s="27"/>
      <c r="B49" s="69"/>
      <c r="C49" s="62" t="s">
        <v>16</v>
      </c>
      <c r="D49" s="62">
        <f t="shared" ref="D49:I49" si="0">D40/1000000</f>
        <v>0.16456201444444443</v>
      </c>
      <c r="E49" s="62">
        <f t="shared" si="0"/>
        <v>1.1456220494284384</v>
      </c>
      <c r="F49" s="62">
        <f t="shared" si="0"/>
        <v>1.7552988529452993</v>
      </c>
      <c r="G49" s="62">
        <f t="shared" si="0"/>
        <v>2.7813483181818185E-2</v>
      </c>
      <c r="H49" s="62">
        <f t="shared" si="0"/>
        <v>0</v>
      </c>
      <c r="I49" s="62">
        <f t="shared" si="0"/>
        <v>0</v>
      </c>
      <c r="J49" s="62"/>
      <c r="K49" s="27"/>
      <c r="L49" s="27"/>
      <c r="M49" s="27"/>
      <c r="N49" s="27"/>
    </row>
    <row r="50" spans="1:14" ht="23" x14ac:dyDescent="0.25">
      <c r="A50" s="27"/>
      <c r="B50" s="69"/>
      <c r="C50" s="62">
        <f>L52</f>
        <v>3</v>
      </c>
      <c r="D50" s="62"/>
      <c r="E50" s="62"/>
      <c r="F50" s="62"/>
      <c r="G50" s="62"/>
      <c r="H50" s="62"/>
      <c r="I50" s="62"/>
      <c r="J50" s="62"/>
      <c r="K50" s="27"/>
      <c r="L50" s="27"/>
      <c r="M50" s="27"/>
      <c r="N50" s="27"/>
    </row>
    <row r="51" spans="1:14" ht="23" x14ac:dyDescent="0.25">
      <c r="A51" s="27"/>
      <c r="B51" s="69"/>
      <c r="C51" s="63">
        <f>K52</f>
        <v>3.1917135389935472</v>
      </c>
      <c r="D51" s="93" t="str">
        <f t="shared" ref="D51:I51" si="1">D6</f>
        <v>O</v>
      </c>
      <c r="E51" s="93" t="str">
        <f t="shared" si="1"/>
        <v>I</v>
      </c>
      <c r="F51" s="93" t="str">
        <f t="shared" si="1"/>
        <v>II</v>
      </c>
      <c r="G51" s="93" t="str">
        <f t="shared" si="1"/>
        <v>III</v>
      </c>
      <c r="H51" s="93" t="str">
        <f t="shared" si="1"/>
        <v>IV</v>
      </c>
      <c r="I51" s="93" t="str">
        <f t="shared" si="1"/>
        <v>V</v>
      </c>
      <c r="J51" s="62"/>
      <c r="K51" s="27"/>
      <c r="L51" s="27"/>
      <c r="M51" s="27"/>
      <c r="N51" s="27"/>
    </row>
    <row r="52" spans="1:14" ht="23" x14ac:dyDescent="0.25">
      <c r="A52" s="27"/>
      <c r="B52" s="59">
        <v>2017</v>
      </c>
      <c r="C52" s="27" t="str">
        <f>CONCATENATE(C48,C50,C49)</f>
        <v>&lt; 11,5 cm =3%</v>
      </c>
      <c r="D52" s="47">
        <f t="shared" ref="D52:I52" si="2">SUM(D7:D23)/1000000</f>
        <v>9.872916000000001E-2</v>
      </c>
      <c r="E52" s="47">
        <f t="shared" si="2"/>
        <v>0</v>
      </c>
      <c r="F52" s="47">
        <f t="shared" si="2"/>
        <v>0</v>
      </c>
      <c r="G52" s="47">
        <f t="shared" si="2"/>
        <v>0</v>
      </c>
      <c r="H52" s="47">
        <f t="shared" si="2"/>
        <v>0</v>
      </c>
      <c r="I52" s="47">
        <f t="shared" si="2"/>
        <v>0</v>
      </c>
      <c r="J52" s="47">
        <f>SUM(D52:I52)</f>
        <v>9.872916000000001E-2</v>
      </c>
      <c r="K52" s="47">
        <f>(J52/$J54)*100</f>
        <v>3.1917135389935472</v>
      </c>
      <c r="L52" s="47">
        <f>ROUND(K52,0)</f>
        <v>3</v>
      </c>
      <c r="M52" s="27"/>
      <c r="N52" s="27"/>
    </row>
    <row r="53" spans="1:14" ht="23" x14ac:dyDescent="0.25">
      <c r="A53" s="27"/>
      <c r="B53" s="59"/>
      <c r="C53" s="27" t="s">
        <v>29</v>
      </c>
      <c r="D53" s="47">
        <f t="shared" ref="D53:I53" si="3">SUM(D24:D39)/1000000</f>
        <v>6.5832854444444436E-2</v>
      </c>
      <c r="E53" s="47">
        <f t="shared" si="3"/>
        <v>1.1456220494284384</v>
      </c>
      <c r="F53" s="47">
        <f t="shared" si="3"/>
        <v>1.7552988529452993</v>
      </c>
      <c r="G53" s="47">
        <f t="shared" si="3"/>
        <v>2.7813483181818185E-2</v>
      </c>
      <c r="H53" s="47">
        <f t="shared" si="3"/>
        <v>0</v>
      </c>
      <c r="I53" s="47">
        <f t="shared" si="3"/>
        <v>0</v>
      </c>
      <c r="J53" s="47">
        <f>SUM(D53:I53)</f>
        <v>2.9945672400000003</v>
      </c>
      <c r="K53" s="47">
        <f>(J53/$J54)*100</f>
        <v>96.80828646100646</v>
      </c>
      <c r="L53" s="27"/>
      <c r="M53" s="27"/>
      <c r="N53" s="27"/>
    </row>
    <row r="54" spans="1:14" ht="23" x14ac:dyDescent="0.25">
      <c r="A54" s="27"/>
      <c r="B54" s="59"/>
      <c r="C54" s="27"/>
      <c r="D54" s="27"/>
      <c r="E54" s="27"/>
      <c r="F54" s="27"/>
      <c r="G54" s="27"/>
      <c r="H54" s="27"/>
      <c r="I54" s="27"/>
      <c r="J54" s="47">
        <f>SUM(J52:J53)</f>
        <v>3.0932964000000003</v>
      </c>
      <c r="K54" s="47">
        <f>SUM(K52:K53)</f>
        <v>100.00000000000001</v>
      </c>
      <c r="L54" s="27"/>
      <c r="M54" s="27"/>
      <c r="N54" s="27"/>
    </row>
    <row r="55" spans="1:14" ht="23" x14ac:dyDescent="0.25">
      <c r="A55" s="27"/>
      <c r="B55" s="59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</row>
    <row r="56" spans="1:14" ht="23" x14ac:dyDescent="0.25">
      <c r="A56" s="27"/>
      <c r="B56" s="59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</row>
    <row r="57" spans="1:14" ht="23" x14ac:dyDescent="0.25">
      <c r="A57" s="27"/>
      <c r="B57" s="59"/>
      <c r="C57" s="47">
        <f>K58</f>
        <v>0</v>
      </c>
      <c r="D57" s="60" t="s">
        <v>5</v>
      </c>
      <c r="E57" s="60" t="s">
        <v>6</v>
      </c>
      <c r="F57" s="60" t="s">
        <v>7</v>
      </c>
      <c r="G57" s="60" t="s">
        <v>8</v>
      </c>
      <c r="H57" s="60" t="s">
        <v>9</v>
      </c>
      <c r="I57" s="60" t="s">
        <v>10</v>
      </c>
      <c r="J57" s="27"/>
      <c r="K57" s="27"/>
      <c r="L57" s="27"/>
      <c r="M57" s="27"/>
      <c r="N57" s="27"/>
    </row>
    <row r="58" spans="1:14" ht="23" x14ac:dyDescent="0.25">
      <c r="A58" s="27"/>
      <c r="B58" s="59"/>
      <c r="C58" s="27" t="s">
        <v>32</v>
      </c>
      <c r="D58" s="61"/>
      <c r="E58" s="61"/>
      <c r="F58" s="61"/>
      <c r="G58" s="61"/>
      <c r="H58" s="61"/>
      <c r="I58" s="61"/>
      <c r="J58" s="47"/>
      <c r="K58" s="47"/>
      <c r="L58" s="42"/>
      <c r="M58" s="27"/>
      <c r="N58" s="27"/>
    </row>
    <row r="59" spans="1:14" ht="23" x14ac:dyDescent="0.25">
      <c r="A59" s="27"/>
      <c r="B59" s="59"/>
      <c r="C59" s="27" t="s">
        <v>29</v>
      </c>
      <c r="D59" s="61"/>
      <c r="E59" s="61"/>
      <c r="F59" s="61"/>
      <c r="G59" s="61"/>
      <c r="H59" s="61"/>
      <c r="I59" s="61"/>
      <c r="J59" s="47"/>
      <c r="K59" s="47"/>
      <c r="L59" s="42"/>
      <c r="M59" s="27"/>
      <c r="N59" s="27"/>
    </row>
    <row r="60" spans="1:14" ht="23" x14ac:dyDescent="0.25">
      <c r="A60" s="27"/>
      <c r="B60" s="59"/>
      <c r="C60" s="27"/>
      <c r="D60" s="27"/>
      <c r="E60" s="27"/>
      <c r="F60" s="27"/>
      <c r="G60" s="27"/>
      <c r="H60" s="27"/>
      <c r="I60" s="27"/>
      <c r="J60" s="47"/>
      <c r="K60" s="47"/>
      <c r="L60" s="42"/>
      <c r="M60" s="27"/>
      <c r="N60" s="27"/>
    </row>
    <row r="61" spans="1:14" ht="23" x14ac:dyDescent="0.25">
      <c r="A61" s="27"/>
      <c r="B61" s="28"/>
      <c r="C61" s="27">
        <v>1235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</row>
    <row r="62" spans="1:14" ht="23" x14ac:dyDescent="0.25">
      <c r="A62" s="27"/>
      <c r="B62" s="28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</row>
    <row r="63" spans="1:14" ht="23" x14ac:dyDescent="0.25">
      <c r="A63" s="27"/>
      <c r="B63" s="28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</row>
    <row r="64" spans="1:14" ht="23" x14ac:dyDescent="0.25">
      <c r="A64" s="27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</sheetData>
  <mergeCells count="2">
    <mergeCell ref="B1:J1"/>
    <mergeCell ref="B2:J2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INSTITUTO DE FOMENTO PESQUERO / DIVISIÓN INVESTIGACIÓN PESQUERA</oddHeader>
    <oddFooter>&amp;CCONVENIO DE DESEMPEÑO IFOP / SUBSECRETARÍA DE ECONOMÍA Y EMT 2020: 
"PROGRAMA DE SEGUIMIENTO DE LAS PRINCIPALES PESQUERÍAS PELÁGICAS, REGIONES DE VALPARAÍSO Y AYSÉN DEL GENERAL CARLOS IBÁÑEZ DEL CAMPO, AÑO 2020".  ANEXO 4XXX</oddFooter>
  </headerFooter>
  <drawing r:id="rId2"/>
  <legacyDrawingHF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W64"/>
  <sheetViews>
    <sheetView showZeros="0" zoomScale="35" zoomScaleNormal="35" workbookViewId="0"/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3" width="24.140625" style="3" customWidth="1"/>
    <col min="4" max="8" width="23.85546875" style="3" customWidth="1"/>
    <col min="9" max="10" width="20.85546875" style="3" customWidth="1"/>
    <col min="11" max="11" width="12.42578125" style="1" customWidth="1"/>
    <col min="12" max="12" width="22.140625" style="1" customWidth="1"/>
    <col min="13" max="17" width="11.5703125" style="1"/>
    <col min="18" max="18" width="13.85546875" style="1" customWidth="1"/>
    <col min="19" max="22" width="17.5703125" style="1" customWidth="1"/>
    <col min="23" max="16384" width="11.5703125" style="1"/>
  </cols>
  <sheetData>
    <row r="1" spans="1:23" ht="23" x14ac:dyDescent="0.25">
      <c r="A1" s="27"/>
      <c r="B1" s="102" t="s">
        <v>62</v>
      </c>
      <c r="C1" s="102"/>
      <c r="D1" s="102"/>
      <c r="E1" s="102"/>
      <c r="F1" s="102"/>
      <c r="G1" s="102"/>
      <c r="H1" s="102"/>
      <c r="I1" s="102"/>
      <c r="J1" s="102"/>
      <c r="K1" s="27"/>
      <c r="L1" s="27"/>
      <c r="M1" s="27"/>
      <c r="N1" s="27"/>
    </row>
    <row r="2" spans="1:23" ht="23" x14ac:dyDescent="0.25">
      <c r="A2" s="27"/>
      <c r="B2" s="102" t="s">
        <v>96</v>
      </c>
      <c r="C2" s="102"/>
      <c r="D2" s="102"/>
      <c r="E2" s="102"/>
      <c r="F2" s="102"/>
      <c r="G2" s="102"/>
      <c r="H2" s="102"/>
      <c r="I2" s="102"/>
      <c r="J2" s="102"/>
      <c r="K2" s="27"/>
      <c r="L2" s="27"/>
      <c r="M2" s="27"/>
      <c r="N2" s="27"/>
    </row>
    <row r="3" spans="1:23" ht="23" x14ac:dyDescent="0.25">
      <c r="A3" s="27"/>
      <c r="B3" s="28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23" s="4" customFormat="1" ht="24" thickBot="1" x14ac:dyDescent="0.3">
      <c r="A4" s="29"/>
      <c r="B4" s="30"/>
      <c r="C4" s="80"/>
      <c r="D4" s="31"/>
      <c r="E4" s="31"/>
      <c r="F4" s="31"/>
      <c r="G4" s="31"/>
      <c r="H4" s="31"/>
      <c r="I4" s="31"/>
      <c r="J4" s="31"/>
      <c r="K4" s="29"/>
      <c r="L4" s="29"/>
      <c r="M4" s="29"/>
      <c r="N4" s="29"/>
    </row>
    <row r="5" spans="1:23" s="5" customFormat="1" ht="30" x14ac:dyDescent="0.3">
      <c r="A5" s="29"/>
      <c r="B5" s="32" t="s">
        <v>0</v>
      </c>
      <c r="C5" s="81" t="s">
        <v>1</v>
      </c>
      <c r="D5" s="33" t="s">
        <v>2</v>
      </c>
      <c r="E5" s="33"/>
      <c r="F5" s="33"/>
      <c r="G5" s="33"/>
      <c r="H5" s="33"/>
      <c r="I5" s="33"/>
      <c r="J5" s="33"/>
      <c r="K5" s="29"/>
      <c r="L5" s="29"/>
      <c r="M5" s="29"/>
      <c r="N5" s="29"/>
      <c r="P5" s="6"/>
      <c r="Q5" s="7"/>
      <c r="R5" s="7"/>
      <c r="S5" s="7"/>
      <c r="T5" s="7"/>
      <c r="U5" s="7"/>
      <c r="V5" s="7"/>
      <c r="W5" s="8"/>
    </row>
    <row r="6" spans="1:23" s="4" customFormat="1" ht="23" x14ac:dyDescent="0.25">
      <c r="A6" s="29"/>
      <c r="B6" s="32" t="s">
        <v>3</v>
      </c>
      <c r="C6" s="81" t="s">
        <v>4</v>
      </c>
      <c r="D6" s="34" t="s">
        <v>5</v>
      </c>
      <c r="E6" s="34" t="s">
        <v>6</v>
      </c>
      <c r="F6" s="34" t="s">
        <v>7</v>
      </c>
      <c r="G6" s="34" t="s">
        <v>8</v>
      </c>
      <c r="H6" s="34" t="s">
        <v>9</v>
      </c>
      <c r="I6" s="34" t="s">
        <v>10</v>
      </c>
      <c r="J6" s="35"/>
      <c r="K6" s="29"/>
      <c r="L6" s="29"/>
      <c r="M6" s="29"/>
      <c r="N6" s="29"/>
      <c r="P6" s="9"/>
      <c r="Q6" s="10"/>
      <c r="R6" s="10"/>
      <c r="S6" s="10"/>
      <c r="T6" s="11" t="s">
        <v>11</v>
      </c>
      <c r="U6" s="12" t="s">
        <v>12</v>
      </c>
      <c r="V6" s="12" t="s">
        <v>12</v>
      </c>
      <c r="W6" s="12" t="s">
        <v>12</v>
      </c>
    </row>
    <row r="7" spans="1:23" ht="23" x14ac:dyDescent="0.25">
      <c r="A7" s="27"/>
      <c r="B7" s="36">
        <v>3</v>
      </c>
      <c r="C7" s="82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  <c r="I7" s="37"/>
      <c r="J7" s="37"/>
      <c r="K7" s="27"/>
      <c r="L7" s="27"/>
      <c r="M7" s="27"/>
      <c r="N7" s="27"/>
      <c r="P7" s="9"/>
      <c r="Q7" s="13"/>
      <c r="R7" s="13"/>
      <c r="S7" s="14"/>
      <c r="T7" s="10"/>
      <c r="U7" s="15"/>
      <c r="V7" s="15"/>
      <c r="W7" s="15"/>
    </row>
    <row r="8" spans="1:23" ht="23" x14ac:dyDescent="0.25">
      <c r="A8" s="27"/>
      <c r="B8" s="38">
        <v>3.5</v>
      </c>
      <c r="C8" s="83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/>
      <c r="J8" s="40"/>
      <c r="K8" s="27"/>
      <c r="L8" s="27"/>
      <c r="M8" s="27"/>
      <c r="N8" s="27"/>
      <c r="P8" s="9"/>
      <c r="Q8" s="13" t="s">
        <v>15</v>
      </c>
      <c r="R8" s="16" t="e">
        <f>V8</f>
        <v>#REF!</v>
      </c>
      <c r="S8" s="17">
        <f>C40</f>
        <v>5025734.6599999992</v>
      </c>
      <c r="T8" s="17" t="e">
        <f>SUM(T9:T11)</f>
        <v>#REF!</v>
      </c>
      <c r="U8" s="18" t="e">
        <f>T8/1000000</f>
        <v>#REF!</v>
      </c>
      <c r="V8" s="19" t="e">
        <f>SUM(V9:V11)</f>
        <v>#REF!</v>
      </c>
      <c r="W8" s="18"/>
    </row>
    <row r="9" spans="1:23" ht="23" x14ac:dyDescent="0.25">
      <c r="A9" s="27"/>
      <c r="B9" s="38">
        <v>4</v>
      </c>
      <c r="C9" s="83">
        <v>0</v>
      </c>
      <c r="D9" s="39">
        <v>0</v>
      </c>
      <c r="E9" s="39">
        <v>0</v>
      </c>
      <c r="F9" s="39">
        <v>0</v>
      </c>
      <c r="G9" s="39">
        <v>0</v>
      </c>
      <c r="H9" s="39"/>
      <c r="I9" s="39"/>
      <c r="J9" s="39">
        <v>0</v>
      </c>
      <c r="K9" s="27"/>
      <c r="L9" s="41"/>
      <c r="M9" s="41"/>
      <c r="N9" s="27"/>
      <c r="P9" s="9"/>
      <c r="Q9" s="13" t="s">
        <v>17</v>
      </c>
      <c r="R9" s="16" t="e">
        <f>V9</f>
        <v>#REF!</v>
      </c>
      <c r="S9" s="17"/>
      <c r="T9" s="17">
        <f>[1]SC19Ñ00!C40</f>
        <v>364348816.78055447</v>
      </c>
      <c r="U9" s="18">
        <f>T9/1000000</f>
        <v>364.3488167805545</v>
      </c>
      <c r="V9" s="20" t="e">
        <f>(U9*100)/$U$8</f>
        <v>#REF!</v>
      </c>
      <c r="W9" s="18"/>
    </row>
    <row r="10" spans="1:23" ht="23" x14ac:dyDescent="0.25">
      <c r="A10" s="27"/>
      <c r="B10" s="38">
        <v>4.5</v>
      </c>
      <c r="C10" s="83">
        <v>0</v>
      </c>
      <c r="D10" s="39">
        <v>0</v>
      </c>
      <c r="E10" s="39">
        <v>0</v>
      </c>
      <c r="F10" s="39">
        <v>0</v>
      </c>
      <c r="G10" s="39">
        <v>0</v>
      </c>
      <c r="H10" s="39"/>
      <c r="I10" s="39"/>
      <c r="J10" s="39">
        <v>0</v>
      </c>
      <c r="K10" s="27"/>
      <c r="L10" s="42"/>
      <c r="M10" s="41"/>
      <c r="N10" s="27"/>
      <c r="P10" s="9"/>
      <c r="Q10" s="13" t="s">
        <v>19</v>
      </c>
      <c r="R10" s="16" t="e">
        <f>V10</f>
        <v>#REF!</v>
      </c>
      <c r="S10" s="17"/>
      <c r="T10" s="17">
        <f>[1]SC28Ñ00!C40</f>
        <v>66674619947.842796</v>
      </c>
      <c r="U10" s="18">
        <f>T10/1000000</f>
        <v>66674.619947842803</v>
      </c>
      <c r="V10" s="20" t="e">
        <f>(U10*100)/$U$8</f>
        <v>#REF!</v>
      </c>
      <c r="W10" s="18"/>
    </row>
    <row r="11" spans="1:23" ht="23" x14ac:dyDescent="0.25">
      <c r="A11" s="27"/>
      <c r="B11" s="38">
        <v>5</v>
      </c>
      <c r="C11" s="83">
        <v>0</v>
      </c>
      <c r="D11" s="39">
        <v>0</v>
      </c>
      <c r="E11" s="39">
        <v>0</v>
      </c>
      <c r="F11" s="39">
        <v>0</v>
      </c>
      <c r="G11" s="39">
        <v>0</v>
      </c>
      <c r="H11" s="39"/>
      <c r="I11" s="39"/>
      <c r="J11" s="39">
        <v>0</v>
      </c>
      <c r="K11" s="27"/>
      <c r="L11" s="42"/>
      <c r="M11" s="41"/>
      <c r="N11" s="27"/>
      <c r="P11" s="9"/>
      <c r="Q11" s="13" t="s">
        <v>21</v>
      </c>
      <c r="R11" s="16" t="e">
        <f>V11</f>
        <v>#REF!</v>
      </c>
      <c r="S11" s="17"/>
      <c r="T11" s="17" t="e">
        <f>#REF!</f>
        <v>#REF!</v>
      </c>
      <c r="U11" s="18" t="e">
        <f>T11/1000000</f>
        <v>#REF!</v>
      </c>
      <c r="V11" s="20" t="e">
        <f>(U11*100)/$U$8</f>
        <v>#REF!</v>
      </c>
      <c r="W11" s="18"/>
    </row>
    <row r="12" spans="1:23" ht="26" thickBot="1" x14ac:dyDescent="0.3">
      <c r="A12" s="27"/>
      <c r="B12" s="38">
        <v>5.5</v>
      </c>
      <c r="C12" s="83">
        <v>0</v>
      </c>
      <c r="D12" s="39">
        <v>0</v>
      </c>
      <c r="E12" s="39">
        <v>0</v>
      </c>
      <c r="F12" s="39">
        <v>0</v>
      </c>
      <c r="G12" s="39">
        <v>0</v>
      </c>
      <c r="H12" s="39"/>
      <c r="I12" s="39"/>
      <c r="J12" s="39">
        <v>0</v>
      </c>
      <c r="K12" s="27"/>
      <c r="L12" s="27"/>
      <c r="M12" s="27"/>
      <c r="N12" s="27"/>
      <c r="P12" s="21"/>
      <c r="Q12" s="22"/>
      <c r="R12" s="22"/>
      <c r="S12" s="22"/>
      <c r="T12" s="23"/>
      <c r="U12" s="23"/>
      <c r="V12" s="23"/>
      <c r="W12" s="24"/>
    </row>
    <row r="13" spans="1:23" ht="23" x14ac:dyDescent="0.25">
      <c r="A13" s="27"/>
      <c r="B13" s="38">
        <v>6</v>
      </c>
      <c r="C13" s="83">
        <v>0</v>
      </c>
      <c r="D13" s="39">
        <v>0</v>
      </c>
      <c r="E13" s="39">
        <v>0</v>
      </c>
      <c r="F13" s="39">
        <v>0</v>
      </c>
      <c r="G13" s="39">
        <v>0</v>
      </c>
      <c r="H13" s="39"/>
      <c r="I13" s="39"/>
      <c r="J13" s="39">
        <v>0</v>
      </c>
      <c r="K13" s="27"/>
      <c r="L13" s="27"/>
      <c r="M13" s="27"/>
      <c r="N13" s="27"/>
    </row>
    <row r="14" spans="1:23" ht="23" x14ac:dyDescent="0.25">
      <c r="A14" s="27"/>
      <c r="B14" s="38">
        <v>6.5</v>
      </c>
      <c r="C14" s="83">
        <v>0</v>
      </c>
      <c r="D14" s="39">
        <v>0</v>
      </c>
      <c r="E14" s="39">
        <v>0</v>
      </c>
      <c r="F14" s="39">
        <v>0</v>
      </c>
      <c r="G14" s="39">
        <v>0</v>
      </c>
      <c r="H14" s="39"/>
      <c r="I14" s="39"/>
      <c r="J14" s="39">
        <v>0</v>
      </c>
      <c r="K14" s="27"/>
      <c r="L14" s="27"/>
      <c r="M14" s="27"/>
      <c r="N14" s="27"/>
    </row>
    <row r="15" spans="1:23" ht="23" x14ac:dyDescent="0.25">
      <c r="A15" s="27"/>
      <c r="B15" s="38">
        <v>7</v>
      </c>
      <c r="C15" s="83">
        <v>0</v>
      </c>
      <c r="D15" s="39">
        <v>0</v>
      </c>
      <c r="E15" s="39">
        <v>0</v>
      </c>
      <c r="F15" s="39">
        <v>0</v>
      </c>
      <c r="G15" s="39">
        <v>0</v>
      </c>
      <c r="H15" s="39"/>
      <c r="I15" s="39"/>
      <c r="J15" s="39">
        <v>0</v>
      </c>
      <c r="K15" s="27"/>
      <c r="L15" s="27"/>
      <c r="M15" s="27"/>
      <c r="N15" s="27"/>
    </row>
    <row r="16" spans="1:23" ht="23" x14ac:dyDescent="0.25">
      <c r="A16" s="27"/>
      <c r="B16" s="38">
        <v>7.5</v>
      </c>
      <c r="C16" s="83">
        <v>0</v>
      </c>
      <c r="D16" s="39">
        <v>0</v>
      </c>
      <c r="E16" s="39">
        <v>0</v>
      </c>
      <c r="F16" s="39">
        <v>0</v>
      </c>
      <c r="G16" s="39">
        <v>0</v>
      </c>
      <c r="H16" s="39"/>
      <c r="I16" s="39"/>
      <c r="J16" s="39">
        <v>0</v>
      </c>
      <c r="K16" s="27"/>
      <c r="L16" s="27"/>
      <c r="M16" s="27"/>
      <c r="N16" s="27"/>
      <c r="Q16" s="1" t="s">
        <v>22</v>
      </c>
    </row>
    <row r="17" spans="1:14" ht="23" x14ac:dyDescent="0.25">
      <c r="A17" s="27"/>
      <c r="B17" s="38">
        <v>8</v>
      </c>
      <c r="C17" s="83">
        <v>0</v>
      </c>
      <c r="D17" s="39">
        <v>0</v>
      </c>
      <c r="E17" s="39">
        <v>0</v>
      </c>
      <c r="F17" s="39">
        <v>0</v>
      </c>
      <c r="G17" s="39">
        <v>0</v>
      </c>
      <c r="H17" s="39"/>
      <c r="I17" s="39"/>
      <c r="J17" s="39">
        <v>0</v>
      </c>
      <c r="K17" s="27"/>
      <c r="L17" s="42">
        <f>K52</f>
        <v>38.841764678440079</v>
      </c>
      <c r="M17" s="41" t="s">
        <v>16</v>
      </c>
      <c r="N17" s="27"/>
    </row>
    <row r="18" spans="1:14" ht="23" x14ac:dyDescent="0.25">
      <c r="A18" s="27"/>
      <c r="B18" s="38">
        <v>8.5</v>
      </c>
      <c r="C18" s="83">
        <v>1.32</v>
      </c>
      <c r="D18" s="39">
        <v>1.32</v>
      </c>
      <c r="E18" s="39">
        <v>0</v>
      </c>
      <c r="F18" s="39">
        <v>0</v>
      </c>
      <c r="G18" s="39">
        <v>0</v>
      </c>
      <c r="H18" s="39"/>
      <c r="I18" s="39"/>
      <c r="J18" s="39">
        <v>0</v>
      </c>
      <c r="K18" s="27"/>
      <c r="L18" s="42">
        <f>C45</f>
        <v>80.291824177564251</v>
      </c>
      <c r="M18" s="41" t="s">
        <v>18</v>
      </c>
      <c r="N18" s="27"/>
    </row>
    <row r="19" spans="1:14" ht="23" x14ac:dyDescent="0.25">
      <c r="A19" s="27"/>
      <c r="B19" s="38">
        <v>9</v>
      </c>
      <c r="C19" s="83">
        <v>31.61</v>
      </c>
      <c r="D19" s="39">
        <v>31.61</v>
      </c>
      <c r="E19" s="39">
        <v>0</v>
      </c>
      <c r="F19" s="39">
        <v>0</v>
      </c>
      <c r="G19" s="39">
        <v>0</v>
      </c>
      <c r="H19" s="39"/>
      <c r="I19" s="39"/>
      <c r="J19" s="39">
        <v>0</v>
      </c>
      <c r="K19" s="27"/>
      <c r="L19" s="42">
        <f>C40</f>
        <v>5025734.6599999992</v>
      </c>
      <c r="M19" s="41" t="s">
        <v>20</v>
      </c>
      <c r="N19" s="27"/>
    </row>
    <row r="20" spans="1:14" ht="23" x14ac:dyDescent="0.25">
      <c r="A20" s="27"/>
      <c r="B20" s="38">
        <v>9.5</v>
      </c>
      <c r="C20" s="83">
        <v>113.94</v>
      </c>
      <c r="D20" s="39">
        <v>113.94</v>
      </c>
      <c r="E20" s="39">
        <v>0</v>
      </c>
      <c r="F20" s="39">
        <v>0</v>
      </c>
      <c r="G20" s="39">
        <v>0</v>
      </c>
      <c r="H20" s="39"/>
      <c r="I20" s="39"/>
      <c r="J20" s="39">
        <v>0</v>
      </c>
      <c r="K20" s="27"/>
      <c r="L20" s="42">
        <f>L68</f>
        <v>0</v>
      </c>
      <c r="M20" s="27"/>
      <c r="N20" s="27"/>
    </row>
    <row r="21" spans="1:14" ht="23" x14ac:dyDescent="0.25">
      <c r="A21" s="27"/>
      <c r="B21" s="38">
        <v>10</v>
      </c>
      <c r="C21" s="83">
        <v>196281.55000000002</v>
      </c>
      <c r="D21" s="39">
        <v>196281.55000000002</v>
      </c>
      <c r="E21" s="39">
        <v>0</v>
      </c>
      <c r="F21" s="39">
        <v>0</v>
      </c>
      <c r="G21" s="39">
        <v>0</v>
      </c>
      <c r="H21" s="39"/>
      <c r="I21" s="39"/>
      <c r="J21" s="39">
        <v>0</v>
      </c>
      <c r="K21" s="27"/>
      <c r="L21" s="27"/>
      <c r="M21" s="27"/>
      <c r="N21" s="27"/>
    </row>
    <row r="22" spans="1:14" ht="23" x14ac:dyDescent="0.25">
      <c r="A22" s="27"/>
      <c r="B22" s="38">
        <v>10.5</v>
      </c>
      <c r="C22" s="83">
        <v>904311.86</v>
      </c>
      <c r="D22" s="39">
        <v>791272.87749999994</v>
      </c>
      <c r="E22" s="39">
        <v>113038.9825</v>
      </c>
      <c r="F22" s="39">
        <v>0</v>
      </c>
      <c r="G22" s="39">
        <v>0</v>
      </c>
      <c r="H22" s="39"/>
      <c r="I22" s="39"/>
      <c r="J22" s="39">
        <v>0</v>
      </c>
      <c r="K22" s="27"/>
      <c r="L22" s="27"/>
      <c r="M22" s="27"/>
      <c r="N22" s="27"/>
    </row>
    <row r="23" spans="1:14" ht="23" x14ac:dyDescent="0.25">
      <c r="A23" s="27"/>
      <c r="B23" s="38">
        <v>11</v>
      </c>
      <c r="C23" s="83">
        <v>851343.75000000012</v>
      </c>
      <c r="D23" s="39">
        <v>783236.25000000012</v>
      </c>
      <c r="E23" s="39">
        <v>68107.500000000015</v>
      </c>
      <c r="F23" s="39">
        <v>0</v>
      </c>
      <c r="G23" s="39">
        <v>0</v>
      </c>
      <c r="H23" s="39"/>
      <c r="I23" s="39"/>
      <c r="J23" s="39">
        <v>0</v>
      </c>
      <c r="K23" s="27"/>
      <c r="L23" s="27"/>
      <c r="M23" s="27"/>
      <c r="N23" s="27"/>
    </row>
    <row r="24" spans="1:14" ht="23" x14ac:dyDescent="0.25">
      <c r="A24" s="27"/>
      <c r="B24" s="38">
        <v>11.5</v>
      </c>
      <c r="C24" s="83">
        <v>808156.61</v>
      </c>
      <c r="D24" s="39">
        <v>740810.22583333333</v>
      </c>
      <c r="E24" s="39">
        <v>67346.38416666667</v>
      </c>
      <c r="F24" s="39">
        <v>0</v>
      </c>
      <c r="G24" s="39">
        <v>0</v>
      </c>
      <c r="H24" s="39"/>
      <c r="I24" s="39"/>
      <c r="J24" s="39">
        <v>0</v>
      </c>
      <c r="K24" s="27"/>
      <c r="L24" s="27"/>
      <c r="M24" s="27"/>
      <c r="N24" s="27"/>
    </row>
    <row r="25" spans="1:14" ht="23" x14ac:dyDescent="0.25">
      <c r="A25" s="27"/>
      <c r="B25" s="38">
        <v>12</v>
      </c>
      <c r="C25" s="83">
        <v>312749.38</v>
      </c>
      <c r="D25" s="39">
        <v>67988.995652173908</v>
      </c>
      <c r="E25" s="39">
        <v>231162.58521739129</v>
      </c>
      <c r="F25" s="39">
        <v>13597.799130434783</v>
      </c>
      <c r="G25" s="39">
        <v>0</v>
      </c>
      <c r="H25" s="39"/>
      <c r="I25" s="39"/>
      <c r="J25" s="39">
        <v>0</v>
      </c>
      <c r="K25" s="27"/>
      <c r="L25" s="27"/>
      <c r="M25" s="27"/>
      <c r="N25" s="27"/>
    </row>
    <row r="26" spans="1:14" ht="23" x14ac:dyDescent="0.25">
      <c r="A26" s="27"/>
      <c r="B26" s="38">
        <v>12.5</v>
      </c>
      <c r="C26" s="83">
        <v>468385.70999999996</v>
      </c>
      <c r="D26" s="39">
        <v>40729.192173913048</v>
      </c>
      <c r="E26" s="39">
        <v>346198.13347826083</v>
      </c>
      <c r="F26" s="39">
        <v>81458.384347826097</v>
      </c>
      <c r="G26" s="39">
        <v>0</v>
      </c>
      <c r="H26" s="39"/>
      <c r="I26" s="39"/>
      <c r="J26" s="39">
        <v>0</v>
      </c>
      <c r="K26" s="27"/>
      <c r="L26" s="27"/>
      <c r="M26" s="27"/>
      <c r="N26" s="27"/>
    </row>
    <row r="27" spans="1:14" ht="23" x14ac:dyDescent="0.25">
      <c r="A27" s="27"/>
      <c r="B27" s="38">
        <v>13</v>
      </c>
      <c r="C27" s="83">
        <v>82401.540000000008</v>
      </c>
      <c r="D27" s="39">
        <v>3745.5245454545457</v>
      </c>
      <c r="E27" s="39">
        <v>59928.392727272731</v>
      </c>
      <c r="F27" s="39">
        <v>18727.622727272726</v>
      </c>
      <c r="G27" s="39">
        <v>0</v>
      </c>
      <c r="H27" s="39"/>
      <c r="I27" s="39"/>
      <c r="J27" s="39">
        <v>0</v>
      </c>
      <c r="K27" s="27"/>
      <c r="L27" s="27"/>
      <c r="M27" s="27"/>
      <c r="N27" s="27"/>
    </row>
    <row r="28" spans="1:14" ht="23" x14ac:dyDescent="0.25">
      <c r="A28" s="27"/>
      <c r="B28" s="38">
        <v>13.5</v>
      </c>
      <c r="C28" s="83">
        <v>175077.96000000002</v>
      </c>
      <c r="D28" s="39">
        <v>0</v>
      </c>
      <c r="E28" s="39">
        <v>103455.15818181819</v>
      </c>
      <c r="F28" s="39">
        <v>71622.801818181819</v>
      </c>
      <c r="G28" s="39">
        <v>0</v>
      </c>
      <c r="H28" s="39"/>
      <c r="I28" s="39"/>
      <c r="J28" s="39">
        <v>0</v>
      </c>
      <c r="K28" s="27"/>
      <c r="L28" s="27"/>
      <c r="M28" s="27"/>
      <c r="N28" s="27"/>
    </row>
    <row r="29" spans="1:14" ht="23" x14ac:dyDescent="0.25">
      <c r="A29" s="27"/>
      <c r="B29" s="38">
        <v>14</v>
      </c>
      <c r="C29" s="83">
        <v>500930.58999999997</v>
      </c>
      <c r="D29" s="39">
        <v>0</v>
      </c>
      <c r="E29" s="39">
        <v>79094.303684210521</v>
      </c>
      <c r="F29" s="39">
        <v>421836.28631578945</v>
      </c>
      <c r="G29" s="39">
        <v>0</v>
      </c>
      <c r="H29" s="39"/>
      <c r="I29" s="39"/>
      <c r="J29" s="39">
        <v>0</v>
      </c>
      <c r="K29" s="27"/>
      <c r="L29" s="27"/>
      <c r="M29" s="27"/>
      <c r="N29" s="27"/>
    </row>
    <row r="30" spans="1:14" ht="23" x14ac:dyDescent="0.25">
      <c r="A30" s="27"/>
      <c r="B30" s="38">
        <v>14.5</v>
      </c>
      <c r="C30" s="83">
        <v>330746.68</v>
      </c>
      <c r="D30" s="39">
        <v>0</v>
      </c>
      <c r="E30" s="39">
        <v>78749.209523809521</v>
      </c>
      <c r="F30" s="39">
        <v>251997.47047619047</v>
      </c>
      <c r="G30" s="39">
        <v>0</v>
      </c>
      <c r="H30" s="39"/>
      <c r="I30" s="39"/>
      <c r="J30" s="39">
        <v>0</v>
      </c>
      <c r="K30" s="27"/>
      <c r="L30" s="27"/>
      <c r="M30" s="27"/>
      <c r="N30" s="27"/>
    </row>
    <row r="31" spans="1:14" ht="23" x14ac:dyDescent="0.25">
      <c r="A31" s="27"/>
      <c r="B31" s="38">
        <v>15</v>
      </c>
      <c r="C31" s="83">
        <v>309284.55000000005</v>
      </c>
      <c r="D31" s="39">
        <v>0</v>
      </c>
      <c r="E31" s="39">
        <v>54579.626470588242</v>
      </c>
      <c r="F31" s="39">
        <v>254704.92352941178</v>
      </c>
      <c r="G31" s="39">
        <v>0</v>
      </c>
      <c r="H31" s="39"/>
      <c r="I31" s="39"/>
      <c r="J31" s="39">
        <v>0</v>
      </c>
      <c r="K31" s="27"/>
      <c r="L31" s="27"/>
      <c r="M31" s="27"/>
      <c r="N31" s="27"/>
    </row>
    <row r="32" spans="1:14" ht="23" x14ac:dyDescent="0.25">
      <c r="A32" s="27"/>
      <c r="B32" s="38">
        <v>15.5</v>
      </c>
      <c r="C32" s="83">
        <v>75173.89</v>
      </c>
      <c r="D32" s="39">
        <v>0</v>
      </c>
      <c r="E32" s="39">
        <v>0</v>
      </c>
      <c r="F32" s="39">
        <v>68339.899999999994</v>
      </c>
      <c r="G32" s="39">
        <v>6833.99</v>
      </c>
      <c r="H32" s="39"/>
      <c r="I32" s="39"/>
      <c r="J32" s="39">
        <v>0</v>
      </c>
      <c r="K32" s="27"/>
      <c r="L32" s="27"/>
      <c r="M32" s="27"/>
      <c r="N32" s="27"/>
    </row>
    <row r="33" spans="1:14" ht="23" x14ac:dyDescent="0.25">
      <c r="A33" s="27"/>
      <c r="B33" s="38">
        <v>16</v>
      </c>
      <c r="C33" s="83">
        <v>10731.71</v>
      </c>
      <c r="D33" s="39">
        <v>0</v>
      </c>
      <c r="E33" s="39">
        <v>0</v>
      </c>
      <c r="F33" s="39">
        <v>10731.71</v>
      </c>
      <c r="G33" s="39">
        <v>0</v>
      </c>
      <c r="H33" s="39"/>
      <c r="I33" s="39"/>
      <c r="J33" s="39">
        <v>0</v>
      </c>
      <c r="K33" s="27"/>
      <c r="L33" s="27"/>
      <c r="M33" s="27"/>
      <c r="N33" s="27"/>
    </row>
    <row r="34" spans="1:14" ht="23" x14ac:dyDescent="0.25">
      <c r="A34" s="27"/>
      <c r="B34" s="38">
        <v>16.5</v>
      </c>
      <c r="C34" s="83">
        <v>9.870000000000001</v>
      </c>
      <c r="D34" s="39">
        <v>0</v>
      </c>
      <c r="E34" s="39">
        <v>0</v>
      </c>
      <c r="F34" s="39">
        <v>9.870000000000001</v>
      </c>
      <c r="G34" s="39">
        <v>0</v>
      </c>
      <c r="H34" s="39"/>
      <c r="I34" s="39"/>
      <c r="J34" s="39">
        <v>0</v>
      </c>
      <c r="K34" s="27"/>
      <c r="L34" s="27"/>
      <c r="M34" s="27"/>
      <c r="N34" s="27"/>
    </row>
    <row r="35" spans="1:14" ht="23" x14ac:dyDescent="0.25">
      <c r="A35" s="27"/>
      <c r="B35" s="38">
        <v>17</v>
      </c>
      <c r="C35" s="83">
        <v>2.14</v>
      </c>
      <c r="D35" s="39">
        <v>0</v>
      </c>
      <c r="E35" s="39">
        <v>0</v>
      </c>
      <c r="F35" s="39">
        <v>0</v>
      </c>
      <c r="G35" s="39">
        <v>2.14</v>
      </c>
      <c r="H35" s="39"/>
      <c r="I35" s="39"/>
      <c r="J35" s="39">
        <v>0</v>
      </c>
      <c r="K35" s="27"/>
      <c r="L35" s="43"/>
      <c r="M35" s="43"/>
      <c r="N35" s="27"/>
    </row>
    <row r="36" spans="1:14" ht="23" x14ac:dyDescent="0.25">
      <c r="A36" s="27"/>
      <c r="B36" s="74">
        <v>17.5</v>
      </c>
      <c r="C36" s="83"/>
      <c r="D36" s="39"/>
      <c r="E36" s="39"/>
      <c r="F36" s="39"/>
      <c r="G36" s="39"/>
      <c r="H36" s="39"/>
      <c r="I36" s="39"/>
      <c r="J36" s="39">
        <v>0</v>
      </c>
      <c r="K36" s="27"/>
      <c r="L36" s="43"/>
      <c r="M36" s="43"/>
      <c r="N36" s="27"/>
    </row>
    <row r="37" spans="1:14" ht="23" x14ac:dyDescent="0.25">
      <c r="A37" s="27"/>
      <c r="B37" s="74">
        <v>18</v>
      </c>
      <c r="C37" s="83"/>
      <c r="D37" s="39"/>
      <c r="E37" s="39"/>
      <c r="F37" s="39"/>
      <c r="G37" s="39"/>
      <c r="H37" s="39"/>
      <c r="I37" s="39"/>
      <c r="J37" s="39">
        <v>0</v>
      </c>
      <c r="K37" s="27"/>
      <c r="L37" s="43"/>
      <c r="M37" s="43"/>
      <c r="N37" s="27"/>
    </row>
    <row r="38" spans="1:14" ht="23" x14ac:dyDescent="0.25">
      <c r="A38" s="27"/>
      <c r="B38" s="74">
        <v>18.5</v>
      </c>
      <c r="C38" s="83"/>
      <c r="D38" s="39"/>
      <c r="E38" s="39"/>
      <c r="F38" s="39"/>
      <c r="G38" s="39"/>
      <c r="H38" s="39"/>
      <c r="I38" s="39"/>
      <c r="J38" s="39"/>
      <c r="K38" s="27"/>
      <c r="L38" s="43"/>
      <c r="M38" s="43"/>
      <c r="N38" s="27"/>
    </row>
    <row r="39" spans="1:14" ht="23" x14ac:dyDescent="0.25">
      <c r="A39" s="27"/>
      <c r="B39" s="74"/>
      <c r="C39" s="83"/>
      <c r="D39" s="39"/>
      <c r="E39" s="39"/>
      <c r="F39" s="39"/>
      <c r="G39" s="39"/>
      <c r="H39" s="39"/>
      <c r="I39" s="39"/>
      <c r="J39" s="39"/>
      <c r="K39" s="27"/>
      <c r="L39" s="43"/>
      <c r="M39" s="43"/>
      <c r="N39" s="27"/>
    </row>
    <row r="40" spans="1:14" ht="23" x14ac:dyDescent="0.25">
      <c r="A40" s="27"/>
      <c r="B40" s="99" t="s">
        <v>23</v>
      </c>
      <c r="C40" s="85">
        <v>5025734.6599999992</v>
      </c>
      <c r="D40" s="79">
        <v>2624211.4857048751</v>
      </c>
      <c r="E40" s="79">
        <v>1201660.2759500179</v>
      </c>
      <c r="F40" s="79">
        <v>1193026.7683451071</v>
      </c>
      <c r="G40" s="79">
        <v>6836.13</v>
      </c>
      <c r="H40" s="79"/>
      <c r="I40" s="79"/>
      <c r="J40" s="79">
        <v>0</v>
      </c>
      <c r="K40" s="27"/>
      <c r="L40" s="43"/>
      <c r="M40" s="43"/>
      <c r="N40" s="27"/>
    </row>
    <row r="41" spans="1:14" s="25" customFormat="1" ht="23" x14ac:dyDescent="0.25">
      <c r="A41" s="47"/>
      <c r="B41" s="74" t="s">
        <v>24</v>
      </c>
      <c r="C41" s="86">
        <v>100.00000000000001</v>
      </c>
      <c r="D41" s="48">
        <v>52.215480188221385</v>
      </c>
      <c r="E41" s="48">
        <v>23.910141645838859</v>
      </c>
      <c r="F41" s="48">
        <v>23.738355664505125</v>
      </c>
      <c r="G41" s="48">
        <v>0.136022501434646</v>
      </c>
      <c r="H41" s="48"/>
      <c r="I41" s="48"/>
      <c r="J41" s="48">
        <v>0</v>
      </c>
      <c r="K41" s="47"/>
      <c r="L41" s="43"/>
      <c r="M41" s="43"/>
      <c r="N41" s="47"/>
    </row>
    <row r="42" spans="1:14" s="25" customFormat="1" ht="23" x14ac:dyDescent="0.25">
      <c r="A42" s="47"/>
      <c r="B42" s="74" t="s">
        <v>25</v>
      </c>
      <c r="C42" s="87">
        <v>12.126756829219476</v>
      </c>
      <c r="D42" s="49">
        <v>10.967542069953824</v>
      </c>
      <c r="E42" s="49">
        <v>12.528994387363728</v>
      </c>
      <c r="F42" s="49">
        <v>14.252114548750448</v>
      </c>
      <c r="G42" s="49">
        <v>15.500469563919937</v>
      </c>
      <c r="H42" s="49"/>
      <c r="I42" s="49"/>
      <c r="J42" s="49">
        <v>0</v>
      </c>
      <c r="K42" s="47"/>
      <c r="L42" s="43"/>
      <c r="M42" s="43"/>
      <c r="N42" s="47"/>
    </row>
    <row r="43" spans="1:14" s="26" customFormat="1" ht="23" x14ac:dyDescent="0.25">
      <c r="A43" s="50"/>
      <c r="B43" s="76" t="s">
        <v>26</v>
      </c>
      <c r="C43" s="88">
        <v>2.4542064441371454</v>
      </c>
      <c r="D43" s="52">
        <v>0.28638728072912095</v>
      </c>
      <c r="E43" s="52">
        <v>1.3997674774996043</v>
      </c>
      <c r="F43" s="52">
        <v>0.59758358368967734</v>
      </c>
      <c r="G43" s="52">
        <v>7.0422840524265822E-4</v>
      </c>
      <c r="H43" s="52"/>
      <c r="I43" s="52"/>
      <c r="J43" s="52">
        <v>0</v>
      </c>
      <c r="K43" s="50"/>
      <c r="L43" s="43"/>
      <c r="M43" s="43"/>
      <c r="N43" s="50"/>
    </row>
    <row r="44" spans="1:14" ht="23" x14ac:dyDescent="0.25">
      <c r="A44" s="27"/>
      <c r="B44" s="77" t="s">
        <v>27</v>
      </c>
      <c r="C44" s="89">
        <v>15.963441979337748</v>
      </c>
      <c r="D44" s="54">
        <v>11.65706834933308</v>
      </c>
      <c r="E44" s="54">
        <v>17.157529112957594</v>
      </c>
      <c r="F44" s="54">
        <v>24.204129681037198</v>
      </c>
      <c r="G44" s="54">
        <v>30.355733891372644</v>
      </c>
      <c r="H44" s="54"/>
      <c r="I44" s="54"/>
      <c r="J44" s="54">
        <v>0</v>
      </c>
      <c r="K44" s="27"/>
      <c r="L44" s="43"/>
      <c r="M44" s="43"/>
      <c r="N44" s="27"/>
    </row>
    <row r="45" spans="1:14" ht="23" x14ac:dyDescent="0.25">
      <c r="A45" s="27"/>
      <c r="B45" s="75" t="s">
        <v>28</v>
      </c>
      <c r="C45" s="83">
        <v>80.291824177564251</v>
      </c>
      <c r="D45" s="55">
        <v>30.590612651966637</v>
      </c>
      <c r="E45" s="55">
        <v>20.617521168497085</v>
      </c>
      <c r="F45" s="55">
        <v>28.876174613973696</v>
      </c>
      <c r="G45" s="55">
        <v>0.20751574312682927</v>
      </c>
      <c r="H45" s="55"/>
      <c r="I45" s="55"/>
      <c r="J45" s="55">
        <v>0</v>
      </c>
      <c r="K45" s="27"/>
      <c r="L45" s="43"/>
      <c r="M45" s="43"/>
      <c r="N45" s="27"/>
    </row>
    <row r="46" spans="1:14" ht="23" x14ac:dyDescent="0.25">
      <c r="A46" s="27"/>
      <c r="B46" s="95" t="s">
        <v>24</v>
      </c>
      <c r="C46" s="91">
        <v>100</v>
      </c>
      <c r="D46" s="56">
        <v>38.099287150726489</v>
      </c>
      <c r="E46" s="56">
        <v>25.678232347669326</v>
      </c>
      <c r="F46" s="56">
        <v>35.964028604101003</v>
      </c>
      <c r="G46" s="56">
        <v>0.25845189750317676</v>
      </c>
      <c r="H46" s="56"/>
      <c r="I46" s="57"/>
      <c r="J46" s="57"/>
      <c r="K46" s="27"/>
      <c r="L46" s="27"/>
      <c r="M46" s="27"/>
      <c r="N46" s="27"/>
    </row>
    <row r="47" spans="1:14" ht="23" x14ac:dyDescent="0.25">
      <c r="A47" s="27"/>
      <c r="B47" s="69"/>
      <c r="C47" s="62"/>
      <c r="D47" s="62"/>
      <c r="E47" s="62"/>
      <c r="F47" s="62"/>
      <c r="G47" s="62"/>
      <c r="H47" s="62"/>
      <c r="I47" s="62"/>
      <c r="J47" s="62"/>
      <c r="K47" s="27"/>
      <c r="L47" s="27"/>
      <c r="M47" s="27"/>
      <c r="N47" s="27"/>
    </row>
    <row r="48" spans="1:14" ht="23" x14ac:dyDescent="0.25">
      <c r="A48" s="27"/>
      <c r="B48" s="69"/>
      <c r="C48" s="62" t="s">
        <v>30</v>
      </c>
      <c r="D48" s="62"/>
      <c r="E48" s="63">
        <f>E45*100/C45</f>
        <v>25.678232347669326</v>
      </c>
      <c r="F48" s="62"/>
      <c r="G48" s="62"/>
      <c r="H48" s="62"/>
      <c r="I48" s="62"/>
      <c r="J48" s="62"/>
      <c r="K48" s="27"/>
      <c r="L48" s="27"/>
      <c r="M48" s="27"/>
      <c r="N48" s="27"/>
    </row>
    <row r="49" spans="1:14" ht="23" x14ac:dyDescent="0.25">
      <c r="A49" s="27"/>
      <c r="B49" s="69"/>
      <c r="C49" s="62" t="s">
        <v>16</v>
      </c>
      <c r="D49" s="62">
        <f t="shared" ref="D49:I49" si="0">D40/1000000</f>
        <v>2.6242114857048753</v>
      </c>
      <c r="E49" s="62">
        <f t="shared" si="0"/>
        <v>1.2016602759500179</v>
      </c>
      <c r="F49" s="62">
        <f t="shared" si="0"/>
        <v>1.193026768345107</v>
      </c>
      <c r="G49" s="62">
        <f t="shared" si="0"/>
        <v>6.8361300000000002E-3</v>
      </c>
      <c r="H49" s="62">
        <f t="shared" si="0"/>
        <v>0</v>
      </c>
      <c r="I49" s="62">
        <f t="shared" si="0"/>
        <v>0</v>
      </c>
      <c r="J49" s="62"/>
      <c r="K49" s="27"/>
      <c r="L49" s="27"/>
      <c r="M49" s="27"/>
      <c r="N49" s="27"/>
    </row>
    <row r="50" spans="1:14" ht="23" x14ac:dyDescent="0.25">
      <c r="A50" s="27"/>
      <c r="B50" s="69"/>
      <c r="C50" s="62">
        <f>L52</f>
        <v>39</v>
      </c>
      <c r="D50" s="62"/>
      <c r="E50" s="62"/>
      <c r="F50" s="62"/>
      <c r="G50" s="62"/>
      <c r="H50" s="62"/>
      <c r="I50" s="62"/>
      <c r="J50" s="62"/>
      <c r="K50" s="27"/>
      <c r="L50" s="27"/>
      <c r="M50" s="27"/>
      <c r="N50" s="27"/>
    </row>
    <row r="51" spans="1:14" ht="23" x14ac:dyDescent="0.25">
      <c r="A51" s="27"/>
      <c r="B51" s="69"/>
      <c r="C51" s="63">
        <f>K52</f>
        <v>38.841764678440079</v>
      </c>
      <c r="D51" s="93" t="str">
        <f t="shared" ref="D51:I51" si="1">D6</f>
        <v>O</v>
      </c>
      <c r="E51" s="93" t="str">
        <f t="shared" si="1"/>
        <v>I</v>
      </c>
      <c r="F51" s="93" t="str">
        <f t="shared" si="1"/>
        <v>II</v>
      </c>
      <c r="G51" s="93" t="str">
        <f t="shared" si="1"/>
        <v>III</v>
      </c>
      <c r="H51" s="93" t="str">
        <f t="shared" si="1"/>
        <v>IV</v>
      </c>
      <c r="I51" s="93" t="str">
        <f t="shared" si="1"/>
        <v>V</v>
      </c>
      <c r="J51" s="62"/>
      <c r="K51" s="27"/>
      <c r="L51" s="27"/>
      <c r="M51" s="27"/>
      <c r="N51" s="27"/>
    </row>
    <row r="52" spans="1:14" ht="23" x14ac:dyDescent="0.25">
      <c r="A52" s="27"/>
      <c r="B52" s="59">
        <v>2017</v>
      </c>
      <c r="C52" s="27" t="str">
        <f>CONCATENATE(C48,C50,C49)</f>
        <v>&lt; 11,5 cm =39%</v>
      </c>
      <c r="D52" s="47">
        <f t="shared" ref="D52:I52" si="2">SUM(D7:D23)/1000000</f>
        <v>1.7709375475000002</v>
      </c>
      <c r="E52" s="47">
        <f t="shared" si="2"/>
        <v>0.18114648250000001</v>
      </c>
      <c r="F52" s="47">
        <f t="shared" si="2"/>
        <v>0</v>
      </c>
      <c r="G52" s="47">
        <f t="shared" si="2"/>
        <v>0</v>
      </c>
      <c r="H52" s="47">
        <f t="shared" si="2"/>
        <v>0</v>
      </c>
      <c r="I52" s="47">
        <f t="shared" si="2"/>
        <v>0</v>
      </c>
      <c r="J52" s="47">
        <f>SUM(D52:I52)</f>
        <v>1.9520840300000002</v>
      </c>
      <c r="K52" s="47">
        <f>(J52/$J54)*100</f>
        <v>38.841764678440079</v>
      </c>
      <c r="L52" s="47">
        <f>ROUND(K52,0)</f>
        <v>39</v>
      </c>
      <c r="M52" s="27"/>
      <c r="N52" s="27"/>
    </row>
    <row r="53" spans="1:14" ht="23" x14ac:dyDescent="0.25">
      <c r="A53" s="27"/>
      <c r="B53" s="59"/>
      <c r="C53" s="27" t="s">
        <v>29</v>
      </c>
      <c r="D53" s="47">
        <f t="shared" ref="D53:I53" si="3">SUM(D24:D39)/1000000</f>
        <v>0.85327393820487474</v>
      </c>
      <c r="E53" s="47">
        <f t="shared" si="3"/>
        <v>1.0205137934500179</v>
      </c>
      <c r="F53" s="47">
        <f t="shared" si="3"/>
        <v>1.193026768345107</v>
      </c>
      <c r="G53" s="47">
        <f t="shared" si="3"/>
        <v>6.8361300000000002E-3</v>
      </c>
      <c r="H53" s="47">
        <f t="shared" si="3"/>
        <v>0</v>
      </c>
      <c r="I53" s="47">
        <f t="shared" si="3"/>
        <v>0</v>
      </c>
      <c r="J53" s="47">
        <f>SUM(D53:I53)</f>
        <v>3.0736506299999995</v>
      </c>
      <c r="K53" s="47">
        <f>(J53/$J54)*100</f>
        <v>61.158235321559928</v>
      </c>
      <c r="L53" s="27"/>
      <c r="M53" s="27"/>
      <c r="N53" s="27"/>
    </row>
    <row r="54" spans="1:14" ht="23" x14ac:dyDescent="0.25">
      <c r="A54" s="27"/>
      <c r="B54" s="59"/>
      <c r="C54" s="27"/>
      <c r="D54" s="27"/>
      <c r="E54" s="27"/>
      <c r="F54" s="27"/>
      <c r="G54" s="27"/>
      <c r="H54" s="27"/>
      <c r="I54" s="27"/>
      <c r="J54" s="47">
        <f>SUM(J52:J53)</f>
        <v>5.0257346599999995</v>
      </c>
      <c r="K54" s="47">
        <f>SUM(K52:K53)</f>
        <v>100</v>
      </c>
      <c r="L54" s="27"/>
      <c r="M54" s="27"/>
      <c r="N54" s="27"/>
    </row>
    <row r="55" spans="1:14" ht="23" x14ac:dyDescent="0.25">
      <c r="A55" s="27"/>
      <c r="B55" s="59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</row>
    <row r="56" spans="1:14" ht="23" x14ac:dyDescent="0.25">
      <c r="A56" s="27"/>
      <c r="B56" s="59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</row>
    <row r="57" spans="1:14" ht="23" x14ac:dyDescent="0.25">
      <c r="A57" s="27"/>
      <c r="B57" s="59"/>
      <c r="C57" s="47">
        <f>K58</f>
        <v>0</v>
      </c>
      <c r="D57" s="60" t="s">
        <v>5</v>
      </c>
      <c r="E57" s="60" t="s">
        <v>6</v>
      </c>
      <c r="F57" s="60" t="s">
        <v>7</v>
      </c>
      <c r="G57" s="60" t="s">
        <v>8</v>
      </c>
      <c r="H57" s="60" t="s">
        <v>9</v>
      </c>
      <c r="I57" s="60" t="s">
        <v>10</v>
      </c>
      <c r="J57" s="27"/>
      <c r="K57" s="27"/>
      <c r="L57" s="27"/>
      <c r="M57" s="27"/>
      <c r="N57" s="27"/>
    </row>
    <row r="58" spans="1:14" ht="23" x14ac:dyDescent="0.25">
      <c r="A58" s="27"/>
      <c r="B58" s="59"/>
      <c r="C58" s="27" t="s">
        <v>32</v>
      </c>
      <c r="D58" s="61"/>
      <c r="E58" s="61"/>
      <c r="F58" s="61"/>
      <c r="G58" s="61"/>
      <c r="H58" s="61"/>
      <c r="I58" s="61"/>
      <c r="J58" s="47"/>
      <c r="K58" s="47"/>
      <c r="L58" s="42"/>
      <c r="M58" s="27"/>
      <c r="N58" s="27"/>
    </row>
    <row r="59" spans="1:14" ht="23" x14ac:dyDescent="0.25">
      <c r="A59" s="27"/>
      <c r="B59" s="59"/>
      <c r="C59" s="27" t="s">
        <v>29</v>
      </c>
      <c r="D59" s="61"/>
      <c r="E59" s="61"/>
      <c r="F59" s="61"/>
      <c r="G59" s="61"/>
      <c r="H59" s="61"/>
      <c r="I59" s="61"/>
      <c r="J59" s="47"/>
      <c r="K59" s="47"/>
      <c r="L59" s="42"/>
      <c r="M59" s="27"/>
      <c r="N59" s="27"/>
    </row>
    <row r="60" spans="1:14" ht="23" x14ac:dyDescent="0.25">
      <c r="A60" s="27"/>
      <c r="B60" s="59"/>
      <c r="C60" s="27"/>
      <c r="D60" s="27"/>
      <c r="E60" s="27"/>
      <c r="F60" s="27"/>
      <c r="G60" s="27"/>
      <c r="H60" s="27"/>
      <c r="I60" s="27"/>
      <c r="J60" s="47"/>
      <c r="K60" s="47"/>
      <c r="L60" s="42"/>
      <c r="M60" s="27"/>
      <c r="N60" s="27"/>
    </row>
    <row r="61" spans="1:14" ht="23" x14ac:dyDescent="0.25">
      <c r="A61" s="27"/>
      <c r="B61" s="28"/>
      <c r="C61" s="27">
        <v>1235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</row>
    <row r="62" spans="1:14" ht="23" x14ac:dyDescent="0.25">
      <c r="A62" s="27"/>
      <c r="B62" s="28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</row>
    <row r="63" spans="1:14" ht="23" x14ac:dyDescent="0.25">
      <c r="A63" s="27"/>
      <c r="B63" s="28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</row>
    <row r="64" spans="1:14" ht="23" x14ac:dyDescent="0.25">
      <c r="A64" s="27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</sheetData>
  <mergeCells count="2">
    <mergeCell ref="B1:J1"/>
    <mergeCell ref="B2:J2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INSTITUTO DE FOMENTO PESQUERO / DIVISIÓN INVESTIGACIÓN PESQUERA</oddHeader>
    <oddFooter>&amp;CCONVENIO DE DESEMPEÑO IFOP / SUBSECRETARÍA DE ECONOMÍA Y EMT 2020: 
"PROGRAMA DE SEGUIMIENTO DE LAS PRINCIPALES PESQUERÍAS PELÁGICAS, REGIONES DE VALPARAÍSO Y AYSÉN DEL GENERAL CARLOS IBÁÑEZ DEL CAMPO, AÑO 2020".  ANEXO 4XXX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64"/>
  <sheetViews>
    <sheetView showZeros="0" zoomScale="35" zoomScaleNormal="35" workbookViewId="0"/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3" width="24.140625" style="3" customWidth="1"/>
    <col min="4" max="8" width="23.85546875" style="3" customWidth="1"/>
    <col min="9" max="10" width="20.85546875" style="3" customWidth="1"/>
    <col min="11" max="11" width="11.5703125" style="1"/>
    <col min="12" max="12" width="22.5703125" style="1" bestFit="1" customWidth="1"/>
    <col min="13" max="17" width="11.5703125" style="1"/>
    <col min="18" max="18" width="13.85546875" style="1" customWidth="1"/>
    <col min="19" max="19" width="18.28515625" style="1" bestFit="1" customWidth="1"/>
    <col min="20" max="20" width="17.7109375" style="1" bestFit="1" customWidth="1"/>
    <col min="21" max="22" width="17.5703125" style="1" customWidth="1"/>
    <col min="23" max="16384" width="11.5703125" style="1"/>
  </cols>
  <sheetData>
    <row r="1" spans="1:23" ht="23" x14ac:dyDescent="0.25">
      <c r="A1" s="27"/>
      <c r="B1" s="102" t="s">
        <v>53</v>
      </c>
      <c r="C1" s="102"/>
      <c r="D1" s="102"/>
      <c r="E1" s="102"/>
      <c r="F1" s="102"/>
      <c r="G1" s="102"/>
      <c r="H1" s="102"/>
      <c r="I1" s="102"/>
      <c r="J1" s="102"/>
      <c r="K1" s="27"/>
      <c r="L1" s="27"/>
      <c r="M1" s="27"/>
      <c r="N1" s="27"/>
    </row>
    <row r="2" spans="1:23" ht="23" x14ac:dyDescent="0.25">
      <c r="A2" s="27"/>
      <c r="B2" s="102" t="s">
        <v>66</v>
      </c>
      <c r="C2" s="102"/>
      <c r="D2" s="102"/>
      <c r="E2" s="102"/>
      <c r="F2" s="102"/>
      <c r="G2" s="102"/>
      <c r="H2" s="102"/>
      <c r="I2" s="102"/>
      <c r="J2" s="102"/>
      <c r="K2" s="27"/>
      <c r="L2" s="43"/>
      <c r="M2" s="43"/>
      <c r="N2" s="27"/>
    </row>
    <row r="3" spans="1:23" ht="23" x14ac:dyDescent="0.25">
      <c r="A3" s="27"/>
      <c r="B3" s="28"/>
      <c r="C3" s="27"/>
      <c r="D3" s="27"/>
      <c r="E3" s="27"/>
      <c r="F3" s="27"/>
      <c r="G3" s="27"/>
      <c r="H3" s="27"/>
      <c r="I3" s="27"/>
      <c r="J3" s="27"/>
      <c r="K3" s="27"/>
      <c r="L3" s="43"/>
      <c r="M3" s="43"/>
      <c r="N3" s="27"/>
    </row>
    <row r="4" spans="1:23" s="4" customFormat="1" ht="24" thickBot="1" x14ac:dyDescent="0.3">
      <c r="A4" s="29"/>
      <c r="B4" s="65"/>
      <c r="C4" s="92"/>
      <c r="D4" s="66"/>
      <c r="E4" s="66"/>
      <c r="F4" s="66"/>
      <c r="G4" s="66"/>
      <c r="H4" s="66"/>
      <c r="I4" s="66"/>
      <c r="J4" s="66"/>
      <c r="K4" s="29"/>
      <c r="L4" s="43"/>
      <c r="M4" s="43"/>
      <c r="N4" s="29"/>
    </row>
    <row r="5" spans="1:23" s="5" customFormat="1" ht="30" x14ac:dyDescent="0.3">
      <c r="A5" s="29"/>
      <c r="B5" s="32" t="s">
        <v>0</v>
      </c>
      <c r="C5" s="81" t="s">
        <v>1</v>
      </c>
      <c r="D5" s="33" t="s">
        <v>2</v>
      </c>
      <c r="E5" s="33"/>
      <c r="F5" s="33"/>
      <c r="G5" s="33"/>
      <c r="H5" s="33"/>
      <c r="I5" s="33"/>
      <c r="J5" s="33"/>
      <c r="K5" s="29"/>
      <c r="L5" s="43"/>
      <c r="M5" s="43"/>
      <c r="N5" s="29"/>
      <c r="P5" s="6"/>
      <c r="Q5" s="7"/>
      <c r="R5" s="7"/>
      <c r="S5" s="7"/>
      <c r="T5" s="7"/>
      <c r="U5" s="7"/>
      <c r="V5" s="7"/>
      <c r="W5" s="8"/>
    </row>
    <row r="6" spans="1:23" s="4" customFormat="1" ht="23" x14ac:dyDescent="0.25">
      <c r="A6" s="29"/>
      <c r="B6" s="32" t="s">
        <v>3</v>
      </c>
      <c r="C6" s="81" t="s">
        <v>4</v>
      </c>
      <c r="D6" s="34" t="s">
        <v>5</v>
      </c>
      <c r="E6" s="34" t="s">
        <v>6</v>
      </c>
      <c r="F6" s="34" t="s">
        <v>7</v>
      </c>
      <c r="G6" s="34" t="s">
        <v>8</v>
      </c>
      <c r="H6" s="34" t="s">
        <v>9</v>
      </c>
      <c r="I6" s="34" t="s">
        <v>10</v>
      </c>
      <c r="J6" s="35"/>
      <c r="K6" s="29"/>
      <c r="L6" s="43"/>
      <c r="M6" s="43"/>
      <c r="N6" s="29"/>
      <c r="P6" s="9"/>
      <c r="Q6" s="10"/>
      <c r="R6" s="10"/>
      <c r="S6" s="10"/>
      <c r="T6" s="11" t="s">
        <v>11</v>
      </c>
      <c r="U6" s="12" t="s">
        <v>12</v>
      </c>
      <c r="V6" s="12" t="s">
        <v>12</v>
      </c>
      <c r="W6" s="12" t="s">
        <v>12</v>
      </c>
    </row>
    <row r="7" spans="1:23" ht="23" x14ac:dyDescent="0.25">
      <c r="A7" s="27"/>
      <c r="B7" s="36"/>
      <c r="C7" s="82"/>
      <c r="D7" s="37"/>
      <c r="E7" s="37"/>
      <c r="F7" s="37"/>
      <c r="G7" s="37"/>
      <c r="H7" s="37"/>
      <c r="I7" s="37"/>
      <c r="J7" s="37"/>
      <c r="K7" s="27"/>
      <c r="L7" s="43"/>
      <c r="M7" s="43"/>
      <c r="N7" s="27"/>
      <c r="P7" s="9"/>
      <c r="Q7" s="13" t="s">
        <v>13</v>
      </c>
      <c r="R7" s="13"/>
      <c r="S7" s="14" t="s">
        <v>14</v>
      </c>
      <c r="T7" s="10"/>
      <c r="U7" s="15"/>
      <c r="V7" s="15"/>
      <c r="W7" s="15"/>
    </row>
    <row r="8" spans="1:23" ht="23" x14ac:dyDescent="0.25">
      <c r="A8" s="27"/>
      <c r="B8" s="38">
        <v>3</v>
      </c>
      <c r="C8" s="83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/>
      <c r="J8" s="40"/>
      <c r="K8" s="27"/>
      <c r="L8" s="43"/>
      <c r="M8" s="43"/>
      <c r="N8" s="27"/>
      <c r="P8" s="9"/>
      <c r="Q8" s="13" t="s">
        <v>15</v>
      </c>
      <c r="R8" s="16" t="e">
        <f>V8</f>
        <v>#REF!</v>
      </c>
      <c r="S8" s="17">
        <f>C43</f>
        <v>12768840863.210001</v>
      </c>
      <c r="T8" s="17" t="e">
        <f>SUM(T9:T11)</f>
        <v>#REF!</v>
      </c>
      <c r="U8" s="18" t="e">
        <f>T8/1000000</f>
        <v>#REF!</v>
      </c>
      <c r="V8" s="19" t="e">
        <f>SUM(V9:V11)</f>
        <v>#REF!</v>
      </c>
      <c r="W8" s="18"/>
    </row>
    <row r="9" spans="1:23" ht="23" x14ac:dyDescent="0.25">
      <c r="A9" s="27"/>
      <c r="B9" s="38">
        <v>3.5</v>
      </c>
      <c r="C9" s="83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/>
      <c r="J9" s="39"/>
      <c r="K9" s="27"/>
      <c r="L9" s="43"/>
      <c r="M9" s="43"/>
      <c r="N9" s="27"/>
      <c r="P9" s="9"/>
      <c r="Q9" s="13" t="s">
        <v>17</v>
      </c>
      <c r="R9" s="16" t="e">
        <f>V9</f>
        <v>#REF!</v>
      </c>
      <c r="S9" s="17"/>
      <c r="T9" s="17" t="e">
        <f>#REF!</f>
        <v>#REF!</v>
      </c>
      <c r="U9" s="18" t="e">
        <f>T9/1000000</f>
        <v>#REF!</v>
      </c>
      <c r="V9" s="20" t="e">
        <f>(U9*100)/$U$8</f>
        <v>#REF!</v>
      </c>
      <c r="W9" s="18"/>
    </row>
    <row r="10" spans="1:23" ht="23" x14ac:dyDescent="0.25">
      <c r="A10" s="27"/>
      <c r="B10" s="38">
        <v>4</v>
      </c>
      <c r="C10" s="83">
        <v>0</v>
      </c>
      <c r="D10" s="39">
        <v>0</v>
      </c>
      <c r="E10" s="39">
        <v>0</v>
      </c>
      <c r="F10" s="39">
        <v>0</v>
      </c>
      <c r="G10" s="39">
        <v>0</v>
      </c>
      <c r="H10" s="39">
        <v>0</v>
      </c>
      <c r="I10" s="39"/>
      <c r="J10" s="39"/>
      <c r="K10" s="27"/>
      <c r="L10" s="43"/>
      <c r="M10" s="43"/>
      <c r="N10" s="27"/>
      <c r="P10" s="9"/>
      <c r="Q10" s="13" t="s">
        <v>19</v>
      </c>
      <c r="R10" s="16" t="e">
        <f>V10</f>
        <v>#REF!</v>
      </c>
      <c r="S10" s="17"/>
      <c r="T10" s="17" t="e">
        <f>#REF!</f>
        <v>#REF!</v>
      </c>
      <c r="U10" s="18" t="e">
        <f>T10/1000000</f>
        <v>#REF!</v>
      </c>
      <c r="V10" s="20" t="e">
        <f>(U10*100)/$U$8</f>
        <v>#REF!</v>
      </c>
      <c r="W10" s="18"/>
    </row>
    <row r="11" spans="1:23" ht="23" x14ac:dyDescent="0.25">
      <c r="A11" s="27"/>
      <c r="B11" s="38">
        <v>4.5</v>
      </c>
      <c r="C11" s="83">
        <v>0</v>
      </c>
      <c r="D11" s="39">
        <v>0</v>
      </c>
      <c r="E11" s="39">
        <v>0</v>
      </c>
      <c r="F11" s="39">
        <v>0</v>
      </c>
      <c r="G11" s="39">
        <v>0</v>
      </c>
      <c r="H11" s="39">
        <v>0</v>
      </c>
      <c r="I11" s="39"/>
      <c r="J11" s="39"/>
      <c r="K11" s="27"/>
      <c r="L11" s="43"/>
      <c r="M11" s="43"/>
      <c r="N11" s="27"/>
      <c r="P11" s="9"/>
      <c r="Q11" s="13" t="s">
        <v>21</v>
      </c>
      <c r="R11" s="16" t="e">
        <f>V11</f>
        <v>#REF!</v>
      </c>
      <c r="S11" s="17"/>
      <c r="T11" s="17" t="e">
        <f>#REF!</f>
        <v>#REF!</v>
      </c>
      <c r="U11" s="18" t="e">
        <f>T11/1000000</f>
        <v>#REF!</v>
      </c>
      <c r="V11" s="20" t="e">
        <f>(U11*100)/$U$8</f>
        <v>#REF!</v>
      </c>
      <c r="W11" s="18"/>
    </row>
    <row r="12" spans="1:23" ht="26" thickBot="1" x14ac:dyDescent="0.3">
      <c r="A12" s="27"/>
      <c r="B12" s="38">
        <v>5</v>
      </c>
      <c r="C12" s="83">
        <v>0</v>
      </c>
      <c r="D12" s="39">
        <v>0</v>
      </c>
      <c r="E12" s="39">
        <v>0</v>
      </c>
      <c r="F12" s="39">
        <v>0</v>
      </c>
      <c r="G12" s="39">
        <v>0</v>
      </c>
      <c r="H12" s="39">
        <v>0</v>
      </c>
      <c r="I12" s="39"/>
      <c r="J12" s="39"/>
      <c r="K12" s="27"/>
      <c r="L12" s="43"/>
      <c r="M12" s="43"/>
      <c r="N12" s="27"/>
      <c r="P12" s="21"/>
      <c r="Q12" s="22"/>
      <c r="R12" s="22"/>
      <c r="S12" s="22"/>
      <c r="T12" s="23"/>
      <c r="U12" s="23"/>
      <c r="V12" s="23"/>
      <c r="W12" s="24"/>
    </row>
    <row r="13" spans="1:23" ht="23" x14ac:dyDescent="0.25">
      <c r="A13" s="27"/>
      <c r="B13" s="38">
        <v>5.5</v>
      </c>
      <c r="C13" s="83">
        <v>111.61000000000001</v>
      </c>
      <c r="D13" s="39">
        <v>111.61000000000001</v>
      </c>
      <c r="E13" s="39">
        <v>0</v>
      </c>
      <c r="F13" s="39">
        <v>0</v>
      </c>
      <c r="G13" s="39">
        <v>0</v>
      </c>
      <c r="H13" s="39">
        <v>0</v>
      </c>
      <c r="I13" s="39"/>
      <c r="J13" s="39"/>
      <c r="K13" s="27"/>
      <c r="L13" s="27"/>
      <c r="M13" s="27"/>
      <c r="N13" s="27"/>
    </row>
    <row r="14" spans="1:23" ht="23" x14ac:dyDescent="0.25">
      <c r="A14" s="27"/>
      <c r="B14" s="38">
        <v>6</v>
      </c>
      <c r="C14" s="83">
        <v>2645436.52</v>
      </c>
      <c r="D14" s="39">
        <v>2645436.52</v>
      </c>
      <c r="E14" s="39">
        <v>0</v>
      </c>
      <c r="F14" s="39">
        <v>0</v>
      </c>
      <c r="G14" s="39">
        <v>0</v>
      </c>
      <c r="H14" s="39">
        <v>0</v>
      </c>
      <c r="I14" s="39"/>
      <c r="J14" s="39"/>
      <c r="K14" s="27"/>
      <c r="L14" s="27"/>
      <c r="M14" s="27"/>
      <c r="N14" s="27"/>
    </row>
    <row r="15" spans="1:23" ht="23" x14ac:dyDescent="0.25">
      <c r="A15" s="27"/>
      <c r="B15" s="38">
        <v>6.5</v>
      </c>
      <c r="C15" s="83">
        <v>9174261.5600000005</v>
      </c>
      <c r="D15" s="39">
        <v>9174261.5600000005</v>
      </c>
      <c r="E15" s="39">
        <v>0</v>
      </c>
      <c r="F15" s="39">
        <v>0</v>
      </c>
      <c r="G15" s="39">
        <v>0</v>
      </c>
      <c r="H15" s="39">
        <v>0</v>
      </c>
      <c r="I15" s="39"/>
      <c r="J15" s="39"/>
      <c r="K15" s="27"/>
      <c r="L15" s="27"/>
      <c r="M15" s="27"/>
      <c r="N15" s="27"/>
    </row>
    <row r="16" spans="1:23" ht="23" x14ac:dyDescent="0.25">
      <c r="A16" s="27"/>
      <c r="B16" s="38">
        <v>7</v>
      </c>
      <c r="C16" s="83">
        <v>23833011.609999999</v>
      </c>
      <c r="D16" s="39">
        <v>23833011.609999999</v>
      </c>
      <c r="E16" s="39">
        <v>0</v>
      </c>
      <c r="F16" s="39">
        <v>0</v>
      </c>
      <c r="G16" s="39">
        <v>0</v>
      </c>
      <c r="H16" s="39">
        <v>0</v>
      </c>
      <c r="I16" s="39"/>
      <c r="J16" s="39"/>
      <c r="K16" s="27"/>
      <c r="L16" s="27"/>
      <c r="M16" s="27"/>
      <c r="N16" s="27"/>
      <c r="Q16" s="1" t="s">
        <v>22</v>
      </c>
    </row>
    <row r="17" spans="1:14" ht="23" x14ac:dyDescent="0.25">
      <c r="A17" s="27"/>
      <c r="B17" s="38">
        <v>7.5</v>
      </c>
      <c r="C17" s="83">
        <v>84023123.899999991</v>
      </c>
      <c r="D17" s="39">
        <v>84023123.899999991</v>
      </c>
      <c r="E17" s="39">
        <v>0</v>
      </c>
      <c r="F17" s="39">
        <v>0</v>
      </c>
      <c r="G17" s="39">
        <v>0</v>
      </c>
      <c r="H17" s="39">
        <v>0</v>
      </c>
      <c r="I17" s="39"/>
      <c r="J17" s="39"/>
      <c r="K17" s="27"/>
      <c r="L17" s="42">
        <f>K55</f>
        <v>79.679730059164356</v>
      </c>
      <c r="M17" s="41" t="s">
        <v>16</v>
      </c>
      <c r="N17" s="27"/>
    </row>
    <row r="18" spans="1:14" ht="23" x14ac:dyDescent="0.25">
      <c r="A18" s="27"/>
      <c r="B18" s="38">
        <v>8</v>
      </c>
      <c r="C18" s="83">
        <v>223861109.56</v>
      </c>
      <c r="D18" s="39">
        <v>223861109.56</v>
      </c>
      <c r="E18" s="39">
        <v>0</v>
      </c>
      <c r="F18" s="39">
        <v>0</v>
      </c>
      <c r="G18" s="39">
        <v>0</v>
      </c>
      <c r="H18" s="39">
        <v>0</v>
      </c>
      <c r="I18" s="39"/>
      <c r="J18" s="39"/>
      <c r="K18" s="27"/>
      <c r="L18" s="42">
        <f>C48</f>
        <v>126244.52728128049</v>
      </c>
      <c r="M18" s="41" t="s">
        <v>18</v>
      </c>
      <c r="N18" s="27"/>
    </row>
    <row r="19" spans="1:14" ht="23" x14ac:dyDescent="0.25">
      <c r="A19" s="27"/>
      <c r="B19" s="38">
        <v>8.5</v>
      </c>
      <c r="C19" s="83">
        <v>476664091.86000001</v>
      </c>
      <c r="D19" s="39">
        <v>476664091.86000001</v>
      </c>
      <c r="E19" s="39">
        <v>0</v>
      </c>
      <c r="F19" s="39">
        <v>0</v>
      </c>
      <c r="G19" s="39">
        <v>0</v>
      </c>
      <c r="H19" s="39">
        <v>0</v>
      </c>
      <c r="I19" s="39"/>
      <c r="J19" s="39"/>
      <c r="K19" s="27"/>
      <c r="L19" s="42">
        <f>C43</f>
        <v>12768840863.210001</v>
      </c>
      <c r="M19" s="41" t="s">
        <v>20</v>
      </c>
      <c r="N19" s="27"/>
    </row>
    <row r="20" spans="1:14" ht="23" x14ac:dyDescent="0.25">
      <c r="A20" s="27"/>
      <c r="B20" s="38">
        <v>9</v>
      </c>
      <c r="C20" s="83">
        <v>1250049378.7900002</v>
      </c>
      <c r="D20" s="39">
        <v>1250049378.7900002</v>
      </c>
      <c r="E20" s="39">
        <v>0</v>
      </c>
      <c r="F20" s="39">
        <v>0</v>
      </c>
      <c r="G20" s="39">
        <v>0</v>
      </c>
      <c r="H20" s="39">
        <v>0</v>
      </c>
      <c r="I20" s="39"/>
      <c r="J20" s="39"/>
      <c r="K20" s="27"/>
      <c r="L20" s="42">
        <f>L71</f>
        <v>0</v>
      </c>
      <c r="M20" s="27"/>
      <c r="N20" s="27"/>
    </row>
    <row r="21" spans="1:14" ht="23" x14ac:dyDescent="0.25">
      <c r="A21" s="27"/>
      <c r="B21" s="38">
        <v>9.5</v>
      </c>
      <c r="C21" s="83">
        <v>1859531327.4899998</v>
      </c>
      <c r="D21" s="39">
        <v>1859531327.4899998</v>
      </c>
      <c r="E21" s="39">
        <v>0</v>
      </c>
      <c r="F21" s="39">
        <v>0</v>
      </c>
      <c r="G21" s="39">
        <v>0</v>
      </c>
      <c r="H21" s="39">
        <v>0</v>
      </c>
      <c r="I21" s="39"/>
      <c r="J21" s="39"/>
      <c r="K21" s="27"/>
      <c r="L21" s="27"/>
      <c r="M21" s="27"/>
      <c r="N21" s="27"/>
    </row>
    <row r="22" spans="1:14" ht="23" x14ac:dyDescent="0.25">
      <c r="A22" s="27"/>
      <c r="B22" s="38">
        <v>10</v>
      </c>
      <c r="C22" s="83">
        <v>2246507706.48</v>
      </c>
      <c r="D22" s="39">
        <v>2246507706.48</v>
      </c>
      <c r="E22" s="39">
        <v>0</v>
      </c>
      <c r="F22" s="39">
        <v>0</v>
      </c>
      <c r="G22" s="39">
        <v>0</v>
      </c>
      <c r="H22" s="39">
        <v>0</v>
      </c>
      <c r="I22" s="39"/>
      <c r="J22" s="39"/>
      <c r="K22" s="27"/>
      <c r="L22" s="27"/>
      <c r="M22" s="27"/>
      <c r="N22" s="27"/>
    </row>
    <row r="23" spans="1:14" ht="23" x14ac:dyDescent="0.25">
      <c r="A23" s="27"/>
      <c r="B23" s="38">
        <v>10.5</v>
      </c>
      <c r="C23" s="83">
        <v>2295218491.2999997</v>
      </c>
      <c r="D23" s="39">
        <v>2295218491.2999997</v>
      </c>
      <c r="E23" s="39">
        <v>0</v>
      </c>
      <c r="F23" s="39">
        <v>0</v>
      </c>
      <c r="G23" s="39">
        <v>0</v>
      </c>
      <c r="H23" s="39">
        <v>0</v>
      </c>
      <c r="I23" s="39"/>
      <c r="J23" s="39"/>
      <c r="K23" s="27"/>
      <c r="L23" s="27"/>
      <c r="M23" s="27"/>
      <c r="N23" s="27"/>
    </row>
    <row r="24" spans="1:14" ht="23" x14ac:dyDescent="0.25">
      <c r="A24" s="27"/>
      <c r="B24" s="38">
        <v>11</v>
      </c>
      <c r="C24" s="83">
        <v>1702669880.8100002</v>
      </c>
      <c r="D24" s="39">
        <v>1702669880.8100002</v>
      </c>
      <c r="E24" s="39">
        <v>0</v>
      </c>
      <c r="F24" s="39">
        <v>0</v>
      </c>
      <c r="G24" s="39">
        <v>0</v>
      </c>
      <c r="H24" s="39">
        <v>0</v>
      </c>
      <c r="I24" s="39"/>
      <c r="J24" s="39"/>
      <c r="K24" s="27"/>
      <c r="L24" s="27"/>
      <c r="M24" s="27"/>
      <c r="N24" s="27"/>
    </row>
    <row r="25" spans="1:14" ht="23" x14ac:dyDescent="0.25">
      <c r="A25" s="27"/>
      <c r="B25" s="38">
        <v>11.5</v>
      </c>
      <c r="C25" s="83">
        <v>1106659052.3700001</v>
      </c>
      <c r="D25" s="39">
        <v>1106659052.3700001</v>
      </c>
      <c r="E25" s="39">
        <v>0</v>
      </c>
      <c r="F25" s="39">
        <v>0</v>
      </c>
      <c r="G25" s="39">
        <v>0</v>
      </c>
      <c r="H25" s="39">
        <v>0</v>
      </c>
      <c r="I25" s="39"/>
      <c r="J25" s="39"/>
      <c r="K25" s="27"/>
      <c r="L25" s="27"/>
      <c r="M25" s="27"/>
      <c r="N25" s="27"/>
    </row>
    <row r="26" spans="1:14" ht="23" x14ac:dyDescent="0.25">
      <c r="A26" s="27"/>
      <c r="B26" s="38">
        <v>12</v>
      </c>
      <c r="C26" s="83">
        <v>514777641.20000005</v>
      </c>
      <c r="D26" s="39">
        <v>418256833.47500002</v>
      </c>
      <c r="E26" s="39">
        <v>96520807.724999994</v>
      </c>
      <c r="F26" s="39">
        <v>0</v>
      </c>
      <c r="G26" s="39">
        <v>0</v>
      </c>
      <c r="H26" s="39">
        <v>0</v>
      </c>
      <c r="I26" s="39"/>
      <c r="J26" s="39"/>
      <c r="K26" s="27"/>
      <c r="L26" s="27"/>
      <c r="M26" s="27"/>
      <c r="N26" s="27"/>
    </row>
    <row r="27" spans="1:14" ht="23" x14ac:dyDescent="0.25">
      <c r="A27" s="27"/>
      <c r="B27" s="38">
        <v>12.5</v>
      </c>
      <c r="C27" s="83">
        <v>196551259.68000001</v>
      </c>
      <c r="D27" s="39">
        <v>128774963.2386207</v>
      </c>
      <c r="E27" s="39">
        <v>67776296.441379324</v>
      </c>
      <c r="F27" s="39">
        <v>0</v>
      </c>
      <c r="G27" s="39">
        <v>0</v>
      </c>
      <c r="H27" s="39">
        <v>0</v>
      </c>
      <c r="I27" s="39"/>
      <c r="J27" s="39"/>
      <c r="K27" s="27"/>
      <c r="L27" s="27"/>
      <c r="M27" s="27"/>
      <c r="N27" s="27"/>
    </row>
    <row r="28" spans="1:14" ht="23" x14ac:dyDescent="0.25">
      <c r="A28" s="27"/>
      <c r="B28" s="38">
        <v>13</v>
      </c>
      <c r="C28" s="83">
        <v>102512480.52999999</v>
      </c>
      <c r="D28" s="39">
        <v>31814218.09551724</v>
      </c>
      <c r="E28" s="39">
        <v>63628436.191034481</v>
      </c>
      <c r="F28" s="39">
        <v>7069826.2434482761</v>
      </c>
      <c r="G28" s="39">
        <v>0</v>
      </c>
      <c r="H28" s="39">
        <v>0</v>
      </c>
      <c r="I28" s="39"/>
      <c r="J28" s="39"/>
      <c r="K28" s="27"/>
      <c r="L28" s="27"/>
      <c r="M28" s="27"/>
      <c r="N28" s="27"/>
    </row>
    <row r="29" spans="1:14" ht="23" x14ac:dyDescent="0.25">
      <c r="A29" s="27"/>
      <c r="B29" s="38">
        <v>13.5</v>
      </c>
      <c r="C29" s="83">
        <v>100477771.83000001</v>
      </c>
      <c r="D29" s="39">
        <v>17323753.763793107</v>
      </c>
      <c r="E29" s="39">
        <v>76224516.560689658</v>
      </c>
      <c r="F29" s="39">
        <v>6929501.5055172415</v>
      </c>
      <c r="G29" s="39">
        <v>0</v>
      </c>
      <c r="H29" s="39">
        <v>0</v>
      </c>
      <c r="I29" s="39"/>
      <c r="J29" s="39"/>
      <c r="K29" s="27"/>
      <c r="L29" s="27"/>
      <c r="M29" s="27"/>
      <c r="N29" s="27"/>
    </row>
    <row r="30" spans="1:14" ht="23" x14ac:dyDescent="0.25">
      <c r="A30" s="27"/>
      <c r="B30" s="38">
        <v>14</v>
      </c>
      <c r="C30" s="83">
        <v>132067735.59999999</v>
      </c>
      <c r="D30" s="39">
        <v>0</v>
      </c>
      <c r="E30" s="39">
        <v>100189316.66206896</v>
      </c>
      <c r="F30" s="39">
        <v>31878418.937931038</v>
      </c>
      <c r="G30" s="39">
        <v>0</v>
      </c>
      <c r="H30" s="39">
        <v>0</v>
      </c>
      <c r="I30" s="39"/>
      <c r="J30" s="39"/>
      <c r="K30" s="27"/>
      <c r="L30" s="27"/>
      <c r="M30" s="27"/>
      <c r="N30" s="27"/>
    </row>
    <row r="31" spans="1:14" ht="23" x14ac:dyDescent="0.25">
      <c r="A31" s="27"/>
      <c r="B31" s="38">
        <v>14.5</v>
      </c>
      <c r="C31" s="83">
        <v>107118576.14999999</v>
      </c>
      <c r="D31" s="39">
        <v>0</v>
      </c>
      <c r="E31" s="39">
        <v>40631184.056896545</v>
      </c>
      <c r="F31" s="39">
        <v>62793648.087931022</v>
      </c>
      <c r="G31" s="39">
        <v>3693744.0051724133</v>
      </c>
      <c r="H31" s="39">
        <v>0</v>
      </c>
      <c r="I31" s="39"/>
      <c r="J31" s="39"/>
      <c r="K31" s="27"/>
      <c r="L31" s="27"/>
      <c r="M31" s="27"/>
      <c r="N31" s="27"/>
    </row>
    <row r="32" spans="1:14" ht="23" x14ac:dyDescent="0.25">
      <c r="A32" s="27"/>
      <c r="B32" s="38">
        <v>15</v>
      </c>
      <c r="C32" s="83">
        <v>93877731.609999999</v>
      </c>
      <c r="D32" s="39">
        <v>0</v>
      </c>
      <c r="E32" s="39">
        <v>17881472.687619049</v>
      </c>
      <c r="F32" s="39">
        <v>62585154.406666666</v>
      </c>
      <c r="G32" s="39">
        <v>13411104.515714286</v>
      </c>
      <c r="H32" s="39">
        <v>0</v>
      </c>
      <c r="I32" s="39"/>
      <c r="J32" s="39"/>
      <c r="K32" s="27"/>
      <c r="L32" s="27"/>
      <c r="M32" s="27"/>
      <c r="N32" s="27"/>
    </row>
    <row r="33" spans="1:14" ht="23" x14ac:dyDescent="0.25">
      <c r="A33" s="27"/>
      <c r="B33" s="38">
        <v>15.5</v>
      </c>
      <c r="C33" s="83">
        <v>58459601.689999998</v>
      </c>
      <c r="D33" s="39">
        <v>0</v>
      </c>
      <c r="E33" s="39">
        <v>2922980.0844999999</v>
      </c>
      <c r="F33" s="39">
        <v>37998741.098499998</v>
      </c>
      <c r="G33" s="39">
        <v>17537880.506999999</v>
      </c>
      <c r="H33" s="39">
        <v>0</v>
      </c>
      <c r="I33" s="39"/>
      <c r="J33" s="39"/>
      <c r="K33" s="27"/>
      <c r="L33" s="27"/>
      <c r="M33" s="27"/>
      <c r="N33" s="27"/>
    </row>
    <row r="34" spans="1:14" ht="23" x14ac:dyDescent="0.25">
      <c r="A34" s="27"/>
      <c r="B34" s="38">
        <v>16</v>
      </c>
      <c r="C34" s="83">
        <v>73642880.010000005</v>
      </c>
      <c r="D34" s="39">
        <v>0</v>
      </c>
      <c r="E34" s="39">
        <v>0</v>
      </c>
      <c r="F34" s="39">
        <v>33139296.004499998</v>
      </c>
      <c r="G34" s="39">
        <v>40503584.005500004</v>
      </c>
      <c r="H34" s="39">
        <v>0</v>
      </c>
      <c r="I34" s="39"/>
      <c r="J34" s="39"/>
      <c r="K34" s="27"/>
      <c r="L34" s="27"/>
      <c r="M34" s="27"/>
      <c r="N34" s="27"/>
    </row>
    <row r="35" spans="1:14" ht="23" x14ac:dyDescent="0.25">
      <c r="A35" s="27"/>
      <c r="B35" s="38">
        <v>16.5</v>
      </c>
      <c r="C35" s="83">
        <v>36351203.839999996</v>
      </c>
      <c r="D35" s="39">
        <v>0</v>
      </c>
      <c r="E35" s="39">
        <v>0</v>
      </c>
      <c r="F35" s="39">
        <v>21810722.303999998</v>
      </c>
      <c r="G35" s="39">
        <v>14540481.535999998</v>
      </c>
      <c r="H35" s="39">
        <v>0</v>
      </c>
      <c r="I35" s="39"/>
      <c r="J35" s="39"/>
      <c r="K35" s="27"/>
      <c r="L35" s="27"/>
      <c r="M35" s="27"/>
      <c r="N35" s="27"/>
    </row>
    <row r="36" spans="1:14" ht="23" x14ac:dyDescent="0.25">
      <c r="A36" s="27"/>
      <c r="B36" s="38">
        <v>17</v>
      </c>
      <c r="C36" s="83">
        <v>23100910.5</v>
      </c>
      <c r="D36" s="39">
        <v>0</v>
      </c>
      <c r="E36" s="39">
        <v>0</v>
      </c>
      <c r="F36" s="39">
        <v>8400331.0909090899</v>
      </c>
      <c r="G36" s="39">
        <v>14700579.409090908</v>
      </c>
      <c r="H36" s="39">
        <v>0</v>
      </c>
      <c r="I36" s="39"/>
      <c r="J36" s="39"/>
      <c r="K36" s="27"/>
      <c r="L36" s="27"/>
      <c r="M36" s="27"/>
      <c r="N36" s="27"/>
    </row>
    <row r="37" spans="1:14" ht="23" x14ac:dyDescent="0.25">
      <c r="A37" s="27"/>
      <c r="B37" s="38">
        <v>17.5</v>
      </c>
      <c r="C37" s="83">
        <v>12324841.560000001</v>
      </c>
      <c r="D37" s="39">
        <v>0</v>
      </c>
      <c r="E37" s="39">
        <v>0</v>
      </c>
      <c r="F37" s="39">
        <v>0</v>
      </c>
      <c r="G37" s="39">
        <v>12324841.560000001</v>
      </c>
      <c r="H37" s="39">
        <v>0</v>
      </c>
      <c r="I37" s="39"/>
      <c r="J37" s="39"/>
      <c r="K37" s="27"/>
      <c r="L37" s="27"/>
      <c r="M37" s="27"/>
      <c r="N37" s="27"/>
    </row>
    <row r="38" spans="1:14" ht="23" x14ac:dyDescent="0.25">
      <c r="A38" s="27"/>
      <c r="B38" s="38">
        <v>18</v>
      </c>
      <c r="C38" s="83">
        <v>20411765.879999999</v>
      </c>
      <c r="D38" s="39">
        <v>0</v>
      </c>
      <c r="E38" s="39">
        <v>0</v>
      </c>
      <c r="F38" s="39">
        <v>0</v>
      </c>
      <c r="G38" s="39">
        <v>20411765.879999999</v>
      </c>
      <c r="H38" s="39">
        <v>0</v>
      </c>
      <c r="I38" s="39"/>
      <c r="J38" s="39"/>
      <c r="K38" s="27"/>
      <c r="L38" s="43"/>
      <c r="M38" s="43"/>
      <c r="N38" s="27"/>
    </row>
    <row r="39" spans="1:14" ht="23" x14ac:dyDescent="0.25">
      <c r="A39" s="27"/>
      <c r="B39" s="38">
        <v>18.5</v>
      </c>
      <c r="C39" s="83">
        <v>12247081.720000001</v>
      </c>
      <c r="D39" s="39">
        <v>0</v>
      </c>
      <c r="E39" s="39">
        <v>0</v>
      </c>
      <c r="F39" s="39">
        <v>0</v>
      </c>
      <c r="G39" s="39">
        <v>12247081.720000001</v>
      </c>
      <c r="H39" s="39">
        <v>0</v>
      </c>
      <c r="I39" s="39"/>
      <c r="J39" s="39"/>
      <c r="K39" s="27"/>
      <c r="L39" s="43"/>
      <c r="M39" s="43"/>
      <c r="N39" s="27"/>
    </row>
    <row r="40" spans="1:14" ht="23" x14ac:dyDescent="0.25">
      <c r="A40" s="27"/>
      <c r="B40" s="38">
        <v>19</v>
      </c>
      <c r="C40" s="83">
        <v>4082397.55</v>
      </c>
      <c r="D40" s="39">
        <v>0</v>
      </c>
      <c r="E40" s="39">
        <v>0</v>
      </c>
      <c r="F40" s="39">
        <v>0</v>
      </c>
      <c r="G40" s="39">
        <v>0</v>
      </c>
      <c r="H40" s="39">
        <v>4082397.55</v>
      </c>
      <c r="I40" s="39"/>
      <c r="J40" s="39"/>
      <c r="K40" s="27"/>
      <c r="L40" s="43"/>
      <c r="M40" s="43"/>
      <c r="N40" s="27"/>
    </row>
    <row r="41" spans="1:14" ht="23" x14ac:dyDescent="0.25">
      <c r="A41" s="27"/>
      <c r="B41" s="38">
        <v>19.5</v>
      </c>
      <c r="C41" s="83"/>
      <c r="D41" s="39"/>
      <c r="E41" s="39"/>
      <c r="F41" s="39"/>
      <c r="G41" s="39"/>
      <c r="H41" s="39"/>
      <c r="I41" s="39"/>
      <c r="J41" s="39"/>
      <c r="K41" s="27"/>
      <c r="L41" s="43"/>
      <c r="M41" s="43"/>
      <c r="N41" s="27"/>
    </row>
    <row r="42" spans="1:14" ht="23" x14ac:dyDescent="0.25">
      <c r="A42" s="27"/>
      <c r="B42" s="44"/>
      <c r="C42" s="84"/>
      <c r="D42" s="45"/>
      <c r="E42" s="45"/>
      <c r="F42" s="45"/>
      <c r="G42" s="45"/>
      <c r="H42" s="45"/>
      <c r="I42" s="45"/>
      <c r="J42" s="45"/>
      <c r="K42" s="27"/>
      <c r="L42" s="43"/>
      <c r="M42" s="43"/>
      <c r="N42" s="27"/>
    </row>
    <row r="43" spans="1:14" ht="23" x14ac:dyDescent="0.25">
      <c r="A43" s="27"/>
      <c r="B43" s="46" t="s">
        <v>23</v>
      </c>
      <c r="C43" s="90">
        <v>12768840863.210001</v>
      </c>
      <c r="D43" s="39">
        <v>11877006752.432934</v>
      </c>
      <c r="E43" s="39">
        <v>465775010.40918803</v>
      </c>
      <c r="F43" s="39">
        <v>272605639.67940331</v>
      </c>
      <c r="G43" s="39">
        <v>149371063.13847762</v>
      </c>
      <c r="H43" s="39">
        <v>4082397.55</v>
      </c>
      <c r="I43" s="39"/>
      <c r="J43" s="39"/>
      <c r="K43" s="27"/>
      <c r="L43" s="43"/>
      <c r="M43" s="43"/>
      <c r="N43" s="27"/>
    </row>
    <row r="44" spans="1:14" s="25" customFormat="1" ht="23" x14ac:dyDescent="0.25">
      <c r="A44" s="47"/>
      <c r="B44" s="38" t="s">
        <v>24</v>
      </c>
      <c r="C44" s="86">
        <v>100.00000000000001</v>
      </c>
      <c r="D44" s="48">
        <v>93.01554369475582</v>
      </c>
      <c r="E44" s="48">
        <v>3.6477470069440217</v>
      </c>
      <c r="F44" s="48">
        <v>2.1349286329101611</v>
      </c>
      <c r="G44" s="48">
        <v>1.1698091059216689</v>
      </c>
      <c r="H44" s="48">
        <v>3.1971559468348738E-2</v>
      </c>
      <c r="I44" s="48"/>
      <c r="J44" s="48"/>
      <c r="K44" s="47"/>
      <c r="L44" s="43"/>
      <c r="M44" s="43"/>
      <c r="N44" s="47"/>
    </row>
    <row r="45" spans="1:14" s="25" customFormat="1" ht="23" x14ac:dyDescent="0.25">
      <c r="A45" s="47"/>
      <c r="B45" s="38" t="s">
        <v>25</v>
      </c>
      <c r="C45" s="87">
        <v>10.474692114106764</v>
      </c>
      <c r="D45" s="49">
        <v>10.181696635330219</v>
      </c>
      <c r="E45" s="49">
        <v>13.24026576816614</v>
      </c>
      <c r="F45" s="49">
        <v>15.050792289113252</v>
      </c>
      <c r="G45" s="49">
        <v>16.563553984496171</v>
      </c>
      <c r="H45" s="49">
        <v>19</v>
      </c>
      <c r="I45" s="49"/>
      <c r="J45" s="49"/>
      <c r="K45" s="47"/>
      <c r="L45" s="43"/>
      <c r="M45" s="43"/>
      <c r="N45" s="47"/>
    </row>
    <row r="46" spans="1:14" s="26" customFormat="1" ht="23" x14ac:dyDescent="0.25">
      <c r="A46" s="50"/>
      <c r="B46" s="51" t="s">
        <v>26</v>
      </c>
      <c r="C46" s="88">
        <v>2.2585548662290496</v>
      </c>
      <c r="D46" s="52">
        <v>1.0042930264640237</v>
      </c>
      <c r="E46" s="52">
        <v>0.83095251656994207</v>
      </c>
      <c r="F46" s="52">
        <v>0.79256857168007389</v>
      </c>
      <c r="G46" s="52">
        <v>1.2246361215855939</v>
      </c>
      <c r="H46" s="52">
        <v>0</v>
      </c>
      <c r="I46" s="52"/>
      <c r="J46" s="52"/>
      <c r="K46" s="50"/>
      <c r="L46" s="43"/>
      <c r="M46" s="43"/>
      <c r="N46" s="50"/>
    </row>
    <row r="47" spans="1:14" ht="23" x14ac:dyDescent="0.25">
      <c r="A47" s="27"/>
      <c r="B47" s="53" t="s">
        <v>27</v>
      </c>
      <c r="C47" s="89">
        <v>9.8063132364528052</v>
      </c>
      <c r="D47" s="54">
        <v>8.5714624190014668</v>
      </c>
      <c r="E47" s="54">
        <v>20.199519512184878</v>
      </c>
      <c r="F47" s="54">
        <v>30.824258350958331</v>
      </c>
      <c r="G47" s="54">
        <v>42.577785023935718</v>
      </c>
      <c r="H47" s="54">
        <v>66.143279214294509</v>
      </c>
      <c r="I47" s="54"/>
      <c r="J47" s="54"/>
      <c r="K47" s="27"/>
      <c r="L47" s="43"/>
      <c r="M47" s="43"/>
      <c r="N47" s="27"/>
    </row>
    <row r="48" spans="1:14" ht="23" x14ac:dyDescent="0.25">
      <c r="A48" s="27"/>
      <c r="B48" s="46" t="s">
        <v>28</v>
      </c>
      <c r="C48" s="83">
        <v>126244.52728128049</v>
      </c>
      <c r="D48" s="55">
        <v>101803.31702870555</v>
      </c>
      <c r="E48" s="55">
        <v>9408.4314110485084</v>
      </c>
      <c r="F48" s="55">
        <v>8402.8666654061853</v>
      </c>
      <c r="G48" s="55">
        <v>6359.889015106829</v>
      </c>
      <c r="H48" s="55">
        <v>270.02316101340182</v>
      </c>
      <c r="I48" s="55"/>
      <c r="J48" s="55"/>
      <c r="K48" s="27"/>
      <c r="L48" s="43"/>
      <c r="M48" s="43"/>
      <c r="N48" s="27"/>
    </row>
    <row r="49" spans="1:14" ht="23" x14ac:dyDescent="0.25">
      <c r="A49" s="27"/>
      <c r="B49" s="44" t="s">
        <v>24</v>
      </c>
      <c r="C49" s="91">
        <v>99.999999999999972</v>
      </c>
      <c r="D49" s="56">
        <v>80.639786310801071</v>
      </c>
      <c r="E49" s="56">
        <v>7.4525459547929156</v>
      </c>
      <c r="F49" s="56">
        <v>6.6560244997266986</v>
      </c>
      <c r="G49" s="56">
        <v>5.0377542314658985</v>
      </c>
      <c r="H49" s="56">
        <v>0.21388900321340168</v>
      </c>
      <c r="I49" s="57"/>
      <c r="J49" s="57"/>
      <c r="K49" s="27"/>
      <c r="L49" s="43"/>
      <c r="M49" s="43"/>
      <c r="N49" s="27"/>
    </row>
    <row r="50" spans="1:14" ht="23" x14ac:dyDescent="0.25">
      <c r="A50" s="27"/>
      <c r="B50" s="28"/>
      <c r="C50" s="27"/>
      <c r="D50" s="27"/>
      <c r="E50" s="27"/>
      <c r="F50" s="27"/>
      <c r="G50" s="27"/>
      <c r="H50" s="27"/>
      <c r="I50" s="27"/>
      <c r="J50" s="27"/>
      <c r="K50" s="27"/>
      <c r="L50" s="43"/>
      <c r="M50" s="43"/>
      <c r="N50" s="27"/>
    </row>
    <row r="51" spans="1:14" ht="23" x14ac:dyDescent="0.25">
      <c r="A51" s="27"/>
      <c r="B51" s="28"/>
      <c r="C51" s="27" t="s">
        <v>30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</row>
    <row r="52" spans="1:14" ht="23" x14ac:dyDescent="0.25">
      <c r="A52" s="27"/>
      <c r="B52" s="28"/>
      <c r="C52" s="27" t="s">
        <v>16</v>
      </c>
      <c r="D52" s="27"/>
      <c r="E52" s="27">
        <f>E43/1000000</f>
        <v>465.77501040918804</v>
      </c>
      <c r="F52" s="27">
        <f>F43/1000000</f>
        <v>272.60563967940328</v>
      </c>
      <c r="G52" s="27">
        <f>G43/1000000</f>
        <v>149.37106313847761</v>
      </c>
      <c r="H52" s="27">
        <f>H43/1000000</f>
        <v>4.0823975499999996</v>
      </c>
      <c r="I52" s="27">
        <f>I43/1000000</f>
        <v>0</v>
      </c>
      <c r="J52" s="27"/>
      <c r="K52" s="27"/>
      <c r="L52" s="27"/>
      <c r="M52" s="27"/>
      <c r="N52" s="27"/>
    </row>
    <row r="53" spans="1:14" ht="23" x14ac:dyDescent="0.25">
      <c r="A53" s="27"/>
      <c r="B53" s="28"/>
      <c r="C53" s="27">
        <f>L55</f>
        <v>80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 ht="23" x14ac:dyDescent="0.25">
      <c r="A54" s="27"/>
      <c r="B54" s="28"/>
      <c r="C54" s="47">
        <f>K55</f>
        <v>79.679730059164356</v>
      </c>
      <c r="D54" s="58" t="str">
        <f t="shared" ref="D54:I54" si="0">D6</f>
        <v>O</v>
      </c>
      <c r="E54" s="58" t="str">
        <f t="shared" si="0"/>
        <v>I</v>
      </c>
      <c r="F54" s="58" t="str">
        <f t="shared" si="0"/>
        <v>II</v>
      </c>
      <c r="G54" s="58" t="str">
        <f t="shared" si="0"/>
        <v>III</v>
      </c>
      <c r="H54" s="58" t="str">
        <f t="shared" si="0"/>
        <v>IV</v>
      </c>
      <c r="I54" s="58" t="str">
        <f t="shared" si="0"/>
        <v>V</v>
      </c>
      <c r="J54" s="27"/>
      <c r="K54" s="27"/>
      <c r="L54" s="27"/>
      <c r="M54" s="27"/>
      <c r="N54" s="27"/>
    </row>
    <row r="55" spans="1:14" ht="23" x14ac:dyDescent="0.25">
      <c r="A55" s="27"/>
      <c r="B55" s="59">
        <v>2017</v>
      </c>
      <c r="C55" s="27" t="str">
        <f>CONCATENATE(C51,C53,C52)</f>
        <v>&lt; 11,5 cm =80%</v>
      </c>
      <c r="D55" s="47">
        <f t="shared" ref="D55:I55" si="1">SUM(D8:D24)/1000000000</f>
        <v>10.17417793149</v>
      </c>
      <c r="E55" s="47">
        <f t="shared" si="1"/>
        <v>0</v>
      </c>
      <c r="F55" s="47">
        <f t="shared" si="1"/>
        <v>0</v>
      </c>
      <c r="G55" s="47">
        <f t="shared" si="1"/>
        <v>0</v>
      </c>
      <c r="H55" s="47">
        <f t="shared" si="1"/>
        <v>0</v>
      </c>
      <c r="I55" s="47">
        <f t="shared" si="1"/>
        <v>0</v>
      </c>
      <c r="J55" s="47">
        <f>SUM(D55:I55)</f>
        <v>10.17417793149</v>
      </c>
      <c r="K55" s="47">
        <f>(J55/$J$57)*100</f>
        <v>79.679730059164356</v>
      </c>
      <c r="L55" s="47">
        <f>ROUND(K55,0)</f>
        <v>80</v>
      </c>
      <c r="M55" s="27">
        <f>ROUND(K55,0)</f>
        <v>80</v>
      </c>
      <c r="N55" s="27"/>
    </row>
    <row r="56" spans="1:14" ht="23" x14ac:dyDescent="0.25">
      <c r="A56" s="27"/>
      <c r="B56" s="59"/>
      <c r="C56" s="27" t="s">
        <v>29</v>
      </c>
      <c r="D56" s="47">
        <f t="shared" ref="D56:I56" si="2">SUM(D25:D42)/1000000000</f>
        <v>1.7028288209429312</v>
      </c>
      <c r="E56" s="47">
        <f t="shared" si="2"/>
        <v>0.46577501040918801</v>
      </c>
      <c r="F56" s="47">
        <f t="shared" si="2"/>
        <v>0.27260563967940332</v>
      </c>
      <c r="G56" s="47">
        <f t="shared" si="2"/>
        <v>0.14937106313847762</v>
      </c>
      <c r="H56" s="47">
        <f t="shared" si="2"/>
        <v>4.0823975500000002E-3</v>
      </c>
      <c r="I56" s="47">
        <f t="shared" si="2"/>
        <v>0</v>
      </c>
      <c r="J56" s="47">
        <f>SUM(D56:I56)</f>
        <v>2.5946629317199998</v>
      </c>
      <c r="K56" s="47">
        <f>(J56/$J$57)*100</f>
        <v>20.32026994083564</v>
      </c>
      <c r="L56" s="27"/>
      <c r="M56" s="27"/>
      <c r="N56" s="27"/>
    </row>
    <row r="57" spans="1:14" ht="23" x14ac:dyDescent="0.25">
      <c r="A57" s="27"/>
      <c r="B57" s="59"/>
      <c r="C57" s="27"/>
      <c r="D57" s="27"/>
      <c r="E57" s="27"/>
      <c r="F57" s="27"/>
      <c r="G57" s="27"/>
      <c r="H57" s="27"/>
      <c r="I57" s="27"/>
      <c r="J57" s="47">
        <f>SUM(J55:J56)</f>
        <v>12.76884086321</v>
      </c>
      <c r="K57" s="47">
        <f>(J57/$J$57)*100</f>
        <v>100</v>
      </c>
      <c r="L57" s="27"/>
      <c r="M57" s="27"/>
      <c r="N57" s="27"/>
    </row>
    <row r="58" spans="1:14" ht="23" x14ac:dyDescent="0.25">
      <c r="A58" s="27"/>
      <c r="B58" s="59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 ht="23" x14ac:dyDescent="0.25">
      <c r="A59" s="27"/>
      <c r="B59" s="59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 ht="23" x14ac:dyDescent="0.25">
      <c r="A60" s="27"/>
      <c r="B60" s="59"/>
      <c r="C60" s="47">
        <f>K61</f>
        <v>0</v>
      </c>
      <c r="D60" s="60" t="s">
        <v>5</v>
      </c>
      <c r="E60" s="60" t="s">
        <v>6</v>
      </c>
      <c r="F60" s="60" t="s">
        <v>7</v>
      </c>
      <c r="G60" s="60" t="s">
        <v>8</v>
      </c>
      <c r="H60" s="60" t="s">
        <v>9</v>
      </c>
      <c r="I60" s="60" t="s">
        <v>10</v>
      </c>
      <c r="J60" s="27"/>
      <c r="K60" s="27"/>
      <c r="L60" s="27"/>
      <c r="M60" s="27"/>
      <c r="N60" s="27"/>
    </row>
    <row r="61" spans="1:14" ht="23" x14ac:dyDescent="0.25">
      <c r="A61" s="27"/>
      <c r="B61" s="59"/>
      <c r="C61" s="27" t="s">
        <v>31</v>
      </c>
      <c r="D61" s="47"/>
      <c r="E61" s="47"/>
      <c r="F61" s="47"/>
      <c r="G61" s="47"/>
      <c r="H61" s="47"/>
      <c r="I61" s="47"/>
      <c r="J61" s="47"/>
      <c r="K61" s="47"/>
      <c r="L61" s="42"/>
      <c r="M61" s="27">
        <f>ROUND(K61,0)</f>
        <v>0</v>
      </c>
      <c r="N61" s="27"/>
    </row>
    <row r="62" spans="1:14" ht="23" x14ac:dyDescent="0.25">
      <c r="A62" s="27"/>
      <c r="B62" s="59"/>
      <c r="C62" s="27" t="s">
        <v>29</v>
      </c>
      <c r="D62" s="47"/>
      <c r="E62" s="47"/>
      <c r="F62" s="47"/>
      <c r="G62" s="47"/>
      <c r="H62" s="47"/>
      <c r="I62" s="47"/>
      <c r="J62" s="47"/>
      <c r="K62" s="47"/>
      <c r="L62" s="42"/>
      <c r="M62" s="27"/>
      <c r="N62" s="27"/>
    </row>
    <row r="63" spans="1:14" ht="23" x14ac:dyDescent="0.25">
      <c r="A63" s="27"/>
      <c r="B63" s="59"/>
      <c r="C63" s="27"/>
      <c r="D63" s="27"/>
      <c r="E63" s="27"/>
      <c r="F63" s="27"/>
      <c r="G63" s="27"/>
      <c r="H63" s="27"/>
      <c r="I63" s="27"/>
      <c r="J63" s="47"/>
      <c r="K63" s="47"/>
      <c r="L63" s="42"/>
      <c r="M63" s="27"/>
      <c r="N63" s="27"/>
    </row>
    <row r="64" spans="1:14" ht="23" x14ac:dyDescent="0.25">
      <c r="A64" s="27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</sheetData>
  <mergeCells count="2">
    <mergeCell ref="B1:J1"/>
    <mergeCell ref="B2:J2"/>
  </mergeCells>
  <phoneticPr fontId="0" type="noConversion"/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&amp;CCONVENIO DE DESEMPEÑO IFOP / SUBSECRETARÍA DE ECONOMÍA Y EMT 2020: 
"PROGRAMA DE SEGUIMIENTO DE LAS PRINCIPALES PESQUERÍAS PELÁGICAS, REGIONES DE VALPARAÍSO Y AYSÉN DEL GENERAL CARLOS IBÁÑEZ DEL CAMPO, AÑO 2020".  ANEXO 4XXX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64"/>
  <sheetViews>
    <sheetView showZeros="0" zoomScale="35" zoomScaleNormal="35" workbookViewId="0"/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3" width="24.140625" style="3" customWidth="1"/>
    <col min="4" max="8" width="23.85546875" style="3" customWidth="1"/>
    <col min="9" max="10" width="20.85546875" style="3" customWidth="1"/>
    <col min="11" max="11" width="11.5703125" style="1"/>
    <col min="12" max="12" width="22.140625" style="1" bestFit="1" customWidth="1"/>
    <col min="13" max="17" width="11.5703125" style="1"/>
    <col min="18" max="18" width="13.85546875" style="1" customWidth="1"/>
    <col min="19" max="20" width="17.5703125" style="1" bestFit="1" customWidth="1"/>
    <col min="21" max="22" width="17.5703125" style="1" customWidth="1"/>
    <col min="23" max="16384" width="11.5703125" style="1"/>
  </cols>
  <sheetData>
    <row r="1" spans="1:23" ht="23" x14ac:dyDescent="0.25">
      <c r="A1" s="27"/>
      <c r="B1" s="102" t="s">
        <v>52</v>
      </c>
      <c r="C1" s="102"/>
      <c r="D1" s="102"/>
      <c r="E1" s="102"/>
      <c r="F1" s="102"/>
      <c r="G1" s="102"/>
      <c r="H1" s="102"/>
      <c r="I1" s="102"/>
      <c r="J1" s="102"/>
      <c r="K1" s="27"/>
      <c r="L1" s="27"/>
      <c r="M1" s="27"/>
      <c r="N1" s="27"/>
    </row>
    <row r="2" spans="1:23" ht="23" x14ac:dyDescent="0.25">
      <c r="A2" s="27"/>
      <c r="B2" s="102" t="s">
        <v>67</v>
      </c>
      <c r="C2" s="102"/>
      <c r="D2" s="102"/>
      <c r="E2" s="102"/>
      <c r="F2" s="102"/>
      <c r="G2" s="102"/>
      <c r="H2" s="102"/>
      <c r="I2" s="102"/>
      <c r="J2" s="102"/>
      <c r="K2" s="27"/>
      <c r="L2" s="43"/>
      <c r="M2" s="43"/>
      <c r="N2" s="27"/>
    </row>
    <row r="3" spans="1:23" ht="23" x14ac:dyDescent="0.25">
      <c r="A3" s="27"/>
      <c r="B3" s="28"/>
      <c r="C3" s="27"/>
      <c r="D3" s="27"/>
      <c r="E3" s="27"/>
      <c r="F3" s="27"/>
      <c r="G3" s="27"/>
      <c r="H3" s="27"/>
      <c r="I3" s="27"/>
      <c r="J3" s="27"/>
      <c r="K3" s="27"/>
      <c r="L3" s="43"/>
      <c r="M3" s="43"/>
      <c r="N3" s="27"/>
    </row>
    <row r="4" spans="1:23" s="4" customFormat="1" ht="24" thickBot="1" x14ac:dyDescent="0.3">
      <c r="A4" s="29"/>
      <c r="B4" s="65"/>
      <c r="C4" s="92"/>
      <c r="D4" s="66"/>
      <c r="E4" s="66"/>
      <c r="F4" s="66"/>
      <c r="G4" s="66"/>
      <c r="H4" s="66"/>
      <c r="I4" s="66"/>
      <c r="J4" s="66"/>
      <c r="K4" s="29"/>
      <c r="L4" s="43"/>
      <c r="M4" s="43"/>
      <c r="N4" s="29"/>
    </row>
    <row r="5" spans="1:23" s="5" customFormat="1" ht="30" x14ac:dyDescent="0.3">
      <c r="A5" s="29"/>
      <c r="B5" s="32" t="s">
        <v>0</v>
      </c>
      <c r="C5" s="81" t="s">
        <v>1</v>
      </c>
      <c r="D5" s="33" t="s">
        <v>2</v>
      </c>
      <c r="E5" s="33"/>
      <c r="F5" s="33"/>
      <c r="G5" s="33"/>
      <c r="H5" s="33"/>
      <c r="I5" s="33"/>
      <c r="J5" s="33"/>
      <c r="K5" s="29"/>
      <c r="L5" s="43"/>
      <c r="M5" s="43"/>
      <c r="N5" s="29"/>
      <c r="P5" s="6"/>
      <c r="Q5" s="7"/>
      <c r="R5" s="7"/>
      <c r="S5" s="7"/>
      <c r="T5" s="7"/>
      <c r="U5" s="7"/>
      <c r="V5" s="7"/>
      <c r="W5" s="8"/>
    </row>
    <row r="6" spans="1:23" s="4" customFormat="1" ht="23" x14ac:dyDescent="0.25">
      <c r="A6" s="29"/>
      <c r="B6" s="32" t="s">
        <v>3</v>
      </c>
      <c r="C6" s="81" t="s">
        <v>4</v>
      </c>
      <c r="D6" s="34" t="s">
        <v>5</v>
      </c>
      <c r="E6" s="34" t="s">
        <v>6</v>
      </c>
      <c r="F6" s="34" t="s">
        <v>7</v>
      </c>
      <c r="G6" s="34" t="s">
        <v>8</v>
      </c>
      <c r="H6" s="34" t="s">
        <v>9</v>
      </c>
      <c r="I6" s="34" t="s">
        <v>10</v>
      </c>
      <c r="J6" s="35"/>
      <c r="K6" s="29"/>
      <c r="L6" s="43"/>
      <c r="M6" s="43"/>
      <c r="N6" s="29"/>
      <c r="P6" s="9"/>
      <c r="Q6" s="10"/>
      <c r="R6" s="10"/>
      <c r="S6" s="10"/>
      <c r="T6" s="11" t="s">
        <v>11</v>
      </c>
      <c r="U6" s="12" t="s">
        <v>12</v>
      </c>
      <c r="V6" s="12" t="s">
        <v>12</v>
      </c>
      <c r="W6" s="12" t="s">
        <v>12</v>
      </c>
    </row>
    <row r="7" spans="1:23" ht="23" x14ac:dyDescent="0.25">
      <c r="A7" s="27"/>
      <c r="B7" s="36"/>
      <c r="C7" s="82"/>
      <c r="D7" s="37"/>
      <c r="E7" s="37"/>
      <c r="F7" s="37"/>
      <c r="G7" s="37"/>
      <c r="H7" s="37"/>
      <c r="I7" s="37"/>
      <c r="J7" s="37"/>
      <c r="K7" s="27"/>
      <c r="L7" s="43"/>
      <c r="M7" s="43"/>
      <c r="N7" s="27"/>
      <c r="P7" s="9"/>
      <c r="Q7" s="13" t="s">
        <v>13</v>
      </c>
      <c r="R7" s="13"/>
      <c r="S7" s="14" t="s">
        <v>14</v>
      </c>
      <c r="T7" s="10"/>
      <c r="U7" s="15"/>
      <c r="V7" s="15"/>
      <c r="W7" s="15"/>
    </row>
    <row r="8" spans="1:23" ht="23" x14ac:dyDescent="0.25">
      <c r="A8" s="27"/>
      <c r="B8" s="38">
        <v>3</v>
      </c>
      <c r="C8" s="83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/>
      <c r="J8" s="40"/>
      <c r="K8" s="27"/>
      <c r="L8" s="43"/>
      <c r="M8" s="43"/>
      <c r="N8" s="27"/>
      <c r="P8" s="9"/>
      <c r="Q8" s="13" t="s">
        <v>15</v>
      </c>
      <c r="R8" s="16" t="e">
        <f>V8</f>
        <v>#REF!</v>
      </c>
      <c r="S8" s="17">
        <f>C43</f>
        <v>7360282843.6419697</v>
      </c>
      <c r="T8" s="17" t="e">
        <f>SUM(T9:T11)</f>
        <v>#REF!</v>
      </c>
      <c r="U8" s="18" t="e">
        <f>T8/1000000</f>
        <v>#REF!</v>
      </c>
      <c r="V8" s="19" t="e">
        <f>SUM(V9:V11)</f>
        <v>#REF!</v>
      </c>
      <c r="W8" s="18"/>
    </row>
    <row r="9" spans="1:23" ht="23" x14ac:dyDescent="0.25">
      <c r="A9" s="27"/>
      <c r="B9" s="38">
        <v>3.5</v>
      </c>
      <c r="C9" s="83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/>
      <c r="J9" s="39"/>
      <c r="K9" s="27"/>
      <c r="L9" s="43"/>
      <c r="M9" s="43"/>
      <c r="N9" s="27"/>
      <c r="P9" s="9"/>
      <c r="Q9" s="13" t="s">
        <v>17</v>
      </c>
      <c r="R9" s="16" t="e">
        <f>V9</f>
        <v>#REF!</v>
      </c>
      <c r="S9" s="17"/>
      <c r="T9" s="17" t="e">
        <f>#REF!</f>
        <v>#REF!</v>
      </c>
      <c r="U9" s="18" t="e">
        <f>T9/1000000</f>
        <v>#REF!</v>
      </c>
      <c r="V9" s="20" t="e">
        <f>(U9*100)/$U$8</f>
        <v>#REF!</v>
      </c>
      <c r="W9" s="18"/>
    </row>
    <row r="10" spans="1:23" ht="23" x14ac:dyDescent="0.25">
      <c r="A10" s="27"/>
      <c r="B10" s="38">
        <v>4</v>
      </c>
      <c r="C10" s="83">
        <v>0</v>
      </c>
      <c r="D10" s="39">
        <v>0</v>
      </c>
      <c r="E10" s="39">
        <v>0</v>
      </c>
      <c r="F10" s="39">
        <v>0</v>
      </c>
      <c r="G10" s="39">
        <v>0</v>
      </c>
      <c r="H10" s="39">
        <v>0</v>
      </c>
      <c r="I10" s="39"/>
      <c r="J10" s="39"/>
      <c r="K10" s="27"/>
      <c r="L10" s="43"/>
      <c r="M10" s="43"/>
      <c r="N10" s="27"/>
      <c r="P10" s="9"/>
      <c r="Q10" s="13" t="s">
        <v>19</v>
      </c>
      <c r="R10" s="16" t="e">
        <f>V10</f>
        <v>#REF!</v>
      </c>
      <c r="S10" s="17"/>
      <c r="T10" s="17" t="e">
        <f>#REF!</f>
        <v>#REF!</v>
      </c>
      <c r="U10" s="18" t="e">
        <f>T10/1000000</f>
        <v>#REF!</v>
      </c>
      <c r="V10" s="20" t="e">
        <f>(U10*100)/$U$8</f>
        <v>#REF!</v>
      </c>
      <c r="W10" s="18"/>
    </row>
    <row r="11" spans="1:23" ht="23" x14ac:dyDescent="0.25">
      <c r="A11" s="27"/>
      <c r="B11" s="38">
        <v>4.5</v>
      </c>
      <c r="C11" s="83">
        <v>0</v>
      </c>
      <c r="D11" s="39">
        <v>0</v>
      </c>
      <c r="E11" s="39">
        <v>0</v>
      </c>
      <c r="F11" s="39">
        <v>0</v>
      </c>
      <c r="G11" s="39">
        <v>0</v>
      </c>
      <c r="H11" s="39">
        <v>0</v>
      </c>
      <c r="I11" s="39"/>
      <c r="J11" s="39"/>
      <c r="K11" s="27"/>
      <c r="L11" s="43"/>
      <c r="M11" s="43"/>
      <c r="N11" s="27"/>
      <c r="P11" s="9"/>
      <c r="Q11" s="13" t="s">
        <v>21</v>
      </c>
      <c r="R11" s="16" t="e">
        <f>V11</f>
        <v>#REF!</v>
      </c>
      <c r="S11" s="17"/>
      <c r="T11" s="17" t="e">
        <f>#REF!</f>
        <v>#REF!</v>
      </c>
      <c r="U11" s="18" t="e">
        <f>T11/1000000</f>
        <v>#REF!</v>
      </c>
      <c r="V11" s="20" t="e">
        <f>(U11*100)/$U$8</f>
        <v>#REF!</v>
      </c>
      <c r="W11" s="18"/>
    </row>
    <row r="12" spans="1:23" ht="26" thickBot="1" x14ac:dyDescent="0.3">
      <c r="A12" s="27"/>
      <c r="B12" s="38">
        <v>5</v>
      </c>
      <c r="C12" s="83">
        <v>0</v>
      </c>
      <c r="D12" s="39">
        <v>0</v>
      </c>
      <c r="E12" s="39">
        <v>0</v>
      </c>
      <c r="F12" s="39">
        <v>0</v>
      </c>
      <c r="G12" s="39">
        <v>0</v>
      </c>
      <c r="H12" s="39">
        <v>0</v>
      </c>
      <c r="I12" s="39"/>
      <c r="J12" s="39"/>
      <c r="K12" s="27"/>
      <c r="L12" s="43"/>
      <c r="M12" s="43"/>
      <c r="N12" s="27"/>
      <c r="P12" s="21"/>
      <c r="Q12" s="22"/>
      <c r="R12" s="22"/>
      <c r="S12" s="22"/>
      <c r="T12" s="23"/>
      <c r="U12" s="23"/>
      <c r="V12" s="23"/>
      <c r="W12" s="24"/>
    </row>
    <row r="13" spans="1:23" ht="23" x14ac:dyDescent="0.25">
      <c r="A13" s="27"/>
      <c r="B13" s="38">
        <v>5.5</v>
      </c>
      <c r="C13" s="83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/>
      <c r="J13" s="39"/>
      <c r="K13" s="27"/>
      <c r="L13" s="27"/>
      <c r="M13" s="27"/>
      <c r="N13" s="27"/>
    </row>
    <row r="14" spans="1:23" ht="23" x14ac:dyDescent="0.25">
      <c r="A14" s="27"/>
      <c r="B14" s="38">
        <v>6</v>
      </c>
      <c r="C14" s="83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/>
      <c r="J14" s="39"/>
      <c r="K14" s="27"/>
      <c r="L14" s="27"/>
      <c r="M14" s="27"/>
      <c r="N14" s="27"/>
    </row>
    <row r="15" spans="1:23" ht="23" x14ac:dyDescent="0.25">
      <c r="A15" s="27"/>
      <c r="B15" s="38">
        <v>6.5</v>
      </c>
      <c r="C15" s="83">
        <v>0</v>
      </c>
      <c r="D15" s="39">
        <v>0</v>
      </c>
      <c r="E15" s="39">
        <v>0</v>
      </c>
      <c r="F15" s="39">
        <v>0</v>
      </c>
      <c r="G15" s="39">
        <v>0</v>
      </c>
      <c r="H15" s="39">
        <v>0</v>
      </c>
      <c r="I15" s="39"/>
      <c r="J15" s="39"/>
      <c r="K15" s="27"/>
      <c r="L15" s="27"/>
      <c r="M15" s="27"/>
      <c r="N15" s="27"/>
    </row>
    <row r="16" spans="1:23" ht="23" x14ac:dyDescent="0.25">
      <c r="A16" s="27"/>
      <c r="B16" s="38">
        <v>7</v>
      </c>
      <c r="C16" s="83">
        <v>260304.06</v>
      </c>
      <c r="D16" s="39">
        <v>260304.06</v>
      </c>
      <c r="E16" s="39">
        <v>0</v>
      </c>
      <c r="F16" s="39">
        <v>0</v>
      </c>
      <c r="G16" s="39">
        <v>0</v>
      </c>
      <c r="H16" s="39">
        <v>0</v>
      </c>
      <c r="I16" s="39"/>
      <c r="J16" s="39"/>
      <c r="K16" s="27"/>
      <c r="L16" s="27"/>
      <c r="M16" s="27"/>
      <c r="N16" s="27"/>
      <c r="Q16" s="1" t="s">
        <v>22</v>
      </c>
    </row>
    <row r="17" spans="1:14" ht="23" x14ac:dyDescent="0.25">
      <c r="A17" s="27"/>
      <c r="B17" s="38">
        <v>7.5</v>
      </c>
      <c r="C17" s="83">
        <v>6872038.7300000004</v>
      </c>
      <c r="D17" s="39">
        <v>6872038.7300000004</v>
      </c>
      <c r="E17" s="39">
        <v>0</v>
      </c>
      <c r="F17" s="39">
        <v>0</v>
      </c>
      <c r="G17" s="39">
        <v>0</v>
      </c>
      <c r="H17" s="39">
        <v>0</v>
      </c>
      <c r="I17" s="39"/>
      <c r="J17" s="39"/>
      <c r="K17" s="27"/>
      <c r="L17" s="42">
        <f>K55</f>
        <v>67.853202514561644</v>
      </c>
      <c r="M17" s="41" t="s">
        <v>16</v>
      </c>
      <c r="N17" s="27"/>
    </row>
    <row r="18" spans="1:14" ht="23" x14ac:dyDescent="0.25">
      <c r="A18" s="27"/>
      <c r="B18" s="38">
        <v>8</v>
      </c>
      <c r="C18" s="83">
        <v>39143759.624210358</v>
      </c>
      <c r="D18" s="39">
        <v>39143759.624210358</v>
      </c>
      <c r="E18" s="39">
        <v>0</v>
      </c>
      <c r="F18" s="39">
        <v>0</v>
      </c>
      <c r="G18" s="39">
        <v>0</v>
      </c>
      <c r="H18" s="39">
        <v>0</v>
      </c>
      <c r="I18" s="39"/>
      <c r="J18" s="39"/>
      <c r="K18" s="27"/>
      <c r="L18" s="42">
        <f>C48</f>
        <v>76368.551422138669</v>
      </c>
      <c r="M18" s="41" t="s">
        <v>18</v>
      </c>
      <c r="N18" s="27"/>
    </row>
    <row r="19" spans="1:14" ht="23" x14ac:dyDescent="0.25">
      <c r="A19" s="27"/>
      <c r="B19" s="38">
        <v>8.5</v>
      </c>
      <c r="C19" s="83">
        <v>59830934.350524276</v>
      </c>
      <c r="D19" s="39">
        <v>59830934.350524276</v>
      </c>
      <c r="E19" s="39">
        <v>0</v>
      </c>
      <c r="F19" s="39">
        <v>0</v>
      </c>
      <c r="G19" s="39">
        <v>0</v>
      </c>
      <c r="H19" s="39">
        <v>0</v>
      </c>
      <c r="I19" s="39"/>
      <c r="J19" s="39"/>
      <c r="K19" s="27"/>
      <c r="L19" s="42">
        <f>C43</f>
        <v>7360282843.6419697</v>
      </c>
      <c r="M19" s="41" t="s">
        <v>20</v>
      </c>
      <c r="N19" s="27"/>
    </row>
    <row r="20" spans="1:14" ht="23" x14ac:dyDescent="0.25">
      <c r="A20" s="27"/>
      <c r="B20" s="38">
        <v>9</v>
      </c>
      <c r="C20" s="83">
        <v>234789357.51946604</v>
      </c>
      <c r="D20" s="39">
        <v>234789357.51946604</v>
      </c>
      <c r="E20" s="39">
        <v>0</v>
      </c>
      <c r="F20" s="39">
        <v>0</v>
      </c>
      <c r="G20" s="39">
        <v>0</v>
      </c>
      <c r="H20" s="39">
        <v>0</v>
      </c>
      <c r="I20" s="39"/>
      <c r="J20" s="39"/>
      <c r="K20" s="27"/>
      <c r="L20" s="42">
        <f>L71</f>
        <v>0</v>
      </c>
      <c r="M20" s="27"/>
      <c r="N20" s="27"/>
    </row>
    <row r="21" spans="1:14" ht="23" x14ac:dyDescent="0.25">
      <c r="A21" s="27"/>
      <c r="B21" s="38">
        <v>9.5</v>
      </c>
      <c r="C21" s="83">
        <v>512720365.54471207</v>
      </c>
      <c r="D21" s="39">
        <v>512720365.54471207</v>
      </c>
      <c r="E21" s="39">
        <v>0</v>
      </c>
      <c r="F21" s="39">
        <v>0</v>
      </c>
      <c r="G21" s="39">
        <v>0</v>
      </c>
      <c r="H21" s="39">
        <v>0</v>
      </c>
      <c r="I21" s="39"/>
      <c r="J21" s="39"/>
      <c r="K21" s="27"/>
      <c r="L21" s="27"/>
      <c r="M21" s="27"/>
      <c r="N21" s="27"/>
    </row>
    <row r="22" spans="1:14" ht="23" x14ac:dyDescent="0.25">
      <c r="A22" s="27"/>
      <c r="B22" s="38">
        <v>10</v>
      </c>
      <c r="C22" s="83">
        <v>1146749983.4110131</v>
      </c>
      <c r="D22" s="39">
        <v>982928557.20943975</v>
      </c>
      <c r="E22" s="39">
        <v>163821426.20157325</v>
      </c>
      <c r="F22" s="39">
        <v>0</v>
      </c>
      <c r="G22" s="39">
        <v>0</v>
      </c>
      <c r="H22" s="39">
        <v>0</v>
      </c>
      <c r="I22" s="39"/>
      <c r="J22" s="39"/>
      <c r="K22" s="27"/>
      <c r="L22" s="27"/>
      <c r="M22" s="27"/>
      <c r="N22" s="27"/>
    </row>
    <row r="23" spans="1:14" ht="23" x14ac:dyDescent="0.25">
      <c r="A23" s="27"/>
      <c r="B23" s="38">
        <v>10.5</v>
      </c>
      <c r="C23" s="83">
        <v>1565251804.8010097</v>
      </c>
      <c r="D23" s="39">
        <v>1280660567.5644624</v>
      </c>
      <c r="E23" s="39">
        <v>284591237.23654723</v>
      </c>
      <c r="F23" s="39">
        <v>0</v>
      </c>
      <c r="G23" s="39">
        <v>0</v>
      </c>
      <c r="H23" s="39">
        <v>0</v>
      </c>
      <c r="I23" s="39"/>
      <c r="J23" s="39"/>
      <c r="K23" s="27"/>
      <c r="L23" s="27"/>
      <c r="M23" s="27"/>
      <c r="N23" s="27"/>
    </row>
    <row r="24" spans="1:14" ht="23" x14ac:dyDescent="0.25">
      <c r="A24" s="27"/>
      <c r="B24" s="38">
        <v>11</v>
      </c>
      <c r="C24" s="83">
        <v>1428569075.4999871</v>
      </c>
      <c r="D24" s="39">
        <v>1033432948.2340332</v>
      </c>
      <c r="E24" s="39">
        <v>395136127.26595384</v>
      </c>
      <c r="F24" s="39">
        <v>0</v>
      </c>
      <c r="G24" s="39">
        <v>0</v>
      </c>
      <c r="H24" s="39">
        <v>0</v>
      </c>
      <c r="I24" s="39"/>
      <c r="J24" s="39"/>
      <c r="K24" s="27"/>
      <c r="L24" s="27"/>
      <c r="M24" s="27"/>
      <c r="N24" s="27"/>
    </row>
    <row r="25" spans="1:14" ht="23" x14ac:dyDescent="0.25">
      <c r="A25" s="27"/>
      <c r="B25" s="38">
        <v>11.5</v>
      </c>
      <c r="C25" s="83">
        <v>1116465044.2810483</v>
      </c>
      <c r="D25" s="39">
        <v>744310029.5206989</v>
      </c>
      <c r="E25" s="39">
        <v>372155014.76034945</v>
      </c>
      <c r="F25" s="39">
        <v>0</v>
      </c>
      <c r="G25" s="39">
        <v>0</v>
      </c>
      <c r="H25" s="39">
        <v>0</v>
      </c>
      <c r="I25" s="39"/>
      <c r="J25" s="39"/>
      <c r="K25" s="27"/>
      <c r="L25" s="27"/>
      <c r="M25" s="27"/>
      <c r="N25" s="27"/>
    </row>
    <row r="26" spans="1:14" ht="23" x14ac:dyDescent="0.25">
      <c r="A26" s="27"/>
      <c r="B26" s="38">
        <v>12</v>
      </c>
      <c r="C26" s="83">
        <v>572718410.66000009</v>
      </c>
      <c r="D26" s="39">
        <v>340903815.86904764</v>
      </c>
      <c r="E26" s="39">
        <v>231814594.79095238</v>
      </c>
      <c r="F26" s="39">
        <v>0</v>
      </c>
      <c r="G26" s="39">
        <v>0</v>
      </c>
      <c r="H26" s="39">
        <v>0</v>
      </c>
      <c r="I26" s="39"/>
      <c r="J26" s="39"/>
      <c r="K26" s="27"/>
      <c r="L26" s="27"/>
      <c r="M26" s="27"/>
      <c r="N26" s="27"/>
    </row>
    <row r="27" spans="1:14" ht="23" x14ac:dyDescent="0.25">
      <c r="A27" s="27"/>
      <c r="B27" s="38">
        <v>12.5</v>
      </c>
      <c r="C27" s="83">
        <v>243928867.31</v>
      </c>
      <c r="D27" s="39">
        <v>90602150.715142861</v>
      </c>
      <c r="E27" s="39">
        <v>153326716.59485713</v>
      </c>
      <c r="F27" s="39">
        <v>0</v>
      </c>
      <c r="G27" s="39">
        <v>0</v>
      </c>
      <c r="H27" s="39">
        <v>0</v>
      </c>
      <c r="I27" s="39"/>
      <c r="J27" s="39"/>
      <c r="K27" s="27"/>
      <c r="L27" s="27"/>
      <c r="M27" s="27"/>
      <c r="N27" s="27"/>
    </row>
    <row r="28" spans="1:14" ht="23" x14ac:dyDescent="0.25">
      <c r="A28" s="27"/>
      <c r="B28" s="38">
        <v>13</v>
      </c>
      <c r="C28" s="83">
        <v>49357711.110000007</v>
      </c>
      <c r="D28" s="39">
        <v>14395999.073750002</v>
      </c>
      <c r="E28" s="39">
        <v>34961712.036250003</v>
      </c>
      <c r="F28" s="39">
        <v>0</v>
      </c>
      <c r="G28" s="39">
        <v>0</v>
      </c>
      <c r="H28" s="39">
        <v>0</v>
      </c>
      <c r="I28" s="39"/>
      <c r="J28" s="39"/>
      <c r="K28" s="27"/>
      <c r="L28" s="27"/>
      <c r="M28" s="27"/>
      <c r="N28" s="27"/>
    </row>
    <row r="29" spans="1:14" ht="23" x14ac:dyDescent="0.25">
      <c r="A29" s="27"/>
      <c r="B29" s="38">
        <v>13.5</v>
      </c>
      <c r="C29" s="83">
        <v>36898208.119999997</v>
      </c>
      <c r="D29" s="39">
        <v>3570794.3341935487</v>
      </c>
      <c r="E29" s="39">
        <v>29756619.451612901</v>
      </c>
      <c r="F29" s="39">
        <v>3570794.3341935487</v>
      </c>
      <c r="G29" s="39">
        <v>0</v>
      </c>
      <c r="H29" s="39">
        <v>0</v>
      </c>
      <c r="I29" s="39"/>
      <c r="J29" s="39"/>
      <c r="K29" s="27"/>
      <c r="L29" s="27"/>
      <c r="M29" s="27"/>
      <c r="N29" s="27"/>
    </row>
    <row r="30" spans="1:14" ht="23" x14ac:dyDescent="0.25">
      <c r="A30" s="27"/>
      <c r="B30" s="38">
        <v>14</v>
      </c>
      <c r="C30" s="83">
        <v>46713015.079999991</v>
      </c>
      <c r="D30" s="39">
        <v>0</v>
      </c>
      <c r="E30" s="39">
        <v>42651013.768695645</v>
      </c>
      <c r="F30" s="39">
        <v>4062001.3113043476</v>
      </c>
      <c r="G30" s="39">
        <v>0</v>
      </c>
      <c r="H30" s="39">
        <v>0</v>
      </c>
      <c r="I30" s="39"/>
      <c r="J30" s="39"/>
      <c r="K30" s="27"/>
      <c r="L30" s="27"/>
      <c r="M30" s="27"/>
      <c r="N30" s="27"/>
    </row>
    <row r="31" spans="1:14" ht="23" x14ac:dyDescent="0.25">
      <c r="A31" s="27"/>
      <c r="B31" s="38">
        <v>14.5</v>
      </c>
      <c r="C31" s="83">
        <v>88451811.580000013</v>
      </c>
      <c r="D31" s="39">
        <v>0</v>
      </c>
      <c r="E31" s="39">
        <v>34239410.934193552</v>
      </c>
      <c r="F31" s="39">
        <v>51359116.40129032</v>
      </c>
      <c r="G31" s="39">
        <v>2853284.2445161287</v>
      </c>
      <c r="H31" s="39">
        <v>0</v>
      </c>
      <c r="I31" s="39"/>
      <c r="J31" s="39"/>
      <c r="K31" s="27"/>
      <c r="L31" s="27"/>
      <c r="M31" s="27"/>
      <c r="N31" s="27"/>
    </row>
    <row r="32" spans="1:14" ht="23" x14ac:dyDescent="0.25">
      <c r="A32" s="27"/>
      <c r="B32" s="38">
        <v>15</v>
      </c>
      <c r="C32" s="83">
        <v>61070349.340000004</v>
      </c>
      <c r="D32" s="39">
        <v>0</v>
      </c>
      <c r="E32" s="39">
        <v>13571188.742222222</v>
      </c>
      <c r="F32" s="39">
        <v>42975431.017037041</v>
      </c>
      <c r="G32" s="39">
        <v>4523729.5807407405</v>
      </c>
      <c r="H32" s="39">
        <v>0</v>
      </c>
      <c r="I32" s="39"/>
      <c r="J32" s="39"/>
      <c r="K32" s="27"/>
      <c r="L32" s="27"/>
      <c r="M32" s="27"/>
      <c r="N32" s="27"/>
    </row>
    <row r="33" spans="1:14" ht="23" x14ac:dyDescent="0.25">
      <c r="A33" s="27"/>
      <c r="B33" s="38">
        <v>15.5</v>
      </c>
      <c r="C33" s="83">
        <v>74854631.180000007</v>
      </c>
      <c r="D33" s="39">
        <v>0</v>
      </c>
      <c r="E33" s="39">
        <v>10693518.74</v>
      </c>
      <c r="F33" s="39">
        <v>50794214.015000001</v>
      </c>
      <c r="G33" s="39">
        <v>13366898.425000001</v>
      </c>
      <c r="H33" s="39">
        <v>0</v>
      </c>
      <c r="I33" s="39"/>
      <c r="J33" s="39"/>
      <c r="K33" s="27"/>
      <c r="L33" s="27"/>
      <c r="M33" s="27"/>
      <c r="N33" s="27"/>
    </row>
    <row r="34" spans="1:14" ht="23" x14ac:dyDescent="0.25">
      <c r="A34" s="27"/>
      <c r="B34" s="38">
        <v>16</v>
      </c>
      <c r="C34" s="83">
        <v>40108387.109999999</v>
      </c>
      <c r="D34" s="39">
        <v>0</v>
      </c>
      <c r="E34" s="39">
        <v>1909923.1957142854</v>
      </c>
      <c r="F34" s="39">
        <v>13369462.369999999</v>
      </c>
      <c r="G34" s="39">
        <v>24829001.544285715</v>
      </c>
      <c r="H34" s="39">
        <v>0</v>
      </c>
      <c r="I34" s="39"/>
      <c r="J34" s="39"/>
      <c r="K34" s="27"/>
      <c r="L34" s="27"/>
      <c r="M34" s="27"/>
      <c r="N34" s="27"/>
    </row>
    <row r="35" spans="1:14" ht="23" x14ac:dyDescent="0.25">
      <c r="A35" s="27"/>
      <c r="B35" s="38">
        <v>16.5</v>
      </c>
      <c r="C35" s="83">
        <v>27198038.299999997</v>
      </c>
      <c r="D35" s="39">
        <v>0</v>
      </c>
      <c r="E35" s="39">
        <v>0</v>
      </c>
      <c r="F35" s="39">
        <v>11126470.213636363</v>
      </c>
      <c r="G35" s="39">
        <v>14835293.618181815</v>
      </c>
      <c r="H35" s="39">
        <v>1236274.4681818183</v>
      </c>
      <c r="I35" s="39"/>
      <c r="J35" s="39"/>
      <c r="K35" s="27"/>
      <c r="L35" s="27"/>
      <c r="M35" s="27"/>
      <c r="N35" s="27"/>
    </row>
    <row r="36" spans="1:14" ht="23" x14ac:dyDescent="0.25">
      <c r="A36" s="27"/>
      <c r="B36" s="38">
        <v>17</v>
      </c>
      <c r="C36" s="83">
        <v>6292446.3399999999</v>
      </c>
      <c r="D36" s="39">
        <v>0</v>
      </c>
      <c r="E36" s="39">
        <v>0</v>
      </c>
      <c r="F36" s="39">
        <v>1452103.0015384615</v>
      </c>
      <c r="G36" s="39">
        <v>4840343.3384615378</v>
      </c>
      <c r="H36" s="39">
        <v>0</v>
      </c>
      <c r="I36" s="39"/>
      <c r="J36" s="39"/>
      <c r="K36" s="27"/>
      <c r="L36" s="27"/>
      <c r="M36" s="27"/>
      <c r="N36" s="27"/>
    </row>
    <row r="37" spans="1:14" ht="23" x14ac:dyDescent="0.25">
      <c r="A37" s="27"/>
      <c r="B37" s="38">
        <v>17.5</v>
      </c>
      <c r="C37" s="83">
        <v>2038299.69</v>
      </c>
      <c r="D37" s="39">
        <v>0</v>
      </c>
      <c r="E37" s="39">
        <v>0</v>
      </c>
      <c r="F37" s="39">
        <v>0</v>
      </c>
      <c r="G37" s="39">
        <v>2038299.69</v>
      </c>
      <c r="H37" s="39">
        <v>0</v>
      </c>
      <c r="I37" s="39"/>
      <c r="J37" s="39"/>
      <c r="K37" s="27"/>
      <c r="L37" s="27"/>
      <c r="M37" s="27"/>
      <c r="N37" s="27"/>
    </row>
    <row r="38" spans="1:14" ht="23" x14ac:dyDescent="0.25">
      <c r="A38" s="27"/>
      <c r="B38" s="38">
        <v>18</v>
      </c>
      <c r="C38" s="83"/>
      <c r="D38" s="39"/>
      <c r="E38" s="39"/>
      <c r="F38" s="39"/>
      <c r="G38" s="39"/>
      <c r="H38" s="39"/>
      <c r="I38" s="39"/>
      <c r="J38" s="39"/>
      <c r="K38" s="27"/>
      <c r="L38" s="27"/>
      <c r="M38" s="27"/>
      <c r="N38" s="27"/>
    </row>
    <row r="39" spans="1:14" ht="23" x14ac:dyDescent="0.25">
      <c r="A39" s="27"/>
      <c r="B39" s="38">
        <v>18.5</v>
      </c>
      <c r="C39" s="83"/>
      <c r="D39" s="39"/>
      <c r="E39" s="39"/>
      <c r="F39" s="39"/>
      <c r="G39" s="39"/>
      <c r="H39" s="39"/>
      <c r="I39" s="39"/>
      <c r="J39" s="39"/>
      <c r="K39" s="27"/>
      <c r="L39" s="43"/>
      <c r="M39" s="27"/>
      <c r="N39" s="27"/>
    </row>
    <row r="40" spans="1:14" ht="23" x14ac:dyDescent="0.25">
      <c r="A40" s="27"/>
      <c r="B40" s="38">
        <v>19</v>
      </c>
      <c r="C40" s="83"/>
      <c r="D40" s="39"/>
      <c r="E40" s="39"/>
      <c r="F40" s="39"/>
      <c r="G40" s="39"/>
      <c r="H40" s="39"/>
      <c r="I40" s="39"/>
      <c r="J40" s="39"/>
      <c r="K40" s="27"/>
      <c r="L40" s="43"/>
      <c r="M40" s="27"/>
      <c r="N40" s="27"/>
    </row>
    <row r="41" spans="1:14" ht="23" x14ac:dyDescent="0.25">
      <c r="A41" s="27"/>
      <c r="B41" s="38">
        <v>19.5</v>
      </c>
      <c r="C41" s="83"/>
      <c r="D41" s="39"/>
      <c r="E41" s="39"/>
      <c r="F41" s="39"/>
      <c r="G41" s="39"/>
      <c r="H41" s="39"/>
      <c r="I41" s="39"/>
      <c r="J41" s="39"/>
      <c r="K41" s="27"/>
      <c r="L41" s="43"/>
      <c r="M41" s="27"/>
      <c r="N41" s="27"/>
    </row>
    <row r="42" spans="1:14" ht="23" x14ac:dyDescent="0.25">
      <c r="A42" s="27"/>
      <c r="B42" s="44"/>
      <c r="C42" s="84"/>
      <c r="D42" s="45"/>
      <c r="E42" s="45"/>
      <c r="F42" s="45"/>
      <c r="G42" s="45"/>
      <c r="H42" s="45"/>
      <c r="I42" s="45"/>
      <c r="J42" s="45"/>
      <c r="K42" s="27"/>
      <c r="L42" s="43"/>
      <c r="M42" s="27"/>
      <c r="N42" s="27"/>
    </row>
    <row r="43" spans="1:14" ht="23" x14ac:dyDescent="0.25">
      <c r="A43" s="27"/>
      <c r="B43" s="46" t="s">
        <v>23</v>
      </c>
      <c r="C43" s="90">
        <v>7360282843.6419697</v>
      </c>
      <c r="D43" s="39">
        <v>5344421622.3496809</v>
      </c>
      <c r="E43" s="39">
        <v>1768628503.7189224</v>
      </c>
      <c r="F43" s="39">
        <v>178709592.66400006</v>
      </c>
      <c r="G43" s="39">
        <v>67286850.441185936</v>
      </c>
      <c r="H43" s="39">
        <v>1236274.4681818183</v>
      </c>
      <c r="I43" s="39"/>
      <c r="J43" s="39"/>
      <c r="K43" s="27"/>
      <c r="L43" s="43"/>
      <c r="M43" s="27"/>
      <c r="N43" s="27"/>
    </row>
    <row r="44" spans="1:14" s="25" customFormat="1" ht="23" x14ac:dyDescent="0.25">
      <c r="A44" s="47"/>
      <c r="B44" s="38" t="s">
        <v>24</v>
      </c>
      <c r="C44" s="86">
        <v>100.00000000000001</v>
      </c>
      <c r="D44" s="48">
        <v>72.611633763046896</v>
      </c>
      <c r="E44" s="48">
        <v>24.029355138800355</v>
      </c>
      <c r="F44" s="48">
        <v>2.4280261568802981</v>
      </c>
      <c r="G44" s="48">
        <v>0.9141883793135791</v>
      </c>
      <c r="H44" s="48">
        <v>1.679656195888924E-2</v>
      </c>
      <c r="I44" s="48"/>
      <c r="J44" s="48"/>
      <c r="K44" s="47"/>
      <c r="L44" s="43"/>
      <c r="M44" s="47"/>
      <c r="N44" s="47"/>
    </row>
    <row r="45" spans="1:14" s="25" customFormat="1" ht="23" x14ac:dyDescent="0.25">
      <c r="A45" s="47"/>
      <c r="B45" s="38" t="s">
        <v>25</v>
      </c>
      <c r="C45" s="87">
        <v>10.95375863251574</v>
      </c>
      <c r="D45" s="49">
        <v>10.575755958189227</v>
      </c>
      <c r="E45" s="49">
        <v>11.478238526643546</v>
      </c>
      <c r="F45" s="49">
        <v>15.130170570818375</v>
      </c>
      <c r="G45" s="49">
        <v>15.997448751482096</v>
      </c>
      <c r="H45" s="49">
        <v>16.5</v>
      </c>
      <c r="I45" s="49"/>
      <c r="J45" s="49"/>
      <c r="K45" s="47"/>
      <c r="L45" s="43"/>
      <c r="M45" s="47"/>
      <c r="N45" s="47"/>
    </row>
    <row r="46" spans="1:14" s="26" customFormat="1" ht="23" x14ac:dyDescent="0.25">
      <c r="A46" s="50"/>
      <c r="B46" s="51" t="s">
        <v>26</v>
      </c>
      <c r="C46" s="88">
        <v>1.6838193956343681</v>
      </c>
      <c r="D46" s="52">
        <v>0.75953757092464691</v>
      </c>
      <c r="E46" s="52">
        <v>1.1934951044206248</v>
      </c>
      <c r="F46" s="52">
        <v>0.44104476983013141</v>
      </c>
      <c r="G46" s="52">
        <v>0.40751271681003337</v>
      </c>
      <c r="H46" s="52">
        <v>0</v>
      </c>
      <c r="I46" s="52"/>
      <c r="J46" s="52"/>
      <c r="K46" s="50"/>
      <c r="L46" s="43"/>
      <c r="M46" s="50"/>
      <c r="N46" s="50"/>
    </row>
    <row r="47" spans="1:14" ht="23" x14ac:dyDescent="0.25">
      <c r="A47" s="27"/>
      <c r="B47" s="53" t="s">
        <v>27</v>
      </c>
      <c r="C47" s="89">
        <v>10.330645871073568</v>
      </c>
      <c r="D47" s="54">
        <v>8.916365671557493</v>
      </c>
      <c r="E47" s="54">
        <v>11.876818613759761</v>
      </c>
      <c r="F47" s="54">
        <v>29.479279711469406</v>
      </c>
      <c r="G47" s="54">
        <v>35.568565494254038</v>
      </c>
      <c r="H47" s="54">
        <v>39.252759528852671</v>
      </c>
      <c r="I47" s="54"/>
      <c r="J47" s="54"/>
      <c r="K47" s="27"/>
      <c r="L47" s="43"/>
      <c r="M47" s="27"/>
      <c r="N47" s="27"/>
    </row>
    <row r="48" spans="1:14" ht="23" x14ac:dyDescent="0.25">
      <c r="A48" s="27"/>
      <c r="B48" s="46" t="s">
        <v>28</v>
      </c>
      <c r="C48" s="83">
        <v>76368.551422138669</v>
      </c>
      <c r="D48" s="55">
        <v>47652.817487848297</v>
      </c>
      <c r="E48" s="55">
        <v>21005.679933794971</v>
      </c>
      <c r="F48" s="55">
        <v>5268.2300692648196</v>
      </c>
      <c r="G48" s="55">
        <v>2393.2967468193983</v>
      </c>
      <c r="H48" s="55">
        <v>48.527184411201134</v>
      </c>
      <c r="I48" s="55"/>
      <c r="J48" s="55"/>
      <c r="K48" s="27"/>
      <c r="L48" s="43"/>
      <c r="M48" s="27"/>
      <c r="N48" s="27"/>
    </row>
    <row r="49" spans="1:14" ht="23" x14ac:dyDescent="0.25">
      <c r="A49" s="27"/>
      <c r="B49" s="44" t="s">
        <v>24</v>
      </c>
      <c r="C49" s="91">
        <v>100.00000000000001</v>
      </c>
      <c r="D49" s="56">
        <v>62.398482883929766</v>
      </c>
      <c r="E49" s="56">
        <v>27.50566763756315</v>
      </c>
      <c r="F49" s="56">
        <v>6.8984287002432252</v>
      </c>
      <c r="G49" s="56">
        <v>3.1338773647677169</v>
      </c>
      <c r="H49" s="56">
        <v>6.3543413496165213E-2</v>
      </c>
      <c r="I49" s="56"/>
      <c r="J49" s="57"/>
      <c r="K49" s="27"/>
      <c r="L49" s="43"/>
      <c r="M49" s="27"/>
      <c r="N49" s="27"/>
    </row>
    <row r="50" spans="1:14" ht="23" x14ac:dyDescent="0.25">
      <c r="A50" s="27"/>
      <c r="B50" s="28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 ht="23" x14ac:dyDescent="0.25">
      <c r="A51" s="27"/>
      <c r="B51" s="28"/>
      <c r="C51" s="27" t="s">
        <v>30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</row>
    <row r="52" spans="1:14" ht="23" x14ac:dyDescent="0.25">
      <c r="A52" s="27"/>
      <c r="B52" s="28"/>
      <c r="C52" s="27" t="s">
        <v>16</v>
      </c>
      <c r="D52" s="27"/>
      <c r="E52" s="27">
        <f>E43/1000000</f>
        <v>1768.6285037189223</v>
      </c>
      <c r="F52" s="27">
        <f>F43/1000000</f>
        <v>178.70959266400007</v>
      </c>
      <c r="G52" s="27">
        <f>G43/1000000</f>
        <v>67.286850441185933</v>
      </c>
      <c r="H52" s="27">
        <f>H43/1000000</f>
        <v>1.2362744681818183</v>
      </c>
      <c r="I52" s="27">
        <f>I43/1000000</f>
        <v>0</v>
      </c>
      <c r="J52" s="27"/>
      <c r="K52" s="27"/>
      <c r="L52" s="27"/>
      <c r="M52" s="27"/>
      <c r="N52" s="27"/>
    </row>
    <row r="53" spans="1:14" ht="23" x14ac:dyDescent="0.25">
      <c r="A53" s="27"/>
      <c r="B53" s="28"/>
      <c r="C53" s="27">
        <f>L55</f>
        <v>68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 ht="23" x14ac:dyDescent="0.25">
      <c r="A54" s="27"/>
      <c r="B54" s="28"/>
      <c r="C54" s="47">
        <f>K55</f>
        <v>67.853202514561644</v>
      </c>
      <c r="D54" s="58" t="str">
        <f t="shared" ref="D54:I54" si="0">D6</f>
        <v>O</v>
      </c>
      <c r="E54" s="58" t="str">
        <f t="shared" si="0"/>
        <v>I</v>
      </c>
      <c r="F54" s="58" t="str">
        <f t="shared" si="0"/>
        <v>II</v>
      </c>
      <c r="G54" s="58" t="str">
        <f t="shared" si="0"/>
        <v>III</v>
      </c>
      <c r="H54" s="58" t="str">
        <f t="shared" si="0"/>
        <v>IV</v>
      </c>
      <c r="I54" s="58" t="str">
        <f t="shared" si="0"/>
        <v>V</v>
      </c>
      <c r="J54" s="27"/>
      <c r="K54" s="27"/>
      <c r="L54" s="27"/>
      <c r="M54" s="27"/>
      <c r="N54" s="27"/>
    </row>
    <row r="55" spans="1:14" ht="23" x14ac:dyDescent="0.25">
      <c r="A55" s="27"/>
      <c r="B55" s="59">
        <v>2017</v>
      </c>
      <c r="C55" s="27" t="str">
        <f>CONCATENATE(C51,C53,C52)</f>
        <v>&lt; 11,5 cm =68%</v>
      </c>
      <c r="D55" s="47">
        <f>SUM(D8:D24)/1000000000</f>
        <v>4.1506388328368482</v>
      </c>
      <c r="E55" s="47">
        <f t="shared" ref="E55:I55" si="1">SUM(E8:E24)/1000000000</f>
        <v>0.8435487907040744</v>
      </c>
      <c r="F55" s="47">
        <f t="shared" si="1"/>
        <v>0</v>
      </c>
      <c r="G55" s="47">
        <f t="shared" si="1"/>
        <v>0</v>
      </c>
      <c r="H55" s="47">
        <f t="shared" si="1"/>
        <v>0</v>
      </c>
      <c r="I55" s="47">
        <f t="shared" si="1"/>
        <v>0</v>
      </c>
      <c r="J55" s="47">
        <f>SUM(D55:I55)</f>
        <v>4.9941876235409222</v>
      </c>
      <c r="K55" s="47">
        <f>(J55/$J$57)*100</f>
        <v>67.853202514561644</v>
      </c>
      <c r="L55" s="47">
        <f>ROUND(K55,0)</f>
        <v>68</v>
      </c>
      <c r="M55" s="27">
        <f>ROUND(K55,0)</f>
        <v>68</v>
      </c>
      <c r="N55" s="27"/>
    </row>
    <row r="56" spans="1:14" ht="23" x14ac:dyDescent="0.25">
      <c r="A56" s="27"/>
      <c r="B56" s="59"/>
      <c r="C56" s="27" t="s">
        <v>29</v>
      </c>
      <c r="D56" s="47">
        <f t="shared" ref="D56:I56" si="2">SUM(D25:D42)/1000000000</f>
        <v>1.193782789512833</v>
      </c>
      <c r="E56" s="47">
        <f t="shared" si="2"/>
        <v>0.92507971301484737</v>
      </c>
      <c r="F56" s="47">
        <f t="shared" si="2"/>
        <v>0.17870959266400008</v>
      </c>
      <c r="G56" s="47">
        <f t="shared" si="2"/>
        <v>6.728685044118593E-2</v>
      </c>
      <c r="H56" s="47">
        <f t="shared" si="2"/>
        <v>1.2362744681818183E-3</v>
      </c>
      <c r="I56" s="47">
        <f t="shared" si="2"/>
        <v>0</v>
      </c>
      <c r="J56" s="47">
        <f>SUM(D56:I56)</f>
        <v>2.3660952201010486</v>
      </c>
      <c r="K56" s="47">
        <f>(J56/$J$57)*100</f>
        <v>32.14679748543837</v>
      </c>
      <c r="L56" s="27"/>
      <c r="M56" s="27"/>
      <c r="N56" s="27"/>
    </row>
    <row r="57" spans="1:14" ht="23" x14ac:dyDescent="0.25">
      <c r="A57" s="27"/>
      <c r="B57" s="59"/>
      <c r="C57" s="27"/>
      <c r="D57" s="27"/>
      <c r="E57" s="27"/>
      <c r="F57" s="27"/>
      <c r="G57" s="27"/>
      <c r="H57" s="27"/>
      <c r="I57" s="27"/>
      <c r="J57" s="47">
        <f>SUM(J55:J56)</f>
        <v>7.3602828436419703</v>
      </c>
      <c r="K57" s="47">
        <f>(J57/$J$57)*100</f>
        <v>100</v>
      </c>
      <c r="L57" s="27"/>
      <c r="M57" s="27"/>
      <c r="N57" s="27"/>
    </row>
    <row r="58" spans="1:14" ht="23" x14ac:dyDescent="0.25">
      <c r="A58" s="27"/>
      <c r="B58" s="59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 ht="23" x14ac:dyDescent="0.25">
      <c r="A59" s="27"/>
      <c r="B59" s="59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 ht="23" x14ac:dyDescent="0.25">
      <c r="A60" s="27"/>
      <c r="B60" s="59"/>
      <c r="C60" s="47">
        <f>K61</f>
        <v>0</v>
      </c>
      <c r="D60" s="60" t="s">
        <v>5</v>
      </c>
      <c r="E60" s="60" t="s">
        <v>6</v>
      </c>
      <c r="F60" s="60" t="s">
        <v>7</v>
      </c>
      <c r="G60" s="60" t="s">
        <v>8</v>
      </c>
      <c r="H60" s="60" t="s">
        <v>9</v>
      </c>
      <c r="I60" s="60" t="s">
        <v>10</v>
      </c>
      <c r="J60" s="27"/>
      <c r="K60" s="27"/>
      <c r="L60" s="27"/>
      <c r="M60" s="27"/>
      <c r="N60" s="27"/>
    </row>
    <row r="61" spans="1:14" ht="23" x14ac:dyDescent="0.25">
      <c r="A61" s="27"/>
      <c r="B61" s="59"/>
      <c r="C61" s="27" t="s">
        <v>31</v>
      </c>
      <c r="D61" s="47"/>
      <c r="E61" s="47"/>
      <c r="F61" s="47"/>
      <c r="G61" s="47"/>
      <c r="H61" s="47"/>
      <c r="I61" s="47"/>
      <c r="J61" s="47"/>
      <c r="K61" s="47"/>
      <c r="L61" s="42"/>
      <c r="M61" s="27"/>
      <c r="N61" s="27"/>
    </row>
    <row r="62" spans="1:14" ht="23" x14ac:dyDescent="0.25">
      <c r="A62" s="27"/>
      <c r="B62" s="59"/>
      <c r="C62" s="27" t="s">
        <v>29</v>
      </c>
      <c r="D62" s="47"/>
      <c r="E62" s="47"/>
      <c r="F62" s="47"/>
      <c r="G62" s="47"/>
      <c r="H62" s="47"/>
      <c r="I62" s="47"/>
      <c r="J62" s="47"/>
      <c r="K62" s="47"/>
      <c r="L62" s="42"/>
      <c r="M62" s="27"/>
      <c r="N62" s="27"/>
    </row>
    <row r="63" spans="1:14" ht="23" x14ac:dyDescent="0.25">
      <c r="A63" s="27"/>
      <c r="B63" s="59"/>
      <c r="C63" s="27"/>
      <c r="D63" s="27"/>
      <c r="E63" s="27"/>
      <c r="F63" s="27"/>
      <c r="G63" s="27"/>
      <c r="H63" s="27"/>
      <c r="I63" s="27"/>
      <c r="J63" s="47"/>
      <c r="K63" s="47"/>
      <c r="L63" s="42"/>
      <c r="M63" s="27"/>
      <c r="N63" s="27"/>
    </row>
    <row r="64" spans="1:14" ht="23" x14ac:dyDescent="0.25">
      <c r="A64" s="27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</sheetData>
  <mergeCells count="2">
    <mergeCell ref="B1:J1"/>
    <mergeCell ref="B2:J2"/>
  </mergeCells>
  <phoneticPr fontId="0" type="noConversion"/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&amp;CCONVENIO DE DESEMPEÑO IFOP / SUBSECRETARÍA DE ECONOMÍA Y EMT 2020: 
"PROGRAMA DE SEGUIMIENTO DE LAS PRINCIPALES PESQUERÍAS PELÁGICAS, REGIONES DE VALPARAÍSO Y AYSÉN DEL GENERAL CARLOS IBÁÑEZ DEL CAMPO, AÑO 2020".  ANEXO 4XXX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64"/>
  <sheetViews>
    <sheetView showZeros="0" zoomScale="35" zoomScaleNormal="35" workbookViewId="0"/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3" width="24.140625" style="3" customWidth="1"/>
    <col min="4" max="8" width="23.85546875" style="3" customWidth="1"/>
    <col min="9" max="10" width="20.85546875" style="3" customWidth="1"/>
    <col min="11" max="11" width="12.42578125" style="1" bestFit="1" customWidth="1"/>
    <col min="12" max="12" width="24.5703125" style="1" bestFit="1" customWidth="1"/>
    <col min="13" max="13" width="17.140625" style="1" bestFit="1" customWidth="1"/>
    <col min="14" max="17" width="11.5703125" style="1"/>
    <col min="18" max="18" width="13.85546875" style="1" customWidth="1"/>
    <col min="19" max="20" width="18.28515625" style="1" bestFit="1" customWidth="1"/>
    <col min="21" max="22" width="17.5703125" style="1" customWidth="1"/>
    <col min="23" max="16384" width="11.5703125" style="1"/>
  </cols>
  <sheetData>
    <row r="1" spans="1:23" ht="41.5" customHeight="1" x14ac:dyDescent="0.25">
      <c r="A1" s="27"/>
      <c r="B1" s="102" t="s">
        <v>51</v>
      </c>
      <c r="C1" s="102"/>
      <c r="D1" s="102"/>
      <c r="E1" s="102"/>
      <c r="F1" s="102"/>
      <c r="G1" s="102"/>
      <c r="H1" s="102"/>
      <c r="I1" s="102"/>
      <c r="J1" s="102"/>
      <c r="K1" s="27"/>
      <c r="L1" s="27"/>
      <c r="M1" s="27"/>
      <c r="N1" s="27"/>
    </row>
    <row r="2" spans="1:23" ht="23" x14ac:dyDescent="0.25">
      <c r="A2" s="27"/>
      <c r="B2" s="102" t="s">
        <v>68</v>
      </c>
      <c r="C2" s="102"/>
      <c r="D2" s="102"/>
      <c r="E2" s="102"/>
      <c r="F2" s="102"/>
      <c r="G2" s="102"/>
      <c r="H2" s="102"/>
      <c r="I2" s="102"/>
      <c r="J2" s="102"/>
      <c r="K2" s="27"/>
      <c r="L2" s="27"/>
      <c r="M2" s="27"/>
      <c r="N2" s="27"/>
    </row>
    <row r="3" spans="1:23" ht="23" x14ac:dyDescent="0.25">
      <c r="A3" s="27"/>
      <c r="B3" s="28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23" s="4" customFormat="1" ht="24" thickBot="1" x14ac:dyDescent="0.3">
      <c r="A4" s="29"/>
      <c r="B4" s="30"/>
      <c r="C4" s="80"/>
      <c r="D4" s="31"/>
      <c r="E4" s="31"/>
      <c r="F4" s="31"/>
      <c r="G4" s="31"/>
      <c r="H4" s="31"/>
      <c r="I4" s="31"/>
      <c r="J4" s="31"/>
      <c r="K4" s="29"/>
      <c r="L4" s="29"/>
      <c r="M4" s="29"/>
      <c r="N4" s="29"/>
    </row>
    <row r="5" spans="1:23" s="5" customFormat="1" ht="30" x14ac:dyDescent="0.3">
      <c r="A5" s="29"/>
      <c r="B5" s="32" t="s">
        <v>0</v>
      </c>
      <c r="C5" s="81" t="s">
        <v>1</v>
      </c>
      <c r="D5" s="33" t="s">
        <v>2</v>
      </c>
      <c r="E5" s="33"/>
      <c r="F5" s="33"/>
      <c r="G5" s="33"/>
      <c r="H5" s="33"/>
      <c r="I5" s="33"/>
      <c r="J5" s="33"/>
      <c r="K5" s="29"/>
      <c r="L5" s="29"/>
      <c r="M5" s="29"/>
      <c r="N5" s="29"/>
      <c r="P5" s="6"/>
      <c r="Q5" s="7"/>
      <c r="R5" s="7"/>
      <c r="S5" s="7"/>
      <c r="T5" s="7"/>
      <c r="U5" s="7"/>
      <c r="V5" s="7"/>
      <c r="W5" s="8"/>
    </row>
    <row r="6" spans="1:23" s="4" customFormat="1" ht="23" x14ac:dyDescent="0.25">
      <c r="A6" s="29"/>
      <c r="B6" s="32" t="s">
        <v>3</v>
      </c>
      <c r="C6" s="81" t="s">
        <v>4</v>
      </c>
      <c r="D6" s="34" t="s">
        <v>5</v>
      </c>
      <c r="E6" s="34" t="s">
        <v>6</v>
      </c>
      <c r="F6" s="34" t="s">
        <v>7</v>
      </c>
      <c r="G6" s="34" t="s">
        <v>8</v>
      </c>
      <c r="H6" s="34" t="s">
        <v>9</v>
      </c>
      <c r="I6" s="34" t="s">
        <v>10</v>
      </c>
      <c r="J6" s="35"/>
      <c r="K6" s="29"/>
      <c r="L6" s="29"/>
      <c r="M6" s="29"/>
      <c r="N6" s="29"/>
      <c r="P6" s="9"/>
      <c r="Q6" s="10"/>
      <c r="R6" s="10"/>
      <c r="S6" s="10"/>
      <c r="T6" s="11" t="s">
        <v>11</v>
      </c>
      <c r="U6" s="12" t="s">
        <v>12</v>
      </c>
      <c r="V6" s="12" t="s">
        <v>12</v>
      </c>
      <c r="W6" s="12" t="s">
        <v>12</v>
      </c>
    </row>
    <row r="7" spans="1:23" ht="23" x14ac:dyDescent="0.25">
      <c r="A7" s="27"/>
      <c r="B7" s="36"/>
      <c r="C7" s="82"/>
      <c r="D7" s="37"/>
      <c r="E7" s="37"/>
      <c r="F7" s="37"/>
      <c r="G7" s="37"/>
      <c r="H7" s="37"/>
      <c r="I7" s="37"/>
      <c r="J7" s="37"/>
      <c r="K7" s="27"/>
      <c r="L7" s="27"/>
      <c r="M7" s="27"/>
      <c r="N7" s="27"/>
      <c r="P7" s="9"/>
      <c r="Q7" s="13"/>
      <c r="R7" s="13"/>
      <c r="S7" s="14"/>
      <c r="T7" s="10"/>
      <c r="U7" s="15"/>
      <c r="V7" s="15"/>
      <c r="W7" s="15"/>
    </row>
    <row r="8" spans="1:23" ht="23" x14ac:dyDescent="0.25">
      <c r="A8" s="27"/>
      <c r="B8" s="38">
        <v>3</v>
      </c>
      <c r="C8" s="83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/>
      <c r="J8" s="40"/>
      <c r="K8" s="27"/>
      <c r="L8" s="27"/>
      <c r="M8" s="27"/>
      <c r="N8" s="27"/>
      <c r="P8" s="9"/>
      <c r="Q8" s="13" t="s">
        <v>15</v>
      </c>
      <c r="R8" s="16" t="e">
        <f>V8</f>
        <v>#REF!</v>
      </c>
      <c r="S8" s="17">
        <f>C43</f>
        <v>23065801165.651974</v>
      </c>
      <c r="T8" s="17" t="e">
        <f>SUM(T9:T11)</f>
        <v>#REF!</v>
      </c>
      <c r="U8" s="18" t="e">
        <f>T8/1000000</f>
        <v>#REF!</v>
      </c>
      <c r="V8" s="19" t="e">
        <f>SUM(V9:V11)</f>
        <v>#REF!</v>
      </c>
      <c r="W8" s="18"/>
    </row>
    <row r="9" spans="1:23" ht="23" x14ac:dyDescent="0.25">
      <c r="A9" s="27"/>
      <c r="B9" s="38">
        <v>3.5</v>
      </c>
      <c r="C9" s="83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/>
      <c r="J9" s="39">
        <v>0</v>
      </c>
      <c r="K9" s="27"/>
      <c r="L9" s="41"/>
      <c r="M9" s="41"/>
      <c r="N9" s="27"/>
      <c r="P9" s="9"/>
      <c r="Q9" s="13" t="s">
        <v>17</v>
      </c>
      <c r="R9" s="16" t="e">
        <f>V9</f>
        <v>#REF!</v>
      </c>
      <c r="S9" s="17"/>
      <c r="T9" s="17">
        <f>[1]SC19Ñ00!C40</f>
        <v>364348816.78055447</v>
      </c>
      <c r="U9" s="18">
        <f>T9/1000000</f>
        <v>364.3488167805545</v>
      </c>
      <c r="V9" s="20" t="e">
        <f>(U9*100)/$U$8</f>
        <v>#REF!</v>
      </c>
      <c r="W9" s="18"/>
    </row>
    <row r="10" spans="1:23" ht="23" x14ac:dyDescent="0.25">
      <c r="A10" s="27"/>
      <c r="B10" s="38">
        <v>4</v>
      </c>
      <c r="C10" s="83">
        <v>884493.98</v>
      </c>
      <c r="D10" s="39">
        <v>884493.98</v>
      </c>
      <c r="E10" s="39">
        <v>0</v>
      </c>
      <c r="F10" s="39">
        <v>0</v>
      </c>
      <c r="G10" s="39">
        <v>0</v>
      </c>
      <c r="H10" s="39">
        <v>0</v>
      </c>
      <c r="I10" s="39"/>
      <c r="J10" s="39">
        <v>0</v>
      </c>
      <c r="K10" s="27"/>
      <c r="L10" s="42"/>
      <c r="M10" s="41"/>
      <c r="N10" s="27"/>
      <c r="P10" s="9"/>
      <c r="Q10" s="13" t="s">
        <v>19</v>
      </c>
      <c r="R10" s="16" t="e">
        <f>V10</f>
        <v>#REF!</v>
      </c>
      <c r="S10" s="17"/>
      <c r="T10" s="17">
        <f>[1]SC28Ñ00!C40</f>
        <v>66674619947.842796</v>
      </c>
      <c r="U10" s="18">
        <f>T10/1000000</f>
        <v>66674.619947842803</v>
      </c>
      <c r="V10" s="20" t="e">
        <f>(U10*100)/$U$8</f>
        <v>#REF!</v>
      </c>
      <c r="W10" s="18"/>
    </row>
    <row r="11" spans="1:23" ht="23" x14ac:dyDescent="0.25">
      <c r="A11" s="27"/>
      <c r="B11" s="38">
        <v>4.5</v>
      </c>
      <c r="C11" s="83">
        <v>2213580.9500000002</v>
      </c>
      <c r="D11" s="39">
        <v>2213580.9500000002</v>
      </c>
      <c r="E11" s="39">
        <v>0</v>
      </c>
      <c r="F11" s="39">
        <v>0</v>
      </c>
      <c r="G11" s="39">
        <v>0</v>
      </c>
      <c r="H11" s="39">
        <v>0</v>
      </c>
      <c r="I11" s="39"/>
      <c r="J11" s="39">
        <v>0</v>
      </c>
      <c r="K11" s="27"/>
      <c r="L11" s="42"/>
      <c r="M11" s="41"/>
      <c r="N11" s="27"/>
      <c r="P11" s="9"/>
      <c r="Q11" s="13" t="s">
        <v>21</v>
      </c>
      <c r="R11" s="16" t="e">
        <f>V11</f>
        <v>#REF!</v>
      </c>
      <c r="S11" s="17"/>
      <c r="T11" s="17" t="e">
        <f>#REF!</f>
        <v>#REF!</v>
      </c>
      <c r="U11" s="18" t="e">
        <f>T11/1000000</f>
        <v>#REF!</v>
      </c>
      <c r="V11" s="20" t="e">
        <f>(U11*100)/$U$8</f>
        <v>#REF!</v>
      </c>
      <c r="W11" s="18"/>
    </row>
    <row r="12" spans="1:23" ht="26" thickBot="1" x14ac:dyDescent="0.3">
      <c r="A12" s="27"/>
      <c r="B12" s="38">
        <v>5</v>
      </c>
      <c r="C12" s="83">
        <v>28776110.34</v>
      </c>
      <c r="D12" s="39">
        <v>28776110.34</v>
      </c>
      <c r="E12" s="39">
        <v>0</v>
      </c>
      <c r="F12" s="39">
        <v>0</v>
      </c>
      <c r="G12" s="39">
        <v>0</v>
      </c>
      <c r="H12" s="39">
        <v>0</v>
      </c>
      <c r="I12" s="39"/>
      <c r="J12" s="39">
        <v>0</v>
      </c>
      <c r="K12" s="27"/>
      <c r="L12" s="27"/>
      <c r="M12" s="50"/>
      <c r="N12" s="27"/>
      <c r="P12" s="21"/>
      <c r="Q12" s="22"/>
      <c r="R12" s="22"/>
      <c r="S12" s="22"/>
      <c r="T12" s="23"/>
      <c r="U12" s="23"/>
      <c r="V12" s="23"/>
      <c r="W12" s="24"/>
    </row>
    <row r="13" spans="1:23" ht="23" x14ac:dyDescent="0.25">
      <c r="A13" s="27"/>
      <c r="B13" s="38">
        <v>5.5</v>
      </c>
      <c r="C13" s="83">
        <v>111941395.41000001</v>
      </c>
      <c r="D13" s="39">
        <v>111941395.41000001</v>
      </c>
      <c r="E13" s="39">
        <v>0</v>
      </c>
      <c r="F13" s="39">
        <v>0</v>
      </c>
      <c r="G13" s="39">
        <v>0</v>
      </c>
      <c r="H13" s="39">
        <v>0</v>
      </c>
      <c r="I13" s="39"/>
      <c r="J13" s="39">
        <v>0</v>
      </c>
      <c r="K13" s="27"/>
      <c r="L13" s="27"/>
      <c r="M13" s="27"/>
      <c r="N13" s="27"/>
    </row>
    <row r="14" spans="1:23" ht="23" x14ac:dyDescent="0.25">
      <c r="A14" s="27"/>
      <c r="B14" s="38">
        <v>6</v>
      </c>
      <c r="C14" s="83">
        <v>202687054.71000001</v>
      </c>
      <c r="D14" s="39">
        <v>202687054.71000001</v>
      </c>
      <c r="E14" s="39">
        <v>0</v>
      </c>
      <c r="F14" s="39">
        <v>0</v>
      </c>
      <c r="G14" s="39">
        <v>0</v>
      </c>
      <c r="H14" s="39">
        <v>0</v>
      </c>
      <c r="I14" s="39"/>
      <c r="J14" s="39">
        <v>0</v>
      </c>
      <c r="K14" s="27"/>
      <c r="L14" s="27"/>
      <c r="M14" s="27"/>
      <c r="N14" s="27"/>
    </row>
    <row r="15" spans="1:23" ht="23" x14ac:dyDescent="0.25">
      <c r="A15" s="27"/>
      <c r="B15" s="38">
        <v>6.5</v>
      </c>
      <c r="C15" s="83">
        <v>230034652.75</v>
      </c>
      <c r="D15" s="39">
        <v>230034286.69999999</v>
      </c>
      <c r="E15" s="39">
        <v>366.04999999999995</v>
      </c>
      <c r="F15" s="39">
        <v>0</v>
      </c>
      <c r="G15" s="39">
        <v>0</v>
      </c>
      <c r="H15" s="39">
        <v>0</v>
      </c>
      <c r="I15" s="39"/>
      <c r="J15" s="39">
        <v>0</v>
      </c>
      <c r="K15" s="27"/>
      <c r="L15" s="27"/>
      <c r="M15" s="27"/>
      <c r="N15" s="27"/>
    </row>
    <row r="16" spans="1:23" ht="23" x14ac:dyDescent="0.25">
      <c r="A16" s="27"/>
      <c r="B16" s="38">
        <v>7</v>
      </c>
      <c r="C16" s="83">
        <v>300418342.92000002</v>
      </c>
      <c r="D16" s="39">
        <v>300417678.88</v>
      </c>
      <c r="E16" s="39">
        <v>664.04</v>
      </c>
      <c r="F16" s="39">
        <v>0</v>
      </c>
      <c r="G16" s="39">
        <v>0</v>
      </c>
      <c r="H16" s="39">
        <v>0</v>
      </c>
      <c r="I16" s="39"/>
      <c r="J16" s="39">
        <v>0</v>
      </c>
      <c r="K16" s="27"/>
      <c r="L16" s="27"/>
      <c r="M16" s="27"/>
      <c r="N16" s="27"/>
      <c r="Q16" s="1" t="s">
        <v>22</v>
      </c>
    </row>
    <row r="17" spans="1:14" ht="23" x14ac:dyDescent="0.25">
      <c r="A17" s="27"/>
      <c r="B17" s="38">
        <v>7.5</v>
      </c>
      <c r="C17" s="83">
        <v>308635684.88</v>
      </c>
      <c r="D17" s="39">
        <v>308634512.56</v>
      </c>
      <c r="E17" s="39">
        <v>1172.32</v>
      </c>
      <c r="F17" s="39">
        <v>0</v>
      </c>
      <c r="G17" s="39">
        <v>0</v>
      </c>
      <c r="H17" s="39">
        <v>0</v>
      </c>
      <c r="I17" s="39"/>
      <c r="J17" s="39">
        <v>0</v>
      </c>
      <c r="K17" s="27"/>
      <c r="L17" s="42">
        <f>K55</f>
        <v>71.735263048181352</v>
      </c>
      <c r="M17" s="41" t="s">
        <v>16</v>
      </c>
      <c r="N17" s="27"/>
    </row>
    <row r="18" spans="1:14" ht="23" x14ac:dyDescent="0.25">
      <c r="A18" s="27"/>
      <c r="B18" s="38">
        <v>8</v>
      </c>
      <c r="C18" s="83">
        <v>418213263.40421039</v>
      </c>
      <c r="D18" s="39">
        <v>418211980.32421041</v>
      </c>
      <c r="E18" s="39">
        <v>1283.0800000000002</v>
      </c>
      <c r="F18" s="39">
        <v>0</v>
      </c>
      <c r="G18" s="39">
        <v>0</v>
      </c>
      <c r="H18" s="39">
        <v>0</v>
      </c>
      <c r="I18" s="39"/>
      <c r="J18" s="39">
        <v>0</v>
      </c>
      <c r="K18" s="27"/>
      <c r="L18" s="42">
        <f>C48</f>
        <v>254011.60413300834</v>
      </c>
      <c r="M18" s="41" t="s">
        <v>18</v>
      </c>
      <c r="N18" s="27"/>
    </row>
    <row r="19" spans="1:14" ht="23" x14ac:dyDescent="0.25">
      <c r="A19" s="27"/>
      <c r="B19" s="38">
        <v>8.5</v>
      </c>
      <c r="C19" s="83">
        <v>609135714.29052436</v>
      </c>
      <c r="D19" s="39">
        <v>609066285.53052437</v>
      </c>
      <c r="E19" s="39">
        <v>69428.760000000009</v>
      </c>
      <c r="F19" s="39">
        <v>0</v>
      </c>
      <c r="G19" s="39">
        <v>0</v>
      </c>
      <c r="H19" s="39">
        <v>0</v>
      </c>
      <c r="I19" s="39"/>
      <c r="J19" s="39">
        <v>0</v>
      </c>
      <c r="K19" s="27"/>
      <c r="L19" s="42">
        <f>C43</f>
        <v>23065801165.651974</v>
      </c>
      <c r="M19" s="41" t="s">
        <v>20</v>
      </c>
      <c r="N19" s="27"/>
    </row>
    <row r="20" spans="1:14" ht="23" x14ac:dyDescent="0.25">
      <c r="A20" s="27"/>
      <c r="B20" s="38">
        <v>9</v>
      </c>
      <c r="C20" s="83">
        <v>1514049628.649466</v>
      </c>
      <c r="D20" s="39">
        <v>1513036579.9794664</v>
      </c>
      <c r="E20" s="39">
        <v>1013048.67</v>
      </c>
      <c r="F20" s="39">
        <v>0</v>
      </c>
      <c r="G20" s="39">
        <v>0</v>
      </c>
      <c r="H20" s="39">
        <v>0</v>
      </c>
      <c r="I20" s="39"/>
      <c r="J20" s="39">
        <v>0</v>
      </c>
      <c r="K20" s="27"/>
      <c r="L20" s="42">
        <f>L71</f>
        <v>0</v>
      </c>
      <c r="M20" s="27"/>
      <c r="N20" s="27"/>
    </row>
    <row r="21" spans="1:14" ht="23" x14ac:dyDescent="0.25">
      <c r="A21" s="27"/>
      <c r="B21" s="38">
        <v>9.5</v>
      </c>
      <c r="C21" s="83">
        <v>2384735286.8147116</v>
      </c>
      <c r="D21" s="39">
        <v>2372251693.0347118</v>
      </c>
      <c r="E21" s="39">
        <v>12483593.779999999</v>
      </c>
      <c r="F21" s="39">
        <v>0</v>
      </c>
      <c r="G21" s="39">
        <v>0</v>
      </c>
      <c r="H21" s="39">
        <v>0</v>
      </c>
      <c r="I21" s="39"/>
      <c r="J21" s="39">
        <v>0</v>
      </c>
      <c r="K21" s="27"/>
      <c r="L21" s="27"/>
      <c r="M21" s="27"/>
      <c r="N21" s="27"/>
    </row>
    <row r="22" spans="1:14" ht="23" x14ac:dyDescent="0.25">
      <c r="A22" s="27"/>
      <c r="B22" s="38">
        <v>10</v>
      </c>
      <c r="C22" s="83">
        <v>3401131906.2010131</v>
      </c>
      <c r="D22" s="39">
        <v>3229436263.6894398</v>
      </c>
      <c r="E22" s="39">
        <v>171695642.51157326</v>
      </c>
      <c r="F22" s="39">
        <v>0</v>
      </c>
      <c r="G22" s="39">
        <v>0</v>
      </c>
      <c r="H22" s="39">
        <v>0</v>
      </c>
      <c r="I22" s="39"/>
      <c r="J22" s="39">
        <v>0</v>
      </c>
      <c r="K22" s="27"/>
      <c r="L22" s="27"/>
      <c r="M22" s="27"/>
      <c r="N22" s="27"/>
    </row>
    <row r="23" spans="1:14" ht="23" x14ac:dyDescent="0.25">
      <c r="A23" s="27"/>
      <c r="B23" s="38">
        <v>10.5</v>
      </c>
      <c r="C23" s="83">
        <v>3881496803.1710095</v>
      </c>
      <c r="D23" s="39">
        <v>3575879058.8644619</v>
      </c>
      <c r="E23" s="39">
        <v>304871149.92765832</v>
      </c>
      <c r="F23" s="39">
        <v>746594.37888888887</v>
      </c>
      <c r="G23" s="39">
        <v>0</v>
      </c>
      <c r="H23" s="39">
        <v>0</v>
      </c>
      <c r="I23" s="39"/>
      <c r="J23" s="39">
        <v>0</v>
      </c>
      <c r="K23" s="27"/>
      <c r="L23" s="27"/>
      <c r="M23" s="27"/>
      <c r="N23" s="27"/>
    </row>
    <row r="24" spans="1:14" ht="23" x14ac:dyDescent="0.25">
      <c r="A24" s="27"/>
      <c r="B24" s="38">
        <v>11</v>
      </c>
      <c r="C24" s="83">
        <v>3151959221.8799872</v>
      </c>
      <c r="D24" s="39">
        <v>2736102829.0440335</v>
      </c>
      <c r="E24" s="39">
        <v>414223635.47832561</v>
      </c>
      <c r="F24" s="39">
        <v>1632757.3576282051</v>
      </c>
      <c r="G24" s="39">
        <v>0</v>
      </c>
      <c r="H24" s="39">
        <v>0</v>
      </c>
      <c r="I24" s="39"/>
      <c r="J24" s="39">
        <v>0</v>
      </c>
      <c r="K24" s="27"/>
      <c r="L24" s="27"/>
      <c r="M24" s="27"/>
      <c r="N24" s="27"/>
    </row>
    <row r="25" spans="1:14" ht="23" x14ac:dyDescent="0.25">
      <c r="A25" s="27"/>
      <c r="B25" s="38">
        <v>11.5</v>
      </c>
      <c r="C25" s="83">
        <v>2250628413.2110481</v>
      </c>
      <c r="D25" s="39">
        <v>1850969081.8906989</v>
      </c>
      <c r="E25" s="39">
        <v>391809626.69482315</v>
      </c>
      <c r="F25" s="39">
        <v>7849704.6255263155</v>
      </c>
      <c r="G25" s="39">
        <v>0</v>
      </c>
      <c r="H25" s="39">
        <v>0</v>
      </c>
      <c r="I25" s="39"/>
      <c r="J25" s="39">
        <v>0</v>
      </c>
      <c r="K25" s="27"/>
      <c r="L25" s="27"/>
      <c r="M25" s="27"/>
      <c r="N25" s="27"/>
    </row>
    <row r="26" spans="1:14" ht="23" x14ac:dyDescent="0.25">
      <c r="A26" s="27"/>
      <c r="B26" s="38">
        <v>12</v>
      </c>
      <c r="C26" s="83">
        <v>1125689056.1100001</v>
      </c>
      <c r="D26" s="39">
        <v>759160649.34404767</v>
      </c>
      <c r="E26" s="39">
        <v>349360575.18384713</v>
      </c>
      <c r="F26" s="39">
        <v>17167831.58210526</v>
      </c>
      <c r="G26" s="39">
        <v>0</v>
      </c>
      <c r="H26" s="39">
        <v>0</v>
      </c>
      <c r="I26" s="39"/>
      <c r="J26" s="39">
        <v>0</v>
      </c>
      <c r="K26" s="27"/>
      <c r="L26" s="27"/>
      <c r="M26" s="27"/>
      <c r="N26" s="27"/>
    </row>
    <row r="27" spans="1:14" ht="23" x14ac:dyDescent="0.25">
      <c r="A27" s="27"/>
      <c r="B27" s="38">
        <v>12.5</v>
      </c>
      <c r="C27" s="83">
        <v>495455910.85000002</v>
      </c>
      <c r="D27" s="39">
        <v>219377113.95376354</v>
      </c>
      <c r="E27" s="39">
        <v>234237004.38381219</v>
      </c>
      <c r="F27" s="39">
        <v>41841792.512424245</v>
      </c>
      <c r="G27" s="39">
        <v>0</v>
      </c>
      <c r="H27" s="39">
        <v>0</v>
      </c>
      <c r="I27" s="39"/>
      <c r="J27" s="39">
        <v>0</v>
      </c>
      <c r="K27" s="27"/>
      <c r="L27" s="27"/>
      <c r="M27" s="27"/>
      <c r="N27" s="27"/>
    </row>
    <row r="28" spans="1:14" ht="23" x14ac:dyDescent="0.25">
      <c r="A28" s="27"/>
      <c r="B28" s="38">
        <v>13</v>
      </c>
      <c r="C28" s="83">
        <v>246893887.90000001</v>
      </c>
      <c r="D28" s="39">
        <v>46210217.169267245</v>
      </c>
      <c r="E28" s="39">
        <v>125869178.36897337</v>
      </c>
      <c r="F28" s="39">
        <v>74039322.861359388</v>
      </c>
      <c r="G28" s="39">
        <v>775169.50040000014</v>
      </c>
      <c r="H28" s="39">
        <v>0</v>
      </c>
      <c r="I28" s="39"/>
      <c r="J28" s="39">
        <v>0</v>
      </c>
      <c r="K28" s="27"/>
      <c r="L28" s="27"/>
      <c r="M28" s="27"/>
      <c r="N28" s="27"/>
    </row>
    <row r="29" spans="1:14" ht="23" x14ac:dyDescent="0.25">
      <c r="A29" s="27"/>
      <c r="B29" s="38">
        <v>13.5</v>
      </c>
      <c r="C29" s="83">
        <v>230916302.30000004</v>
      </c>
      <c r="D29" s="39">
        <v>20894548.097986657</v>
      </c>
      <c r="E29" s="39">
        <v>129920716.82341368</v>
      </c>
      <c r="F29" s="39">
        <v>73054819.820821896</v>
      </c>
      <c r="G29" s="39">
        <v>7046217.5577777773</v>
      </c>
      <c r="H29" s="39">
        <v>0</v>
      </c>
      <c r="I29" s="39"/>
      <c r="J29" s="39"/>
      <c r="K29" s="27"/>
      <c r="L29" s="27"/>
      <c r="M29" s="27"/>
      <c r="N29" s="27"/>
    </row>
    <row r="30" spans="1:14" ht="23" x14ac:dyDescent="0.25">
      <c r="A30" s="27"/>
      <c r="B30" s="38">
        <v>14</v>
      </c>
      <c r="C30" s="83">
        <v>274528199.90999997</v>
      </c>
      <c r="D30" s="39">
        <v>0</v>
      </c>
      <c r="E30" s="39">
        <v>156328429.26650995</v>
      </c>
      <c r="F30" s="39">
        <v>97918074.329452768</v>
      </c>
      <c r="G30" s="39">
        <v>20281696.314037263</v>
      </c>
      <c r="H30" s="39">
        <v>0</v>
      </c>
      <c r="I30" s="39"/>
      <c r="J30" s="39"/>
      <c r="K30" s="27"/>
      <c r="L30" s="27"/>
      <c r="M30" s="27"/>
      <c r="N30" s="27"/>
    </row>
    <row r="31" spans="1:14" ht="23" x14ac:dyDescent="0.25">
      <c r="A31" s="27"/>
      <c r="B31" s="38">
        <v>14.5</v>
      </c>
      <c r="C31" s="83">
        <v>354180272.39999998</v>
      </c>
      <c r="D31" s="39">
        <v>0</v>
      </c>
      <c r="E31" s="39">
        <v>86092120.8004518</v>
      </c>
      <c r="F31" s="39">
        <v>203269199.98721191</v>
      </c>
      <c r="G31" s="39">
        <v>64818951.6123363</v>
      </c>
      <c r="H31" s="39">
        <v>0</v>
      </c>
      <c r="I31" s="39"/>
      <c r="J31" s="39"/>
      <c r="K31" s="27"/>
      <c r="L31" s="27"/>
      <c r="M31" s="27"/>
      <c r="N31" s="27"/>
    </row>
    <row r="32" spans="1:14" ht="23" x14ac:dyDescent="0.25">
      <c r="A32" s="27"/>
      <c r="B32" s="38">
        <v>15</v>
      </c>
      <c r="C32" s="83">
        <v>373892771.55999994</v>
      </c>
      <c r="D32" s="39">
        <v>0</v>
      </c>
      <c r="E32" s="39">
        <v>35707278.569216266</v>
      </c>
      <c r="F32" s="39">
        <v>200252760.11365741</v>
      </c>
      <c r="G32" s="39">
        <v>132587518.11404762</v>
      </c>
      <c r="H32" s="39">
        <v>5345214.7630787035</v>
      </c>
      <c r="I32" s="39"/>
      <c r="J32" s="39">
        <v>0</v>
      </c>
      <c r="K32" s="27"/>
      <c r="L32" s="27"/>
      <c r="M32" s="27"/>
      <c r="N32" s="27"/>
    </row>
    <row r="33" spans="1:14" ht="23" x14ac:dyDescent="0.25">
      <c r="A33" s="27"/>
      <c r="B33" s="38">
        <v>15.5</v>
      </c>
      <c r="C33" s="83">
        <v>450603744.43999994</v>
      </c>
      <c r="D33" s="39">
        <v>0</v>
      </c>
      <c r="E33" s="39">
        <v>13616498.8245</v>
      </c>
      <c r="F33" s="39">
        <v>184290562.02177584</v>
      </c>
      <c r="G33" s="39">
        <v>242285482.47931033</v>
      </c>
      <c r="H33" s="39">
        <v>10411201.114413794</v>
      </c>
      <c r="I33" s="39"/>
      <c r="J33" s="39">
        <v>0</v>
      </c>
      <c r="K33" s="27"/>
      <c r="L33" s="27"/>
      <c r="M33" s="27"/>
      <c r="N33" s="27"/>
    </row>
    <row r="34" spans="1:14" ht="23" x14ac:dyDescent="0.25">
      <c r="A34" s="27"/>
      <c r="B34" s="38">
        <v>16</v>
      </c>
      <c r="C34" s="83">
        <v>377954947.39999998</v>
      </c>
      <c r="D34" s="39">
        <v>0</v>
      </c>
      <c r="E34" s="39">
        <v>1909923.1957142854</v>
      </c>
      <c r="F34" s="39">
        <v>114134139.61233872</v>
      </c>
      <c r="G34" s="39">
        <v>236331435.20088249</v>
      </c>
      <c r="H34" s="39">
        <v>25579449.391064513</v>
      </c>
      <c r="I34" s="39"/>
      <c r="J34" s="39">
        <v>0</v>
      </c>
      <c r="K34" s="27"/>
      <c r="L34" s="27"/>
      <c r="M34" s="27"/>
      <c r="N34" s="27"/>
    </row>
    <row r="35" spans="1:14" ht="23" x14ac:dyDescent="0.25">
      <c r="A35" s="27"/>
      <c r="B35" s="38">
        <v>16.5</v>
      </c>
      <c r="C35" s="83">
        <v>220060399.02000004</v>
      </c>
      <c r="D35" s="39">
        <v>0</v>
      </c>
      <c r="E35" s="39">
        <v>0</v>
      </c>
      <c r="F35" s="39">
        <v>55199515.25573159</v>
      </c>
      <c r="G35" s="39">
        <v>147289087.38173285</v>
      </c>
      <c r="H35" s="39">
        <v>17571796.382535558</v>
      </c>
      <c r="I35" s="39"/>
      <c r="J35" s="39">
        <v>0</v>
      </c>
      <c r="K35" s="27"/>
      <c r="L35" s="27"/>
      <c r="M35" s="27"/>
      <c r="N35" s="27"/>
    </row>
    <row r="36" spans="1:14" ht="23" x14ac:dyDescent="0.25">
      <c r="A36" s="27"/>
      <c r="B36" s="38">
        <v>17</v>
      </c>
      <c r="C36" s="83">
        <v>61866462.299999997</v>
      </c>
      <c r="D36" s="39">
        <v>0</v>
      </c>
      <c r="E36" s="39">
        <v>0</v>
      </c>
      <c r="F36" s="39">
        <v>16144592.58844755</v>
      </c>
      <c r="G36" s="39">
        <v>40478404.298219115</v>
      </c>
      <c r="H36" s="39">
        <v>5243465.4133333322</v>
      </c>
      <c r="I36" s="39"/>
      <c r="J36" s="39">
        <v>0</v>
      </c>
      <c r="K36" s="27"/>
      <c r="L36" s="27"/>
      <c r="M36" s="27"/>
      <c r="N36" s="27"/>
    </row>
    <row r="37" spans="1:14" ht="23" x14ac:dyDescent="0.25">
      <c r="A37" s="27"/>
      <c r="B37" s="38">
        <v>17.5</v>
      </c>
      <c r="C37" s="83">
        <v>19985731.770000003</v>
      </c>
      <c r="D37" s="39">
        <v>0</v>
      </c>
      <c r="E37" s="39">
        <v>0</v>
      </c>
      <c r="F37" s="39">
        <v>937095.03666666662</v>
      </c>
      <c r="G37" s="39">
        <v>19048636.733333334</v>
      </c>
      <c r="H37" s="39">
        <v>0</v>
      </c>
      <c r="I37" s="39"/>
      <c r="J37" s="39">
        <v>0</v>
      </c>
      <c r="K37" s="27"/>
      <c r="L37" s="27"/>
      <c r="M37" s="27"/>
      <c r="N37" s="27"/>
    </row>
    <row r="38" spans="1:14" ht="23" x14ac:dyDescent="0.25">
      <c r="A38" s="27"/>
      <c r="B38" s="38">
        <v>18</v>
      </c>
      <c r="C38" s="83">
        <v>20502446.859999999</v>
      </c>
      <c r="D38" s="39">
        <v>0</v>
      </c>
      <c r="E38" s="39">
        <v>0</v>
      </c>
      <c r="F38" s="39">
        <v>0</v>
      </c>
      <c r="G38" s="39">
        <v>20502446.859999999</v>
      </c>
      <c r="H38" s="39">
        <v>0</v>
      </c>
      <c r="I38" s="39"/>
      <c r="J38" s="39">
        <v>0</v>
      </c>
      <c r="K38" s="27"/>
      <c r="L38" s="27"/>
      <c r="M38" s="27"/>
      <c r="N38" s="27"/>
    </row>
    <row r="39" spans="1:14" ht="23" x14ac:dyDescent="0.25">
      <c r="A39" s="27"/>
      <c r="B39" s="38">
        <v>18.5</v>
      </c>
      <c r="C39" s="83">
        <v>12247081.720000001</v>
      </c>
      <c r="D39" s="39">
        <v>0</v>
      </c>
      <c r="E39" s="39">
        <v>0</v>
      </c>
      <c r="F39" s="39">
        <v>0</v>
      </c>
      <c r="G39" s="39">
        <v>12247081.720000001</v>
      </c>
      <c r="H39" s="39">
        <v>0</v>
      </c>
      <c r="I39" s="39"/>
      <c r="J39" s="39">
        <v>0</v>
      </c>
      <c r="K39" s="27"/>
      <c r="L39" s="43"/>
      <c r="M39" s="43"/>
      <c r="N39" s="27"/>
    </row>
    <row r="40" spans="1:14" ht="23" x14ac:dyDescent="0.25">
      <c r="A40" s="27"/>
      <c r="B40" s="38">
        <v>19</v>
      </c>
      <c r="C40" s="83">
        <v>4082397.55</v>
      </c>
      <c r="D40" s="39">
        <v>0</v>
      </c>
      <c r="E40" s="39">
        <v>0</v>
      </c>
      <c r="F40" s="39">
        <v>0</v>
      </c>
      <c r="G40" s="39">
        <v>0</v>
      </c>
      <c r="H40" s="39">
        <v>4082397.55</v>
      </c>
      <c r="I40" s="39"/>
      <c r="J40" s="39">
        <v>0</v>
      </c>
      <c r="K40" s="27"/>
      <c r="L40" s="43"/>
      <c r="M40" s="43"/>
      <c r="N40" s="27"/>
    </row>
    <row r="41" spans="1:14" ht="23" x14ac:dyDescent="0.25">
      <c r="A41" s="27"/>
      <c r="B41" s="38">
        <v>19.5</v>
      </c>
      <c r="C41" s="83"/>
      <c r="D41" s="39"/>
      <c r="E41" s="39"/>
      <c r="F41" s="39"/>
      <c r="G41" s="39"/>
      <c r="H41" s="39"/>
      <c r="I41" s="39"/>
      <c r="J41" s="39"/>
      <c r="K41" s="27"/>
      <c r="L41" s="43"/>
      <c r="M41" s="43"/>
      <c r="N41" s="27"/>
    </row>
    <row r="42" spans="1:14" ht="23" x14ac:dyDescent="0.25">
      <c r="A42" s="27"/>
      <c r="B42" s="44"/>
      <c r="C42" s="84"/>
      <c r="D42" s="45"/>
      <c r="E42" s="45"/>
      <c r="F42" s="45"/>
      <c r="G42" s="45"/>
      <c r="H42" s="45"/>
      <c r="I42" s="45"/>
      <c r="J42" s="45"/>
      <c r="K42" s="27"/>
      <c r="L42" s="43"/>
      <c r="M42" s="43"/>
      <c r="N42" s="27"/>
    </row>
    <row r="43" spans="1:14" ht="23" x14ac:dyDescent="0.25">
      <c r="A43" s="27"/>
      <c r="B43" s="46" t="s">
        <v>23</v>
      </c>
      <c r="C43" s="90">
        <v>23065801165.651974</v>
      </c>
      <c r="D43" s="39">
        <v>18536185414.45261</v>
      </c>
      <c r="E43" s="39">
        <v>2429211336.7288189</v>
      </c>
      <c r="F43" s="39">
        <v>1088478762.0840366</v>
      </c>
      <c r="G43" s="39">
        <v>943692127.77207708</v>
      </c>
      <c r="H43" s="39">
        <v>68233524.614425912</v>
      </c>
      <c r="I43" s="39"/>
      <c r="J43" s="39">
        <v>0</v>
      </c>
      <c r="K43" s="27"/>
      <c r="L43" s="43"/>
      <c r="M43" s="43"/>
      <c r="N43" s="27"/>
    </row>
    <row r="44" spans="1:14" s="25" customFormat="1" ht="23" x14ac:dyDescent="0.25">
      <c r="A44" s="47"/>
      <c r="B44" s="38" t="s">
        <v>24</v>
      </c>
      <c r="C44" s="86">
        <v>99.999999999999972</v>
      </c>
      <c r="D44" s="48">
        <v>80.36220065078615</v>
      </c>
      <c r="E44" s="48">
        <v>10.531658186433322</v>
      </c>
      <c r="F44" s="48">
        <v>4.719015629532632</v>
      </c>
      <c r="G44" s="48">
        <v>4.0913043557201876</v>
      </c>
      <c r="H44" s="48">
        <v>0.29582117752768394</v>
      </c>
      <c r="I44" s="48"/>
      <c r="J44" s="48">
        <v>0</v>
      </c>
      <c r="K44" s="47"/>
      <c r="L44" s="43"/>
      <c r="M44" s="43"/>
      <c r="N44" s="47"/>
    </row>
    <row r="45" spans="1:14" s="25" customFormat="1" ht="23" x14ac:dyDescent="0.25">
      <c r="A45" s="47"/>
      <c r="B45" s="38" t="s">
        <v>25</v>
      </c>
      <c r="C45" s="87">
        <v>10.725006144677886</v>
      </c>
      <c r="D45" s="49">
        <v>10.06344508120304</v>
      </c>
      <c r="E45" s="49">
        <v>11.869439873100523</v>
      </c>
      <c r="F45" s="49">
        <v>14.699603160627758</v>
      </c>
      <c r="G45" s="49">
        <v>15.791092216534356</v>
      </c>
      <c r="H45" s="49">
        <v>16.230469421346449</v>
      </c>
      <c r="I45" s="49"/>
      <c r="J45" s="49">
        <v>0</v>
      </c>
      <c r="K45" s="47"/>
      <c r="L45" s="43"/>
      <c r="M45" s="43"/>
      <c r="N45" s="47"/>
    </row>
    <row r="46" spans="1:14" s="26" customFormat="1" ht="23" x14ac:dyDescent="0.25">
      <c r="A46" s="50"/>
      <c r="B46" s="51" t="s">
        <v>26</v>
      </c>
      <c r="C46" s="88">
        <v>4.0221656092249969</v>
      </c>
      <c r="D46" s="52">
        <v>1.7116651367899112</v>
      </c>
      <c r="E46" s="52">
        <v>1.6838546238424972</v>
      </c>
      <c r="F46" s="52">
        <v>1.3039369780536254</v>
      </c>
      <c r="G46" s="52">
        <v>0.75095763694279316</v>
      </c>
      <c r="H46" s="52">
        <v>0.74306150996653653</v>
      </c>
      <c r="I46" s="52"/>
      <c r="J46" s="52">
        <v>0</v>
      </c>
      <c r="K46" s="50"/>
      <c r="L46" s="43"/>
      <c r="M46" s="43"/>
      <c r="N46" s="50"/>
    </row>
    <row r="47" spans="1:14" ht="23" x14ac:dyDescent="0.25">
      <c r="A47" s="27"/>
      <c r="B47" s="53" t="s">
        <v>27</v>
      </c>
      <c r="C47" s="89">
        <v>10.913688664298672</v>
      </c>
      <c r="D47" s="54">
        <v>8.3365664257246017</v>
      </c>
      <c r="E47" s="54">
        <v>14.051583929452777</v>
      </c>
      <c r="F47" s="54">
        <v>27.67506060880622</v>
      </c>
      <c r="G47" s="54">
        <v>34.593213732567996</v>
      </c>
      <c r="H47" s="54">
        <v>37.813332877026291</v>
      </c>
      <c r="I47" s="54"/>
      <c r="J47" s="54">
        <v>0</v>
      </c>
      <c r="K47" s="27"/>
      <c r="L47" s="43"/>
      <c r="M47" s="43"/>
      <c r="N47" s="27"/>
    </row>
    <row r="48" spans="1:14" ht="23" x14ac:dyDescent="0.25">
      <c r="A48" s="27"/>
      <c r="B48" s="46" t="s">
        <v>28</v>
      </c>
      <c r="C48" s="83">
        <v>254011.60413300834</v>
      </c>
      <c r="D48" s="55">
        <v>154528.14098713169</v>
      </c>
      <c r="E48" s="55">
        <v>34134.26698042317</v>
      </c>
      <c r="F48" s="55">
        <v>30123.715712074078</v>
      </c>
      <c r="G48" s="55">
        <v>32645.343473761328</v>
      </c>
      <c r="H48" s="55">
        <v>2580.1369796180538</v>
      </c>
      <c r="I48" s="55"/>
      <c r="J48" s="55">
        <v>0</v>
      </c>
      <c r="K48" s="27"/>
      <c r="L48" s="43"/>
      <c r="M48" s="43"/>
      <c r="N48" s="27"/>
    </row>
    <row r="49" spans="1:14" ht="23" x14ac:dyDescent="0.25">
      <c r="A49" s="27"/>
      <c r="B49" s="44" t="s">
        <v>24</v>
      </c>
      <c r="C49" s="91">
        <v>100</v>
      </c>
      <c r="D49" s="56">
        <v>60.835071497842272</v>
      </c>
      <c r="E49" s="56">
        <v>13.438073861597838</v>
      </c>
      <c r="F49" s="56">
        <v>11.859188801587335</v>
      </c>
      <c r="G49" s="56">
        <v>12.851910283857432</v>
      </c>
      <c r="H49" s="56">
        <v>1.0157555551151176</v>
      </c>
      <c r="I49" s="57"/>
      <c r="J49" s="57"/>
      <c r="K49" s="27"/>
      <c r="L49" s="43"/>
      <c r="M49" s="43"/>
      <c r="N49" s="27"/>
    </row>
    <row r="50" spans="1:14" ht="23" x14ac:dyDescent="0.25">
      <c r="A50" s="27"/>
      <c r="B50" s="28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 ht="23" x14ac:dyDescent="0.25">
      <c r="A51" s="27"/>
      <c r="B51" s="28"/>
      <c r="C51" s="27" t="s">
        <v>30</v>
      </c>
      <c r="D51" s="27"/>
      <c r="E51" s="47">
        <f>E48*100/C48</f>
        <v>13.438073861597838</v>
      </c>
      <c r="F51" s="27"/>
      <c r="G51" s="27"/>
      <c r="H51" s="27"/>
      <c r="I51" s="27"/>
      <c r="J51" s="27"/>
      <c r="K51" s="27"/>
      <c r="L51" s="27"/>
      <c r="M51" s="27"/>
      <c r="N51" s="27"/>
    </row>
    <row r="52" spans="1:14" ht="23" x14ac:dyDescent="0.25">
      <c r="A52" s="27"/>
      <c r="B52" s="28"/>
      <c r="C52" s="27" t="s">
        <v>16</v>
      </c>
      <c r="D52" s="27">
        <f t="shared" ref="D52:I52" si="0">D43/1000000</f>
        <v>18536.185414452611</v>
      </c>
      <c r="E52" s="27">
        <f t="shared" si="0"/>
        <v>2429.2113367288189</v>
      </c>
      <c r="F52" s="27">
        <f t="shared" si="0"/>
        <v>1088.4787620840366</v>
      </c>
      <c r="G52" s="27">
        <f t="shared" si="0"/>
        <v>943.69212777207713</v>
      </c>
      <c r="H52" s="27">
        <f t="shared" si="0"/>
        <v>68.233524614425917</v>
      </c>
      <c r="I52" s="27">
        <f t="shared" si="0"/>
        <v>0</v>
      </c>
      <c r="J52" s="27"/>
      <c r="K52" s="27"/>
      <c r="L52" s="27"/>
      <c r="M52" s="27"/>
      <c r="N52" s="27"/>
    </row>
    <row r="53" spans="1:14" ht="23" x14ac:dyDescent="0.25">
      <c r="A53" s="27"/>
      <c r="B53" s="28"/>
      <c r="C53" s="27">
        <f>L55</f>
        <v>72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 ht="23" x14ac:dyDescent="0.25">
      <c r="A54" s="27"/>
      <c r="B54" s="28"/>
      <c r="C54" s="47">
        <f>K55</f>
        <v>71.735263048181352</v>
      </c>
      <c r="D54" s="58" t="str">
        <f t="shared" ref="D54:I54" si="1">D6</f>
        <v>O</v>
      </c>
      <c r="E54" s="58" t="str">
        <f t="shared" si="1"/>
        <v>I</v>
      </c>
      <c r="F54" s="58" t="str">
        <f t="shared" si="1"/>
        <v>II</v>
      </c>
      <c r="G54" s="58" t="str">
        <f t="shared" si="1"/>
        <v>III</v>
      </c>
      <c r="H54" s="58" t="str">
        <f t="shared" si="1"/>
        <v>IV</v>
      </c>
      <c r="I54" s="58" t="str">
        <f t="shared" si="1"/>
        <v>V</v>
      </c>
      <c r="J54" s="27"/>
      <c r="K54" s="27"/>
      <c r="L54" s="27"/>
      <c r="M54" s="27"/>
      <c r="N54" s="27"/>
    </row>
    <row r="55" spans="1:14" ht="23" x14ac:dyDescent="0.25">
      <c r="A55" s="27"/>
      <c r="B55" s="59" t="s">
        <v>33</v>
      </c>
      <c r="C55" s="27" t="str">
        <f>CONCATENATE(C51,C53,C52)</f>
        <v>&lt; 11,5 cm =72%</v>
      </c>
      <c r="D55" s="47">
        <f>SUM(D8:D24)/1000000000</f>
        <v>15.639573803996846</v>
      </c>
      <c r="E55" s="47">
        <f>SUM(E8:E24)/1000000000</f>
        <v>0.90435998461755718</v>
      </c>
      <c r="F55" s="47">
        <f t="shared" ref="F55:I55" si="2">SUM(F8:F24)/1000000000</f>
        <v>2.3793517365170939E-3</v>
      </c>
      <c r="G55" s="47">
        <f t="shared" si="2"/>
        <v>0</v>
      </c>
      <c r="H55" s="47">
        <f t="shared" si="2"/>
        <v>0</v>
      </c>
      <c r="I55" s="47">
        <f t="shared" si="2"/>
        <v>0</v>
      </c>
      <c r="J55" s="47">
        <f>SUM(D55:I55)</f>
        <v>16.546313140350922</v>
      </c>
      <c r="K55" s="47">
        <f>(J55/$J57)*100</f>
        <v>71.735263048181352</v>
      </c>
      <c r="L55" s="47">
        <f>ROUND(K55,0)</f>
        <v>72</v>
      </c>
      <c r="M55" s="27"/>
      <c r="N55" s="27"/>
    </row>
    <row r="56" spans="1:14" ht="23" x14ac:dyDescent="0.25">
      <c r="A56" s="27"/>
      <c r="B56" s="59"/>
      <c r="C56" s="27" t="s">
        <v>29</v>
      </c>
      <c r="D56" s="47">
        <f t="shared" ref="D56:I56" si="3">SUM(D25:D42)/1000000000</f>
        <v>2.8966116104557638</v>
      </c>
      <c r="E56" s="47">
        <f t="shared" si="3"/>
        <v>1.5248513521112619</v>
      </c>
      <c r="F56" s="47">
        <f t="shared" si="3"/>
        <v>1.0860994103475194</v>
      </c>
      <c r="G56" s="47">
        <f t="shared" si="3"/>
        <v>0.94369212777207712</v>
      </c>
      <c r="H56" s="47">
        <f t="shared" si="3"/>
        <v>6.8233524614425917E-2</v>
      </c>
      <c r="I56" s="47">
        <f t="shared" si="3"/>
        <v>0</v>
      </c>
      <c r="J56" s="47">
        <f>SUM(D56:I56)</f>
        <v>6.5194880253010474</v>
      </c>
      <c r="K56" s="47">
        <f>(J56/$J57)*100</f>
        <v>28.264736951818641</v>
      </c>
      <c r="L56" s="27"/>
      <c r="M56" s="27"/>
      <c r="N56" s="27"/>
    </row>
    <row r="57" spans="1:14" ht="23" x14ac:dyDescent="0.25">
      <c r="A57" s="27"/>
      <c r="B57" s="59"/>
      <c r="C57" s="27"/>
      <c r="D57" s="27"/>
      <c r="E57" s="27"/>
      <c r="F57" s="27"/>
      <c r="G57" s="27"/>
      <c r="H57" s="27"/>
      <c r="I57" s="27"/>
      <c r="J57" s="47">
        <f>SUM(J55:J56)</f>
        <v>23.065801165651969</v>
      </c>
      <c r="K57" s="47">
        <f>SUM(K55:K56)</f>
        <v>100</v>
      </c>
      <c r="L57" s="27"/>
      <c r="M57" s="27"/>
      <c r="N57" s="27"/>
    </row>
    <row r="58" spans="1:14" ht="23" x14ac:dyDescent="0.25">
      <c r="A58" s="27"/>
      <c r="B58" s="59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 ht="23" x14ac:dyDescent="0.25">
      <c r="A59" s="27"/>
      <c r="B59" s="59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 ht="23" x14ac:dyDescent="0.25">
      <c r="A60" s="27"/>
      <c r="B60" s="59"/>
      <c r="C60" s="47">
        <f>K61</f>
        <v>0</v>
      </c>
      <c r="D60" s="60" t="s">
        <v>5</v>
      </c>
      <c r="E60" s="60" t="s">
        <v>6</v>
      </c>
      <c r="F60" s="60" t="s">
        <v>7</v>
      </c>
      <c r="G60" s="60" t="s">
        <v>8</v>
      </c>
      <c r="H60" s="60" t="s">
        <v>9</v>
      </c>
      <c r="I60" s="60" t="s">
        <v>10</v>
      </c>
      <c r="J60" s="27"/>
      <c r="K60" s="27"/>
      <c r="L60" s="27"/>
      <c r="M60" s="27"/>
      <c r="N60" s="27"/>
    </row>
    <row r="61" spans="1:14" ht="23" x14ac:dyDescent="0.25">
      <c r="A61" s="27"/>
      <c r="B61" s="59"/>
      <c r="C61" s="27" t="s">
        <v>31</v>
      </c>
      <c r="D61" s="61"/>
      <c r="E61" s="61"/>
      <c r="F61" s="61"/>
      <c r="G61" s="61"/>
      <c r="H61" s="61"/>
      <c r="I61" s="61"/>
      <c r="J61" s="47"/>
      <c r="K61" s="47"/>
      <c r="L61" s="42"/>
      <c r="M61" s="27"/>
      <c r="N61" s="27"/>
    </row>
    <row r="62" spans="1:14" ht="23" x14ac:dyDescent="0.25">
      <c r="A62" s="27"/>
      <c r="B62" s="59"/>
      <c r="C62" s="27" t="s">
        <v>29</v>
      </c>
      <c r="D62" s="61"/>
      <c r="E62" s="61"/>
      <c r="F62" s="61"/>
      <c r="G62" s="61"/>
      <c r="H62" s="61"/>
      <c r="I62" s="61"/>
      <c r="J62" s="47"/>
      <c r="K62" s="47"/>
      <c r="L62" s="42"/>
      <c r="M62" s="27"/>
      <c r="N62" s="27"/>
    </row>
    <row r="63" spans="1:14" ht="23" x14ac:dyDescent="0.25">
      <c r="A63" s="27"/>
      <c r="B63" s="59"/>
      <c r="C63" s="27"/>
      <c r="D63" s="27"/>
      <c r="E63" s="27"/>
      <c r="F63" s="27"/>
      <c r="G63" s="27"/>
      <c r="H63" s="27"/>
      <c r="I63" s="27"/>
      <c r="J63" s="47"/>
      <c r="K63" s="47"/>
      <c r="L63" s="42"/>
      <c r="M63" s="27"/>
      <c r="N63" s="27"/>
    </row>
    <row r="64" spans="1:14" ht="23" x14ac:dyDescent="0.25">
      <c r="A64" s="27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</sheetData>
  <mergeCells count="2">
    <mergeCell ref="B1:J1"/>
    <mergeCell ref="B2:J2"/>
  </mergeCells>
  <phoneticPr fontId="0" type="noConversion"/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&amp;CCONVENIO DE DESEMPEÑO IFOP / SUBSECRETARÍA DE ECONOMÍA Y EMT 2020: 
"PROGRAMA DE SEGUIMIENTO DE LAS PRINCIPALES PESQUERÍAS PELÁGICAS, REGIONES DE VALPARAÍSO Y AYSÉN DEL GENERAL CARLOS IBÁÑEZ DEL CAMPO, AÑO 2020".  ANEXO 4XXX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64"/>
  <sheetViews>
    <sheetView showZeros="0" zoomScale="35" zoomScaleNormal="35" workbookViewId="0"/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3" width="24.140625" style="3" customWidth="1"/>
    <col min="4" max="8" width="23.85546875" style="3" customWidth="1"/>
    <col min="9" max="10" width="20.85546875" style="3" customWidth="1"/>
    <col min="11" max="11" width="12.42578125" style="1" bestFit="1" customWidth="1"/>
    <col min="12" max="12" width="22.28515625" style="1" bestFit="1" customWidth="1"/>
    <col min="13" max="13" width="19.140625" style="1" bestFit="1" customWidth="1"/>
    <col min="14" max="17" width="11.5703125" style="1"/>
    <col min="18" max="18" width="13.85546875" style="1" customWidth="1"/>
    <col min="19" max="19" width="17.7109375" style="1" bestFit="1" customWidth="1"/>
    <col min="20" max="20" width="18.28515625" style="1" bestFit="1" customWidth="1"/>
    <col min="21" max="22" width="17.5703125" style="1" customWidth="1"/>
    <col min="23" max="16384" width="11.5703125" style="1"/>
  </cols>
  <sheetData>
    <row r="1" spans="1:23" ht="45.75" customHeight="1" x14ac:dyDescent="0.25">
      <c r="A1" s="27"/>
      <c r="B1" s="102" t="s">
        <v>50</v>
      </c>
      <c r="C1" s="102"/>
      <c r="D1" s="102"/>
      <c r="E1" s="102"/>
      <c r="F1" s="102"/>
      <c r="G1" s="102"/>
      <c r="H1" s="102"/>
      <c r="I1" s="102"/>
      <c r="J1" s="102"/>
      <c r="K1" s="27"/>
      <c r="L1" s="27"/>
      <c r="M1" s="27"/>
      <c r="N1" s="27"/>
    </row>
    <row r="2" spans="1:23" ht="23" x14ac:dyDescent="0.25">
      <c r="A2" s="27"/>
      <c r="B2" s="102" t="s">
        <v>69</v>
      </c>
      <c r="C2" s="102"/>
      <c r="D2" s="102"/>
      <c r="E2" s="102"/>
      <c r="F2" s="102"/>
      <c r="G2" s="102"/>
      <c r="H2" s="102"/>
      <c r="I2" s="102"/>
      <c r="J2" s="102"/>
      <c r="K2" s="27"/>
      <c r="L2" s="27"/>
      <c r="M2" s="27"/>
      <c r="N2" s="27"/>
    </row>
    <row r="3" spans="1:23" ht="23" x14ac:dyDescent="0.25">
      <c r="A3" s="27"/>
      <c r="B3" s="28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23" s="4" customFormat="1" ht="24" thickBot="1" x14ac:dyDescent="0.3">
      <c r="A4" s="29"/>
      <c r="B4" s="30"/>
      <c r="C4" s="80"/>
      <c r="D4" s="31"/>
      <c r="E4" s="31"/>
      <c r="F4" s="31"/>
      <c r="G4" s="31"/>
      <c r="H4" s="31"/>
      <c r="I4" s="31"/>
      <c r="J4" s="31"/>
      <c r="K4" s="29"/>
      <c r="L4" s="29"/>
      <c r="M4" s="29"/>
      <c r="N4" s="29"/>
    </row>
    <row r="5" spans="1:23" s="5" customFormat="1" ht="30" x14ac:dyDescent="0.3">
      <c r="A5" s="29"/>
      <c r="B5" s="32" t="s">
        <v>0</v>
      </c>
      <c r="C5" s="81" t="s">
        <v>1</v>
      </c>
      <c r="D5" s="33" t="s">
        <v>2</v>
      </c>
      <c r="E5" s="33"/>
      <c r="F5" s="33"/>
      <c r="G5" s="33"/>
      <c r="H5" s="33"/>
      <c r="I5" s="33"/>
      <c r="J5" s="33"/>
      <c r="K5" s="29"/>
      <c r="L5" s="29"/>
      <c r="M5" s="29"/>
      <c r="N5" s="29"/>
      <c r="P5" s="6"/>
      <c r="Q5" s="7"/>
      <c r="R5" s="7"/>
      <c r="S5" s="7"/>
      <c r="T5" s="7"/>
      <c r="U5" s="7"/>
      <c r="V5" s="7"/>
      <c r="W5" s="8"/>
    </row>
    <row r="6" spans="1:23" s="4" customFormat="1" ht="23" x14ac:dyDescent="0.25">
      <c r="A6" s="29"/>
      <c r="B6" s="32" t="s">
        <v>3</v>
      </c>
      <c r="C6" s="81" t="s">
        <v>4</v>
      </c>
      <c r="D6" s="34" t="s">
        <v>5</v>
      </c>
      <c r="E6" s="34" t="s">
        <v>6</v>
      </c>
      <c r="F6" s="34" t="s">
        <v>7</v>
      </c>
      <c r="G6" s="34" t="s">
        <v>8</v>
      </c>
      <c r="H6" s="34" t="s">
        <v>9</v>
      </c>
      <c r="I6" s="34" t="s">
        <v>10</v>
      </c>
      <c r="J6" s="35"/>
      <c r="K6" s="29"/>
      <c r="L6" s="29"/>
      <c r="M6" s="29"/>
      <c r="N6" s="29"/>
      <c r="P6" s="9"/>
      <c r="Q6" s="10"/>
      <c r="R6" s="10"/>
      <c r="S6" s="10"/>
      <c r="T6" s="11" t="s">
        <v>11</v>
      </c>
      <c r="U6" s="12" t="s">
        <v>12</v>
      </c>
      <c r="V6" s="12" t="s">
        <v>12</v>
      </c>
      <c r="W6" s="12" t="s">
        <v>12</v>
      </c>
    </row>
    <row r="7" spans="1:23" ht="23" x14ac:dyDescent="0.25">
      <c r="A7" s="27"/>
      <c r="B7" s="36"/>
      <c r="C7" s="82"/>
      <c r="D7" s="37"/>
      <c r="E7" s="37"/>
      <c r="F7" s="37"/>
      <c r="G7" s="37"/>
      <c r="H7" s="37"/>
      <c r="I7" s="37"/>
      <c r="J7" s="37"/>
      <c r="K7" s="27"/>
      <c r="L7" s="27"/>
      <c r="M7" s="27"/>
      <c r="N7" s="27"/>
      <c r="P7" s="9"/>
      <c r="Q7" s="13"/>
      <c r="R7" s="13"/>
      <c r="S7" s="14"/>
      <c r="T7" s="10"/>
      <c r="U7" s="15"/>
      <c r="V7" s="15"/>
      <c r="W7" s="15"/>
    </row>
    <row r="8" spans="1:23" ht="23" x14ac:dyDescent="0.25">
      <c r="A8" s="27"/>
      <c r="B8" s="38">
        <v>3</v>
      </c>
      <c r="C8" s="83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>
        <v>0</v>
      </c>
      <c r="J8" s="40"/>
      <c r="K8" s="27"/>
      <c r="L8" s="27"/>
      <c r="M8" s="27"/>
      <c r="N8" s="27"/>
      <c r="P8" s="9"/>
      <c r="Q8" s="13" t="s">
        <v>15</v>
      </c>
      <c r="R8" s="16" t="e">
        <f>V8</f>
        <v>#REF!</v>
      </c>
      <c r="S8" s="17">
        <f>C43</f>
        <v>194752232.54000002</v>
      </c>
      <c r="T8" s="17" t="e">
        <f>SUM(T9:T11)</f>
        <v>#REF!</v>
      </c>
      <c r="U8" s="18" t="e">
        <f>T8/1000000</f>
        <v>#REF!</v>
      </c>
      <c r="V8" s="19" t="e">
        <f>SUM(V9:V11)</f>
        <v>#REF!</v>
      </c>
      <c r="W8" s="18"/>
    </row>
    <row r="9" spans="1:23" ht="23" x14ac:dyDescent="0.25">
      <c r="A9" s="27"/>
      <c r="B9" s="38">
        <v>3.5</v>
      </c>
      <c r="C9" s="83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>
        <v>0</v>
      </c>
      <c r="J9" s="39">
        <v>0</v>
      </c>
      <c r="K9" s="27"/>
      <c r="L9" s="41"/>
      <c r="M9" s="41"/>
      <c r="N9" s="27"/>
      <c r="P9" s="9"/>
      <c r="Q9" s="13" t="s">
        <v>17</v>
      </c>
      <c r="R9" s="16" t="e">
        <f>V9</f>
        <v>#REF!</v>
      </c>
      <c r="S9" s="17"/>
      <c r="T9" s="17">
        <f>[1]SC19Ñ00!C40</f>
        <v>364348816.78055447</v>
      </c>
      <c r="U9" s="18">
        <f>T9/1000000</f>
        <v>364.3488167805545</v>
      </c>
      <c r="V9" s="20" t="e">
        <f>(U9*100)/$U$8</f>
        <v>#REF!</v>
      </c>
      <c r="W9" s="18"/>
    </row>
    <row r="10" spans="1:23" ht="23" x14ac:dyDescent="0.25">
      <c r="A10" s="27"/>
      <c r="B10" s="38">
        <v>4</v>
      </c>
      <c r="C10" s="83">
        <v>0</v>
      </c>
      <c r="D10" s="39">
        <v>0</v>
      </c>
      <c r="E10" s="39">
        <v>0</v>
      </c>
      <c r="F10" s="39">
        <v>0</v>
      </c>
      <c r="G10" s="39">
        <v>0</v>
      </c>
      <c r="H10" s="39">
        <v>0</v>
      </c>
      <c r="I10" s="39">
        <v>0</v>
      </c>
      <c r="J10" s="39">
        <v>0</v>
      </c>
      <c r="K10" s="27"/>
      <c r="L10" s="42"/>
      <c r="M10" s="41"/>
      <c r="N10" s="27"/>
      <c r="P10" s="9"/>
      <c r="Q10" s="13" t="s">
        <v>19</v>
      </c>
      <c r="R10" s="16" t="e">
        <f>V10</f>
        <v>#REF!</v>
      </c>
      <c r="S10" s="17"/>
      <c r="T10" s="17">
        <f>[1]SC28Ñ00!C40</f>
        <v>66674619947.842796</v>
      </c>
      <c r="U10" s="18">
        <f>T10/1000000</f>
        <v>66674.619947842803</v>
      </c>
      <c r="V10" s="20" t="e">
        <f>(U10*100)/$U$8</f>
        <v>#REF!</v>
      </c>
      <c r="W10" s="18"/>
    </row>
    <row r="11" spans="1:23" ht="23" x14ac:dyDescent="0.25">
      <c r="A11" s="27"/>
      <c r="B11" s="38">
        <v>4.5</v>
      </c>
      <c r="C11" s="83">
        <v>0</v>
      </c>
      <c r="D11" s="39">
        <v>0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27"/>
      <c r="L11" s="42"/>
      <c r="M11" s="50"/>
      <c r="N11" s="27"/>
      <c r="P11" s="9"/>
      <c r="Q11" s="13" t="s">
        <v>21</v>
      </c>
      <c r="R11" s="16" t="e">
        <f>V11</f>
        <v>#REF!</v>
      </c>
      <c r="S11" s="17"/>
      <c r="T11" s="17" t="e">
        <f>#REF!</f>
        <v>#REF!</v>
      </c>
      <c r="U11" s="18" t="e">
        <f>T11/1000000</f>
        <v>#REF!</v>
      </c>
      <c r="V11" s="20" t="e">
        <f>(U11*100)/$U$8</f>
        <v>#REF!</v>
      </c>
      <c r="W11" s="18"/>
    </row>
    <row r="12" spans="1:23" ht="26" thickBot="1" x14ac:dyDescent="0.3">
      <c r="A12" s="27"/>
      <c r="B12" s="38">
        <v>5</v>
      </c>
      <c r="C12" s="83">
        <v>0</v>
      </c>
      <c r="D12" s="39">
        <v>0</v>
      </c>
      <c r="E12" s="39">
        <v>0</v>
      </c>
      <c r="F12" s="39">
        <v>0</v>
      </c>
      <c r="G12" s="39">
        <v>0</v>
      </c>
      <c r="H12" s="39">
        <v>0</v>
      </c>
      <c r="I12" s="39">
        <v>0</v>
      </c>
      <c r="J12" s="39">
        <v>0</v>
      </c>
      <c r="K12" s="27"/>
      <c r="L12" s="27"/>
      <c r="M12" s="27"/>
      <c r="N12" s="27"/>
      <c r="P12" s="21"/>
      <c r="Q12" s="22"/>
      <c r="R12" s="22"/>
      <c r="S12" s="22"/>
      <c r="T12" s="23"/>
      <c r="U12" s="23"/>
      <c r="V12" s="23"/>
      <c r="W12" s="24"/>
    </row>
    <row r="13" spans="1:23" ht="23" x14ac:dyDescent="0.25">
      <c r="A13" s="27"/>
      <c r="B13" s="38">
        <v>5.5</v>
      </c>
      <c r="C13" s="83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>
        <v>0</v>
      </c>
      <c r="J13" s="39">
        <v>0</v>
      </c>
      <c r="K13" s="27"/>
      <c r="L13" s="27"/>
      <c r="M13" s="27"/>
      <c r="N13" s="27"/>
    </row>
    <row r="14" spans="1:23" ht="23" x14ac:dyDescent="0.25">
      <c r="A14" s="27"/>
      <c r="B14" s="38">
        <v>6</v>
      </c>
      <c r="C14" s="83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27"/>
      <c r="L14" s="27"/>
      <c r="M14" s="27"/>
      <c r="N14" s="27"/>
    </row>
    <row r="15" spans="1:23" ht="23" x14ac:dyDescent="0.25">
      <c r="A15" s="27"/>
      <c r="B15" s="38">
        <v>6.5</v>
      </c>
      <c r="C15" s="83">
        <v>366.04999999999995</v>
      </c>
      <c r="D15" s="39">
        <v>0</v>
      </c>
      <c r="E15" s="39">
        <v>366.04999999999995</v>
      </c>
      <c r="F15" s="39">
        <v>0</v>
      </c>
      <c r="G15" s="39">
        <v>0</v>
      </c>
      <c r="H15" s="39">
        <v>0</v>
      </c>
      <c r="I15" s="39">
        <v>0</v>
      </c>
      <c r="J15" s="39">
        <v>0</v>
      </c>
      <c r="K15" s="27"/>
      <c r="L15" s="27"/>
      <c r="M15" s="27"/>
      <c r="N15" s="27"/>
    </row>
    <row r="16" spans="1:23" ht="23" x14ac:dyDescent="0.25">
      <c r="A16" s="27"/>
      <c r="B16" s="38">
        <v>7</v>
      </c>
      <c r="C16" s="83">
        <v>664.04</v>
      </c>
      <c r="D16" s="39">
        <v>0</v>
      </c>
      <c r="E16" s="39">
        <v>664.04</v>
      </c>
      <c r="F16" s="39">
        <v>0</v>
      </c>
      <c r="G16" s="39">
        <v>0</v>
      </c>
      <c r="H16" s="39">
        <v>0</v>
      </c>
      <c r="I16" s="39">
        <v>0</v>
      </c>
      <c r="J16" s="39">
        <v>0</v>
      </c>
      <c r="K16" s="27"/>
      <c r="L16" s="27"/>
      <c r="M16" s="27"/>
      <c r="N16" s="27"/>
      <c r="Q16" s="1" t="s">
        <v>22</v>
      </c>
    </row>
    <row r="17" spans="1:14" ht="23" x14ac:dyDescent="0.25">
      <c r="A17" s="27"/>
      <c r="B17" s="38">
        <v>7.5</v>
      </c>
      <c r="C17" s="83">
        <v>1172.32</v>
      </c>
      <c r="D17" s="39">
        <v>0</v>
      </c>
      <c r="E17" s="39">
        <v>1172.32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27"/>
      <c r="L17" s="42">
        <f>K55</f>
        <v>18.35089225108608</v>
      </c>
      <c r="M17" s="41" t="s">
        <v>16</v>
      </c>
      <c r="N17" s="27"/>
    </row>
    <row r="18" spans="1:14" ht="23" x14ac:dyDescent="0.25">
      <c r="A18" s="27"/>
      <c r="B18" s="38">
        <v>8</v>
      </c>
      <c r="C18" s="83">
        <v>1283.0800000000002</v>
      </c>
      <c r="D18" s="39">
        <v>0</v>
      </c>
      <c r="E18" s="39">
        <v>1283.0800000000002</v>
      </c>
      <c r="F18" s="39">
        <v>0</v>
      </c>
      <c r="G18" s="39">
        <v>0</v>
      </c>
      <c r="H18" s="39">
        <v>0</v>
      </c>
      <c r="I18" s="39">
        <v>0</v>
      </c>
      <c r="J18" s="39">
        <v>0</v>
      </c>
      <c r="K18" s="27"/>
      <c r="L18" s="42">
        <f>C48</f>
        <v>3681.8254675844532</v>
      </c>
      <c r="M18" s="41" t="s">
        <v>18</v>
      </c>
      <c r="N18" s="27"/>
    </row>
    <row r="19" spans="1:14" ht="23" x14ac:dyDescent="0.25">
      <c r="A19" s="27"/>
      <c r="B19" s="38">
        <v>8.5</v>
      </c>
      <c r="C19" s="83">
        <v>69428.760000000009</v>
      </c>
      <c r="D19" s="39">
        <v>0</v>
      </c>
      <c r="E19" s="39">
        <v>69428.760000000009</v>
      </c>
      <c r="F19" s="39">
        <v>0</v>
      </c>
      <c r="G19" s="39">
        <v>0</v>
      </c>
      <c r="H19" s="39">
        <v>0</v>
      </c>
      <c r="I19" s="39">
        <v>0</v>
      </c>
      <c r="J19" s="39">
        <v>0</v>
      </c>
      <c r="K19" s="27"/>
      <c r="L19" s="42">
        <f>C43</f>
        <v>194752232.54000002</v>
      </c>
      <c r="M19" s="41" t="s">
        <v>20</v>
      </c>
      <c r="N19" s="27"/>
    </row>
    <row r="20" spans="1:14" ht="23" x14ac:dyDescent="0.25">
      <c r="A20" s="27"/>
      <c r="B20" s="38">
        <v>9</v>
      </c>
      <c r="C20" s="83">
        <v>1013048.67</v>
      </c>
      <c r="D20" s="39">
        <v>0</v>
      </c>
      <c r="E20" s="39">
        <v>1013048.67</v>
      </c>
      <c r="F20" s="39">
        <v>0</v>
      </c>
      <c r="G20" s="39">
        <v>0</v>
      </c>
      <c r="H20" s="39">
        <v>0</v>
      </c>
      <c r="I20" s="39">
        <v>0</v>
      </c>
      <c r="J20" s="39">
        <v>0</v>
      </c>
      <c r="K20" s="27"/>
      <c r="L20" s="42">
        <f>L71</f>
        <v>0</v>
      </c>
      <c r="M20" s="27"/>
      <c r="N20" s="27"/>
    </row>
    <row r="21" spans="1:14" ht="23" x14ac:dyDescent="0.25">
      <c r="A21" s="27"/>
      <c r="B21" s="38">
        <v>9.5</v>
      </c>
      <c r="C21" s="83">
        <v>2586179.9300000002</v>
      </c>
      <c r="D21" s="39">
        <v>0</v>
      </c>
      <c r="E21" s="39">
        <v>2586179.9300000002</v>
      </c>
      <c r="F21" s="39">
        <v>0</v>
      </c>
      <c r="G21" s="39">
        <v>0</v>
      </c>
      <c r="H21" s="39">
        <v>0</v>
      </c>
      <c r="I21" s="39">
        <v>0</v>
      </c>
      <c r="J21" s="39">
        <v>0</v>
      </c>
      <c r="K21" s="27"/>
      <c r="L21" s="27"/>
      <c r="M21" s="27"/>
      <c r="N21" s="27"/>
    </row>
    <row r="22" spans="1:14" ht="23" x14ac:dyDescent="0.25">
      <c r="A22" s="27"/>
      <c r="B22" s="38">
        <v>10</v>
      </c>
      <c r="C22" s="83">
        <v>3106167.22</v>
      </c>
      <c r="D22" s="39">
        <v>0</v>
      </c>
      <c r="E22" s="39">
        <v>3106167.22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27"/>
      <c r="L22" s="27"/>
      <c r="M22" s="27"/>
      <c r="N22" s="27"/>
    </row>
    <row r="23" spans="1:14" ht="23" x14ac:dyDescent="0.25">
      <c r="A23" s="27"/>
      <c r="B23" s="38">
        <v>10.5</v>
      </c>
      <c r="C23" s="83">
        <v>14307157.66</v>
      </c>
      <c r="D23" s="39">
        <v>0</v>
      </c>
      <c r="E23" s="39">
        <v>14307157.66</v>
      </c>
      <c r="F23" s="39">
        <v>0</v>
      </c>
      <c r="G23" s="39">
        <v>0</v>
      </c>
      <c r="H23" s="39">
        <v>0</v>
      </c>
      <c r="I23" s="39">
        <v>0</v>
      </c>
      <c r="J23" s="39">
        <v>0</v>
      </c>
      <c r="K23" s="27"/>
      <c r="L23" s="27"/>
      <c r="M23" s="27"/>
      <c r="N23" s="27"/>
    </row>
    <row r="24" spans="1:14" ht="23" x14ac:dyDescent="0.25">
      <c r="A24" s="27"/>
      <c r="B24" s="38">
        <v>11</v>
      </c>
      <c r="C24" s="83">
        <v>14653304.620000003</v>
      </c>
      <c r="D24" s="39">
        <v>0</v>
      </c>
      <c r="E24" s="39">
        <v>13526127.341538465</v>
      </c>
      <c r="F24" s="39">
        <v>1127177.2784615385</v>
      </c>
      <c r="G24" s="39">
        <v>0</v>
      </c>
      <c r="H24" s="39">
        <v>0</v>
      </c>
      <c r="I24" s="39">
        <v>0</v>
      </c>
      <c r="J24" s="39">
        <v>0</v>
      </c>
      <c r="K24" s="27"/>
      <c r="L24" s="27"/>
      <c r="M24" s="27"/>
      <c r="N24" s="27"/>
    </row>
    <row r="25" spans="1:14" ht="23" x14ac:dyDescent="0.25">
      <c r="A25" s="27"/>
      <c r="B25" s="38">
        <v>11.5</v>
      </c>
      <c r="C25" s="83">
        <v>12705209.18</v>
      </c>
      <c r="D25" s="39">
        <v>0</v>
      </c>
      <c r="E25" s="39">
        <v>9528906.8849999998</v>
      </c>
      <c r="F25" s="39">
        <v>3176302.2949999999</v>
      </c>
      <c r="G25" s="39">
        <v>0</v>
      </c>
      <c r="H25" s="39">
        <v>0</v>
      </c>
      <c r="I25" s="39">
        <v>0</v>
      </c>
      <c r="J25" s="39">
        <v>0</v>
      </c>
      <c r="K25" s="27"/>
      <c r="L25" s="27"/>
      <c r="M25" s="27"/>
      <c r="N25" s="27"/>
    </row>
    <row r="26" spans="1:14" ht="23" x14ac:dyDescent="0.25">
      <c r="A26" s="27"/>
      <c r="B26" s="38">
        <v>12</v>
      </c>
      <c r="C26" s="83">
        <v>8178489.0899999999</v>
      </c>
      <c r="D26" s="39">
        <v>0</v>
      </c>
      <c r="E26" s="39">
        <v>3874021.1478947364</v>
      </c>
      <c r="F26" s="39">
        <v>4304467.9421052635</v>
      </c>
      <c r="G26" s="39">
        <v>0</v>
      </c>
      <c r="H26" s="39">
        <v>0</v>
      </c>
      <c r="I26" s="39">
        <v>0</v>
      </c>
      <c r="J26" s="39">
        <v>0</v>
      </c>
      <c r="K26" s="27"/>
      <c r="L26" s="27"/>
      <c r="M26" s="27"/>
      <c r="N26" s="27"/>
    </row>
    <row r="27" spans="1:14" ht="23" x14ac:dyDescent="0.25">
      <c r="A27" s="27"/>
      <c r="B27" s="38">
        <v>12.5</v>
      </c>
      <c r="C27" s="83">
        <v>7837294.75</v>
      </c>
      <c r="D27" s="39">
        <v>0</v>
      </c>
      <c r="E27" s="39">
        <v>3134917.9</v>
      </c>
      <c r="F27" s="39">
        <v>4702376.8499999996</v>
      </c>
      <c r="G27" s="39">
        <v>0</v>
      </c>
      <c r="H27" s="39">
        <v>0</v>
      </c>
      <c r="I27" s="39">
        <v>0</v>
      </c>
      <c r="J27" s="39">
        <v>0</v>
      </c>
      <c r="K27" s="27"/>
      <c r="L27" s="27"/>
      <c r="M27" s="27"/>
      <c r="N27" s="27"/>
    </row>
    <row r="28" spans="1:14" ht="23" x14ac:dyDescent="0.25">
      <c r="A28" s="27"/>
      <c r="B28" s="38">
        <v>13</v>
      </c>
      <c r="C28" s="83">
        <v>19379237.510000005</v>
      </c>
      <c r="D28" s="39">
        <v>0</v>
      </c>
      <c r="E28" s="39">
        <v>5426186.5028000008</v>
      </c>
      <c r="F28" s="39">
        <v>13177881.506800003</v>
      </c>
      <c r="G28" s="39">
        <v>775169.50040000014</v>
      </c>
      <c r="H28" s="39">
        <v>0</v>
      </c>
      <c r="I28" s="39"/>
      <c r="J28" s="39"/>
      <c r="K28" s="27"/>
      <c r="L28" s="27"/>
      <c r="M28" s="27"/>
      <c r="N28" s="27"/>
    </row>
    <row r="29" spans="1:14" ht="23" x14ac:dyDescent="0.25">
      <c r="A29" s="27"/>
      <c r="B29" s="38">
        <v>13.5</v>
      </c>
      <c r="C29" s="83">
        <v>22073494.289999999</v>
      </c>
      <c r="D29" s="39">
        <v>0</v>
      </c>
      <c r="E29" s="39">
        <v>4087684.1277777776</v>
      </c>
      <c r="F29" s="39">
        <v>12263052.383333335</v>
      </c>
      <c r="G29" s="39">
        <v>5722757.7788888887</v>
      </c>
      <c r="H29" s="39">
        <v>0</v>
      </c>
      <c r="I29" s="39"/>
      <c r="J29" s="39"/>
      <c r="K29" s="27"/>
      <c r="L29" s="27"/>
      <c r="M29" s="27"/>
      <c r="N29" s="27"/>
    </row>
    <row r="30" spans="1:14" ht="23" x14ac:dyDescent="0.25">
      <c r="A30" s="27"/>
      <c r="B30" s="38">
        <v>14</v>
      </c>
      <c r="C30" s="83">
        <v>30869373.689999998</v>
      </c>
      <c r="D30" s="39">
        <v>0</v>
      </c>
      <c r="E30" s="39">
        <v>2204955.2635714286</v>
      </c>
      <c r="F30" s="39">
        <v>15434686.845000001</v>
      </c>
      <c r="G30" s="39">
        <v>13229731.581428569</v>
      </c>
      <c r="H30" s="39">
        <v>0</v>
      </c>
      <c r="I30" s="39"/>
      <c r="J30" s="39"/>
      <c r="K30" s="27"/>
      <c r="L30" s="27"/>
      <c r="M30" s="27"/>
      <c r="N30" s="27"/>
    </row>
    <row r="31" spans="1:14" ht="23" x14ac:dyDescent="0.25">
      <c r="A31" s="27"/>
      <c r="B31" s="38">
        <v>14.5</v>
      </c>
      <c r="C31" s="83">
        <v>26756956.409999993</v>
      </c>
      <c r="D31" s="39">
        <v>0</v>
      </c>
      <c r="E31" s="39">
        <v>0</v>
      </c>
      <c r="F31" s="39">
        <v>4954991.9277777774</v>
      </c>
      <c r="G31" s="39">
        <v>21801964.482222214</v>
      </c>
      <c r="H31" s="39">
        <v>0</v>
      </c>
      <c r="I31" s="39"/>
      <c r="J31" s="39"/>
      <c r="K31" s="27"/>
      <c r="L31" s="27"/>
      <c r="M31" s="27"/>
      <c r="N31" s="27"/>
    </row>
    <row r="32" spans="1:14" ht="23" x14ac:dyDescent="0.25">
      <c r="A32" s="27"/>
      <c r="B32" s="38">
        <v>15</v>
      </c>
      <c r="C32" s="83">
        <v>14723067.919999998</v>
      </c>
      <c r="D32" s="39">
        <v>0</v>
      </c>
      <c r="E32" s="39">
        <v>0</v>
      </c>
      <c r="F32" s="39">
        <v>1090597.623703704</v>
      </c>
      <c r="G32" s="39">
        <v>12541872.672592591</v>
      </c>
      <c r="H32" s="39">
        <v>1090597.623703704</v>
      </c>
      <c r="I32" s="39"/>
      <c r="J32" s="39"/>
      <c r="K32" s="27"/>
      <c r="L32" s="27"/>
      <c r="M32" s="27"/>
      <c r="N32" s="27"/>
    </row>
    <row r="33" spans="1:14" ht="23" x14ac:dyDescent="0.25">
      <c r="A33" s="27"/>
      <c r="B33" s="38">
        <v>15.5</v>
      </c>
      <c r="C33" s="83">
        <v>8922061.5299999975</v>
      </c>
      <c r="D33" s="39">
        <v>0</v>
      </c>
      <c r="E33" s="39">
        <v>0</v>
      </c>
      <c r="F33" s="39">
        <v>615314.58827586193</v>
      </c>
      <c r="G33" s="39">
        <v>7383775.0593103431</v>
      </c>
      <c r="H33" s="39">
        <v>922971.88241379289</v>
      </c>
      <c r="I33" s="39"/>
      <c r="J33" s="39"/>
      <c r="K33" s="27"/>
      <c r="L33" s="27"/>
      <c r="M33" s="27"/>
      <c r="N33" s="27"/>
    </row>
    <row r="34" spans="1:14" ht="23" x14ac:dyDescent="0.25">
      <c r="A34" s="27"/>
      <c r="B34" s="38">
        <v>16</v>
      </c>
      <c r="C34" s="83">
        <v>3518902.83</v>
      </c>
      <c r="D34" s="39">
        <v>0</v>
      </c>
      <c r="E34" s="39">
        <v>0</v>
      </c>
      <c r="F34" s="39">
        <v>351890.28300000005</v>
      </c>
      <c r="G34" s="39">
        <v>2815122.2640000004</v>
      </c>
      <c r="H34" s="39">
        <v>351890.28300000005</v>
      </c>
      <c r="I34" s="39"/>
      <c r="J34" s="39"/>
      <c r="K34" s="27"/>
      <c r="L34" s="27"/>
      <c r="M34" s="27"/>
      <c r="N34" s="27"/>
    </row>
    <row r="35" spans="1:14" ht="23" x14ac:dyDescent="0.25">
      <c r="A35" s="27"/>
      <c r="B35" s="38">
        <v>16.5</v>
      </c>
      <c r="C35" s="83">
        <v>3037039.71</v>
      </c>
      <c r="D35" s="39">
        <v>0</v>
      </c>
      <c r="E35" s="39">
        <v>0</v>
      </c>
      <c r="F35" s="39">
        <v>337448.85666666663</v>
      </c>
      <c r="G35" s="39">
        <v>2024693.14</v>
      </c>
      <c r="H35" s="39">
        <v>674897.71333333326</v>
      </c>
      <c r="I35" s="39"/>
      <c r="J35" s="39"/>
      <c r="K35" s="27"/>
      <c r="L35" s="27"/>
      <c r="M35" s="27"/>
      <c r="N35" s="27"/>
    </row>
    <row r="36" spans="1:14" ht="23" x14ac:dyDescent="0.25">
      <c r="A36" s="27"/>
      <c r="B36" s="38">
        <v>17</v>
      </c>
      <c r="C36" s="83">
        <v>1012312.98</v>
      </c>
      <c r="D36" s="39">
        <v>0</v>
      </c>
      <c r="E36" s="39">
        <v>0</v>
      </c>
      <c r="F36" s="39">
        <v>0</v>
      </c>
      <c r="G36" s="39">
        <v>1012312.98</v>
      </c>
      <c r="H36" s="39">
        <v>0</v>
      </c>
      <c r="I36" s="39"/>
      <c r="J36" s="39"/>
      <c r="K36" s="27"/>
      <c r="L36" s="27"/>
      <c r="M36" s="27"/>
      <c r="N36" s="27"/>
    </row>
    <row r="37" spans="1:14" ht="23" x14ac:dyDescent="0.25">
      <c r="A37" s="27"/>
      <c r="B37" s="38">
        <v>17.5</v>
      </c>
      <c r="C37" s="83">
        <v>20.3</v>
      </c>
      <c r="D37" s="39">
        <v>0</v>
      </c>
      <c r="E37" s="39">
        <v>0</v>
      </c>
      <c r="F37" s="39">
        <v>0</v>
      </c>
      <c r="G37" s="39">
        <v>20.3</v>
      </c>
      <c r="H37" s="39">
        <v>0</v>
      </c>
      <c r="I37" s="39"/>
      <c r="J37" s="39"/>
      <c r="K37" s="27"/>
      <c r="L37" s="27"/>
      <c r="M37" s="27"/>
      <c r="N37" s="27"/>
    </row>
    <row r="38" spans="1:14" ht="23" x14ac:dyDescent="0.25">
      <c r="A38" s="27"/>
      <c r="B38" s="38">
        <v>18</v>
      </c>
      <c r="C38" s="83"/>
      <c r="D38" s="39"/>
      <c r="E38" s="39"/>
      <c r="F38" s="39"/>
      <c r="G38" s="39"/>
      <c r="H38" s="39"/>
      <c r="I38" s="39"/>
      <c r="J38" s="39"/>
      <c r="K38" s="27"/>
      <c r="L38" s="43"/>
      <c r="M38" s="43"/>
      <c r="N38" s="27"/>
    </row>
    <row r="39" spans="1:14" ht="23" x14ac:dyDescent="0.25">
      <c r="A39" s="27"/>
      <c r="B39" s="38">
        <v>18.5</v>
      </c>
      <c r="C39" s="83"/>
      <c r="D39" s="39"/>
      <c r="E39" s="39"/>
      <c r="F39" s="39"/>
      <c r="G39" s="39"/>
      <c r="H39" s="39"/>
      <c r="I39" s="39"/>
      <c r="J39" s="39"/>
      <c r="K39" s="27"/>
      <c r="L39" s="43"/>
      <c r="M39" s="43"/>
      <c r="N39" s="27"/>
    </row>
    <row r="40" spans="1:14" ht="23" x14ac:dyDescent="0.25">
      <c r="A40" s="27"/>
      <c r="B40" s="38">
        <v>19</v>
      </c>
      <c r="C40" s="83"/>
      <c r="D40" s="39"/>
      <c r="E40" s="39"/>
      <c r="F40" s="39"/>
      <c r="G40" s="39"/>
      <c r="H40" s="39"/>
      <c r="I40" s="39"/>
      <c r="J40" s="39">
        <v>0</v>
      </c>
      <c r="K40" s="27"/>
      <c r="L40" s="43"/>
      <c r="M40" s="43"/>
      <c r="N40" s="27"/>
    </row>
    <row r="41" spans="1:14" ht="23" x14ac:dyDescent="0.25">
      <c r="A41" s="27"/>
      <c r="B41" s="38">
        <v>19.5</v>
      </c>
      <c r="C41" s="83"/>
      <c r="D41" s="39"/>
      <c r="E41" s="39"/>
      <c r="F41" s="39"/>
      <c r="G41" s="39"/>
      <c r="H41" s="39"/>
      <c r="I41" s="39"/>
      <c r="J41" s="39"/>
      <c r="K41" s="27"/>
      <c r="L41" s="43"/>
      <c r="M41" s="43"/>
      <c r="N41" s="27"/>
    </row>
    <row r="42" spans="1:14" ht="23" x14ac:dyDescent="0.25">
      <c r="A42" s="27"/>
      <c r="B42" s="44"/>
      <c r="C42" s="84"/>
      <c r="D42" s="45"/>
      <c r="E42" s="45"/>
      <c r="F42" s="45"/>
      <c r="G42" s="45"/>
      <c r="H42" s="45"/>
      <c r="I42" s="45"/>
      <c r="J42" s="45"/>
      <c r="K42" s="27"/>
      <c r="L42" s="43"/>
      <c r="M42" s="43"/>
      <c r="N42" s="27"/>
    </row>
    <row r="43" spans="1:14" ht="23" x14ac:dyDescent="0.25">
      <c r="A43" s="27"/>
      <c r="B43" s="46" t="s">
        <v>23</v>
      </c>
      <c r="C43" s="90">
        <v>194752232.54000002</v>
      </c>
      <c r="D43" s="39">
        <v>0</v>
      </c>
      <c r="E43" s="39">
        <v>62868266.898582399</v>
      </c>
      <c r="F43" s="39">
        <v>61536188.380124152</v>
      </c>
      <c r="G43" s="39">
        <v>67307419.758842617</v>
      </c>
      <c r="H43" s="39">
        <v>3040357.5024508303</v>
      </c>
      <c r="I43" s="39"/>
      <c r="J43" s="39">
        <v>0</v>
      </c>
      <c r="K43" s="27"/>
      <c r="L43" s="43"/>
      <c r="M43" s="43"/>
      <c r="N43" s="27"/>
    </row>
    <row r="44" spans="1:14" s="25" customFormat="1" ht="23" x14ac:dyDescent="0.25">
      <c r="A44" s="47"/>
      <c r="B44" s="38" t="s">
        <v>24</v>
      </c>
      <c r="C44" s="86">
        <v>99.999999999999986</v>
      </c>
      <c r="D44" s="48">
        <v>0</v>
      </c>
      <c r="E44" s="48">
        <v>32.281153380703827</v>
      </c>
      <c r="F44" s="48">
        <v>31.597167117190956</v>
      </c>
      <c r="G44" s="48">
        <v>34.560538218743346</v>
      </c>
      <c r="H44" s="48">
        <v>1.5611412833618601</v>
      </c>
      <c r="I44" s="48"/>
      <c r="J44" s="48">
        <v>0</v>
      </c>
      <c r="K44" s="47"/>
      <c r="L44" s="43"/>
      <c r="M44" s="43"/>
      <c r="N44" s="47"/>
    </row>
    <row r="45" spans="1:14" s="25" customFormat="1" ht="23" x14ac:dyDescent="0.25">
      <c r="A45" s="47"/>
      <c r="B45" s="38" t="s">
        <v>25</v>
      </c>
      <c r="C45" s="87">
        <v>13.205620749363041</v>
      </c>
      <c r="D45" s="49">
        <v>0</v>
      </c>
      <c r="E45" s="49">
        <v>11.392508984953585</v>
      </c>
      <c r="F45" s="49">
        <v>13.345820251260619</v>
      </c>
      <c r="G45" s="49">
        <v>14.662794037279429</v>
      </c>
      <c r="H45" s="49">
        <v>15.600496090586446</v>
      </c>
      <c r="I45" s="49"/>
      <c r="J45" s="49">
        <v>0</v>
      </c>
      <c r="K45" s="47"/>
      <c r="L45" s="43"/>
      <c r="M45" s="43"/>
      <c r="N45" s="47"/>
    </row>
    <row r="46" spans="1:14" s="26" customFormat="1" ht="23" x14ac:dyDescent="0.25">
      <c r="A46" s="50"/>
      <c r="B46" s="51" t="s">
        <v>26</v>
      </c>
      <c r="C46" s="88">
        <v>2.8353901083274486</v>
      </c>
      <c r="D46" s="52">
        <v>0</v>
      </c>
      <c r="E46" s="52">
        <v>1.3958301521859668</v>
      </c>
      <c r="F46" s="52">
        <v>0.89271515174897076</v>
      </c>
      <c r="G46" s="52">
        <v>0.59829552354669258</v>
      </c>
      <c r="H46" s="52">
        <v>0.33049206807741138</v>
      </c>
      <c r="I46" s="52"/>
      <c r="J46" s="52">
        <v>0</v>
      </c>
      <c r="K46" s="50"/>
      <c r="L46" s="43"/>
      <c r="M46" s="43"/>
      <c r="N46" s="50"/>
    </row>
    <row r="47" spans="1:14" ht="23" x14ac:dyDescent="0.25">
      <c r="A47" s="27"/>
      <c r="B47" s="53" t="s">
        <v>27</v>
      </c>
      <c r="C47" s="89">
        <v>18.926913919323329</v>
      </c>
      <c r="D47" s="54">
        <v>0</v>
      </c>
      <c r="E47" s="54">
        <v>11.509553126501881</v>
      </c>
      <c r="F47" s="54">
        <v>18.832056497075346</v>
      </c>
      <c r="G47" s="54">
        <v>25.34171718261203</v>
      </c>
      <c r="H47" s="54">
        <v>30.819151254244105</v>
      </c>
      <c r="I47" s="54"/>
      <c r="J47" s="54">
        <v>0</v>
      </c>
      <c r="K47" s="27"/>
      <c r="L47" s="43"/>
      <c r="M47" s="43"/>
      <c r="N47" s="27"/>
    </row>
    <row r="48" spans="1:14" ht="23" x14ac:dyDescent="0.25">
      <c r="A48" s="27"/>
      <c r="B48" s="46" t="s">
        <v>28</v>
      </c>
      <c r="C48" s="83">
        <v>3681.8254675844532</v>
      </c>
      <c r="D48" s="55">
        <v>0</v>
      </c>
      <c r="E48" s="55">
        <v>723.58565784033385</v>
      </c>
      <c r="F48" s="55">
        <v>1158.8529761891693</v>
      </c>
      <c r="G48" s="55">
        <v>1705.6855958199424</v>
      </c>
      <c r="H48" s="55">
        <v>93.701237735007993</v>
      </c>
      <c r="I48" s="55"/>
      <c r="J48" s="55">
        <v>0</v>
      </c>
      <c r="K48" s="27"/>
      <c r="L48" s="27"/>
      <c r="M48" s="27"/>
      <c r="N48" s="27"/>
    </row>
    <row r="49" spans="1:14" ht="23" x14ac:dyDescent="0.25">
      <c r="A49" s="27"/>
      <c r="B49" s="44" t="s">
        <v>24</v>
      </c>
      <c r="C49" s="91">
        <v>100</v>
      </c>
      <c r="D49" s="56">
        <v>0</v>
      </c>
      <c r="E49" s="56">
        <v>19.652904903041453</v>
      </c>
      <c r="F49" s="56">
        <v>31.474956822151093</v>
      </c>
      <c r="G49" s="56">
        <v>46.327171421816381</v>
      </c>
      <c r="H49" s="56">
        <v>2.5449668529910752</v>
      </c>
      <c r="I49" s="57"/>
      <c r="J49" s="57"/>
      <c r="K49" s="27"/>
      <c r="L49" s="27"/>
      <c r="M49" s="27"/>
      <c r="N49" s="27"/>
    </row>
    <row r="50" spans="1:14" ht="23" x14ac:dyDescent="0.25">
      <c r="A50" s="27"/>
      <c r="B50" s="28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 ht="23" x14ac:dyDescent="0.25">
      <c r="A51" s="27"/>
      <c r="B51" s="28"/>
      <c r="C51" s="27" t="s">
        <v>30</v>
      </c>
      <c r="D51" s="27"/>
      <c r="E51" s="47">
        <f>E48*100/C48</f>
        <v>19.652904903041453</v>
      </c>
      <c r="F51" s="27"/>
      <c r="G51" s="27"/>
      <c r="H51" s="27"/>
      <c r="I51" s="27"/>
      <c r="J51" s="27"/>
      <c r="K51" s="27"/>
      <c r="L51" s="27"/>
      <c r="M51" s="27"/>
      <c r="N51" s="27"/>
    </row>
    <row r="52" spans="1:14" ht="23" x14ac:dyDescent="0.25">
      <c r="A52" s="27"/>
      <c r="B52" s="28"/>
      <c r="C52" s="27" t="s">
        <v>16</v>
      </c>
      <c r="D52" s="27">
        <f t="shared" ref="D52:I52" si="0">D43/1000000</f>
        <v>0</v>
      </c>
      <c r="E52" s="27">
        <f t="shared" si="0"/>
        <v>62.868266898582398</v>
      </c>
      <c r="F52" s="27">
        <f t="shared" si="0"/>
        <v>61.536188380124152</v>
      </c>
      <c r="G52" s="27">
        <f t="shared" si="0"/>
        <v>67.307419758842613</v>
      </c>
      <c r="H52" s="27">
        <f t="shared" si="0"/>
        <v>3.0403575024508305</v>
      </c>
      <c r="I52" s="27">
        <f t="shared" si="0"/>
        <v>0</v>
      </c>
      <c r="J52" s="27"/>
      <c r="K52" s="27"/>
      <c r="L52" s="27"/>
      <c r="M52" s="27"/>
      <c r="N52" s="27"/>
    </row>
    <row r="53" spans="1:14" ht="23" x14ac:dyDescent="0.25">
      <c r="A53" s="27"/>
      <c r="B53" s="28"/>
      <c r="C53" s="27">
        <f>L55</f>
        <v>18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 ht="23" x14ac:dyDescent="0.25">
      <c r="A54" s="27"/>
      <c r="B54" s="28"/>
      <c r="C54" s="47">
        <f>K55</f>
        <v>18.35089225108608</v>
      </c>
      <c r="D54" s="58" t="str">
        <f t="shared" ref="D54:I54" si="1">D6</f>
        <v>O</v>
      </c>
      <c r="E54" s="58" t="str">
        <f t="shared" si="1"/>
        <v>I</v>
      </c>
      <c r="F54" s="58" t="str">
        <f t="shared" si="1"/>
        <v>II</v>
      </c>
      <c r="G54" s="58" t="str">
        <f t="shared" si="1"/>
        <v>III</v>
      </c>
      <c r="H54" s="58" t="str">
        <f t="shared" si="1"/>
        <v>IV</v>
      </c>
      <c r="I54" s="58" t="str">
        <f t="shared" si="1"/>
        <v>V</v>
      </c>
      <c r="J54" s="27"/>
      <c r="K54" s="27"/>
      <c r="L54" s="27"/>
      <c r="M54" s="27"/>
      <c r="N54" s="27"/>
    </row>
    <row r="55" spans="1:14" ht="23" x14ac:dyDescent="0.25">
      <c r="A55" s="27"/>
      <c r="B55" s="59">
        <v>2016</v>
      </c>
      <c r="C55" s="27" t="str">
        <f>CONCATENATE(C51,C53,C52)</f>
        <v>&lt; 11,5 cm =18%</v>
      </c>
      <c r="D55" s="47">
        <f t="shared" ref="D55:I55" si="2">SUM(D8:D24)/1000000000</f>
        <v>0</v>
      </c>
      <c r="E55" s="47">
        <f>SUM(E8:E24)/1000000000</f>
        <v>3.4611595071538465E-2</v>
      </c>
      <c r="F55" s="47">
        <f t="shared" si="2"/>
        <v>1.1271772784615386E-3</v>
      </c>
      <c r="G55" s="47">
        <f t="shared" si="2"/>
        <v>0</v>
      </c>
      <c r="H55" s="47">
        <f t="shared" si="2"/>
        <v>0</v>
      </c>
      <c r="I55" s="47">
        <f t="shared" si="2"/>
        <v>0</v>
      </c>
      <c r="J55" s="47">
        <f>SUM(D55:I55)</f>
        <v>3.5738772350000003E-2</v>
      </c>
      <c r="K55" s="47">
        <f>(J55/$J57)*100</f>
        <v>18.35089225108608</v>
      </c>
      <c r="L55" s="47">
        <f>ROUND(K55,0)</f>
        <v>18</v>
      </c>
      <c r="M55" s="27"/>
      <c r="N55" s="27"/>
    </row>
    <row r="56" spans="1:14" ht="23" x14ac:dyDescent="0.25">
      <c r="A56" s="27"/>
      <c r="B56" s="59"/>
      <c r="C56" s="27" t="s">
        <v>29</v>
      </c>
      <c r="D56" s="47">
        <f t="shared" ref="D56:I56" si="3">SUM(D25:D42)/1000000000</f>
        <v>0</v>
      </c>
      <c r="E56" s="47">
        <f t="shared" si="3"/>
        <v>2.8256671827043948E-2</v>
      </c>
      <c r="F56" s="47">
        <f t="shared" si="3"/>
        <v>6.0409011101662614E-2</v>
      </c>
      <c r="G56" s="47">
        <f t="shared" si="3"/>
        <v>6.7307419758842621E-2</v>
      </c>
      <c r="H56" s="47">
        <f t="shared" si="3"/>
        <v>3.0403575024508301E-3</v>
      </c>
      <c r="I56" s="47">
        <f t="shared" si="3"/>
        <v>0</v>
      </c>
      <c r="J56" s="47">
        <f>SUM(D56:I56)</f>
        <v>0.15901346019000001</v>
      </c>
      <c r="K56" s="47">
        <f>(J56/$J57)*100</f>
        <v>81.64910774891392</v>
      </c>
      <c r="L56" s="27"/>
      <c r="M56" s="27"/>
      <c r="N56" s="27"/>
    </row>
    <row r="57" spans="1:14" ht="23" x14ac:dyDescent="0.25">
      <c r="A57" s="27"/>
      <c r="B57" s="59"/>
      <c r="C57" s="27"/>
      <c r="D57" s="27"/>
      <c r="E57" s="27"/>
      <c r="F57" s="27"/>
      <c r="G57" s="27"/>
      <c r="H57" s="27"/>
      <c r="I57" s="27"/>
      <c r="J57" s="47">
        <f>SUM(J55:J56)</f>
        <v>0.19475223254000001</v>
      </c>
      <c r="K57" s="47">
        <f>SUM(K55:K56)</f>
        <v>100</v>
      </c>
      <c r="L57" s="27"/>
      <c r="M57" s="27"/>
      <c r="N57" s="27"/>
    </row>
    <row r="58" spans="1:14" ht="23" x14ac:dyDescent="0.25">
      <c r="A58" s="27"/>
      <c r="B58" s="59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 ht="23" x14ac:dyDescent="0.25">
      <c r="A59" s="27"/>
      <c r="B59" s="59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 ht="23" x14ac:dyDescent="0.25">
      <c r="A60" s="27"/>
      <c r="B60" s="59"/>
      <c r="C60" s="47">
        <f>K61</f>
        <v>0</v>
      </c>
      <c r="D60" s="60" t="s">
        <v>5</v>
      </c>
      <c r="E60" s="60" t="s">
        <v>6</v>
      </c>
      <c r="F60" s="60" t="s">
        <v>7</v>
      </c>
      <c r="G60" s="60" t="s">
        <v>8</v>
      </c>
      <c r="H60" s="60" t="s">
        <v>9</v>
      </c>
      <c r="I60" s="60" t="s">
        <v>10</v>
      </c>
      <c r="J60" s="27"/>
      <c r="K60" s="27"/>
      <c r="L60" s="27"/>
      <c r="M60" s="27"/>
      <c r="N60" s="27"/>
    </row>
    <row r="61" spans="1:14" ht="23" x14ac:dyDescent="0.25">
      <c r="A61" s="27"/>
      <c r="B61" s="59"/>
      <c r="C61" s="27" t="s">
        <v>31</v>
      </c>
      <c r="D61" s="61"/>
      <c r="E61" s="61"/>
      <c r="F61" s="61"/>
      <c r="G61" s="61"/>
      <c r="H61" s="61"/>
      <c r="I61" s="61"/>
      <c r="J61" s="47"/>
      <c r="K61" s="47"/>
      <c r="L61" s="42"/>
      <c r="M61" s="27"/>
      <c r="N61" s="27"/>
    </row>
    <row r="62" spans="1:14" ht="23" x14ac:dyDescent="0.25">
      <c r="A62" s="27"/>
      <c r="B62" s="59"/>
      <c r="C62" s="27" t="s">
        <v>29</v>
      </c>
      <c r="D62" s="61"/>
      <c r="E62" s="61"/>
      <c r="F62" s="61"/>
      <c r="G62" s="61"/>
      <c r="H62" s="61"/>
      <c r="I62" s="61"/>
      <c r="J62" s="47"/>
      <c r="K62" s="47"/>
      <c r="L62" s="42"/>
      <c r="M62" s="27"/>
      <c r="N62" s="27"/>
    </row>
    <row r="63" spans="1:14" ht="23" x14ac:dyDescent="0.25">
      <c r="A63" s="27"/>
      <c r="B63" s="59"/>
      <c r="C63" s="27"/>
      <c r="D63" s="27"/>
      <c r="E63" s="27"/>
      <c r="F63" s="27"/>
      <c r="G63" s="27"/>
      <c r="H63" s="27"/>
      <c r="I63" s="27"/>
      <c r="J63" s="47"/>
      <c r="K63" s="47"/>
      <c r="L63" s="42"/>
      <c r="M63" s="27"/>
      <c r="N63" s="27"/>
    </row>
    <row r="64" spans="1:14" ht="23" x14ac:dyDescent="0.25">
      <c r="A64" s="27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</sheetData>
  <mergeCells count="2">
    <mergeCell ref="B1:J1"/>
    <mergeCell ref="B2:J2"/>
  </mergeCells>
  <phoneticPr fontId="0" type="noConversion"/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&amp;CCONVENIO DE DESEMPEÑO IFOP / SUBSECRETARÍA DE ECONOMÍA Y EMT 2020: 
"PROGRAMA DE SEGUIMIENTO DE LAS PRINCIPALES PESQUERÍAS PELÁGICAS, REGIONES DE VALPARAÍSO Y AYSÉN DEL GENERAL CARLOS IBÁÑEZ DEL CAMPO, AÑO 2020".  ANEXO 4XXX</oddFoot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64"/>
  <sheetViews>
    <sheetView showZeros="0" zoomScale="35" zoomScaleNormal="35" workbookViewId="0"/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3" width="24.140625" style="3" customWidth="1"/>
    <col min="4" max="8" width="23.85546875" style="3" customWidth="1"/>
    <col min="9" max="10" width="20.85546875" style="3" customWidth="1"/>
    <col min="11" max="11" width="12.42578125" style="1" bestFit="1" customWidth="1"/>
    <col min="12" max="12" width="22.28515625" style="1" bestFit="1" customWidth="1"/>
    <col min="13" max="17" width="11.5703125" style="1"/>
    <col min="18" max="18" width="13.85546875" style="1" customWidth="1"/>
    <col min="19" max="19" width="17.7109375" style="1" bestFit="1" customWidth="1"/>
    <col min="20" max="20" width="18.28515625" style="1" bestFit="1" customWidth="1"/>
    <col min="21" max="22" width="17.5703125" style="1" customWidth="1"/>
    <col min="23" max="16384" width="11.5703125" style="1"/>
  </cols>
  <sheetData>
    <row r="1" spans="1:23" ht="33" customHeight="1" x14ac:dyDescent="0.25">
      <c r="A1" s="27"/>
      <c r="B1" s="102" t="s">
        <v>49</v>
      </c>
      <c r="C1" s="102"/>
      <c r="D1" s="102"/>
      <c r="E1" s="102"/>
      <c r="F1" s="102"/>
      <c r="G1" s="102"/>
      <c r="H1" s="102"/>
      <c r="I1" s="102"/>
      <c r="J1" s="102"/>
      <c r="K1" s="27"/>
      <c r="L1" s="27"/>
      <c r="M1" s="27"/>
      <c r="N1" s="27"/>
    </row>
    <row r="2" spans="1:23" ht="23" x14ac:dyDescent="0.25">
      <c r="A2" s="27"/>
      <c r="B2" s="102" t="s">
        <v>70</v>
      </c>
      <c r="C2" s="102"/>
      <c r="D2" s="102"/>
      <c r="E2" s="102"/>
      <c r="F2" s="102"/>
      <c r="G2" s="102"/>
      <c r="H2" s="102"/>
      <c r="I2" s="102"/>
      <c r="J2" s="102"/>
      <c r="K2" s="27"/>
      <c r="L2" s="27"/>
      <c r="M2" s="27"/>
      <c r="N2" s="27"/>
    </row>
    <row r="3" spans="1:23" ht="23" x14ac:dyDescent="0.25">
      <c r="A3" s="27"/>
      <c r="B3" s="28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23" s="4" customFormat="1" ht="24" thickBot="1" x14ac:dyDescent="0.3">
      <c r="A4" s="29"/>
      <c r="B4" s="30"/>
      <c r="C4" s="80"/>
      <c r="D4" s="31"/>
      <c r="E4" s="31"/>
      <c r="F4" s="31"/>
      <c r="G4" s="31"/>
      <c r="H4" s="31"/>
      <c r="I4" s="31"/>
      <c r="J4" s="31"/>
      <c r="K4" s="29"/>
      <c r="L4" s="29"/>
      <c r="M4" s="29"/>
      <c r="N4" s="29"/>
    </row>
    <row r="5" spans="1:23" s="5" customFormat="1" ht="30" x14ac:dyDescent="0.3">
      <c r="A5" s="29"/>
      <c r="B5" s="32" t="s">
        <v>0</v>
      </c>
      <c r="C5" s="81" t="s">
        <v>1</v>
      </c>
      <c r="D5" s="33" t="s">
        <v>2</v>
      </c>
      <c r="E5" s="33"/>
      <c r="F5" s="33"/>
      <c r="G5" s="33"/>
      <c r="H5" s="33"/>
      <c r="I5" s="33"/>
      <c r="J5" s="33"/>
      <c r="K5" s="29"/>
      <c r="L5" s="29"/>
      <c r="M5" s="29"/>
      <c r="N5" s="29"/>
      <c r="P5" s="6"/>
      <c r="Q5" s="7"/>
      <c r="R5" s="7"/>
      <c r="S5" s="7"/>
      <c r="T5" s="7"/>
      <c r="U5" s="7"/>
      <c r="V5" s="7"/>
      <c r="W5" s="8"/>
    </row>
    <row r="6" spans="1:23" s="4" customFormat="1" ht="23" x14ac:dyDescent="0.25">
      <c r="A6" s="29"/>
      <c r="B6" s="32" t="s">
        <v>3</v>
      </c>
      <c r="C6" s="81" t="s">
        <v>4</v>
      </c>
      <c r="D6" s="34" t="s">
        <v>5</v>
      </c>
      <c r="E6" s="34" t="s">
        <v>6</v>
      </c>
      <c r="F6" s="34" t="s">
        <v>7</v>
      </c>
      <c r="G6" s="34" t="s">
        <v>8</v>
      </c>
      <c r="H6" s="34" t="s">
        <v>9</v>
      </c>
      <c r="I6" s="34" t="s">
        <v>10</v>
      </c>
      <c r="J6" s="35"/>
      <c r="K6" s="29"/>
      <c r="L6" s="29"/>
      <c r="M6" s="29"/>
      <c r="N6" s="29"/>
      <c r="P6" s="9"/>
      <c r="Q6" s="10"/>
      <c r="R6" s="10"/>
      <c r="S6" s="10"/>
      <c r="T6" s="11" t="s">
        <v>11</v>
      </c>
      <c r="U6" s="12" t="s">
        <v>12</v>
      </c>
      <c r="V6" s="12" t="s">
        <v>12</v>
      </c>
      <c r="W6" s="12" t="s">
        <v>12</v>
      </c>
    </row>
    <row r="7" spans="1:23" ht="23" x14ac:dyDescent="0.25">
      <c r="A7" s="27"/>
      <c r="B7" s="36"/>
      <c r="C7" s="82"/>
      <c r="D7" s="37"/>
      <c r="E7" s="37"/>
      <c r="F7" s="37"/>
      <c r="G7" s="37"/>
      <c r="H7" s="37"/>
      <c r="I7" s="37"/>
      <c r="J7" s="37"/>
      <c r="K7" s="27"/>
      <c r="L7" s="27"/>
      <c r="M7" s="27"/>
      <c r="N7" s="27"/>
      <c r="P7" s="9"/>
      <c r="Q7" s="13"/>
      <c r="R7" s="13"/>
      <c r="S7" s="14"/>
      <c r="T7" s="10"/>
      <c r="U7" s="15"/>
      <c r="V7" s="15"/>
      <c r="W7" s="15"/>
    </row>
    <row r="8" spans="1:23" ht="23" x14ac:dyDescent="0.25">
      <c r="A8" s="27"/>
      <c r="B8" s="38">
        <v>3</v>
      </c>
      <c r="C8" s="83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>
        <v>0</v>
      </c>
      <c r="J8" s="40"/>
      <c r="K8" s="27"/>
      <c r="L8" s="27"/>
      <c r="M8" s="27"/>
      <c r="N8" s="27"/>
      <c r="P8" s="9"/>
      <c r="Q8" s="13" t="s">
        <v>15</v>
      </c>
      <c r="R8" s="16" t="e">
        <f>V8</f>
        <v>#REF!</v>
      </c>
      <c r="S8" s="17">
        <f>C43</f>
        <v>2741925226.2599998</v>
      </c>
      <c r="T8" s="17" t="e">
        <f>SUM(T9:T11)</f>
        <v>#REF!</v>
      </c>
      <c r="U8" s="18" t="e">
        <f>T8/1000000</f>
        <v>#REF!</v>
      </c>
      <c r="V8" s="19" t="e">
        <f>SUM(V9:V11)</f>
        <v>#REF!</v>
      </c>
      <c r="W8" s="18"/>
    </row>
    <row r="9" spans="1:23" ht="23" x14ac:dyDescent="0.25">
      <c r="A9" s="27"/>
      <c r="B9" s="38">
        <v>3.5</v>
      </c>
      <c r="C9" s="83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>
        <v>0</v>
      </c>
      <c r="J9" s="39">
        <v>0</v>
      </c>
      <c r="K9" s="27"/>
      <c r="L9" s="41"/>
      <c r="M9" s="41"/>
      <c r="N9" s="27"/>
      <c r="P9" s="9"/>
      <c r="Q9" s="13" t="s">
        <v>17</v>
      </c>
      <c r="R9" s="16" t="e">
        <f>V9</f>
        <v>#REF!</v>
      </c>
      <c r="S9" s="17"/>
      <c r="T9" s="17">
        <f>[1]SC19Ñ00!C40</f>
        <v>364348816.78055447</v>
      </c>
      <c r="U9" s="18">
        <f>T9/1000000</f>
        <v>364.3488167805545</v>
      </c>
      <c r="V9" s="20" t="e">
        <f>(U9*100)/$U$8</f>
        <v>#REF!</v>
      </c>
      <c r="W9" s="18"/>
    </row>
    <row r="10" spans="1:23" ht="23" x14ac:dyDescent="0.25">
      <c r="A10" s="27"/>
      <c r="B10" s="38">
        <v>4</v>
      </c>
      <c r="C10" s="83">
        <v>884493.98</v>
      </c>
      <c r="D10" s="39">
        <v>884493.98</v>
      </c>
      <c r="E10" s="39">
        <v>0</v>
      </c>
      <c r="F10" s="39">
        <v>0</v>
      </c>
      <c r="G10" s="39">
        <v>0</v>
      </c>
      <c r="H10" s="39">
        <v>0</v>
      </c>
      <c r="I10" s="39">
        <v>0</v>
      </c>
      <c r="J10" s="39">
        <v>0</v>
      </c>
      <c r="K10" s="27"/>
      <c r="L10" s="42"/>
      <c r="M10" s="41"/>
      <c r="N10" s="27"/>
      <c r="P10" s="9"/>
      <c r="Q10" s="13" t="s">
        <v>19</v>
      </c>
      <c r="R10" s="16" t="e">
        <f>V10</f>
        <v>#REF!</v>
      </c>
      <c r="S10" s="17"/>
      <c r="T10" s="17">
        <f>[1]SC28Ñ00!C40</f>
        <v>66674619947.842796</v>
      </c>
      <c r="U10" s="18">
        <f>T10/1000000</f>
        <v>66674.619947842803</v>
      </c>
      <c r="V10" s="20" t="e">
        <f>(U10*100)/$U$8</f>
        <v>#REF!</v>
      </c>
      <c r="W10" s="18"/>
    </row>
    <row r="11" spans="1:23" ht="23" x14ac:dyDescent="0.25">
      <c r="A11" s="27"/>
      <c r="B11" s="38">
        <v>4.5</v>
      </c>
      <c r="C11" s="83">
        <v>2213580.9500000002</v>
      </c>
      <c r="D11" s="39">
        <v>2213580.9500000002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27"/>
      <c r="L11" s="42"/>
      <c r="M11" s="41"/>
      <c r="N11" s="27"/>
      <c r="P11" s="9"/>
      <c r="Q11" s="13" t="s">
        <v>21</v>
      </c>
      <c r="R11" s="16" t="e">
        <f>V11</f>
        <v>#REF!</v>
      </c>
      <c r="S11" s="17"/>
      <c r="T11" s="17" t="e">
        <f>#REF!</f>
        <v>#REF!</v>
      </c>
      <c r="U11" s="18" t="e">
        <f>T11/1000000</f>
        <v>#REF!</v>
      </c>
      <c r="V11" s="20" t="e">
        <f>(U11*100)/$U$8</f>
        <v>#REF!</v>
      </c>
      <c r="W11" s="18"/>
    </row>
    <row r="12" spans="1:23" ht="26" thickBot="1" x14ac:dyDescent="0.3">
      <c r="A12" s="27"/>
      <c r="B12" s="38">
        <v>5</v>
      </c>
      <c r="C12" s="83">
        <v>28776110.34</v>
      </c>
      <c r="D12" s="39">
        <v>28776110.34</v>
      </c>
      <c r="E12" s="39">
        <v>0</v>
      </c>
      <c r="F12" s="39">
        <v>0</v>
      </c>
      <c r="G12" s="39">
        <v>0</v>
      </c>
      <c r="H12" s="39">
        <v>0</v>
      </c>
      <c r="I12" s="39">
        <v>0</v>
      </c>
      <c r="J12" s="39">
        <v>0</v>
      </c>
      <c r="K12" s="27"/>
      <c r="L12" s="27"/>
      <c r="M12" s="27"/>
      <c r="N12" s="27"/>
      <c r="P12" s="21"/>
      <c r="Q12" s="22"/>
      <c r="R12" s="22"/>
      <c r="S12" s="22"/>
      <c r="T12" s="23"/>
      <c r="U12" s="23"/>
      <c r="V12" s="23"/>
      <c r="W12" s="24"/>
    </row>
    <row r="13" spans="1:23" ht="23" x14ac:dyDescent="0.25">
      <c r="A13" s="27"/>
      <c r="B13" s="38">
        <v>5.5</v>
      </c>
      <c r="C13" s="83">
        <v>111941283.80000001</v>
      </c>
      <c r="D13" s="39">
        <v>111941283.80000001</v>
      </c>
      <c r="E13" s="39">
        <v>0</v>
      </c>
      <c r="F13" s="39">
        <v>0</v>
      </c>
      <c r="G13" s="39">
        <v>0</v>
      </c>
      <c r="H13" s="39">
        <v>0</v>
      </c>
      <c r="I13" s="39">
        <v>0</v>
      </c>
      <c r="J13" s="39">
        <v>0</v>
      </c>
      <c r="K13" s="27"/>
      <c r="L13" s="27"/>
      <c r="M13" s="27"/>
      <c r="N13" s="27"/>
    </row>
    <row r="14" spans="1:23" ht="23" x14ac:dyDescent="0.25">
      <c r="A14" s="27"/>
      <c r="B14" s="38">
        <v>6</v>
      </c>
      <c r="C14" s="83">
        <v>200041618.19</v>
      </c>
      <c r="D14" s="39">
        <v>200041618.19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27"/>
      <c r="L14" s="27"/>
      <c r="M14" s="27"/>
      <c r="N14" s="27"/>
    </row>
    <row r="15" spans="1:23" ht="23" x14ac:dyDescent="0.25">
      <c r="A15" s="27"/>
      <c r="B15" s="38">
        <v>6.5</v>
      </c>
      <c r="C15" s="83">
        <v>220860025.13999999</v>
      </c>
      <c r="D15" s="39">
        <v>220860025.13999999</v>
      </c>
      <c r="E15" s="39">
        <v>0</v>
      </c>
      <c r="F15" s="39">
        <v>0</v>
      </c>
      <c r="G15" s="39">
        <v>0</v>
      </c>
      <c r="H15" s="39">
        <v>0</v>
      </c>
      <c r="I15" s="39">
        <v>0</v>
      </c>
      <c r="J15" s="39">
        <v>0</v>
      </c>
      <c r="K15" s="27"/>
      <c r="L15" s="27"/>
      <c r="M15" s="27"/>
      <c r="N15" s="27"/>
    </row>
    <row r="16" spans="1:23" ht="23" x14ac:dyDescent="0.25">
      <c r="A16" s="27"/>
      <c r="B16" s="38">
        <v>7</v>
      </c>
      <c r="C16" s="83">
        <v>276324363.20999998</v>
      </c>
      <c r="D16" s="39">
        <v>276324363.20999998</v>
      </c>
      <c r="E16" s="39">
        <v>0</v>
      </c>
      <c r="F16" s="39">
        <v>0</v>
      </c>
      <c r="G16" s="39">
        <v>0</v>
      </c>
      <c r="H16" s="39">
        <v>0</v>
      </c>
      <c r="I16" s="39">
        <v>0</v>
      </c>
      <c r="J16" s="39">
        <v>0</v>
      </c>
      <c r="K16" s="27"/>
      <c r="L16" s="27"/>
      <c r="M16" s="27"/>
      <c r="N16" s="27"/>
      <c r="Q16" s="1" t="s">
        <v>22</v>
      </c>
    </row>
    <row r="17" spans="1:14" ht="23" x14ac:dyDescent="0.25">
      <c r="A17" s="27"/>
      <c r="B17" s="38">
        <v>7.5</v>
      </c>
      <c r="C17" s="83">
        <v>217739349.93000001</v>
      </c>
      <c r="D17" s="39">
        <v>217739349.93000001</v>
      </c>
      <c r="E17" s="39">
        <v>0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27"/>
      <c r="L17" s="42">
        <f>K55</f>
        <v>48.951328071071423</v>
      </c>
      <c r="M17" s="41" t="s">
        <v>16</v>
      </c>
      <c r="N17" s="27"/>
    </row>
    <row r="18" spans="1:14" ht="23" x14ac:dyDescent="0.25">
      <c r="A18" s="27"/>
      <c r="B18" s="38">
        <v>8</v>
      </c>
      <c r="C18" s="83">
        <v>155207111.14000002</v>
      </c>
      <c r="D18" s="39">
        <v>155207111.14000002</v>
      </c>
      <c r="E18" s="39">
        <v>0</v>
      </c>
      <c r="F18" s="39">
        <v>0</v>
      </c>
      <c r="G18" s="39">
        <v>0</v>
      </c>
      <c r="H18" s="39">
        <v>0</v>
      </c>
      <c r="I18" s="39">
        <v>0</v>
      </c>
      <c r="J18" s="39">
        <v>0</v>
      </c>
      <c r="K18" s="27"/>
      <c r="L18" s="42">
        <f>C48</f>
        <v>46259.152594795611</v>
      </c>
      <c r="M18" s="41" t="s">
        <v>18</v>
      </c>
      <c r="N18" s="27"/>
    </row>
    <row r="19" spans="1:14" ht="23" x14ac:dyDescent="0.25">
      <c r="A19" s="27"/>
      <c r="B19" s="38">
        <v>8.5</v>
      </c>
      <c r="C19" s="83">
        <v>72571259.320000008</v>
      </c>
      <c r="D19" s="39">
        <v>72571259.320000008</v>
      </c>
      <c r="E19" s="39">
        <v>0</v>
      </c>
      <c r="F19" s="39">
        <v>0</v>
      </c>
      <c r="G19" s="39">
        <v>0</v>
      </c>
      <c r="H19" s="39">
        <v>0</v>
      </c>
      <c r="I19" s="39">
        <v>0</v>
      </c>
      <c r="J19" s="39">
        <v>0</v>
      </c>
      <c r="K19" s="27"/>
      <c r="L19" s="42">
        <f>C43</f>
        <v>2741925226.2599998</v>
      </c>
      <c r="M19" s="41" t="s">
        <v>20</v>
      </c>
      <c r="N19" s="27"/>
    </row>
    <row r="20" spans="1:14" ht="23" x14ac:dyDescent="0.25">
      <c r="A20" s="27"/>
      <c r="B20" s="38">
        <v>9</v>
      </c>
      <c r="C20" s="83">
        <v>28197843.670000002</v>
      </c>
      <c r="D20" s="39">
        <v>28197843.670000002</v>
      </c>
      <c r="E20" s="39">
        <v>0</v>
      </c>
      <c r="F20" s="39">
        <v>0</v>
      </c>
      <c r="G20" s="39">
        <v>0</v>
      </c>
      <c r="H20" s="39">
        <v>0</v>
      </c>
      <c r="I20" s="39">
        <v>0</v>
      </c>
      <c r="J20" s="39">
        <v>0</v>
      </c>
      <c r="K20" s="27"/>
      <c r="L20" s="42">
        <f>L71</f>
        <v>0</v>
      </c>
      <c r="M20" s="27"/>
      <c r="N20" s="27"/>
    </row>
    <row r="21" spans="1:14" ht="23" x14ac:dyDescent="0.25">
      <c r="A21" s="27"/>
      <c r="B21" s="38">
        <v>9.5</v>
      </c>
      <c r="C21" s="83">
        <v>9897413.8499999996</v>
      </c>
      <c r="D21" s="39">
        <v>0</v>
      </c>
      <c r="E21" s="39">
        <v>9897413.8499999996</v>
      </c>
      <c r="F21" s="39">
        <v>0</v>
      </c>
      <c r="G21" s="39">
        <v>0</v>
      </c>
      <c r="H21" s="39">
        <v>0</v>
      </c>
      <c r="I21" s="39">
        <v>0</v>
      </c>
      <c r="J21" s="39">
        <v>0</v>
      </c>
      <c r="K21" s="27"/>
      <c r="L21" s="27"/>
      <c r="M21" s="27"/>
      <c r="N21" s="27"/>
    </row>
    <row r="22" spans="1:14" ht="23" x14ac:dyDescent="0.25">
      <c r="A22" s="27"/>
      <c r="B22" s="38">
        <v>10</v>
      </c>
      <c r="C22" s="83">
        <v>4768049.09</v>
      </c>
      <c r="D22" s="39">
        <v>0</v>
      </c>
      <c r="E22" s="39">
        <v>4768049.09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27"/>
      <c r="L22" s="27"/>
      <c r="M22" s="27"/>
      <c r="N22" s="27"/>
    </row>
    <row r="23" spans="1:14" ht="23" x14ac:dyDescent="0.25">
      <c r="A23" s="27"/>
      <c r="B23" s="38">
        <v>10.5</v>
      </c>
      <c r="C23" s="83">
        <v>6719349.4100000001</v>
      </c>
      <c r="D23" s="39">
        <v>0</v>
      </c>
      <c r="E23" s="39">
        <v>5972755.0311111109</v>
      </c>
      <c r="F23" s="39">
        <v>746594.37888888887</v>
      </c>
      <c r="G23" s="39">
        <v>0</v>
      </c>
      <c r="H23" s="39">
        <v>0</v>
      </c>
      <c r="I23" s="39">
        <v>0</v>
      </c>
      <c r="J23" s="39">
        <v>0</v>
      </c>
      <c r="K23" s="27"/>
      <c r="L23" s="27"/>
      <c r="M23" s="27"/>
      <c r="N23" s="27"/>
    </row>
    <row r="24" spans="1:14" ht="23" x14ac:dyDescent="0.25">
      <c r="A24" s="27"/>
      <c r="B24" s="38">
        <v>11</v>
      </c>
      <c r="C24" s="83">
        <v>6066960.9500000002</v>
      </c>
      <c r="D24" s="39">
        <v>0</v>
      </c>
      <c r="E24" s="39">
        <v>5561380.8708333336</v>
      </c>
      <c r="F24" s="39">
        <v>505580.0791666666</v>
      </c>
      <c r="G24" s="39">
        <v>0</v>
      </c>
      <c r="H24" s="39">
        <v>0</v>
      </c>
      <c r="I24" s="39">
        <v>0</v>
      </c>
      <c r="J24" s="39">
        <v>0</v>
      </c>
      <c r="K24" s="27"/>
      <c r="L24" s="27"/>
      <c r="M24" s="27"/>
      <c r="N24" s="27"/>
    </row>
    <row r="25" spans="1:14" ht="23" x14ac:dyDescent="0.25">
      <c r="A25" s="27"/>
      <c r="B25" s="38">
        <v>11.5</v>
      </c>
      <c r="C25" s="83">
        <v>14799107.379999999</v>
      </c>
      <c r="D25" s="39">
        <v>0</v>
      </c>
      <c r="E25" s="39">
        <v>10125705.049473684</v>
      </c>
      <c r="F25" s="39">
        <v>4673402.3305263156</v>
      </c>
      <c r="G25" s="39">
        <v>0</v>
      </c>
      <c r="H25" s="39">
        <v>0</v>
      </c>
      <c r="I25" s="39">
        <v>0</v>
      </c>
      <c r="J25" s="39">
        <v>0</v>
      </c>
      <c r="K25" s="27"/>
      <c r="L25" s="27"/>
      <c r="M25" s="27"/>
      <c r="N25" s="27"/>
    </row>
    <row r="26" spans="1:14" ht="23" x14ac:dyDescent="0.25">
      <c r="A26" s="27"/>
      <c r="B26" s="38">
        <v>12</v>
      </c>
      <c r="C26" s="83">
        <v>30014515.159999996</v>
      </c>
      <c r="D26" s="39">
        <v>0</v>
      </c>
      <c r="E26" s="39">
        <v>17151151.52</v>
      </c>
      <c r="F26" s="39">
        <v>12863363.639999997</v>
      </c>
      <c r="G26" s="39">
        <v>0</v>
      </c>
      <c r="H26" s="39">
        <v>0</v>
      </c>
      <c r="I26" s="39">
        <v>0</v>
      </c>
      <c r="J26" s="39">
        <v>0</v>
      </c>
      <c r="K26" s="27"/>
      <c r="L26" s="27"/>
      <c r="M26" s="27"/>
      <c r="N26" s="27"/>
    </row>
    <row r="27" spans="1:14" ht="23" x14ac:dyDescent="0.25">
      <c r="A27" s="27"/>
      <c r="B27" s="38">
        <v>12.5</v>
      </c>
      <c r="C27" s="83">
        <v>47138489.109999999</v>
      </c>
      <c r="D27" s="39">
        <v>0</v>
      </c>
      <c r="E27" s="39">
        <v>9999073.4475757591</v>
      </c>
      <c r="F27" s="39">
        <v>37139415.662424244</v>
      </c>
      <c r="G27" s="39">
        <v>0</v>
      </c>
      <c r="H27" s="39">
        <v>0</v>
      </c>
      <c r="I27" s="39">
        <v>0</v>
      </c>
      <c r="J27" s="39">
        <v>0</v>
      </c>
      <c r="K27" s="27"/>
      <c r="L27" s="27"/>
      <c r="M27" s="27"/>
      <c r="N27" s="27"/>
    </row>
    <row r="28" spans="1:14" ht="23" x14ac:dyDescent="0.25">
      <c r="A28" s="27"/>
      <c r="B28" s="38">
        <v>13</v>
      </c>
      <c r="C28" s="83">
        <v>75644458.75</v>
      </c>
      <c r="D28" s="39">
        <v>0</v>
      </c>
      <c r="E28" s="39">
        <v>21852843.638888884</v>
      </c>
      <c r="F28" s="39">
        <v>53791615.111111112</v>
      </c>
      <c r="G28" s="39">
        <v>0</v>
      </c>
      <c r="H28" s="39">
        <v>0</v>
      </c>
      <c r="I28" s="39">
        <v>0</v>
      </c>
      <c r="J28" s="39">
        <v>0</v>
      </c>
      <c r="K28" s="27"/>
      <c r="L28" s="27"/>
      <c r="M28" s="27"/>
      <c r="N28" s="27"/>
    </row>
    <row r="29" spans="1:14" ht="23" x14ac:dyDescent="0.25">
      <c r="A29" s="27"/>
      <c r="B29" s="38">
        <v>13.5</v>
      </c>
      <c r="C29" s="83">
        <v>71466828.060000017</v>
      </c>
      <c r="D29" s="39">
        <v>0</v>
      </c>
      <c r="E29" s="39">
        <v>19851896.683333337</v>
      </c>
      <c r="F29" s="39">
        <v>50291471.597777784</v>
      </c>
      <c r="G29" s="39">
        <v>1323459.7788888891</v>
      </c>
      <c r="H29" s="39">
        <v>0</v>
      </c>
      <c r="I29" s="39">
        <v>0</v>
      </c>
      <c r="J29" s="39">
        <v>0</v>
      </c>
      <c r="K29" s="27"/>
      <c r="L29" s="27"/>
      <c r="M29" s="27"/>
      <c r="N29" s="27"/>
    </row>
    <row r="30" spans="1:14" ht="23" x14ac:dyDescent="0.25">
      <c r="A30" s="27"/>
      <c r="B30" s="38">
        <v>14</v>
      </c>
      <c r="C30" s="83">
        <v>64878075.539999992</v>
      </c>
      <c r="D30" s="39">
        <v>0</v>
      </c>
      <c r="E30" s="39">
        <v>11283143.572173912</v>
      </c>
      <c r="F30" s="39">
        <v>46542967.235217392</v>
      </c>
      <c r="G30" s="39">
        <v>7051964.7326086946</v>
      </c>
      <c r="H30" s="39">
        <v>0</v>
      </c>
      <c r="I30" s="39">
        <v>0</v>
      </c>
      <c r="J30" s="39"/>
      <c r="K30" s="27"/>
      <c r="L30" s="27"/>
      <c r="M30" s="27"/>
      <c r="N30" s="27"/>
    </row>
    <row r="31" spans="1:14" ht="23" x14ac:dyDescent="0.25">
      <c r="A31" s="27"/>
      <c r="B31" s="38">
        <v>14.5</v>
      </c>
      <c r="C31" s="83">
        <v>131852928.26000002</v>
      </c>
      <c r="D31" s="39">
        <v>0</v>
      </c>
      <c r="E31" s="39">
        <v>11221525.809361704</v>
      </c>
      <c r="F31" s="39">
        <v>84161443.570212781</v>
      </c>
      <c r="G31" s="39">
        <v>36469958.880425543</v>
      </c>
      <c r="H31" s="39">
        <v>0</v>
      </c>
      <c r="I31" s="39">
        <v>0</v>
      </c>
      <c r="J31" s="39"/>
      <c r="K31" s="27"/>
      <c r="L31" s="27"/>
      <c r="M31" s="27"/>
      <c r="N31" s="27"/>
    </row>
    <row r="32" spans="1:14" ht="23" x14ac:dyDescent="0.25">
      <c r="A32" s="27"/>
      <c r="B32" s="38">
        <v>15</v>
      </c>
      <c r="C32" s="83">
        <v>204221622.69</v>
      </c>
      <c r="D32" s="39">
        <v>0</v>
      </c>
      <c r="E32" s="39">
        <v>4254617.1393749993</v>
      </c>
      <c r="F32" s="39">
        <v>93601577.066249996</v>
      </c>
      <c r="G32" s="39">
        <v>102110811.345</v>
      </c>
      <c r="H32" s="39">
        <v>4254617.1393749993</v>
      </c>
      <c r="I32" s="39">
        <v>0</v>
      </c>
      <c r="J32" s="39"/>
      <c r="K32" s="27"/>
      <c r="L32" s="27"/>
      <c r="M32" s="27"/>
      <c r="N32" s="27"/>
    </row>
    <row r="33" spans="1:14" ht="23" x14ac:dyDescent="0.25">
      <c r="A33" s="27"/>
      <c r="B33" s="38">
        <v>15.5</v>
      </c>
      <c r="C33" s="83">
        <v>308367450.03999996</v>
      </c>
      <c r="D33" s="39">
        <v>0</v>
      </c>
      <c r="E33" s="39">
        <v>0</v>
      </c>
      <c r="F33" s="39">
        <v>94882292.319999993</v>
      </c>
      <c r="G33" s="39">
        <v>203996928.48799998</v>
      </c>
      <c r="H33" s="39">
        <v>9488229.2320000008</v>
      </c>
      <c r="I33" s="39">
        <v>0</v>
      </c>
      <c r="J33" s="39">
        <v>0</v>
      </c>
      <c r="K33" s="27"/>
      <c r="L33" s="27"/>
      <c r="M33" s="27"/>
      <c r="N33" s="27"/>
    </row>
    <row r="34" spans="1:14" ht="23" x14ac:dyDescent="0.25">
      <c r="A34" s="27"/>
      <c r="B34" s="38">
        <v>16</v>
      </c>
      <c r="C34" s="83">
        <v>260684777.44999996</v>
      </c>
      <c r="D34" s="39">
        <v>0</v>
      </c>
      <c r="E34" s="39">
        <v>0</v>
      </c>
      <c r="F34" s="39">
        <v>67273490.954838708</v>
      </c>
      <c r="G34" s="39">
        <v>168183727.38709676</v>
      </c>
      <c r="H34" s="39">
        <v>25227559.108064514</v>
      </c>
      <c r="I34" s="39">
        <v>0</v>
      </c>
      <c r="J34" s="39">
        <v>0</v>
      </c>
      <c r="K34" s="27"/>
      <c r="L34" s="27"/>
      <c r="M34" s="27"/>
      <c r="N34" s="27"/>
    </row>
    <row r="35" spans="1:14" ht="23" x14ac:dyDescent="0.25">
      <c r="A35" s="27"/>
      <c r="B35" s="38">
        <v>16.5</v>
      </c>
      <c r="C35" s="83">
        <v>153474117.17000002</v>
      </c>
      <c r="D35" s="39">
        <v>0</v>
      </c>
      <c r="E35" s="39">
        <v>0</v>
      </c>
      <c r="F35" s="39">
        <v>21924873.88142857</v>
      </c>
      <c r="G35" s="39">
        <v>115888619.08755103</v>
      </c>
      <c r="H35" s="39">
        <v>15660624.201020408</v>
      </c>
      <c r="I35" s="39">
        <v>0</v>
      </c>
      <c r="J35" s="39">
        <v>0</v>
      </c>
      <c r="K35" s="27"/>
      <c r="L35" s="27"/>
      <c r="M35" s="27"/>
      <c r="N35" s="27"/>
    </row>
    <row r="36" spans="1:14" ht="23" x14ac:dyDescent="0.25">
      <c r="A36" s="27"/>
      <c r="B36" s="38">
        <v>17</v>
      </c>
      <c r="C36" s="83">
        <v>31460792.479999997</v>
      </c>
      <c r="D36" s="39">
        <v>0</v>
      </c>
      <c r="E36" s="39">
        <v>0</v>
      </c>
      <c r="F36" s="39">
        <v>6292158.4960000003</v>
      </c>
      <c r="G36" s="39">
        <v>19925168.570666667</v>
      </c>
      <c r="H36" s="39">
        <v>5243465.4133333322</v>
      </c>
      <c r="I36" s="39">
        <v>0</v>
      </c>
      <c r="J36" s="39">
        <v>0</v>
      </c>
      <c r="K36" s="27"/>
      <c r="L36" s="27"/>
      <c r="M36" s="27"/>
      <c r="N36" s="27"/>
    </row>
    <row r="37" spans="1:14" ht="23" x14ac:dyDescent="0.25">
      <c r="A37" s="27"/>
      <c r="B37" s="38">
        <v>17.5</v>
      </c>
      <c r="C37" s="83">
        <v>5622570.2200000007</v>
      </c>
      <c r="D37" s="39">
        <v>0</v>
      </c>
      <c r="E37" s="39">
        <v>0</v>
      </c>
      <c r="F37" s="39">
        <v>937095.03666666662</v>
      </c>
      <c r="G37" s="39">
        <v>4685475.1833333336</v>
      </c>
      <c r="H37" s="39">
        <v>0</v>
      </c>
      <c r="I37" s="39">
        <v>0</v>
      </c>
      <c r="J37" s="39">
        <v>0</v>
      </c>
      <c r="K37" s="27"/>
      <c r="L37" s="27"/>
      <c r="M37" s="27"/>
      <c r="N37" s="27"/>
    </row>
    <row r="38" spans="1:14" ht="23" x14ac:dyDescent="0.25">
      <c r="A38" s="27"/>
      <c r="B38" s="38">
        <v>18</v>
      </c>
      <c r="C38" s="83">
        <v>90680.98</v>
      </c>
      <c r="D38" s="39">
        <v>0</v>
      </c>
      <c r="E38" s="39">
        <v>0</v>
      </c>
      <c r="F38" s="39">
        <v>0</v>
      </c>
      <c r="G38" s="39">
        <v>90680.98</v>
      </c>
      <c r="H38" s="39">
        <v>0</v>
      </c>
      <c r="I38" s="39">
        <v>0</v>
      </c>
      <c r="J38" s="39">
        <v>0</v>
      </c>
      <c r="K38" s="43"/>
      <c r="L38" s="43"/>
      <c r="M38" s="43"/>
      <c r="N38" s="27"/>
    </row>
    <row r="39" spans="1:14" ht="23" x14ac:dyDescent="0.25">
      <c r="A39" s="27"/>
      <c r="B39" s="38">
        <v>18.5</v>
      </c>
      <c r="C39" s="83"/>
      <c r="D39" s="39"/>
      <c r="E39" s="39"/>
      <c r="F39" s="39"/>
      <c r="G39" s="39"/>
      <c r="H39" s="39"/>
      <c r="I39" s="39">
        <v>0</v>
      </c>
      <c r="J39" s="39">
        <v>0</v>
      </c>
      <c r="K39" s="43"/>
      <c r="L39" s="43"/>
      <c r="M39" s="43"/>
      <c r="N39" s="27"/>
    </row>
    <row r="40" spans="1:14" ht="23" x14ac:dyDescent="0.25">
      <c r="A40" s="27"/>
      <c r="B40" s="38">
        <v>19</v>
      </c>
      <c r="C40" s="83"/>
      <c r="D40" s="39"/>
      <c r="E40" s="39"/>
      <c r="F40" s="39"/>
      <c r="G40" s="39"/>
      <c r="H40" s="39"/>
      <c r="I40" s="39">
        <v>0</v>
      </c>
      <c r="J40" s="39">
        <v>0</v>
      </c>
      <c r="K40" s="43"/>
      <c r="L40" s="43"/>
      <c r="M40" s="43"/>
      <c r="N40" s="27"/>
    </row>
    <row r="41" spans="1:14" ht="23" x14ac:dyDescent="0.25">
      <c r="A41" s="27"/>
      <c r="B41" s="38">
        <v>19.5</v>
      </c>
      <c r="C41" s="83"/>
      <c r="D41" s="39"/>
      <c r="E41" s="39"/>
      <c r="F41" s="39"/>
      <c r="G41" s="39"/>
      <c r="H41" s="39"/>
      <c r="I41" s="39"/>
      <c r="J41" s="39"/>
      <c r="K41" s="43"/>
      <c r="L41" s="43"/>
      <c r="M41" s="43"/>
      <c r="N41" s="27"/>
    </row>
    <row r="42" spans="1:14" ht="23" x14ac:dyDescent="0.25">
      <c r="A42" s="27"/>
      <c r="B42" s="44"/>
      <c r="C42" s="84"/>
      <c r="D42" s="45"/>
      <c r="E42" s="45"/>
      <c r="F42" s="45"/>
      <c r="G42" s="45"/>
      <c r="H42" s="45"/>
      <c r="I42" s="45"/>
      <c r="J42" s="45"/>
      <c r="K42" s="43"/>
      <c r="L42" s="43"/>
      <c r="M42" s="43"/>
      <c r="N42" s="27"/>
    </row>
    <row r="43" spans="1:14" ht="23" x14ac:dyDescent="0.25">
      <c r="A43" s="27"/>
      <c r="B43" s="46" t="s">
        <v>23</v>
      </c>
      <c r="C43" s="90">
        <v>2741925226.2599998</v>
      </c>
      <c r="D43" s="39">
        <v>1314757039.6700001</v>
      </c>
      <c r="E43" s="39">
        <v>131939555.70212671</v>
      </c>
      <c r="F43" s="39">
        <v>575627341.36050916</v>
      </c>
      <c r="G43" s="39">
        <v>659726794.43357086</v>
      </c>
      <c r="H43" s="39">
        <v>59874495.093793251</v>
      </c>
      <c r="I43" s="39"/>
      <c r="J43" s="39">
        <v>0</v>
      </c>
      <c r="K43" s="43"/>
      <c r="L43" s="43"/>
      <c r="M43" s="43"/>
      <c r="N43" s="27"/>
    </row>
    <row r="44" spans="1:14" s="25" customFormat="1" ht="23" x14ac:dyDescent="0.25">
      <c r="A44" s="47"/>
      <c r="B44" s="38" t="s">
        <v>24</v>
      </c>
      <c r="C44" s="86">
        <v>100.00000000000001</v>
      </c>
      <c r="D44" s="48">
        <v>47.950142005270344</v>
      </c>
      <c r="E44" s="48">
        <v>4.8119312094477849</v>
      </c>
      <c r="F44" s="48">
        <v>20.993546280825019</v>
      </c>
      <c r="G44" s="48">
        <v>24.060714278975492</v>
      </c>
      <c r="H44" s="48">
        <v>2.1836662254813701</v>
      </c>
      <c r="I44" s="48"/>
      <c r="J44" s="48">
        <v>0</v>
      </c>
      <c r="K44" s="43"/>
      <c r="L44" s="43"/>
      <c r="M44" s="43"/>
      <c r="N44" s="47"/>
    </row>
    <row r="45" spans="1:14" s="25" customFormat="1" ht="23" x14ac:dyDescent="0.25">
      <c r="A45" s="47"/>
      <c r="B45" s="38" t="s">
        <v>25</v>
      </c>
      <c r="C45" s="87">
        <v>11.100447374192504</v>
      </c>
      <c r="D45" s="49">
        <v>6.9126881655193015</v>
      </c>
      <c r="E45" s="49">
        <v>12.501374886206708</v>
      </c>
      <c r="F45" s="49">
        <v>14.544335999132354</v>
      </c>
      <c r="G45" s="49">
        <v>15.710262275861099</v>
      </c>
      <c r="H45" s="49">
        <v>16.068059793273999</v>
      </c>
      <c r="I45" s="49"/>
      <c r="J45" s="49">
        <v>0</v>
      </c>
      <c r="K45" s="43"/>
      <c r="L45" s="43"/>
      <c r="M45" s="43"/>
      <c r="N45" s="47"/>
    </row>
    <row r="46" spans="1:14" s="26" customFormat="1" ht="23" x14ac:dyDescent="0.25">
      <c r="A46" s="50"/>
      <c r="B46" s="51" t="s">
        <v>26</v>
      </c>
      <c r="C46" s="88">
        <v>17.58606110185195</v>
      </c>
      <c r="D46" s="52">
        <v>0.8516555100566634</v>
      </c>
      <c r="E46" s="52">
        <v>2.212179991942401</v>
      </c>
      <c r="F46" s="52">
        <v>1.5219697562162597</v>
      </c>
      <c r="G46" s="52">
        <v>0.41845592981106466</v>
      </c>
      <c r="H46" s="52">
        <v>0.25900760204777673</v>
      </c>
      <c r="I46" s="52"/>
      <c r="J46" s="52">
        <v>0</v>
      </c>
      <c r="K46" s="43"/>
      <c r="L46" s="43"/>
      <c r="M46" s="43"/>
      <c r="N46" s="50"/>
    </row>
    <row r="47" spans="1:14" ht="23" x14ac:dyDescent="0.25">
      <c r="A47" s="27"/>
      <c r="B47" s="53" t="s">
        <v>27</v>
      </c>
      <c r="C47" s="89">
        <v>16.921922834644498</v>
      </c>
      <c r="D47" s="54">
        <v>2.6846479725926229</v>
      </c>
      <c r="E47" s="54">
        <v>17.29293554212337</v>
      </c>
      <c r="F47" s="54">
        <v>27.282224385850363</v>
      </c>
      <c r="G47" s="54">
        <v>34.182116492706825</v>
      </c>
      <c r="H47" s="54">
        <v>36.620235508114071</v>
      </c>
      <c r="I47" s="54"/>
      <c r="J47" s="54">
        <v>0</v>
      </c>
      <c r="K47" s="43"/>
      <c r="L47" s="43"/>
      <c r="M47" s="43"/>
      <c r="N47" s="27"/>
    </row>
    <row r="48" spans="1:14" ht="23" x14ac:dyDescent="0.25">
      <c r="A48" s="27"/>
      <c r="B48" s="46" t="s">
        <v>28</v>
      </c>
      <c r="C48" s="83">
        <v>46259.152594795611</v>
      </c>
      <c r="D48" s="55">
        <v>3529.6598210019447</v>
      </c>
      <c r="E48" s="55">
        <v>2281.622232213273</v>
      </c>
      <c r="F48" s="55">
        <v>15704.394289627893</v>
      </c>
      <c r="G48" s="55">
        <v>22550.858140688371</v>
      </c>
      <c r="H48" s="55">
        <v>2192.6181112641293</v>
      </c>
      <c r="I48" s="55"/>
      <c r="J48" s="55">
        <v>0</v>
      </c>
      <c r="K48" s="43"/>
      <c r="L48" s="43"/>
      <c r="M48" s="43"/>
      <c r="N48" s="27"/>
    </row>
    <row r="49" spans="1:14" ht="23" x14ac:dyDescent="0.25">
      <c r="A49" s="27"/>
      <c r="B49" s="44" t="s">
        <v>24</v>
      </c>
      <c r="C49" s="91">
        <v>100</v>
      </c>
      <c r="D49" s="56">
        <v>7.6301869425058371</v>
      </c>
      <c r="E49" s="56">
        <v>4.9322611942311436</v>
      </c>
      <c r="F49" s="56">
        <v>33.948728864944052</v>
      </c>
      <c r="G49" s="56">
        <v>48.748965071239667</v>
      </c>
      <c r="H49" s="56">
        <v>4.7398579270793002</v>
      </c>
      <c r="I49" s="57"/>
      <c r="J49" s="57"/>
      <c r="K49" s="27"/>
      <c r="L49" s="27"/>
      <c r="M49" s="27"/>
      <c r="N49" s="27"/>
    </row>
    <row r="50" spans="1:14" ht="23" x14ac:dyDescent="0.25">
      <c r="A50" s="27"/>
      <c r="B50" s="28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 ht="23" x14ac:dyDescent="0.25">
      <c r="A51" s="27"/>
      <c r="B51" s="28"/>
      <c r="C51" s="27" t="s">
        <v>30</v>
      </c>
      <c r="D51" s="27"/>
      <c r="E51" s="47">
        <f>E48*100/C48</f>
        <v>4.9322611942311436</v>
      </c>
      <c r="F51" s="27"/>
      <c r="G51" s="27"/>
      <c r="H51" s="27"/>
      <c r="I51" s="27"/>
      <c r="J51" s="27"/>
      <c r="K51" s="27"/>
      <c r="L51" s="27"/>
      <c r="M51" s="27"/>
      <c r="N51" s="27"/>
    </row>
    <row r="52" spans="1:14" ht="23" x14ac:dyDescent="0.25">
      <c r="A52" s="27"/>
      <c r="B52" s="28"/>
      <c r="C52" s="27" t="s">
        <v>16</v>
      </c>
      <c r="D52" s="27">
        <f t="shared" ref="D52:I52" si="0">D43/1000000</f>
        <v>1314.75703967</v>
      </c>
      <c r="E52" s="27">
        <f t="shared" si="0"/>
        <v>131.93955570212671</v>
      </c>
      <c r="F52" s="27">
        <f t="shared" si="0"/>
        <v>575.62734136050915</v>
      </c>
      <c r="G52" s="27">
        <f t="shared" si="0"/>
        <v>659.72679443357083</v>
      </c>
      <c r="H52" s="27">
        <f t="shared" si="0"/>
        <v>59.87449509379325</v>
      </c>
      <c r="I52" s="27">
        <f t="shared" si="0"/>
        <v>0</v>
      </c>
      <c r="J52" s="27"/>
      <c r="K52" s="27"/>
      <c r="L52" s="27"/>
      <c r="M52" s="27"/>
      <c r="N52" s="27"/>
    </row>
    <row r="53" spans="1:14" ht="23" x14ac:dyDescent="0.25">
      <c r="A53" s="27"/>
      <c r="B53" s="28"/>
      <c r="C53" s="27">
        <f>L55</f>
        <v>49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 ht="23" x14ac:dyDescent="0.25">
      <c r="A54" s="27"/>
      <c r="B54" s="28"/>
      <c r="C54" s="47">
        <f>K55</f>
        <v>48.951328071071423</v>
      </c>
      <c r="D54" s="58" t="str">
        <f t="shared" ref="D54:I54" si="1">D6</f>
        <v>O</v>
      </c>
      <c r="E54" s="58" t="str">
        <f t="shared" si="1"/>
        <v>I</v>
      </c>
      <c r="F54" s="58" t="str">
        <f t="shared" si="1"/>
        <v>II</v>
      </c>
      <c r="G54" s="58" t="str">
        <f t="shared" si="1"/>
        <v>III</v>
      </c>
      <c r="H54" s="58" t="str">
        <f t="shared" si="1"/>
        <v>IV</v>
      </c>
      <c r="I54" s="58" t="str">
        <f t="shared" si="1"/>
        <v>V</v>
      </c>
      <c r="J54" s="27"/>
      <c r="K54" s="27"/>
      <c r="L54" s="27"/>
      <c r="M54" s="27"/>
      <c r="N54" s="27"/>
    </row>
    <row r="55" spans="1:14" ht="23" x14ac:dyDescent="0.25">
      <c r="A55" s="27"/>
      <c r="B55" s="59">
        <v>2016</v>
      </c>
      <c r="C55" s="27" t="str">
        <f>CONCATENATE(C51,C53,C52)</f>
        <v>&lt; 11,5 cm =49%</v>
      </c>
      <c r="D55" s="47">
        <f>SUM(D8:D24)/1000000000</f>
        <v>1.3147570396700001</v>
      </c>
      <c r="E55" s="47">
        <f>SUM(E8:E24)/1000000000</f>
        <v>2.6199598841944446E-2</v>
      </c>
      <c r="F55" s="47">
        <f>SUM(F8:F24)/1000000000</f>
        <v>1.2521744580555553E-3</v>
      </c>
      <c r="G55" s="47">
        <f>SUM(G8:G24)/1000000000</f>
        <v>0</v>
      </c>
      <c r="H55" s="47">
        <f>SUM(H8:H24)/1000000000</f>
        <v>0</v>
      </c>
      <c r="I55" s="47">
        <f t="shared" ref="I55" si="2">SUM(I8:I24)/1000000000</f>
        <v>0</v>
      </c>
      <c r="J55" s="47">
        <f>SUM(D55:I55)</f>
        <v>1.3422088129700001</v>
      </c>
      <c r="K55" s="47">
        <f>(J55/$J57)*100</f>
        <v>48.951328071071423</v>
      </c>
      <c r="L55" s="47">
        <f>ROUND(K55,0)</f>
        <v>49</v>
      </c>
      <c r="M55" s="27"/>
      <c r="N55" s="27"/>
    </row>
    <row r="56" spans="1:14" ht="23" x14ac:dyDescent="0.25">
      <c r="A56" s="27"/>
      <c r="B56" s="59"/>
      <c r="C56" s="27" t="s">
        <v>29</v>
      </c>
      <c r="D56" s="47">
        <f>SUM(D25:D42)/1000000000</f>
        <v>0</v>
      </c>
      <c r="E56" s="47">
        <f>SUM(E25:E42)/1000000000</f>
        <v>0.10573995686018228</v>
      </c>
      <c r="F56" s="47">
        <f>SUM(F25:F42)/1000000000</f>
        <v>0.57437516690245349</v>
      </c>
      <c r="G56" s="47">
        <f>SUM(G25:G42)/1000000000</f>
        <v>0.65972679443357085</v>
      </c>
      <c r="H56" s="47">
        <f>SUM(H25:H42)/1000000000</f>
        <v>5.9874495093793251E-2</v>
      </c>
      <c r="I56" s="47">
        <f t="shared" ref="I56" si="3">SUM(I25:I42)/1000000000</f>
        <v>0</v>
      </c>
      <c r="J56" s="47">
        <f>SUM(D56:I56)</f>
        <v>1.3997164132899997</v>
      </c>
      <c r="K56" s="47">
        <f>(J56/$J57)*100</f>
        <v>51.04867192892857</v>
      </c>
      <c r="L56" s="27"/>
      <c r="M56" s="27"/>
      <c r="N56" s="27"/>
    </row>
    <row r="57" spans="1:14" ht="23" x14ac:dyDescent="0.25">
      <c r="A57" s="27"/>
      <c r="B57" s="59"/>
      <c r="C57" s="27"/>
      <c r="D57" s="27"/>
      <c r="E57" s="27"/>
      <c r="F57" s="27"/>
      <c r="G57" s="27"/>
      <c r="H57" s="27"/>
      <c r="I57" s="27"/>
      <c r="J57" s="47">
        <f>SUM(J55:J56)</f>
        <v>2.7419252262599998</v>
      </c>
      <c r="K57" s="47">
        <f>SUM(K55:K56)</f>
        <v>100</v>
      </c>
      <c r="L57" s="27"/>
      <c r="M57" s="27"/>
      <c r="N57" s="27"/>
    </row>
    <row r="58" spans="1:14" ht="23" x14ac:dyDescent="0.25">
      <c r="A58" s="27"/>
      <c r="B58" s="59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 ht="23" x14ac:dyDescent="0.25">
      <c r="A59" s="27"/>
      <c r="B59" s="59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 ht="23" x14ac:dyDescent="0.25">
      <c r="A60" s="27"/>
      <c r="B60" s="59"/>
      <c r="C60" s="47">
        <f>K61</f>
        <v>0</v>
      </c>
      <c r="D60" s="60" t="s">
        <v>5</v>
      </c>
      <c r="E60" s="60" t="s">
        <v>6</v>
      </c>
      <c r="F60" s="60" t="s">
        <v>7</v>
      </c>
      <c r="G60" s="60" t="s">
        <v>8</v>
      </c>
      <c r="H60" s="60" t="s">
        <v>9</v>
      </c>
      <c r="I60" s="60" t="s">
        <v>10</v>
      </c>
      <c r="J60" s="27"/>
      <c r="K60" s="27"/>
      <c r="L60" s="27"/>
      <c r="M60" s="27"/>
      <c r="N60" s="27"/>
    </row>
    <row r="61" spans="1:14" ht="23" x14ac:dyDescent="0.25">
      <c r="A61" s="27"/>
      <c r="B61" s="59"/>
      <c r="C61" s="27" t="s">
        <v>31</v>
      </c>
      <c r="D61" s="61"/>
      <c r="E61" s="61"/>
      <c r="F61" s="61"/>
      <c r="G61" s="61"/>
      <c r="H61" s="61"/>
      <c r="I61" s="61"/>
      <c r="J61" s="47"/>
      <c r="K61" s="47"/>
      <c r="L61" s="42"/>
      <c r="M61" s="27"/>
      <c r="N61" s="27"/>
    </row>
    <row r="62" spans="1:14" ht="23" x14ac:dyDescent="0.25">
      <c r="A62" s="27"/>
      <c r="B62" s="59"/>
      <c r="C62" s="27" t="s">
        <v>29</v>
      </c>
      <c r="D62" s="61"/>
      <c r="E62" s="61"/>
      <c r="F62" s="61"/>
      <c r="G62" s="61"/>
      <c r="H62" s="61"/>
      <c r="I62" s="61"/>
      <c r="J62" s="47"/>
      <c r="K62" s="47"/>
      <c r="L62" s="42"/>
      <c r="M62" s="27"/>
      <c r="N62" s="27"/>
    </row>
    <row r="63" spans="1:14" ht="23" x14ac:dyDescent="0.25">
      <c r="A63" s="27"/>
      <c r="B63" s="59"/>
      <c r="C63" s="27"/>
      <c r="D63" s="27"/>
      <c r="E63" s="27"/>
      <c r="F63" s="27"/>
      <c r="G63" s="27"/>
      <c r="H63" s="27"/>
      <c r="I63" s="27"/>
      <c r="J63" s="47"/>
      <c r="K63" s="47"/>
      <c r="L63" s="42"/>
      <c r="M63" s="27"/>
      <c r="N63" s="27"/>
    </row>
    <row r="64" spans="1:14" ht="23" x14ac:dyDescent="0.25">
      <c r="A64" s="27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</sheetData>
  <mergeCells count="2">
    <mergeCell ref="B1:J1"/>
    <mergeCell ref="B2:J2"/>
  </mergeCells>
  <phoneticPr fontId="0" type="noConversion"/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&amp;CCONVENIO DE DESEMPEÑO IFOP / SUBSECRETARÍA DE ECONOMÍA Y EMT 2020: 
"PROGRAMA DE SEGUIMIENTO DE LAS PRINCIPALES PESQUERÍAS PELÁGICAS, REGIONES DE VALPARAÍSO Y AYSÉN DEL GENERAL CARLOS IBÁÑEZ DEL CAMPO, AÑO 2020".  ANEXO 4XXX</oddFooter>
  </headerFooter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64"/>
  <sheetViews>
    <sheetView showZeros="0" zoomScale="35" zoomScaleNormal="35" workbookViewId="0"/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3" width="24.140625" style="3" customWidth="1"/>
    <col min="4" max="8" width="23.85546875" style="3" customWidth="1"/>
    <col min="9" max="10" width="20.85546875" style="3" customWidth="1"/>
    <col min="11" max="11" width="12.42578125" style="1" bestFit="1" customWidth="1"/>
    <col min="12" max="12" width="24.5703125" style="1" bestFit="1" customWidth="1"/>
    <col min="13" max="17" width="11.5703125" style="1"/>
    <col min="18" max="18" width="13.85546875" style="1" customWidth="1"/>
    <col min="19" max="20" width="18.28515625" style="1" bestFit="1" customWidth="1"/>
    <col min="21" max="22" width="17.5703125" style="1" customWidth="1"/>
    <col min="23" max="16384" width="11.5703125" style="1"/>
  </cols>
  <sheetData>
    <row r="1" spans="1:23" ht="43.5" customHeight="1" x14ac:dyDescent="0.25">
      <c r="A1" s="27"/>
      <c r="B1" s="102" t="s">
        <v>48</v>
      </c>
      <c r="C1" s="102"/>
      <c r="D1" s="102"/>
      <c r="E1" s="102"/>
      <c r="F1" s="102"/>
      <c r="G1" s="102"/>
      <c r="H1" s="102"/>
      <c r="I1" s="102"/>
      <c r="J1" s="102"/>
      <c r="K1" s="27"/>
      <c r="L1" s="27"/>
      <c r="M1" s="27"/>
      <c r="N1" s="27"/>
    </row>
    <row r="2" spans="1:23" ht="23" x14ac:dyDescent="0.25">
      <c r="A2" s="27"/>
      <c r="B2" s="102" t="s">
        <v>71</v>
      </c>
      <c r="C2" s="102"/>
      <c r="D2" s="102"/>
      <c r="E2" s="102"/>
      <c r="F2" s="102"/>
      <c r="G2" s="102"/>
      <c r="H2" s="102"/>
      <c r="I2" s="102"/>
      <c r="J2" s="102"/>
      <c r="K2" s="27"/>
      <c r="L2" s="27"/>
      <c r="M2" s="27"/>
      <c r="N2" s="27"/>
    </row>
    <row r="3" spans="1:23" ht="23" x14ac:dyDescent="0.25">
      <c r="A3" s="27"/>
      <c r="B3" s="28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23" s="4" customFormat="1" ht="24" thickBot="1" x14ac:dyDescent="0.3">
      <c r="A4" s="29"/>
      <c r="B4" s="30"/>
      <c r="C4" s="80"/>
      <c r="D4" s="31"/>
      <c r="E4" s="31"/>
      <c r="F4" s="31"/>
      <c r="G4" s="31"/>
      <c r="H4" s="31"/>
      <c r="I4" s="31"/>
      <c r="J4" s="31"/>
      <c r="K4" s="29"/>
      <c r="L4" s="29"/>
      <c r="M4" s="29"/>
      <c r="N4" s="29"/>
    </row>
    <row r="5" spans="1:23" s="5" customFormat="1" ht="30" x14ac:dyDescent="0.3">
      <c r="A5" s="29"/>
      <c r="B5" s="32" t="s">
        <v>0</v>
      </c>
      <c r="C5" s="81" t="s">
        <v>1</v>
      </c>
      <c r="D5" s="33" t="s">
        <v>2</v>
      </c>
      <c r="E5" s="33"/>
      <c r="F5" s="33"/>
      <c r="G5" s="33"/>
      <c r="H5" s="33"/>
      <c r="I5" s="33"/>
      <c r="J5" s="33"/>
      <c r="K5" s="29"/>
      <c r="L5" s="29"/>
      <c r="M5" s="29"/>
      <c r="N5" s="29"/>
      <c r="P5" s="6"/>
      <c r="Q5" s="7"/>
      <c r="R5" s="7"/>
      <c r="S5" s="7"/>
      <c r="T5" s="7"/>
      <c r="U5" s="7"/>
      <c r="V5" s="7"/>
      <c r="W5" s="8"/>
    </row>
    <row r="6" spans="1:23" s="4" customFormat="1" ht="23" x14ac:dyDescent="0.25">
      <c r="A6" s="29"/>
      <c r="B6" s="32" t="s">
        <v>3</v>
      </c>
      <c r="C6" s="81" t="s">
        <v>4</v>
      </c>
      <c r="D6" s="34" t="s">
        <v>5</v>
      </c>
      <c r="E6" s="34" t="s">
        <v>6</v>
      </c>
      <c r="F6" s="34" t="s">
        <v>7</v>
      </c>
      <c r="G6" s="34" t="s">
        <v>8</v>
      </c>
      <c r="H6" s="34" t="s">
        <v>9</v>
      </c>
      <c r="I6" s="34" t="s">
        <v>10</v>
      </c>
      <c r="J6" s="35"/>
      <c r="K6" s="29"/>
      <c r="L6" s="29"/>
      <c r="M6" s="29"/>
      <c r="N6" s="29"/>
      <c r="P6" s="9"/>
      <c r="Q6" s="10"/>
      <c r="R6" s="10"/>
      <c r="S6" s="10"/>
      <c r="T6" s="11" t="s">
        <v>11</v>
      </c>
      <c r="U6" s="12" t="s">
        <v>12</v>
      </c>
      <c r="V6" s="12" t="s">
        <v>12</v>
      </c>
      <c r="W6" s="12" t="s">
        <v>12</v>
      </c>
    </row>
    <row r="7" spans="1:23" ht="23" x14ac:dyDescent="0.25">
      <c r="A7" s="27"/>
      <c r="B7" s="36"/>
      <c r="C7" s="82"/>
      <c r="D7" s="37"/>
      <c r="E7" s="37"/>
      <c r="F7" s="37"/>
      <c r="G7" s="37"/>
      <c r="H7" s="37"/>
      <c r="I7" s="37"/>
      <c r="J7" s="37"/>
      <c r="K7" s="27"/>
      <c r="L7" s="27"/>
      <c r="M7" s="27"/>
      <c r="N7" s="27"/>
      <c r="P7" s="9"/>
      <c r="Q7" s="13"/>
      <c r="R7" s="13"/>
      <c r="S7" s="14"/>
      <c r="T7" s="10"/>
      <c r="U7" s="15"/>
      <c r="V7" s="15"/>
      <c r="W7" s="15"/>
    </row>
    <row r="8" spans="1:23" ht="23" x14ac:dyDescent="0.25">
      <c r="A8" s="27"/>
      <c r="B8" s="38">
        <v>3</v>
      </c>
      <c r="C8" s="83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/>
      <c r="J8" s="40"/>
      <c r="K8" s="27"/>
      <c r="L8" s="27"/>
      <c r="M8" s="27"/>
      <c r="N8" s="27"/>
      <c r="P8" s="9"/>
      <c r="Q8" s="13" t="s">
        <v>15</v>
      </c>
      <c r="R8" s="16" t="e">
        <f>V8</f>
        <v>#REF!</v>
      </c>
      <c r="S8" s="17">
        <f>C43</f>
        <v>12768840863.210001</v>
      </c>
      <c r="T8" s="17" t="e">
        <f>SUM(T9:T11)</f>
        <v>#REF!</v>
      </c>
      <c r="U8" s="18" t="e">
        <f>T8/1000000</f>
        <v>#REF!</v>
      </c>
      <c r="V8" s="19" t="e">
        <f>SUM(V9:V11)</f>
        <v>#REF!</v>
      </c>
      <c r="W8" s="18"/>
    </row>
    <row r="9" spans="1:23" ht="23" x14ac:dyDescent="0.25">
      <c r="A9" s="27"/>
      <c r="B9" s="38">
        <v>3.5</v>
      </c>
      <c r="C9" s="83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/>
      <c r="J9" s="39">
        <v>0</v>
      </c>
      <c r="K9" s="27"/>
      <c r="L9" s="41"/>
      <c r="M9" s="41"/>
      <c r="N9" s="27"/>
      <c r="P9" s="9"/>
      <c r="Q9" s="13" t="s">
        <v>17</v>
      </c>
      <c r="R9" s="16" t="e">
        <f>V9</f>
        <v>#REF!</v>
      </c>
      <c r="S9" s="17"/>
      <c r="T9" s="17">
        <f>[1]SC19Ñ00!C40</f>
        <v>364348816.78055447</v>
      </c>
      <c r="U9" s="18">
        <f>T9/1000000</f>
        <v>364.3488167805545</v>
      </c>
      <c r="V9" s="20" t="e">
        <f>(U9*100)/$U$8</f>
        <v>#REF!</v>
      </c>
      <c r="W9" s="18"/>
    </row>
    <row r="10" spans="1:23" ht="23" x14ac:dyDescent="0.25">
      <c r="A10" s="27"/>
      <c r="B10" s="38">
        <v>4</v>
      </c>
      <c r="C10" s="83">
        <v>0</v>
      </c>
      <c r="D10" s="39">
        <v>0</v>
      </c>
      <c r="E10" s="39">
        <v>0</v>
      </c>
      <c r="F10" s="39">
        <v>0</v>
      </c>
      <c r="G10" s="39">
        <v>0</v>
      </c>
      <c r="H10" s="39">
        <v>0</v>
      </c>
      <c r="I10" s="39"/>
      <c r="J10" s="39">
        <v>0</v>
      </c>
      <c r="K10" s="27"/>
      <c r="L10" s="42"/>
      <c r="M10" s="41"/>
      <c r="N10" s="27"/>
      <c r="P10" s="9"/>
      <c r="Q10" s="13" t="s">
        <v>19</v>
      </c>
      <c r="R10" s="16" t="e">
        <f>V10</f>
        <v>#REF!</v>
      </c>
      <c r="S10" s="17"/>
      <c r="T10" s="17">
        <f>[1]SC28Ñ00!C40</f>
        <v>66674619947.842796</v>
      </c>
      <c r="U10" s="18">
        <f>T10/1000000</f>
        <v>66674.619947842803</v>
      </c>
      <c r="V10" s="20" t="e">
        <f>(U10*100)/$U$8</f>
        <v>#REF!</v>
      </c>
      <c r="W10" s="18"/>
    </row>
    <row r="11" spans="1:23" ht="23" x14ac:dyDescent="0.25">
      <c r="A11" s="27"/>
      <c r="B11" s="38">
        <v>4.5</v>
      </c>
      <c r="C11" s="83">
        <v>0</v>
      </c>
      <c r="D11" s="39">
        <v>0</v>
      </c>
      <c r="E11" s="39">
        <v>0</v>
      </c>
      <c r="F11" s="39">
        <v>0</v>
      </c>
      <c r="G11" s="39">
        <v>0</v>
      </c>
      <c r="H11" s="39">
        <v>0</v>
      </c>
      <c r="I11" s="39"/>
      <c r="J11" s="39">
        <v>0</v>
      </c>
      <c r="K11" s="27"/>
      <c r="L11" s="42"/>
      <c r="M11" s="41"/>
      <c r="N11" s="27"/>
      <c r="P11" s="9"/>
      <c r="Q11" s="13" t="s">
        <v>21</v>
      </c>
      <c r="R11" s="16" t="e">
        <f>V11</f>
        <v>#REF!</v>
      </c>
      <c r="S11" s="17"/>
      <c r="T11" s="17" t="e">
        <f>#REF!</f>
        <v>#REF!</v>
      </c>
      <c r="U11" s="18" t="e">
        <f>T11/1000000</f>
        <v>#REF!</v>
      </c>
      <c r="V11" s="20" t="e">
        <f>(U11*100)/$U$8</f>
        <v>#REF!</v>
      </c>
      <c r="W11" s="18"/>
    </row>
    <row r="12" spans="1:23" ht="26" thickBot="1" x14ac:dyDescent="0.3">
      <c r="A12" s="27"/>
      <c r="B12" s="38">
        <v>5</v>
      </c>
      <c r="C12" s="83">
        <v>0</v>
      </c>
      <c r="D12" s="39">
        <v>0</v>
      </c>
      <c r="E12" s="39">
        <v>0</v>
      </c>
      <c r="F12" s="39">
        <v>0</v>
      </c>
      <c r="G12" s="39">
        <v>0</v>
      </c>
      <c r="H12" s="39">
        <v>0</v>
      </c>
      <c r="I12" s="39"/>
      <c r="J12" s="39">
        <v>0</v>
      </c>
      <c r="K12" s="27"/>
      <c r="L12" s="27"/>
      <c r="M12" s="27"/>
      <c r="N12" s="27"/>
      <c r="P12" s="21"/>
      <c r="Q12" s="22"/>
      <c r="R12" s="22"/>
      <c r="S12" s="22"/>
      <c r="T12" s="23"/>
      <c r="U12" s="23"/>
      <c r="V12" s="23"/>
      <c r="W12" s="24"/>
    </row>
    <row r="13" spans="1:23" ht="23" x14ac:dyDescent="0.25">
      <c r="A13" s="27"/>
      <c r="B13" s="38">
        <v>5.5</v>
      </c>
      <c r="C13" s="83">
        <v>111.61000000000001</v>
      </c>
      <c r="D13" s="39">
        <v>111.61000000000001</v>
      </c>
      <c r="E13" s="39">
        <v>0</v>
      </c>
      <c r="F13" s="39">
        <v>0</v>
      </c>
      <c r="G13" s="39">
        <v>0</v>
      </c>
      <c r="H13" s="39">
        <v>0</v>
      </c>
      <c r="I13" s="39"/>
      <c r="J13" s="39">
        <v>0</v>
      </c>
      <c r="K13" s="27"/>
      <c r="L13" s="27"/>
      <c r="M13" s="27"/>
      <c r="N13" s="27"/>
    </row>
    <row r="14" spans="1:23" ht="23" x14ac:dyDescent="0.25">
      <c r="A14" s="27"/>
      <c r="B14" s="38">
        <v>6</v>
      </c>
      <c r="C14" s="83">
        <v>2645436.52</v>
      </c>
      <c r="D14" s="39">
        <v>2645436.52</v>
      </c>
      <c r="E14" s="39">
        <v>0</v>
      </c>
      <c r="F14" s="39">
        <v>0</v>
      </c>
      <c r="G14" s="39">
        <v>0</v>
      </c>
      <c r="H14" s="39">
        <v>0</v>
      </c>
      <c r="I14" s="39"/>
      <c r="J14" s="39">
        <v>0</v>
      </c>
      <c r="K14" s="27"/>
      <c r="L14" s="27"/>
      <c r="M14" s="27"/>
      <c r="N14" s="27"/>
    </row>
    <row r="15" spans="1:23" ht="23" x14ac:dyDescent="0.25">
      <c r="A15" s="27"/>
      <c r="B15" s="38">
        <v>6.5</v>
      </c>
      <c r="C15" s="83">
        <v>9174261.5600000005</v>
      </c>
      <c r="D15" s="39">
        <v>9174261.5600000005</v>
      </c>
      <c r="E15" s="39">
        <v>0</v>
      </c>
      <c r="F15" s="39">
        <v>0</v>
      </c>
      <c r="G15" s="39">
        <v>0</v>
      </c>
      <c r="H15" s="39">
        <v>0</v>
      </c>
      <c r="I15" s="39"/>
      <c r="J15" s="39">
        <v>0</v>
      </c>
      <c r="K15" s="27"/>
      <c r="L15" s="27"/>
      <c r="M15" s="27"/>
      <c r="N15" s="27"/>
    </row>
    <row r="16" spans="1:23" ht="23" x14ac:dyDescent="0.25">
      <c r="A16" s="27"/>
      <c r="B16" s="38">
        <v>7</v>
      </c>
      <c r="C16" s="83">
        <v>23833011.609999999</v>
      </c>
      <c r="D16" s="39">
        <v>23833011.609999999</v>
      </c>
      <c r="E16" s="39">
        <v>0</v>
      </c>
      <c r="F16" s="39">
        <v>0</v>
      </c>
      <c r="G16" s="39">
        <v>0</v>
      </c>
      <c r="H16" s="39">
        <v>0</v>
      </c>
      <c r="I16" s="39"/>
      <c r="J16" s="39">
        <v>0</v>
      </c>
      <c r="K16" s="27"/>
      <c r="L16" s="27"/>
      <c r="M16" s="27"/>
      <c r="N16" s="27"/>
      <c r="Q16" s="1" t="s">
        <v>22</v>
      </c>
    </row>
    <row r="17" spans="1:14" ht="23" x14ac:dyDescent="0.25">
      <c r="A17" s="27"/>
      <c r="B17" s="38">
        <v>7.5</v>
      </c>
      <c r="C17" s="83">
        <v>84023123.899999991</v>
      </c>
      <c r="D17" s="39">
        <v>84023123.899999991</v>
      </c>
      <c r="E17" s="39">
        <v>0</v>
      </c>
      <c r="F17" s="39">
        <v>0</v>
      </c>
      <c r="G17" s="39">
        <v>0</v>
      </c>
      <c r="H17" s="39">
        <v>0</v>
      </c>
      <c r="I17" s="39"/>
      <c r="J17" s="39">
        <v>0</v>
      </c>
      <c r="K17" s="27"/>
      <c r="L17" s="42">
        <f>K55</f>
        <v>79.679730059164356</v>
      </c>
      <c r="M17" s="41" t="s">
        <v>16</v>
      </c>
      <c r="N17" s="27"/>
    </row>
    <row r="18" spans="1:14" ht="23" x14ac:dyDescent="0.25">
      <c r="A18" s="27"/>
      <c r="B18" s="38">
        <v>8</v>
      </c>
      <c r="C18" s="83">
        <v>223861109.56</v>
      </c>
      <c r="D18" s="39">
        <v>223861109.56</v>
      </c>
      <c r="E18" s="39">
        <v>0</v>
      </c>
      <c r="F18" s="39">
        <v>0</v>
      </c>
      <c r="G18" s="39">
        <v>0</v>
      </c>
      <c r="H18" s="39">
        <v>0</v>
      </c>
      <c r="I18" s="39"/>
      <c r="J18" s="39">
        <v>0</v>
      </c>
      <c r="K18" s="27"/>
      <c r="L18" s="42">
        <f>C48</f>
        <v>126244.52728128049</v>
      </c>
      <c r="M18" s="41" t="s">
        <v>18</v>
      </c>
      <c r="N18" s="27"/>
    </row>
    <row r="19" spans="1:14" ht="23" x14ac:dyDescent="0.25">
      <c r="A19" s="27"/>
      <c r="B19" s="38">
        <v>8.5</v>
      </c>
      <c r="C19" s="83">
        <v>476664091.86000001</v>
      </c>
      <c r="D19" s="39">
        <v>476664091.86000001</v>
      </c>
      <c r="E19" s="39">
        <v>0</v>
      </c>
      <c r="F19" s="39">
        <v>0</v>
      </c>
      <c r="G19" s="39">
        <v>0</v>
      </c>
      <c r="H19" s="39">
        <v>0</v>
      </c>
      <c r="I19" s="39"/>
      <c r="J19" s="39">
        <v>0</v>
      </c>
      <c r="K19" s="27"/>
      <c r="L19" s="42">
        <f>C43</f>
        <v>12768840863.210001</v>
      </c>
      <c r="M19" s="41" t="s">
        <v>20</v>
      </c>
      <c r="N19" s="27"/>
    </row>
    <row r="20" spans="1:14" ht="23" x14ac:dyDescent="0.25">
      <c r="A20" s="27"/>
      <c r="B20" s="38">
        <v>9</v>
      </c>
      <c r="C20" s="83">
        <v>1250049378.7900002</v>
      </c>
      <c r="D20" s="39">
        <v>1250049378.7900002</v>
      </c>
      <c r="E20" s="39">
        <v>0</v>
      </c>
      <c r="F20" s="39">
        <v>0</v>
      </c>
      <c r="G20" s="39">
        <v>0</v>
      </c>
      <c r="H20" s="39">
        <v>0</v>
      </c>
      <c r="I20" s="39"/>
      <c r="J20" s="39">
        <v>0</v>
      </c>
      <c r="K20" s="27"/>
      <c r="L20" s="42">
        <f>L71</f>
        <v>0</v>
      </c>
      <c r="M20" s="27"/>
      <c r="N20" s="27"/>
    </row>
    <row r="21" spans="1:14" ht="23" x14ac:dyDescent="0.25">
      <c r="A21" s="27"/>
      <c r="B21" s="38">
        <v>9.5</v>
      </c>
      <c r="C21" s="83">
        <v>1859531327.4899998</v>
      </c>
      <c r="D21" s="39">
        <v>1859531327.4899998</v>
      </c>
      <c r="E21" s="39">
        <v>0</v>
      </c>
      <c r="F21" s="39">
        <v>0</v>
      </c>
      <c r="G21" s="39">
        <v>0</v>
      </c>
      <c r="H21" s="39">
        <v>0</v>
      </c>
      <c r="I21" s="39"/>
      <c r="J21" s="39">
        <v>0</v>
      </c>
      <c r="K21" s="27"/>
      <c r="L21" s="27"/>
      <c r="M21" s="27"/>
      <c r="N21" s="27"/>
    </row>
    <row r="22" spans="1:14" ht="23" x14ac:dyDescent="0.25">
      <c r="A22" s="27"/>
      <c r="B22" s="38">
        <v>10</v>
      </c>
      <c r="C22" s="83">
        <v>2246507706.48</v>
      </c>
      <c r="D22" s="39">
        <v>2246507706.48</v>
      </c>
      <c r="E22" s="39">
        <v>0</v>
      </c>
      <c r="F22" s="39">
        <v>0</v>
      </c>
      <c r="G22" s="39">
        <v>0</v>
      </c>
      <c r="H22" s="39">
        <v>0</v>
      </c>
      <c r="I22" s="39"/>
      <c r="J22" s="39">
        <v>0</v>
      </c>
      <c r="K22" s="27"/>
      <c r="L22" s="27"/>
      <c r="M22" s="27"/>
      <c r="N22" s="27"/>
    </row>
    <row r="23" spans="1:14" ht="23" x14ac:dyDescent="0.25">
      <c r="A23" s="27"/>
      <c r="B23" s="38">
        <v>10.5</v>
      </c>
      <c r="C23" s="83">
        <v>2295218491.2999997</v>
      </c>
      <c r="D23" s="39">
        <v>2295218491.2999997</v>
      </c>
      <c r="E23" s="39">
        <v>0</v>
      </c>
      <c r="F23" s="39">
        <v>0</v>
      </c>
      <c r="G23" s="39">
        <v>0</v>
      </c>
      <c r="H23" s="39">
        <v>0</v>
      </c>
      <c r="I23" s="39"/>
      <c r="J23" s="39">
        <v>0</v>
      </c>
      <c r="K23" s="27"/>
      <c r="L23" s="27"/>
      <c r="M23" s="27"/>
      <c r="N23" s="27"/>
    </row>
    <row r="24" spans="1:14" ht="23" x14ac:dyDescent="0.25">
      <c r="A24" s="27"/>
      <c r="B24" s="38">
        <v>11</v>
      </c>
      <c r="C24" s="83">
        <v>1702669880.8100002</v>
      </c>
      <c r="D24" s="39">
        <v>1702669880.8100002</v>
      </c>
      <c r="E24" s="39">
        <v>0</v>
      </c>
      <c r="F24" s="39">
        <v>0</v>
      </c>
      <c r="G24" s="39">
        <v>0</v>
      </c>
      <c r="H24" s="39">
        <v>0</v>
      </c>
      <c r="I24" s="39"/>
      <c r="J24" s="39">
        <v>0</v>
      </c>
      <c r="K24" s="27"/>
      <c r="L24" s="27"/>
      <c r="M24" s="27"/>
      <c r="N24" s="27"/>
    </row>
    <row r="25" spans="1:14" ht="23" x14ac:dyDescent="0.25">
      <c r="A25" s="27"/>
      <c r="B25" s="38">
        <v>11.5</v>
      </c>
      <c r="C25" s="83">
        <v>1106659052.3700001</v>
      </c>
      <c r="D25" s="39">
        <v>1106659052.3700001</v>
      </c>
      <c r="E25" s="39">
        <v>0</v>
      </c>
      <c r="F25" s="39">
        <v>0</v>
      </c>
      <c r="G25" s="39">
        <v>0</v>
      </c>
      <c r="H25" s="39">
        <v>0</v>
      </c>
      <c r="I25" s="39"/>
      <c r="J25" s="39">
        <v>0</v>
      </c>
      <c r="K25" s="27"/>
      <c r="L25" s="27"/>
      <c r="M25" s="27"/>
      <c r="N25" s="27"/>
    </row>
    <row r="26" spans="1:14" ht="23" x14ac:dyDescent="0.25">
      <c r="A26" s="27"/>
      <c r="B26" s="38">
        <v>12</v>
      </c>
      <c r="C26" s="83">
        <v>514777641.20000005</v>
      </c>
      <c r="D26" s="39">
        <v>418256833.47500002</v>
      </c>
      <c r="E26" s="39">
        <v>96520807.724999994</v>
      </c>
      <c r="F26" s="39">
        <v>0</v>
      </c>
      <c r="G26" s="39">
        <v>0</v>
      </c>
      <c r="H26" s="39">
        <v>0</v>
      </c>
      <c r="I26" s="39"/>
      <c r="J26" s="39">
        <v>0</v>
      </c>
      <c r="K26" s="27"/>
      <c r="L26" s="27"/>
      <c r="M26" s="27"/>
      <c r="N26" s="27"/>
    </row>
    <row r="27" spans="1:14" ht="23" x14ac:dyDescent="0.25">
      <c r="A27" s="27"/>
      <c r="B27" s="38">
        <v>12.5</v>
      </c>
      <c r="C27" s="83">
        <v>196551259.68000001</v>
      </c>
      <c r="D27" s="39">
        <v>128774963.2386207</v>
      </c>
      <c r="E27" s="39">
        <v>67776296.441379324</v>
      </c>
      <c r="F27" s="39">
        <v>0</v>
      </c>
      <c r="G27" s="39">
        <v>0</v>
      </c>
      <c r="H27" s="39">
        <v>0</v>
      </c>
      <c r="I27" s="39"/>
      <c r="J27" s="39">
        <v>0</v>
      </c>
      <c r="K27" s="27"/>
      <c r="L27" s="27"/>
      <c r="M27" s="27"/>
      <c r="N27" s="27"/>
    </row>
    <row r="28" spans="1:14" ht="23" x14ac:dyDescent="0.25">
      <c r="A28" s="27"/>
      <c r="B28" s="38">
        <v>13</v>
      </c>
      <c r="C28" s="83">
        <v>102512480.52999999</v>
      </c>
      <c r="D28" s="39">
        <v>31814218.09551724</v>
      </c>
      <c r="E28" s="39">
        <v>63628436.191034481</v>
      </c>
      <c r="F28" s="39">
        <v>7069826.2434482761</v>
      </c>
      <c r="G28" s="39">
        <v>0</v>
      </c>
      <c r="H28" s="39">
        <v>0</v>
      </c>
      <c r="I28" s="39"/>
      <c r="J28" s="39">
        <v>0</v>
      </c>
      <c r="K28" s="27"/>
      <c r="L28" s="27"/>
      <c r="M28" s="27"/>
      <c r="N28" s="27"/>
    </row>
    <row r="29" spans="1:14" ht="23" x14ac:dyDescent="0.25">
      <c r="A29" s="27"/>
      <c r="B29" s="38">
        <v>13.5</v>
      </c>
      <c r="C29" s="83">
        <v>100477771.83000001</v>
      </c>
      <c r="D29" s="39">
        <v>17323753.763793107</v>
      </c>
      <c r="E29" s="39">
        <v>76224516.560689658</v>
      </c>
      <c r="F29" s="39">
        <v>6929501.5055172415</v>
      </c>
      <c r="G29" s="39">
        <v>0</v>
      </c>
      <c r="H29" s="39">
        <v>0</v>
      </c>
      <c r="I29" s="39"/>
      <c r="J29" s="39"/>
      <c r="K29" s="27"/>
      <c r="L29" s="27"/>
      <c r="M29" s="27"/>
      <c r="N29" s="27"/>
    </row>
    <row r="30" spans="1:14" ht="23" x14ac:dyDescent="0.25">
      <c r="A30" s="27"/>
      <c r="B30" s="38">
        <v>14</v>
      </c>
      <c r="C30" s="83">
        <v>132067735.59999999</v>
      </c>
      <c r="D30" s="39">
        <v>0</v>
      </c>
      <c r="E30" s="39">
        <v>100189316.66206896</v>
      </c>
      <c r="F30" s="39">
        <v>31878418.937931038</v>
      </c>
      <c r="G30" s="39">
        <v>0</v>
      </c>
      <c r="H30" s="39">
        <v>0</v>
      </c>
      <c r="I30" s="39"/>
      <c r="J30" s="39"/>
      <c r="K30" s="27"/>
      <c r="L30" s="27"/>
      <c r="M30" s="27"/>
      <c r="N30" s="27"/>
    </row>
    <row r="31" spans="1:14" ht="23" x14ac:dyDescent="0.25">
      <c r="A31" s="27"/>
      <c r="B31" s="38">
        <v>14.5</v>
      </c>
      <c r="C31" s="83">
        <v>107118576.14999999</v>
      </c>
      <c r="D31" s="39">
        <v>0</v>
      </c>
      <c r="E31" s="39">
        <v>40631184.056896545</v>
      </c>
      <c r="F31" s="39">
        <v>62793648.087931022</v>
      </c>
      <c r="G31" s="39">
        <v>3693744.0051724133</v>
      </c>
      <c r="H31" s="39">
        <v>0</v>
      </c>
      <c r="I31" s="39"/>
      <c r="J31" s="39"/>
      <c r="K31" s="27"/>
      <c r="L31" s="27"/>
      <c r="M31" s="27"/>
      <c r="N31" s="27"/>
    </row>
    <row r="32" spans="1:14" ht="23" x14ac:dyDescent="0.25">
      <c r="A32" s="27"/>
      <c r="B32" s="38">
        <v>15</v>
      </c>
      <c r="C32" s="83">
        <v>93877731.609999999</v>
      </c>
      <c r="D32" s="39">
        <v>0</v>
      </c>
      <c r="E32" s="39">
        <v>17881472.687619049</v>
      </c>
      <c r="F32" s="39">
        <v>62585154.406666666</v>
      </c>
      <c r="G32" s="39">
        <v>13411104.515714286</v>
      </c>
      <c r="H32" s="39">
        <v>0</v>
      </c>
      <c r="I32" s="39"/>
      <c r="J32" s="39">
        <v>0</v>
      </c>
      <c r="K32" s="27"/>
      <c r="L32" s="27"/>
      <c r="M32" s="27"/>
      <c r="N32" s="27"/>
    </row>
    <row r="33" spans="1:14" ht="23" x14ac:dyDescent="0.25">
      <c r="A33" s="27"/>
      <c r="B33" s="38">
        <v>15.5</v>
      </c>
      <c r="C33" s="83">
        <v>58459601.689999998</v>
      </c>
      <c r="D33" s="39">
        <v>0</v>
      </c>
      <c r="E33" s="39">
        <v>2922980.0844999999</v>
      </c>
      <c r="F33" s="39">
        <v>37998741.098499998</v>
      </c>
      <c r="G33" s="39">
        <v>17537880.506999999</v>
      </c>
      <c r="H33" s="39">
        <v>0</v>
      </c>
      <c r="I33" s="39"/>
      <c r="J33" s="39">
        <v>0</v>
      </c>
      <c r="K33" s="27"/>
      <c r="L33" s="27"/>
      <c r="M33" s="27"/>
      <c r="N33" s="27"/>
    </row>
    <row r="34" spans="1:14" ht="23" x14ac:dyDescent="0.25">
      <c r="A34" s="27"/>
      <c r="B34" s="38">
        <v>16</v>
      </c>
      <c r="C34" s="83">
        <v>73642880.010000005</v>
      </c>
      <c r="D34" s="39">
        <v>0</v>
      </c>
      <c r="E34" s="39">
        <v>0</v>
      </c>
      <c r="F34" s="39">
        <v>33139296.004499998</v>
      </c>
      <c r="G34" s="39">
        <v>40503584.005500004</v>
      </c>
      <c r="H34" s="39">
        <v>0</v>
      </c>
      <c r="I34" s="39"/>
      <c r="J34" s="39">
        <v>0</v>
      </c>
      <c r="K34" s="27"/>
      <c r="L34" s="27"/>
      <c r="M34" s="27"/>
      <c r="N34" s="27"/>
    </row>
    <row r="35" spans="1:14" ht="23" x14ac:dyDescent="0.25">
      <c r="A35" s="27"/>
      <c r="B35" s="38">
        <v>16.5</v>
      </c>
      <c r="C35" s="83">
        <v>36351203.839999996</v>
      </c>
      <c r="D35" s="39">
        <v>0</v>
      </c>
      <c r="E35" s="39">
        <v>0</v>
      </c>
      <c r="F35" s="39">
        <v>21810722.303999998</v>
      </c>
      <c r="G35" s="39">
        <v>14540481.535999998</v>
      </c>
      <c r="H35" s="39">
        <v>0</v>
      </c>
      <c r="I35" s="39"/>
      <c r="J35" s="39">
        <v>0</v>
      </c>
      <c r="K35" s="27"/>
      <c r="L35" s="27"/>
      <c r="M35" s="27"/>
      <c r="N35" s="27"/>
    </row>
    <row r="36" spans="1:14" ht="23" x14ac:dyDescent="0.25">
      <c r="A36" s="27"/>
      <c r="B36" s="38">
        <v>17</v>
      </c>
      <c r="C36" s="83">
        <v>23100910.5</v>
      </c>
      <c r="D36" s="39">
        <v>0</v>
      </c>
      <c r="E36" s="39">
        <v>0</v>
      </c>
      <c r="F36" s="39">
        <v>8400331.0909090899</v>
      </c>
      <c r="G36" s="39">
        <v>14700579.409090908</v>
      </c>
      <c r="H36" s="39">
        <v>0</v>
      </c>
      <c r="I36" s="39"/>
      <c r="J36" s="39">
        <v>0</v>
      </c>
      <c r="K36" s="27"/>
      <c r="L36" s="27"/>
      <c r="M36" s="27"/>
      <c r="N36" s="27"/>
    </row>
    <row r="37" spans="1:14" ht="23" x14ac:dyDescent="0.25">
      <c r="A37" s="27"/>
      <c r="B37" s="38">
        <v>17.5</v>
      </c>
      <c r="C37" s="83">
        <v>12324841.560000001</v>
      </c>
      <c r="D37" s="39">
        <v>0</v>
      </c>
      <c r="E37" s="39">
        <v>0</v>
      </c>
      <c r="F37" s="39">
        <v>0</v>
      </c>
      <c r="G37" s="39">
        <v>12324841.560000001</v>
      </c>
      <c r="H37" s="39">
        <v>0</v>
      </c>
      <c r="I37" s="39"/>
      <c r="J37" s="39">
        <v>0</v>
      </c>
      <c r="K37" s="27"/>
      <c r="L37" s="43"/>
      <c r="M37" s="43"/>
      <c r="N37" s="43"/>
    </row>
    <row r="38" spans="1:14" ht="23" x14ac:dyDescent="0.25">
      <c r="A38" s="27"/>
      <c r="B38" s="38">
        <v>18</v>
      </c>
      <c r="C38" s="83">
        <v>20411765.879999999</v>
      </c>
      <c r="D38" s="39">
        <v>0</v>
      </c>
      <c r="E38" s="39">
        <v>0</v>
      </c>
      <c r="F38" s="39">
        <v>0</v>
      </c>
      <c r="G38" s="39">
        <v>20411765.879999999</v>
      </c>
      <c r="H38" s="39">
        <v>0</v>
      </c>
      <c r="I38" s="39"/>
      <c r="J38" s="39">
        <v>0</v>
      </c>
      <c r="K38" s="27"/>
      <c r="L38" s="43"/>
      <c r="M38" s="43"/>
      <c r="N38" s="43"/>
    </row>
    <row r="39" spans="1:14" ht="23" x14ac:dyDescent="0.25">
      <c r="A39" s="27"/>
      <c r="B39" s="38">
        <v>18.5</v>
      </c>
      <c r="C39" s="83">
        <v>12247081.720000001</v>
      </c>
      <c r="D39" s="39">
        <v>0</v>
      </c>
      <c r="E39" s="39">
        <v>0</v>
      </c>
      <c r="F39" s="39">
        <v>0</v>
      </c>
      <c r="G39" s="39">
        <v>12247081.720000001</v>
      </c>
      <c r="H39" s="39">
        <v>0</v>
      </c>
      <c r="I39" s="39"/>
      <c r="J39" s="39">
        <v>0</v>
      </c>
      <c r="K39" s="27"/>
      <c r="L39" s="43"/>
      <c r="M39" s="43"/>
      <c r="N39" s="43"/>
    </row>
    <row r="40" spans="1:14" ht="23" x14ac:dyDescent="0.25">
      <c r="A40" s="27"/>
      <c r="B40" s="38">
        <v>19</v>
      </c>
      <c r="C40" s="83">
        <v>4082397.55</v>
      </c>
      <c r="D40" s="39">
        <v>0</v>
      </c>
      <c r="E40" s="39">
        <v>0</v>
      </c>
      <c r="F40" s="39">
        <v>0</v>
      </c>
      <c r="G40" s="39">
        <v>0</v>
      </c>
      <c r="H40" s="39">
        <v>4082397.55</v>
      </c>
      <c r="I40" s="39"/>
      <c r="J40" s="39">
        <v>0</v>
      </c>
      <c r="K40" s="27"/>
      <c r="L40" s="43"/>
      <c r="M40" s="43"/>
      <c r="N40" s="43"/>
    </row>
    <row r="41" spans="1:14" ht="23" x14ac:dyDescent="0.25">
      <c r="A41" s="27"/>
      <c r="B41" s="38">
        <v>19.5</v>
      </c>
      <c r="C41" s="83"/>
      <c r="D41" s="39"/>
      <c r="E41" s="39"/>
      <c r="F41" s="39"/>
      <c r="G41" s="39"/>
      <c r="H41" s="39"/>
      <c r="I41" s="39"/>
      <c r="J41" s="39"/>
      <c r="K41" s="27"/>
      <c r="L41" s="43"/>
      <c r="M41" s="43"/>
      <c r="N41" s="43"/>
    </row>
    <row r="42" spans="1:14" ht="23" x14ac:dyDescent="0.25">
      <c r="A42" s="27"/>
      <c r="B42" s="44">
        <v>20</v>
      </c>
      <c r="C42" s="84"/>
      <c r="D42" s="45"/>
      <c r="E42" s="45"/>
      <c r="F42" s="45"/>
      <c r="G42" s="45"/>
      <c r="H42" s="45"/>
      <c r="I42" s="45"/>
      <c r="J42" s="45"/>
      <c r="K42" s="27"/>
      <c r="L42" s="43"/>
      <c r="M42" s="43"/>
      <c r="N42" s="43"/>
    </row>
    <row r="43" spans="1:14" ht="23" x14ac:dyDescent="0.25">
      <c r="A43" s="27"/>
      <c r="B43" s="46" t="s">
        <v>23</v>
      </c>
      <c r="C43" s="90">
        <v>12768840863.210001</v>
      </c>
      <c r="D43" s="39">
        <v>11877006752.432934</v>
      </c>
      <c r="E43" s="39">
        <v>465775010.40918803</v>
      </c>
      <c r="F43" s="39">
        <v>272605639.67940331</v>
      </c>
      <c r="G43" s="39">
        <v>149371063.13847762</v>
      </c>
      <c r="H43" s="39">
        <v>4082397.55</v>
      </c>
      <c r="I43" s="39"/>
      <c r="J43" s="39">
        <v>0</v>
      </c>
      <c r="K43" s="27"/>
      <c r="L43" s="43"/>
      <c r="M43" s="43"/>
      <c r="N43" s="43"/>
    </row>
    <row r="44" spans="1:14" s="25" customFormat="1" ht="23" x14ac:dyDescent="0.25">
      <c r="A44" s="47"/>
      <c r="B44" s="38" t="s">
        <v>24</v>
      </c>
      <c r="C44" s="86">
        <v>100.00000000000001</v>
      </c>
      <c r="D44" s="48">
        <v>93.01554369475582</v>
      </c>
      <c r="E44" s="48">
        <v>3.6477470069440217</v>
      </c>
      <c r="F44" s="48">
        <v>2.1349286329101611</v>
      </c>
      <c r="G44" s="48">
        <v>1.1698091059216689</v>
      </c>
      <c r="H44" s="48">
        <v>3.1971559468348738E-2</v>
      </c>
      <c r="I44" s="48"/>
      <c r="J44" s="48">
        <v>0</v>
      </c>
      <c r="K44" s="47"/>
      <c r="L44" s="43"/>
      <c r="M44" s="43"/>
      <c r="N44" s="43"/>
    </row>
    <row r="45" spans="1:14" s="25" customFormat="1" ht="23" x14ac:dyDescent="0.25">
      <c r="A45" s="47"/>
      <c r="B45" s="38" t="s">
        <v>25</v>
      </c>
      <c r="C45" s="87">
        <v>10.474692114106764</v>
      </c>
      <c r="D45" s="49">
        <v>10.181696635330219</v>
      </c>
      <c r="E45" s="49">
        <v>13.24026576816614</v>
      </c>
      <c r="F45" s="49">
        <v>15.050792289113252</v>
      </c>
      <c r="G45" s="49">
        <v>16.563553984496171</v>
      </c>
      <c r="H45" s="49">
        <v>19</v>
      </c>
      <c r="I45" s="49"/>
      <c r="J45" s="49">
        <v>0</v>
      </c>
      <c r="K45" s="47"/>
      <c r="L45" s="43"/>
      <c r="M45" s="43"/>
      <c r="N45" s="43"/>
    </row>
    <row r="46" spans="1:14" s="26" customFormat="1" ht="23" x14ac:dyDescent="0.25">
      <c r="A46" s="50"/>
      <c r="B46" s="51" t="s">
        <v>26</v>
      </c>
      <c r="C46" s="88">
        <v>2.2585548662290496</v>
      </c>
      <c r="D46" s="52">
        <v>1.0042930264640237</v>
      </c>
      <c r="E46" s="52">
        <v>0.83095251656994207</v>
      </c>
      <c r="F46" s="52">
        <v>0.79256857168007389</v>
      </c>
      <c r="G46" s="52">
        <v>1.2246361215855939</v>
      </c>
      <c r="H46" s="52">
        <v>0</v>
      </c>
      <c r="I46" s="52"/>
      <c r="J46" s="52">
        <v>0</v>
      </c>
      <c r="K46" s="50"/>
      <c r="L46" s="43"/>
      <c r="M46" s="43"/>
      <c r="N46" s="43"/>
    </row>
    <row r="47" spans="1:14" ht="23" x14ac:dyDescent="0.25">
      <c r="A47" s="27"/>
      <c r="B47" s="53" t="s">
        <v>27</v>
      </c>
      <c r="C47" s="89">
        <v>9.8063132364528052</v>
      </c>
      <c r="D47" s="54">
        <v>8.5714624190014668</v>
      </c>
      <c r="E47" s="54">
        <v>20.199519512184878</v>
      </c>
      <c r="F47" s="54">
        <v>30.824258350958331</v>
      </c>
      <c r="G47" s="54">
        <v>42.577785023935718</v>
      </c>
      <c r="H47" s="54">
        <v>66.143279214294509</v>
      </c>
      <c r="I47" s="54"/>
      <c r="J47" s="54">
        <v>0</v>
      </c>
      <c r="K47" s="27"/>
      <c r="L47" s="43"/>
      <c r="M47" s="43"/>
      <c r="N47" s="43"/>
    </row>
    <row r="48" spans="1:14" ht="23" x14ac:dyDescent="0.25">
      <c r="A48" s="27"/>
      <c r="B48" s="46" t="s">
        <v>28</v>
      </c>
      <c r="C48" s="83">
        <v>126244.52728128049</v>
      </c>
      <c r="D48" s="55">
        <v>101803.31702870555</v>
      </c>
      <c r="E48" s="55">
        <v>9408.4314110485084</v>
      </c>
      <c r="F48" s="55">
        <v>8402.8666654061853</v>
      </c>
      <c r="G48" s="55">
        <v>6359.889015106829</v>
      </c>
      <c r="H48" s="55">
        <v>270.02316101340182</v>
      </c>
      <c r="I48" s="55"/>
      <c r="J48" s="55">
        <v>0</v>
      </c>
      <c r="K48" s="27"/>
      <c r="L48" s="43"/>
      <c r="M48" s="43"/>
      <c r="N48" s="43"/>
    </row>
    <row r="49" spans="1:14" ht="23" x14ac:dyDescent="0.25">
      <c r="A49" s="27"/>
      <c r="B49" s="44" t="s">
        <v>24</v>
      </c>
      <c r="C49" s="91">
        <v>99.999999999999972</v>
      </c>
      <c r="D49" s="56">
        <v>80.639786310801071</v>
      </c>
      <c r="E49" s="56">
        <v>7.4525459547929156</v>
      </c>
      <c r="F49" s="56">
        <v>6.6560244997266986</v>
      </c>
      <c r="G49" s="56">
        <v>5.0377542314658985</v>
      </c>
      <c r="H49" s="56">
        <v>0.21388900321340168</v>
      </c>
      <c r="I49" s="57"/>
      <c r="J49" s="57"/>
      <c r="K49" s="27"/>
      <c r="L49" s="43"/>
      <c r="M49" s="43"/>
      <c r="N49" s="43"/>
    </row>
    <row r="50" spans="1:14" ht="23" x14ac:dyDescent="0.25">
      <c r="A50" s="27"/>
      <c r="B50" s="28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 ht="23" x14ac:dyDescent="0.25">
      <c r="A51" s="27"/>
      <c r="B51" s="28"/>
      <c r="C51" s="27" t="s">
        <v>30</v>
      </c>
      <c r="D51" s="27"/>
      <c r="E51" s="47">
        <f>E48*100/C48</f>
        <v>7.4525459547929156</v>
      </c>
      <c r="F51" s="27"/>
      <c r="G51" s="27"/>
      <c r="H51" s="27"/>
      <c r="I51" s="27"/>
      <c r="J51" s="27"/>
      <c r="K51" s="27"/>
      <c r="L51" s="27"/>
      <c r="M51" s="27"/>
      <c r="N51" s="27"/>
    </row>
    <row r="52" spans="1:14" ht="23" x14ac:dyDescent="0.25">
      <c r="A52" s="27"/>
      <c r="B52" s="28"/>
      <c r="C52" s="27" t="s">
        <v>16</v>
      </c>
      <c r="D52" s="27">
        <f t="shared" ref="D52:I52" si="0">D43/1000000</f>
        <v>11877.006752432933</v>
      </c>
      <c r="E52" s="27">
        <f t="shared" si="0"/>
        <v>465.77501040918804</v>
      </c>
      <c r="F52" s="27">
        <f t="shared" si="0"/>
        <v>272.60563967940328</v>
      </c>
      <c r="G52" s="27">
        <f t="shared" si="0"/>
        <v>149.37106313847761</v>
      </c>
      <c r="H52" s="27">
        <f t="shared" si="0"/>
        <v>4.0823975499999996</v>
      </c>
      <c r="I52" s="27">
        <f t="shared" si="0"/>
        <v>0</v>
      </c>
      <c r="J52" s="27"/>
      <c r="K52" s="27"/>
      <c r="L52" s="27"/>
      <c r="M52" s="27"/>
      <c r="N52" s="27"/>
    </row>
    <row r="53" spans="1:14" ht="23" x14ac:dyDescent="0.25">
      <c r="A53" s="27"/>
      <c r="B53" s="28"/>
      <c r="C53" s="27">
        <f>L55</f>
        <v>80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 ht="23" x14ac:dyDescent="0.25">
      <c r="A54" s="27"/>
      <c r="B54" s="28"/>
      <c r="C54" s="47">
        <f>K55</f>
        <v>79.679730059164356</v>
      </c>
      <c r="D54" s="58" t="str">
        <f t="shared" ref="D54:I54" si="1">D6</f>
        <v>O</v>
      </c>
      <c r="E54" s="58" t="str">
        <f t="shared" si="1"/>
        <v>I</v>
      </c>
      <c r="F54" s="58" t="str">
        <f t="shared" si="1"/>
        <v>II</v>
      </c>
      <c r="G54" s="58" t="str">
        <f t="shared" si="1"/>
        <v>III</v>
      </c>
      <c r="H54" s="58" t="str">
        <f t="shared" si="1"/>
        <v>IV</v>
      </c>
      <c r="I54" s="58" t="str">
        <f t="shared" si="1"/>
        <v>V</v>
      </c>
      <c r="J54" s="27"/>
      <c r="K54" s="27"/>
      <c r="L54" s="27"/>
      <c r="M54" s="27"/>
      <c r="N54" s="27"/>
    </row>
    <row r="55" spans="1:14" ht="23" x14ac:dyDescent="0.25">
      <c r="A55" s="27"/>
      <c r="B55" s="59">
        <v>2017</v>
      </c>
      <c r="C55" s="27" t="str">
        <f>CONCATENATE(C51,C53,C52)</f>
        <v>&lt; 11,5 cm =80%</v>
      </c>
      <c r="D55" s="47">
        <f>SUM(D8:D24)/1000000000</f>
        <v>10.17417793149</v>
      </c>
      <c r="E55" s="47">
        <f t="shared" ref="E55:I55" si="2">SUM(E8:E24)/1000000000</f>
        <v>0</v>
      </c>
      <c r="F55" s="47">
        <f t="shared" si="2"/>
        <v>0</v>
      </c>
      <c r="G55" s="47">
        <f t="shared" si="2"/>
        <v>0</v>
      </c>
      <c r="H55" s="47">
        <f t="shared" si="2"/>
        <v>0</v>
      </c>
      <c r="I55" s="47">
        <f t="shared" si="2"/>
        <v>0</v>
      </c>
      <c r="J55" s="47">
        <f>SUM(D55:I55)</f>
        <v>10.17417793149</v>
      </c>
      <c r="K55" s="47">
        <f>(J55/$J57)*100</f>
        <v>79.679730059164356</v>
      </c>
      <c r="L55" s="47">
        <f>ROUND(K55,0)</f>
        <v>80</v>
      </c>
      <c r="M55" s="27"/>
      <c r="N55" s="27"/>
    </row>
    <row r="56" spans="1:14" ht="23" x14ac:dyDescent="0.25">
      <c r="A56" s="27"/>
      <c r="B56" s="59"/>
      <c r="C56" s="27" t="s">
        <v>29</v>
      </c>
      <c r="D56" s="47">
        <f t="shared" ref="D56:I56" si="3">SUM(D25:D42)/1000000000</f>
        <v>1.7028288209429312</v>
      </c>
      <c r="E56" s="47">
        <f t="shared" si="3"/>
        <v>0.46577501040918801</v>
      </c>
      <c r="F56" s="47">
        <f t="shared" si="3"/>
        <v>0.27260563967940332</v>
      </c>
      <c r="G56" s="47">
        <f t="shared" si="3"/>
        <v>0.14937106313847762</v>
      </c>
      <c r="H56" s="47">
        <f t="shared" si="3"/>
        <v>4.0823975500000002E-3</v>
      </c>
      <c r="I56" s="47">
        <f t="shared" si="3"/>
        <v>0</v>
      </c>
      <c r="J56" s="47">
        <f>SUM(D56:I56)</f>
        <v>2.5946629317199998</v>
      </c>
      <c r="K56" s="47">
        <f>(J56/$J57)*100</f>
        <v>20.32026994083564</v>
      </c>
      <c r="L56" s="27"/>
      <c r="M56" s="27"/>
      <c r="N56" s="27"/>
    </row>
    <row r="57" spans="1:14" ht="23" x14ac:dyDescent="0.25">
      <c r="A57" s="27"/>
      <c r="B57" s="59"/>
      <c r="C57" s="27"/>
      <c r="D57" s="27"/>
      <c r="E57" s="27"/>
      <c r="F57" s="27"/>
      <c r="G57" s="27"/>
      <c r="H57" s="27"/>
      <c r="I57" s="27"/>
      <c r="J57" s="47">
        <f>SUM(J55:J56)</f>
        <v>12.76884086321</v>
      </c>
      <c r="K57" s="47">
        <f>SUM(K55:K56)</f>
        <v>100</v>
      </c>
      <c r="L57" s="27"/>
      <c r="M57" s="27"/>
      <c r="N57" s="27"/>
    </row>
    <row r="58" spans="1:14" ht="23" x14ac:dyDescent="0.25">
      <c r="A58" s="27"/>
      <c r="B58" s="59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 ht="23" x14ac:dyDescent="0.25">
      <c r="A59" s="27"/>
      <c r="B59" s="59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 ht="23" x14ac:dyDescent="0.25">
      <c r="A60" s="27"/>
      <c r="B60" s="59"/>
      <c r="C60" s="47">
        <f>K61</f>
        <v>0</v>
      </c>
      <c r="D60" s="60" t="s">
        <v>5</v>
      </c>
      <c r="E60" s="60" t="s">
        <v>6</v>
      </c>
      <c r="F60" s="60" t="s">
        <v>7</v>
      </c>
      <c r="G60" s="60" t="s">
        <v>8</v>
      </c>
      <c r="H60" s="60" t="s">
        <v>9</v>
      </c>
      <c r="I60" s="60" t="s">
        <v>10</v>
      </c>
      <c r="J60" s="27"/>
      <c r="K60" s="27"/>
      <c r="L60" s="27"/>
      <c r="M60" s="27"/>
      <c r="N60" s="27"/>
    </row>
    <row r="61" spans="1:14" ht="23" x14ac:dyDescent="0.25">
      <c r="A61" s="27"/>
      <c r="B61" s="59"/>
      <c r="C61" s="27" t="s">
        <v>31</v>
      </c>
      <c r="D61" s="61"/>
      <c r="E61" s="61"/>
      <c r="F61" s="61"/>
      <c r="G61" s="61"/>
      <c r="H61" s="61"/>
      <c r="I61" s="61"/>
      <c r="J61" s="47"/>
      <c r="K61" s="47"/>
      <c r="L61" s="42"/>
      <c r="M61" s="27"/>
      <c r="N61" s="27"/>
    </row>
    <row r="62" spans="1:14" ht="23" x14ac:dyDescent="0.25">
      <c r="A62" s="27"/>
      <c r="B62" s="59"/>
      <c r="C62" s="27" t="s">
        <v>29</v>
      </c>
      <c r="D62" s="61"/>
      <c r="E62" s="61"/>
      <c r="F62" s="61"/>
      <c r="G62" s="61"/>
      <c r="H62" s="61"/>
      <c r="I62" s="61"/>
      <c r="J62" s="47"/>
      <c r="K62" s="47"/>
      <c r="L62" s="42"/>
      <c r="M62" s="27"/>
      <c r="N62" s="27"/>
    </row>
    <row r="63" spans="1:14" ht="23" x14ac:dyDescent="0.25">
      <c r="A63" s="27"/>
      <c r="B63" s="59"/>
      <c r="C63" s="27"/>
      <c r="D63" s="27"/>
      <c r="E63" s="27"/>
      <c r="F63" s="27"/>
      <c r="G63" s="27"/>
      <c r="H63" s="27"/>
      <c r="I63" s="27"/>
      <c r="J63" s="47"/>
      <c r="K63" s="47"/>
      <c r="L63" s="42"/>
      <c r="M63" s="27"/>
      <c r="N63" s="27"/>
    </row>
    <row r="64" spans="1:14" ht="23" x14ac:dyDescent="0.25">
      <c r="A64" s="27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</row>
  </sheetData>
  <mergeCells count="2">
    <mergeCell ref="B1:J1"/>
    <mergeCell ref="B2:J2"/>
  </mergeCells>
  <phoneticPr fontId="0" type="noConversion"/>
  <printOptions horizontalCentered="1" verticalCentered="1"/>
  <pageMargins left="0" right="0" top="1.1811023622047245" bottom="0.98425196850393704" header="0.39370078740157483" footer="0.39370078740157483"/>
  <pageSetup scale="35" orientation="landscape" verticalDpi="300" r:id="rId1"/>
  <headerFooter alignWithMargins="0">
    <oddHeader>&amp;C&amp;G
INSTITUTO DE FOMENTO PESQUERO / DIVISIÓN INVESTIGACIÓN PESQUERA</oddHeader>
    <oddFooter>&amp;CCONVENIO DE DESEMPEÑO IFOP / SUBSECRETARÍA DE ECONOMÍA Y EMT 2020: 
"PROGRAMA DE SEGUIMIENTO DE LAS PRINCIPALES PESQUERÍAS PELÁGICAS, REGIONES DE VALPARAÍSO Y AYSÉN DEL GENERAL CARLOS IBÁÑEZ DEL CAMPO, AÑO 2020".  ANEXO 4XXX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34</vt:i4>
      </vt:variant>
      <vt:variant>
        <vt:lpstr>Rangos con nombre</vt:lpstr>
      </vt:variant>
      <vt:variant>
        <vt:i4>34</vt:i4>
      </vt:variant>
    </vt:vector>
  </HeadingPairs>
  <TitlesOfParts>
    <vt:vector size="68" baseType="lpstr">
      <vt:lpstr>AÑO</vt:lpstr>
      <vt:lpstr>CS3</vt:lpstr>
      <vt:lpstr>CS4</vt:lpstr>
      <vt:lpstr>CS1</vt:lpstr>
      <vt:lpstr>CS2</vt:lpstr>
      <vt:lpstr>CSAAÑO</vt:lpstr>
      <vt:lpstr>CSA3</vt:lpstr>
      <vt:lpstr>CSA4</vt:lpstr>
      <vt:lpstr>CSA1</vt:lpstr>
      <vt:lpstr>CSA2</vt:lpstr>
      <vt:lpstr>CSIAÑO</vt:lpstr>
      <vt:lpstr>CSIT4</vt:lpstr>
      <vt:lpstr>TTAÑO</vt:lpstr>
      <vt:lpstr>TT3</vt:lpstr>
      <vt:lpstr>TT4</vt:lpstr>
      <vt:lpstr>TT1</vt:lpstr>
      <vt:lpstr>TT2</vt:lpstr>
      <vt:lpstr>VTAÑO</vt:lpstr>
      <vt:lpstr>VTT3</vt:lpstr>
      <vt:lpstr>VTT4</vt:lpstr>
      <vt:lpstr>VTT1</vt:lpstr>
      <vt:lpstr>VTT2</vt:lpstr>
      <vt:lpstr>VAAÑO</vt:lpstr>
      <vt:lpstr>VAT3</vt:lpstr>
      <vt:lpstr>VAT4</vt:lpstr>
      <vt:lpstr>VAT1</vt:lpstr>
      <vt:lpstr>VAT2</vt:lpstr>
      <vt:lpstr>VIAÑO</vt:lpstr>
      <vt:lpstr>VIT4</vt:lpstr>
      <vt:lpstr>CalbT20-21</vt:lpstr>
      <vt:lpstr>Calb3t20</vt:lpstr>
      <vt:lpstr>Calb4t20</vt:lpstr>
      <vt:lpstr>Calb1t21</vt:lpstr>
      <vt:lpstr>Calb2t21</vt:lpstr>
      <vt:lpstr>AÑO!Área_de_impresión</vt:lpstr>
      <vt:lpstr>Calb1t21!Área_de_impresión</vt:lpstr>
      <vt:lpstr>Calb2t21!Área_de_impresión</vt:lpstr>
      <vt:lpstr>Calb3t20!Área_de_impresión</vt:lpstr>
      <vt:lpstr>Calb4t20!Área_de_impresión</vt:lpstr>
      <vt:lpstr>'CalbT20-21'!Área_de_impresión</vt:lpstr>
      <vt:lpstr>'CS1'!Área_de_impresión</vt:lpstr>
      <vt:lpstr>'CS2'!Área_de_impresión</vt:lpstr>
      <vt:lpstr>'CS3'!Área_de_impresión</vt:lpstr>
      <vt:lpstr>'CS4'!Área_de_impresión</vt:lpstr>
      <vt:lpstr>'CSA1'!Área_de_impresión</vt:lpstr>
      <vt:lpstr>'CSA2'!Área_de_impresión</vt:lpstr>
      <vt:lpstr>'CSA3'!Área_de_impresión</vt:lpstr>
      <vt:lpstr>'CSA4'!Área_de_impresión</vt:lpstr>
      <vt:lpstr>CSAAÑO!Área_de_impresión</vt:lpstr>
      <vt:lpstr>CSIAÑO!Área_de_impresión</vt:lpstr>
      <vt:lpstr>CSIT4!Área_de_impresión</vt:lpstr>
      <vt:lpstr>'TT1'!Área_de_impresión</vt:lpstr>
      <vt:lpstr>'TT2'!Área_de_impresión</vt:lpstr>
      <vt:lpstr>'TT3'!Área_de_impresión</vt:lpstr>
      <vt:lpstr>'TT4'!Área_de_impresión</vt:lpstr>
      <vt:lpstr>TTAÑO!Área_de_impresión</vt:lpstr>
      <vt:lpstr>VAAÑO!Área_de_impresión</vt:lpstr>
      <vt:lpstr>'VAT1'!Área_de_impresión</vt:lpstr>
      <vt:lpstr>'VAT2'!Área_de_impresión</vt:lpstr>
      <vt:lpstr>'VAT3'!Área_de_impresión</vt:lpstr>
      <vt:lpstr>'VAT4'!Área_de_impresión</vt:lpstr>
      <vt:lpstr>VIAÑO!Área_de_impresión</vt:lpstr>
      <vt:lpstr>'VIT4'!Área_de_impresión</vt:lpstr>
      <vt:lpstr>VTAÑO!Área_de_impresión</vt:lpstr>
      <vt:lpstr>'VTT1'!Área_de_impresión</vt:lpstr>
      <vt:lpstr>'VTT2'!Área_de_impresión</vt:lpstr>
      <vt:lpstr>'VTT3'!Área_de_impresión</vt:lpstr>
      <vt:lpstr>'VTT4'!Área_de_impresión</vt:lpstr>
    </vt:vector>
  </TitlesOfParts>
  <Company>IFOP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Gili</dc:creator>
  <cp:lastModifiedBy>Microsoft Office User</cp:lastModifiedBy>
  <cp:lastPrinted>2021-06-07T16:38:15Z</cp:lastPrinted>
  <dcterms:created xsi:type="dcterms:W3CDTF">2001-01-24T16:51:12Z</dcterms:created>
  <dcterms:modified xsi:type="dcterms:W3CDTF">2021-09-07T19:50:09Z</dcterms:modified>
</cp:coreProperties>
</file>