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1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CTP2021/SARDINA_COMUN/INFORME_FINAL/Datos_2020_2021/"/>
    </mc:Choice>
  </mc:AlternateContent>
  <xr:revisionPtr revIDLastSave="0" documentId="13_ncr:1_{4449307D-192D-6D4B-AF4F-667FBD0249FB}" xr6:coauthVersionLast="47" xr6:coauthVersionMax="47" xr10:uidLastSave="{00000000-0000-0000-0000-000000000000}"/>
  <bookViews>
    <workbookView xWindow="27220" yWindow="500" windowWidth="23980" windowHeight="27280" tabRatio="923" xr2:uid="{00000000-000D-0000-FFFF-FFFF00000000}"/>
  </bookViews>
  <sheets>
    <sheet name="AÑO 2019-2020" sheetId="11" r:id="rId1"/>
    <sheet name="CS3" sheetId="12520" r:id="rId2"/>
    <sheet name="CS4" sheetId="12521" r:id="rId3"/>
    <sheet name="CS1" sheetId="20" r:id="rId4"/>
    <sheet name="CS2" sheetId="12531" r:id="rId5"/>
  </sheets>
  <externalReferences>
    <externalReference r:id="rId6"/>
  </externalReferences>
  <definedNames>
    <definedName name="_Fill" hidden="1">#REF!</definedName>
    <definedName name="A_IMPRESIÓN_IM">#REF!</definedName>
    <definedName name="_xlnm.Print_Area" localSheetId="0">'AÑO 2019-2020'!$B$1:$J$49</definedName>
    <definedName name="_xlnm.Print_Area" localSheetId="3">'CS1'!$B$1:$J$49</definedName>
    <definedName name="_xlnm.Print_Area" localSheetId="4">'CS2'!$B$1:$J$49</definedName>
    <definedName name="_xlnm.Print_Area" localSheetId="1">'CS3'!$B$1:$J$49</definedName>
    <definedName name="_xlnm.Print_Area" localSheetId="2">'CS4'!$B$1:$J$49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5" i="12531" l="1"/>
  <c r="D56" i="11" l="1"/>
  <c r="E55" i="12531" l="1"/>
  <c r="F55" i="12531"/>
  <c r="G55" i="12531"/>
  <c r="H55" i="12531"/>
  <c r="I55" i="12531"/>
  <c r="D56" i="12531"/>
  <c r="E56" i="12531"/>
  <c r="F56" i="12531"/>
  <c r="G56" i="12531"/>
  <c r="H56" i="12531"/>
  <c r="I56" i="12531"/>
  <c r="T9" i="12531"/>
  <c r="U9" i="12531" s="1"/>
  <c r="S8" i="12531"/>
  <c r="T10" i="12531"/>
  <c r="U10" i="12531" s="1"/>
  <c r="T11" i="12531"/>
  <c r="U11" i="12531" s="1"/>
  <c r="L18" i="12531"/>
  <c r="L19" i="12531"/>
  <c r="L20" i="12531"/>
  <c r="E52" i="12531"/>
  <c r="F52" i="12531"/>
  <c r="G52" i="12531"/>
  <c r="H52" i="12531"/>
  <c r="I52" i="12531"/>
  <c r="D54" i="12531"/>
  <c r="E54" i="12531"/>
  <c r="F54" i="12531"/>
  <c r="G54" i="12531"/>
  <c r="H54" i="12531"/>
  <c r="I54" i="12531"/>
  <c r="E56" i="11"/>
  <c r="F56" i="11"/>
  <c r="G56" i="11"/>
  <c r="H56" i="11"/>
  <c r="I56" i="11"/>
  <c r="E55" i="11"/>
  <c r="F55" i="11"/>
  <c r="G55" i="11"/>
  <c r="H55" i="11"/>
  <c r="I55" i="11"/>
  <c r="D55" i="11"/>
  <c r="E51" i="11"/>
  <c r="T11" i="11"/>
  <c r="U11" i="11" s="1"/>
  <c r="T10" i="11"/>
  <c r="U10" i="11" s="1"/>
  <c r="T9" i="11"/>
  <c r="U9" i="11" s="1"/>
  <c r="C60" i="11"/>
  <c r="S8" i="11"/>
  <c r="L19" i="11"/>
  <c r="L18" i="11"/>
  <c r="L20" i="11"/>
  <c r="D54" i="11"/>
  <c r="E54" i="11"/>
  <c r="F54" i="11"/>
  <c r="G54" i="11"/>
  <c r="H54" i="11"/>
  <c r="I54" i="11"/>
  <c r="E52" i="11"/>
  <c r="F52" i="11"/>
  <c r="G52" i="11"/>
  <c r="H52" i="11"/>
  <c r="I52" i="11"/>
  <c r="D52" i="11"/>
  <c r="E55" i="20"/>
  <c r="F55" i="20"/>
  <c r="G55" i="20"/>
  <c r="H55" i="20"/>
  <c r="I55" i="20"/>
  <c r="E56" i="20"/>
  <c r="F56" i="20"/>
  <c r="G56" i="20"/>
  <c r="H56" i="20"/>
  <c r="I56" i="20"/>
  <c r="D56" i="20"/>
  <c r="D55" i="20"/>
  <c r="M61" i="20"/>
  <c r="C60" i="20"/>
  <c r="T9" i="20"/>
  <c r="T8" i="20" s="1"/>
  <c r="U8" i="20" s="1"/>
  <c r="T10" i="20"/>
  <c r="U10" i="20" s="1"/>
  <c r="T11" i="20"/>
  <c r="U11" i="20" s="1"/>
  <c r="S8" i="20"/>
  <c r="L19" i="20"/>
  <c r="L18" i="20"/>
  <c r="L20" i="20"/>
  <c r="D54" i="20"/>
  <c r="E54" i="20"/>
  <c r="F54" i="20"/>
  <c r="G54" i="20"/>
  <c r="H54" i="20"/>
  <c r="I54" i="20"/>
  <c r="E52" i="20"/>
  <c r="F52" i="20"/>
  <c r="G52" i="20"/>
  <c r="H52" i="20"/>
  <c r="I52" i="20"/>
  <c r="T9" i="12520"/>
  <c r="U9" i="12520" s="1"/>
  <c r="T10" i="12520"/>
  <c r="U10" i="12520" s="1"/>
  <c r="T11" i="12520"/>
  <c r="U11" i="12520" s="1"/>
  <c r="S8" i="12520"/>
  <c r="D55" i="12520"/>
  <c r="E55" i="12520"/>
  <c r="F55" i="12520"/>
  <c r="G55" i="12520"/>
  <c r="H55" i="12520"/>
  <c r="I55" i="12520"/>
  <c r="D56" i="12520"/>
  <c r="E56" i="12520"/>
  <c r="F56" i="12520"/>
  <c r="G56" i="12520"/>
  <c r="H56" i="12520"/>
  <c r="I56" i="12520"/>
  <c r="L18" i="12520"/>
  <c r="L19" i="12520"/>
  <c r="L20" i="12520"/>
  <c r="D52" i="12520"/>
  <c r="E52" i="12520"/>
  <c r="F52" i="12520"/>
  <c r="G52" i="12520"/>
  <c r="H52" i="12520"/>
  <c r="I52" i="12520"/>
  <c r="D54" i="12520"/>
  <c r="E54" i="12520"/>
  <c r="F54" i="12520"/>
  <c r="G54" i="12520"/>
  <c r="H54" i="12520"/>
  <c r="I54" i="12520"/>
  <c r="C60" i="12520"/>
  <c r="T9" i="12521"/>
  <c r="U9" i="12521" s="1"/>
  <c r="T10" i="12521"/>
  <c r="U10" i="12521" s="1"/>
  <c r="T11" i="12521"/>
  <c r="U11" i="12521" s="1"/>
  <c r="S8" i="12521"/>
  <c r="D55" i="12521"/>
  <c r="E55" i="12521"/>
  <c r="F55" i="12521"/>
  <c r="G55" i="12521"/>
  <c r="H55" i="12521"/>
  <c r="I55" i="12521"/>
  <c r="D56" i="12521"/>
  <c r="E56" i="12521"/>
  <c r="F56" i="12521"/>
  <c r="G56" i="12521"/>
  <c r="H56" i="12521"/>
  <c r="I56" i="12521"/>
  <c r="L18" i="12521"/>
  <c r="L19" i="12521"/>
  <c r="L20" i="12521"/>
  <c r="D52" i="12521"/>
  <c r="E52" i="12521"/>
  <c r="F52" i="12521"/>
  <c r="G52" i="12521"/>
  <c r="H52" i="12521"/>
  <c r="I52" i="12521"/>
  <c r="D54" i="12521"/>
  <c r="E54" i="12521"/>
  <c r="F54" i="12521"/>
  <c r="G54" i="12521"/>
  <c r="H54" i="12521"/>
  <c r="I54" i="12521"/>
  <c r="C60" i="12521"/>
  <c r="M61" i="12521"/>
  <c r="U9" i="20" l="1"/>
  <c r="T8" i="12531"/>
  <c r="U8" i="12531" s="1"/>
  <c r="V10" i="12531" s="1"/>
  <c r="R10" i="12531" s="1"/>
  <c r="T8" i="12521"/>
  <c r="U8" i="12521" s="1"/>
  <c r="V10" i="12521" s="1"/>
  <c r="R10" i="12521" s="1"/>
  <c r="J56" i="12531"/>
  <c r="J56" i="12520"/>
  <c r="V10" i="20"/>
  <c r="R10" i="20" s="1"/>
  <c r="V11" i="20"/>
  <c r="R11" i="20" s="1"/>
  <c r="V9" i="20"/>
  <c r="V11" i="12531"/>
  <c r="R11" i="12531" s="1"/>
  <c r="J55" i="12520"/>
  <c r="J56" i="20"/>
  <c r="J56" i="12521"/>
  <c r="J55" i="12521"/>
  <c r="T8" i="12520"/>
  <c r="U8" i="12520" s="1"/>
  <c r="V10" i="12520" s="1"/>
  <c r="R10" i="12520" s="1"/>
  <c r="T8" i="11"/>
  <c r="U8" i="11" s="1"/>
  <c r="V9" i="11" s="1"/>
  <c r="J55" i="12531"/>
  <c r="J55" i="20"/>
  <c r="J56" i="11"/>
  <c r="J55" i="11"/>
  <c r="V9" i="12531" l="1"/>
  <c r="J57" i="20"/>
  <c r="K57" i="20" s="1"/>
  <c r="V11" i="12521"/>
  <c r="R11" i="12521" s="1"/>
  <c r="V9" i="12520"/>
  <c r="V8" i="12520" s="1"/>
  <c r="R8" i="12520" s="1"/>
  <c r="V9" i="12521"/>
  <c r="R9" i="12521" s="1"/>
  <c r="J57" i="12531"/>
  <c r="K57" i="12531" s="1"/>
  <c r="V10" i="11"/>
  <c r="R10" i="11" s="1"/>
  <c r="J57" i="12521"/>
  <c r="K56" i="12521" s="1"/>
  <c r="J57" i="12520"/>
  <c r="K57" i="12520" s="1"/>
  <c r="J57" i="11"/>
  <c r="K56" i="11" s="1"/>
  <c r="V11" i="11"/>
  <c r="R11" i="11" s="1"/>
  <c r="V8" i="20"/>
  <c r="R8" i="20" s="1"/>
  <c r="R9" i="20"/>
  <c r="R9" i="12531"/>
  <c r="V8" i="12531"/>
  <c r="R8" i="12531" s="1"/>
  <c r="V11" i="12520"/>
  <c r="R11" i="12520" s="1"/>
  <c r="C60" i="12531"/>
  <c r="K55" i="20"/>
  <c r="L55" i="20" s="1"/>
  <c r="C53" i="20" s="1"/>
  <c r="C55" i="20" s="1"/>
  <c r="R9" i="11"/>
  <c r="V8" i="11"/>
  <c r="R8" i="11" s="1"/>
  <c r="K56" i="20" l="1"/>
  <c r="V8" i="12521"/>
  <c r="R8" i="12521" s="1"/>
  <c r="K56" i="12520"/>
  <c r="K55" i="12520"/>
  <c r="L55" i="12520" s="1"/>
  <c r="C53" i="12520" s="1"/>
  <c r="C55" i="12520" s="1"/>
  <c r="K55" i="12521"/>
  <c r="M55" i="12521" s="1"/>
  <c r="K57" i="12521"/>
  <c r="R9" i="12520"/>
  <c r="K55" i="12531"/>
  <c r="C54" i="12531" s="1"/>
  <c r="K56" i="12531"/>
  <c r="C54" i="20"/>
  <c r="L17" i="20"/>
  <c r="M55" i="20"/>
  <c r="K55" i="11"/>
  <c r="K57" i="11" s="1"/>
  <c r="C54" i="12521" l="1"/>
  <c r="M55" i="12531"/>
  <c r="L55" i="12531"/>
  <c r="C53" i="12531" s="1"/>
  <c r="C55" i="12531" s="1"/>
  <c r="L55" i="12521"/>
  <c r="C53" i="12521" s="1"/>
  <c r="C55" i="12521" s="1"/>
  <c r="L17" i="12520"/>
  <c r="M55" i="12520"/>
  <c r="C54" i="12520"/>
  <c r="L17" i="12521"/>
  <c r="L17" i="12531"/>
  <c r="L17" i="11"/>
  <c r="C54" i="11"/>
  <c r="L55" i="11"/>
  <c r="C53" i="11" s="1"/>
  <c r="C55" i="11" s="1"/>
</calcChain>
</file>

<file path=xl/sharedStrings.xml><?xml version="1.0" encoding="utf-8"?>
<sst xmlns="http://schemas.openxmlformats.org/spreadsheetml/2006/main" count="224" uniqueCount="43">
  <si>
    <t xml:space="preserve">  TALLAS</t>
  </si>
  <si>
    <t>FREC.</t>
  </si>
  <si>
    <t>GRUPOS  DE  EDAD</t>
  </si>
  <si>
    <t xml:space="preserve">  (cm)</t>
  </si>
  <si>
    <t>(Unidades)</t>
  </si>
  <si>
    <t>O</t>
  </si>
  <si>
    <t>I</t>
  </si>
  <si>
    <t>II</t>
  </si>
  <si>
    <t>III</t>
  </si>
  <si>
    <t>IV</t>
  </si>
  <si>
    <t>V</t>
  </si>
  <si>
    <t>UNIDADES</t>
  </si>
  <si>
    <t>MILLONES</t>
  </si>
  <si>
    <t>TRIMESTRE</t>
  </si>
  <si>
    <t>1º</t>
  </si>
  <si>
    <t>CSUR</t>
  </si>
  <si>
    <t>%</t>
  </si>
  <si>
    <t>SA</t>
  </si>
  <si>
    <t>ton</t>
  </si>
  <si>
    <t>THNO</t>
  </si>
  <si>
    <t>ejem</t>
  </si>
  <si>
    <t>VAL</t>
  </si>
  <si>
    <t xml:space="preserve">  </t>
  </si>
  <si>
    <t>TOTAL</t>
  </si>
  <si>
    <t>PORCENTAJE</t>
  </si>
  <si>
    <t>L.PR.(cm)</t>
  </si>
  <si>
    <t>VAR. (L)</t>
  </si>
  <si>
    <t>PESO PR.(g)</t>
  </si>
  <si>
    <t>PESO (ton)</t>
  </si>
  <si>
    <t>&gt; 11,5 cm</t>
  </si>
  <si>
    <t>&lt; 11,5 cm =</t>
  </si>
  <si>
    <t>&lt; 11,5 cm =%</t>
  </si>
  <si>
    <t>2016-2017</t>
  </si>
  <si>
    <t>la zona Centro-Sur. Flota total año 2019-2020.</t>
  </si>
  <si>
    <t>la zona Centro-Sur. Flota total tercer trimestre de 2019.</t>
  </si>
  <si>
    <t>la zona Centro-Sur. Flota total cuarto trimestre de 2019.</t>
  </si>
  <si>
    <t>la zona Centro-Sur. Flota total primer trimestre de 2020.</t>
  </si>
  <si>
    <t>la zona Centro-Sur. Flota total segundo trimestre de 2020.</t>
  </si>
  <si>
    <r>
      <rPr>
        <b/>
        <sz val="18"/>
        <color rgb="FF000000"/>
        <rFont val="Arial Narrow"/>
        <family val="2"/>
      </rPr>
      <t>Tabla   5.</t>
    </r>
    <r>
      <rPr>
        <sz val="18"/>
        <color rgb="FF000000"/>
        <rFont val="Arial Narrow"/>
        <family val="2"/>
      </rPr>
      <t xml:space="preserve">  Composición en numero por grupo de edad en la captura de sardina común en</t>
    </r>
  </si>
  <si>
    <t>Tabla  1.  Composición en numero por grupo de edad en la captura de sardina común en</t>
  </si>
  <si>
    <r>
      <rPr>
        <b/>
        <sz val="18"/>
        <color rgb="FF000000"/>
        <rFont val="Arial Narrow"/>
        <family val="2"/>
      </rPr>
      <t>Tabla   2.</t>
    </r>
    <r>
      <rPr>
        <sz val="18"/>
        <color rgb="FF000000"/>
        <rFont val="Arial Narrow"/>
        <family val="2"/>
      </rPr>
      <t xml:space="preserve">  Composición en numero por grupo de edad en la captura de sardina común en</t>
    </r>
  </si>
  <si>
    <r>
      <rPr>
        <b/>
        <sz val="18"/>
        <color rgb="FF000000"/>
        <rFont val="Arial Narrow"/>
        <family val="2"/>
      </rPr>
      <t>Tabla   3.</t>
    </r>
    <r>
      <rPr>
        <sz val="18"/>
        <color rgb="FF000000"/>
        <rFont val="Arial Narrow"/>
        <family val="2"/>
      </rPr>
      <t xml:space="preserve">  Composición en numero por grupo de edad en la captura de sardina común en</t>
    </r>
  </si>
  <si>
    <r>
      <rPr>
        <b/>
        <sz val="18"/>
        <color rgb="FF000000"/>
        <rFont val="Arial Narrow"/>
        <family val="2"/>
      </rPr>
      <t>Tabla   4.</t>
    </r>
    <r>
      <rPr>
        <sz val="18"/>
        <color rgb="FF000000"/>
        <rFont val="Arial Narrow"/>
        <family val="2"/>
      </rPr>
      <t xml:space="preserve">  Composición en numero por grupo de edad en la captura de sardina común en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</si>
</sst>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\ _P_t_s_-;\-* #,##0\ _P_t_s_-;_-* &quot;-&quot;\ _P_t_s_-;_-@_-"/>
    <numFmt numFmtId="165" formatCode="_-* #,##0.0\ _P_t_s_-;\-* #,##0.0\ _P_t_s_-;_-* &quot;-&quot;\ _P_t_s_-;_-@_-"/>
    <numFmt numFmtId="166" formatCode="0.0"/>
    <numFmt numFmtId="167" formatCode="0.000"/>
    <numFmt numFmtId="168" formatCode="#,##0.0"/>
  </numFmts>
  <fonts count="17" x14ac:knownFonts="1">
    <font>
      <sz val="12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sz val="10"/>
      <color indexed="12"/>
      <name val="Arial"/>
      <family val="2"/>
    </font>
    <font>
      <sz val="16"/>
      <color indexed="12"/>
      <name val="Arial"/>
      <family val="2"/>
    </font>
    <font>
      <sz val="14"/>
      <color indexed="12"/>
      <name val="Arial"/>
      <family val="2"/>
    </font>
    <font>
      <sz val="20"/>
      <color indexed="12"/>
      <name val="Arial"/>
      <family val="2"/>
    </font>
    <font>
      <sz val="18"/>
      <name val="Arial Narrow"/>
      <family val="2"/>
    </font>
    <font>
      <sz val="18"/>
      <color rgb="FF000000"/>
      <name val="Arial Narrow"/>
      <family val="2"/>
    </font>
    <font>
      <b/>
      <sz val="18"/>
      <color rgb="FF000000"/>
      <name val="Arial Narrow"/>
      <family val="2"/>
    </font>
    <font>
      <b/>
      <sz val="18"/>
      <name val="Arial Narrow"/>
      <family val="2"/>
    </font>
    <font>
      <i/>
      <sz val="18"/>
      <name val="Arial Narrow"/>
      <family val="2"/>
    </font>
    <font>
      <b/>
      <i/>
      <sz val="18"/>
      <name val="Arial Narrow"/>
      <family val="2"/>
    </font>
    <font>
      <i/>
      <sz val="18"/>
      <color indexed="62"/>
      <name val="Arial Narrow"/>
      <family val="2"/>
    </font>
    <font>
      <b/>
      <i/>
      <sz val="18"/>
      <color indexed="62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Protection="0"/>
    <xf numFmtId="164" fontId="1" fillId="0" borderId="0" applyFont="0" applyFill="0" applyBorder="0" applyAlignment="0" applyProtection="0"/>
    <xf numFmtId="0" fontId="1" fillId="0" borderId="0"/>
  </cellStyleXfs>
  <cellXfs count="88">
    <xf numFmtId="0" fontId="0" fillId="0" borderId="0" xfId="0"/>
    <xf numFmtId="1" fontId="1" fillId="0" borderId="0" xfId="2" applyNumberFormat="1"/>
    <xf numFmtId="166" fontId="2" fillId="0" borderId="0" xfId="2" applyNumberFormat="1" applyFont="1" applyAlignment="1">
      <alignment horizontal="center"/>
    </xf>
    <xf numFmtId="1" fontId="2" fillId="0" borderId="0" xfId="2" applyNumberFormat="1" applyFont="1"/>
    <xf numFmtId="1" fontId="3" fillId="0" borderId="0" xfId="2" applyNumberFormat="1" applyFont="1" applyAlignment="1">
      <alignment horizontal="center"/>
    </xf>
    <xf numFmtId="1" fontId="4" fillId="0" borderId="0" xfId="2" applyNumberFormat="1" applyFont="1" applyAlignment="1">
      <alignment horizontal="center"/>
    </xf>
    <xf numFmtId="165" fontId="5" fillId="0" borderId="1" xfId="1" applyNumberFormat="1" applyFont="1" applyBorder="1" applyAlignment="1">
      <alignment horizontal="center"/>
    </xf>
    <xf numFmtId="1" fontId="5" fillId="0" borderId="2" xfId="1" applyNumberFormat="1" applyFont="1" applyBorder="1"/>
    <xf numFmtId="1" fontId="5" fillId="0" borderId="3" xfId="1" applyNumberFormat="1" applyFont="1" applyBorder="1"/>
    <xf numFmtId="165" fontId="5" fillId="0" borderId="6" xfId="1" applyNumberFormat="1" applyFont="1" applyBorder="1" applyAlignment="1">
      <alignment horizontal="center"/>
    </xf>
    <xf numFmtId="1" fontId="5" fillId="0" borderId="0" xfId="1" applyNumberFormat="1" applyFont="1" applyBorder="1"/>
    <xf numFmtId="1" fontId="5" fillId="0" borderId="0" xfId="1" applyNumberFormat="1" applyFont="1" applyBorder="1" applyAlignment="1">
      <alignment horizontal="center"/>
    </xf>
    <xf numFmtId="1" fontId="5" fillId="0" borderId="4" xfId="1" applyNumberFormat="1" applyFont="1" applyBorder="1" applyAlignment="1">
      <alignment horizontal="center"/>
    </xf>
    <xf numFmtId="1" fontId="6" fillId="0" borderId="0" xfId="1" applyNumberFormat="1" applyFont="1" applyBorder="1"/>
    <xf numFmtId="1" fontId="7" fillId="0" borderId="0" xfId="1" applyNumberFormat="1" applyFont="1" applyBorder="1" applyAlignment="1">
      <alignment horizontal="center"/>
    </xf>
    <xf numFmtId="1" fontId="5" fillId="0" borderId="4" xfId="1" applyNumberFormat="1" applyFont="1" applyBorder="1"/>
    <xf numFmtId="166" fontId="6" fillId="0" borderId="0" xfId="1" applyNumberFormat="1" applyFont="1" applyBorder="1" applyAlignment="1">
      <alignment horizontal="center"/>
    </xf>
    <xf numFmtId="3" fontId="6" fillId="0" borderId="0" xfId="1" applyNumberFormat="1" applyFont="1" applyBorder="1"/>
    <xf numFmtId="1" fontId="6" fillId="0" borderId="4" xfId="1" applyNumberFormat="1" applyFont="1" applyBorder="1" applyAlignment="1">
      <alignment horizontal="center"/>
    </xf>
    <xf numFmtId="168" fontId="6" fillId="0" borderId="0" xfId="1" applyNumberFormat="1" applyFont="1" applyBorder="1" applyAlignment="1">
      <alignment horizontal="center"/>
    </xf>
    <xf numFmtId="168" fontId="6" fillId="0" borderId="4" xfId="1" applyNumberFormat="1" applyFont="1" applyBorder="1" applyAlignment="1">
      <alignment horizontal="center"/>
    </xf>
    <xf numFmtId="165" fontId="5" fillId="0" borderId="8" xfId="1" applyNumberFormat="1" applyFont="1" applyBorder="1" applyAlignment="1">
      <alignment horizontal="center"/>
    </xf>
    <xf numFmtId="1" fontId="8" fillId="0" borderId="9" xfId="1" applyNumberFormat="1" applyFont="1" applyBorder="1"/>
    <xf numFmtId="1" fontId="5" fillId="0" borderId="9" xfId="1" applyNumberFormat="1" applyFont="1" applyBorder="1"/>
    <xf numFmtId="1" fontId="5" fillId="0" borderId="5" xfId="1" applyNumberFormat="1" applyFont="1" applyBorder="1"/>
    <xf numFmtId="166" fontId="1" fillId="0" borderId="0" xfId="2" applyNumberFormat="1"/>
    <xf numFmtId="167" fontId="1" fillId="0" borderId="0" xfId="2" applyNumberFormat="1"/>
    <xf numFmtId="1" fontId="9" fillId="0" borderId="0" xfId="2" applyNumberFormat="1" applyFont="1"/>
    <xf numFmtId="166" fontId="9" fillId="0" borderId="0" xfId="2" applyNumberFormat="1" applyFont="1" applyAlignment="1">
      <alignment horizontal="center"/>
    </xf>
    <xf numFmtId="1" fontId="12" fillId="0" borderId="0" xfId="2" applyNumberFormat="1" applyFont="1" applyAlignment="1">
      <alignment horizontal="center"/>
    </xf>
    <xf numFmtId="166" fontId="13" fillId="2" borderId="11" xfId="3" applyNumberFormat="1" applyFont="1" applyFill="1" applyBorder="1" applyAlignment="1">
      <alignment horizontal="center"/>
    </xf>
    <xf numFmtId="0" fontId="13" fillId="2" borderId="10" xfId="3" applyFont="1" applyFill="1" applyBorder="1"/>
    <xf numFmtId="166" fontId="14" fillId="2" borderId="12" xfId="3" applyNumberFormat="1" applyFont="1" applyFill="1" applyBorder="1" applyAlignment="1">
      <alignment horizontal="center"/>
    </xf>
    <xf numFmtId="0" fontId="14" fillId="2" borderId="0" xfId="3" applyFont="1" applyFill="1" applyBorder="1" applyAlignment="1">
      <alignment horizontal="centerContinuous"/>
    </xf>
    <xf numFmtId="0" fontId="14" fillId="2" borderId="0" xfId="3" applyFont="1" applyFill="1" applyBorder="1" applyAlignment="1">
      <alignment horizontal="right"/>
    </xf>
    <xf numFmtId="0" fontId="14" fillId="2" borderId="0" xfId="3" applyFont="1" applyFill="1" applyBorder="1"/>
    <xf numFmtId="166" fontId="9" fillId="2" borderId="11" xfId="3" applyNumberFormat="1" applyFont="1" applyFill="1" applyBorder="1" applyAlignment="1">
      <alignment horizontal="center"/>
    </xf>
    <xf numFmtId="0" fontId="9" fillId="2" borderId="10" xfId="3" applyFont="1" applyFill="1" applyBorder="1"/>
    <xf numFmtId="166" fontId="9" fillId="2" borderId="12" xfId="3" applyNumberFormat="1" applyFont="1" applyFill="1" applyBorder="1" applyAlignment="1">
      <alignment horizontal="center"/>
    </xf>
    <xf numFmtId="3" fontId="9" fillId="2" borderId="0" xfId="3" applyNumberFormat="1" applyFont="1" applyFill="1" applyBorder="1"/>
    <xf numFmtId="0" fontId="9" fillId="2" borderId="0" xfId="3" applyFont="1" applyFill="1" applyBorder="1"/>
    <xf numFmtId="168" fontId="9" fillId="0" borderId="0" xfId="2" applyNumberFormat="1" applyFont="1"/>
    <xf numFmtId="3" fontId="9" fillId="0" borderId="0" xfId="2" applyNumberFormat="1" applyFont="1"/>
    <xf numFmtId="0" fontId="9" fillId="0" borderId="0" xfId="0" applyFont="1"/>
    <xf numFmtId="166" fontId="9" fillId="2" borderId="14" xfId="3" applyNumberFormat="1" applyFont="1" applyFill="1" applyBorder="1" applyAlignment="1">
      <alignment horizontal="center"/>
    </xf>
    <xf numFmtId="3" fontId="9" fillId="2" borderId="13" xfId="3" applyNumberFormat="1" applyFont="1" applyFill="1" applyBorder="1"/>
    <xf numFmtId="166" fontId="9" fillId="2" borderId="12" xfId="2" applyNumberFormat="1" applyFont="1" applyFill="1" applyBorder="1" applyAlignment="1">
      <alignment horizontal="center"/>
    </xf>
    <xf numFmtId="166" fontId="9" fillId="0" borderId="0" xfId="2" applyNumberFormat="1" applyFont="1"/>
    <xf numFmtId="2" fontId="9" fillId="2" borderId="0" xfId="3" applyNumberFormat="1" applyFont="1" applyFill="1" applyBorder="1"/>
    <xf numFmtId="166" fontId="9" fillId="2" borderId="0" xfId="3" applyNumberFormat="1" applyFont="1" applyFill="1" applyBorder="1"/>
    <xf numFmtId="167" fontId="9" fillId="0" borderId="0" xfId="2" applyNumberFormat="1" applyFont="1"/>
    <xf numFmtId="166" fontId="9" fillId="2" borderId="12" xfId="3" quotePrefix="1" applyNumberFormat="1" applyFont="1" applyFill="1" applyBorder="1" applyAlignment="1">
      <alignment horizontal="center"/>
    </xf>
    <xf numFmtId="167" fontId="9" fillId="2" borderId="0" xfId="3" applyNumberFormat="1" applyFont="1" applyFill="1" applyBorder="1"/>
    <xf numFmtId="166" fontId="9" fillId="2" borderId="12" xfId="2" quotePrefix="1" applyNumberFormat="1" applyFont="1" applyFill="1" applyBorder="1" applyAlignment="1">
      <alignment horizontal="center"/>
    </xf>
    <xf numFmtId="166" fontId="9" fillId="2" borderId="0" xfId="2" applyNumberFormat="1" applyFont="1" applyFill="1" applyBorder="1"/>
    <xf numFmtId="3" fontId="9" fillId="2" borderId="0" xfId="2" applyNumberFormat="1" applyFont="1" applyFill="1" applyBorder="1"/>
    <xf numFmtId="168" fontId="9" fillId="2" borderId="13" xfId="2" applyNumberFormat="1" applyFont="1" applyFill="1" applyBorder="1"/>
    <xf numFmtId="3" fontId="9" fillId="2" borderId="13" xfId="2" applyNumberFormat="1" applyFont="1" applyFill="1" applyBorder="1"/>
    <xf numFmtId="1" fontId="12" fillId="0" borderId="0" xfId="2" applyNumberFormat="1" applyFont="1" applyAlignment="1">
      <alignment horizontal="right"/>
    </xf>
    <xf numFmtId="1" fontId="9" fillId="0" borderId="0" xfId="2" applyNumberFormat="1" applyFont="1" applyAlignment="1">
      <alignment horizontal="center"/>
    </xf>
    <xf numFmtId="1" fontId="9" fillId="0" borderId="0" xfId="2" applyNumberFormat="1" applyFont="1" applyAlignment="1">
      <alignment horizontal="right"/>
    </xf>
    <xf numFmtId="2" fontId="9" fillId="0" borderId="0" xfId="2" applyNumberFormat="1" applyFont="1"/>
    <xf numFmtId="1" fontId="9" fillId="0" borderId="0" xfId="2" applyNumberFormat="1" applyFont="1" applyBorder="1"/>
    <xf numFmtId="1" fontId="9" fillId="0" borderId="13" xfId="2" applyNumberFormat="1" applyFont="1" applyBorder="1"/>
    <xf numFmtId="166" fontId="15" fillId="2" borderId="11" xfId="3" applyNumberFormat="1" applyFont="1" applyFill="1" applyBorder="1" applyAlignment="1">
      <alignment horizontal="center"/>
    </xf>
    <xf numFmtId="0" fontId="15" fillId="2" borderId="10" xfId="3" applyFont="1" applyFill="1" applyBorder="1"/>
    <xf numFmtId="0" fontId="16" fillId="2" borderId="0" xfId="3" applyFont="1" applyFill="1" applyBorder="1" applyAlignment="1">
      <alignment horizontal="centerContinuous"/>
    </xf>
    <xf numFmtId="0" fontId="16" fillId="2" borderId="0" xfId="3" applyFont="1" applyFill="1" applyBorder="1"/>
    <xf numFmtId="1" fontId="12" fillId="0" borderId="0" xfId="2" applyNumberFormat="1" applyFont="1" applyBorder="1"/>
    <xf numFmtId="166" fontId="9" fillId="0" borderId="13" xfId="2" applyNumberFormat="1" applyFont="1" applyBorder="1" applyAlignment="1">
      <alignment horizontal="center"/>
    </xf>
    <xf numFmtId="1" fontId="12" fillId="0" borderId="0" xfId="2" applyNumberFormat="1" applyFont="1" applyBorder="1" applyAlignment="1">
      <alignment horizontal="center"/>
    </xf>
    <xf numFmtId="166" fontId="9" fillId="2" borderId="11" xfId="2" applyNumberFormat="1" applyFont="1" applyFill="1" applyBorder="1" applyAlignment="1">
      <alignment horizontal="center"/>
    </xf>
    <xf numFmtId="3" fontId="9" fillId="2" borderId="10" xfId="3" applyNumberFormat="1" applyFont="1" applyFill="1" applyBorder="1"/>
    <xf numFmtId="1" fontId="13" fillId="2" borderId="15" xfId="3" applyNumberFormat="1" applyFont="1" applyFill="1" applyBorder="1"/>
    <xf numFmtId="1" fontId="14" fillId="2" borderId="7" xfId="3" applyNumberFormat="1" applyFont="1" applyFill="1" applyBorder="1" applyAlignment="1">
      <alignment horizontal="center"/>
    </xf>
    <xf numFmtId="1" fontId="9" fillId="2" borderId="15" xfId="3" applyNumberFormat="1" applyFont="1" applyFill="1" applyBorder="1"/>
    <xf numFmtId="3" fontId="9" fillId="2" borderId="7" xfId="3" applyNumberFormat="1" applyFont="1" applyFill="1" applyBorder="1"/>
    <xf numFmtId="3" fontId="9" fillId="2" borderId="16" xfId="3" applyNumberFormat="1" applyFont="1" applyFill="1" applyBorder="1"/>
    <xf numFmtId="3" fontId="9" fillId="2" borderId="15" xfId="2" applyNumberFormat="1" applyFont="1" applyFill="1" applyBorder="1"/>
    <xf numFmtId="2" fontId="9" fillId="2" borderId="7" xfId="3" applyNumberFormat="1" applyFont="1" applyFill="1" applyBorder="1"/>
    <xf numFmtId="166" fontId="9" fillId="2" borderId="7" xfId="3" applyNumberFormat="1" applyFont="1" applyFill="1" applyBorder="1"/>
    <xf numFmtId="167" fontId="9" fillId="2" borderId="7" xfId="3" applyNumberFormat="1" applyFont="1" applyFill="1" applyBorder="1"/>
    <xf numFmtId="166" fontId="9" fillId="2" borderId="7" xfId="2" applyNumberFormat="1" applyFont="1" applyFill="1" applyBorder="1"/>
    <xf numFmtId="3" fontId="9" fillId="2" borderId="7" xfId="2" applyNumberFormat="1" applyFont="1" applyFill="1" applyBorder="1"/>
    <xf numFmtId="168" fontId="9" fillId="2" borderId="16" xfId="3" applyNumberFormat="1" applyFont="1" applyFill="1" applyBorder="1"/>
    <xf numFmtId="1" fontId="15" fillId="2" borderId="15" xfId="3" applyNumberFormat="1" applyFont="1" applyFill="1" applyBorder="1"/>
    <xf numFmtId="0" fontId="11" fillId="0" borderId="0" xfId="0" applyFont="1" applyBorder="1" applyAlignment="1">
      <alignment horizontal="center" vertical="center" readingOrder="1"/>
    </xf>
    <xf numFmtId="0" fontId="10" fillId="0" borderId="0" xfId="0" applyFont="1" applyAlignment="1">
      <alignment horizontal="center" vertical="center" readingOrder="1"/>
    </xf>
  </cellXfs>
  <cellStyles count="4">
    <cellStyle name="Millares [0]_166AREN" xfId="1" xr:uid="{00000000-0005-0000-0000-000000000000}"/>
    <cellStyle name="Millares [0]_74CAEN" xfId="2" xr:uid="{00000000-0005-0000-0000-000001000000}"/>
    <cellStyle name="Normal" xfId="0" builtinId="0"/>
    <cellStyle name="Normal_6AZNfb97   " xfId="3" xr:uid="{00000000-0005-0000-0000-00000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35309957239436"/>
          <c:y val="5.063301570950296E-2"/>
          <c:w val="0.79411859743436619"/>
          <c:h val="0.67932629410249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'AÑO 2019-2020'!$C$55</c:f>
              <c:strCache>
                <c:ptCount val="1"/>
                <c:pt idx="0">
                  <c:v>&lt; 11,5 cm =24%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'AÑO 2019-2020'!$D$6:$I$6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'AÑO 2019-2020'!$D$55:$I$55</c:f>
              <c:numCache>
                <c:formatCode>0.0</c:formatCode>
                <c:ptCount val="6"/>
                <c:pt idx="0">
                  <c:v>1.6590823396255274</c:v>
                </c:pt>
                <c:pt idx="1">
                  <c:v>0.35349216275333761</c:v>
                </c:pt>
                <c:pt idx="2">
                  <c:v>1.0021133641134831E-2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5B-4553-9210-12E85C0BBBC8}"/>
            </c:ext>
          </c:extLst>
        </c:ser>
        <c:ser>
          <c:idx val="1"/>
          <c:order val="1"/>
          <c:tx>
            <c:strRef>
              <c:f>'AÑO 2019-2020'!$C$56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'AÑO 2019-2020'!$D$6:$I$6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'AÑO 2019-2020'!$D$56:$I$56</c:f>
              <c:numCache>
                <c:formatCode>0.0</c:formatCode>
                <c:ptCount val="6"/>
                <c:pt idx="0">
                  <c:v>0.30215311971814479</c:v>
                </c:pt>
                <c:pt idx="1">
                  <c:v>1.4604487577545688</c:v>
                </c:pt>
                <c:pt idx="2">
                  <c:v>3.4950903788342411</c:v>
                </c:pt>
                <c:pt idx="3">
                  <c:v>1.046003605687871</c:v>
                </c:pt>
                <c:pt idx="4">
                  <c:v>6.3533885865175152E-2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5B-4553-9210-12E85C0BB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6353080"/>
        <c:axId val="256352688"/>
      </c:barChart>
      <c:catAx>
        <c:axId val="25635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56352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6352688"/>
        <c:scaling>
          <c:orientation val="minMax"/>
          <c:max val="4"/>
          <c:min val="0"/>
        </c:scaling>
        <c:delete val="0"/>
        <c:axPos val="l"/>
        <c:numFmt formatCode="0_ ;\-0\ 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56353080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299096804075963"/>
          <c:y val="0.12025338604826294"/>
          <c:w val="0.30024548402037976"/>
          <c:h val="0.135021318537714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3272557085983"/>
          <c:y val="9.3577981651376152E-2"/>
          <c:w val="0.78113303500028863"/>
          <c:h val="0.614678899082568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'CS3'!$C$55</c:f>
              <c:strCache>
                <c:ptCount val="1"/>
                <c:pt idx="0">
                  <c:v>&lt; 11,5 cm =12%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'CS3'!$D$6:$I$6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'CS3'!$D$55:$I$55</c:f>
              <c:numCache>
                <c:formatCode>0.0</c:formatCode>
                <c:ptCount val="6"/>
                <c:pt idx="0">
                  <c:v>0</c:v>
                </c:pt>
                <c:pt idx="1">
                  <c:v>2.0396647206440927E-2</c:v>
                </c:pt>
                <c:pt idx="2">
                  <c:v>2.9989433435590718E-3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6-48E9-82CA-80AFCA34D969}"/>
            </c:ext>
          </c:extLst>
        </c:ser>
        <c:ser>
          <c:idx val="1"/>
          <c:order val="1"/>
          <c:tx>
            <c:strRef>
              <c:f>'CS3'!$C$56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'CS3'!$D$6:$I$6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'CS3'!$D$56:$I$56</c:f>
              <c:numCache>
                <c:formatCode>0.0</c:formatCode>
                <c:ptCount val="6"/>
                <c:pt idx="0">
                  <c:v>0</c:v>
                </c:pt>
                <c:pt idx="1">
                  <c:v>5.2632924510507516E-3</c:v>
                </c:pt>
                <c:pt idx="2">
                  <c:v>0.10240682746186182</c:v>
                </c:pt>
                <c:pt idx="3">
                  <c:v>5.6057865561932915E-2</c:v>
                </c:pt>
                <c:pt idx="4">
                  <c:v>1.1523127975154521E-2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6-48E9-82CA-80AFCA34D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6351904"/>
        <c:axId val="190760368"/>
      </c:barChart>
      <c:catAx>
        <c:axId val="25635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9076036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90760368"/>
        <c:scaling>
          <c:orientation val="minMax"/>
          <c:max val="4"/>
          <c:min val="0"/>
        </c:scaling>
        <c:delete val="0"/>
        <c:axPos val="l"/>
        <c:numFmt formatCode="#,##0_ ;\-#,##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56351904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41517357500123"/>
          <c:y val="4.7706422018348627E-2"/>
          <c:w val="0.30817649680582371"/>
          <c:h val="0.117431192660550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623035093994192"/>
          <c:y val="8.575803981623277E-2"/>
          <c:w val="0.7686234484248512"/>
          <c:h val="0.630934150076569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'CS4'!$C$55</c:f>
              <c:strCache>
                <c:ptCount val="1"/>
                <c:pt idx="0">
                  <c:v>&lt; 11,5 cm =3%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'CS4'!$D$6:$I$6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'CS4'!$D$55:$I$55</c:f>
              <c:numCache>
                <c:formatCode>0.0</c:formatCode>
                <c:ptCount val="6"/>
                <c:pt idx="0">
                  <c:v>3.9203634299999998E-2</c:v>
                </c:pt>
                <c:pt idx="1">
                  <c:v>1.5450940652424243E-2</c:v>
                </c:pt>
                <c:pt idx="2">
                  <c:v>7.0221902975757568E-3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B-4C06-9CE3-E15E2121CE15}"/>
            </c:ext>
          </c:extLst>
        </c:ser>
        <c:ser>
          <c:idx val="1"/>
          <c:order val="1"/>
          <c:tx>
            <c:strRef>
              <c:f>'CS4'!$C$56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'CS4'!$D$6:$I$6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'CS4'!$D$56:$I$56</c:f>
              <c:numCache>
                <c:formatCode>0.0</c:formatCode>
                <c:ptCount val="6"/>
                <c:pt idx="0">
                  <c:v>0</c:v>
                </c:pt>
                <c:pt idx="1">
                  <c:v>7.7442245956473144E-2</c:v>
                </c:pt>
                <c:pt idx="2">
                  <c:v>1.3248336943349961</c:v>
                </c:pt>
                <c:pt idx="3">
                  <c:v>0.60838193455295475</c:v>
                </c:pt>
                <c:pt idx="4">
                  <c:v>3.2827679895576181E-2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B-4C06-9CE3-E15E2121C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5810568"/>
        <c:axId val="295810960"/>
      </c:barChart>
      <c:catAx>
        <c:axId val="295810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5810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5810960"/>
        <c:scaling>
          <c:orientation val="minMax"/>
          <c:max val="4"/>
          <c:min val="0"/>
        </c:scaling>
        <c:delete val="0"/>
        <c:axPos val="l"/>
        <c:numFmt formatCode="0_ ;\-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5810568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284459927836338"/>
          <c:y val="5.6661562021439509E-2"/>
          <c:w val="0.27652382052694879"/>
          <c:h val="9.800918836140887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25791855203619"/>
          <c:y val="4.8237476808905382E-2"/>
          <c:w val="0.77714932126696834"/>
          <c:h val="0.6864564007421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'CS1'!$C$55</c:f>
              <c:strCache>
                <c:ptCount val="1"/>
                <c:pt idx="0">
                  <c:v>&lt; 11,5 cm =0%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'CS1'!$D$6:$I$6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'CS1'!$D$55:$I$55</c:f>
              <c:numCache>
                <c:formatCode>0.0</c:formatCode>
                <c:ptCount val="6"/>
                <c:pt idx="0">
                  <c:v>3.4390145000000002E-4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D-4230-B69A-F0CD53CD4306}"/>
            </c:ext>
          </c:extLst>
        </c:ser>
        <c:ser>
          <c:idx val="1"/>
          <c:order val="1"/>
          <c:tx>
            <c:strRef>
              <c:f>'CS1'!$C$56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'CS1'!$D$6:$I$6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'CS1'!$D$56:$I$56</c:f>
              <c:numCache>
                <c:formatCode>0.0</c:formatCode>
                <c:ptCount val="6"/>
                <c:pt idx="0">
                  <c:v>1.5006512875628654E-2</c:v>
                </c:pt>
                <c:pt idx="1">
                  <c:v>5.9426489079488297E-2</c:v>
                </c:pt>
                <c:pt idx="2">
                  <c:v>0.27706429244373232</c:v>
                </c:pt>
                <c:pt idx="3">
                  <c:v>0.1022136765811507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8D-4230-B69A-F0CD53CD4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5811744"/>
        <c:axId val="295812136"/>
      </c:barChart>
      <c:catAx>
        <c:axId val="29581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5812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5812136"/>
        <c:scaling>
          <c:orientation val="minMax"/>
          <c:max val="4"/>
        </c:scaling>
        <c:delete val="0"/>
        <c:axPos val="l"/>
        <c:numFmt formatCode="0_ ;\-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5811744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665158371040724"/>
          <c:y val="4.4526901669758812E-2"/>
          <c:w val="0.27714932126696834"/>
          <c:h val="0.1187384044526901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55203619909503"/>
          <c:y val="4.8237476808905382E-2"/>
          <c:w val="0.79185520361990946"/>
          <c:h val="0.6864564007421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'CS2'!$C$55</c:f>
              <c:strCache>
                <c:ptCount val="1"/>
                <c:pt idx="0">
                  <c:v>&lt; 11,5 cm =34%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'CS2'!$D$6:$I$6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'CS2'!$D$55:$I$55</c:f>
              <c:numCache>
                <c:formatCode>0.0</c:formatCode>
                <c:ptCount val="6"/>
                <c:pt idx="0">
                  <c:v>1.6169107026288059</c:v>
                </c:pt>
                <c:pt idx="1">
                  <c:v>0.31674941433363052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A-4336-9E7F-E8698C81E44A}"/>
            </c:ext>
          </c:extLst>
        </c:ser>
        <c:ser>
          <c:idx val="1"/>
          <c:order val="1"/>
          <c:tx>
            <c:strRef>
              <c:f>'CS2'!$C$56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'CS2'!$D$6:$I$6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'CS2'!$D$56:$I$56</c:f>
              <c:numCache>
                <c:formatCode>0.0</c:formatCode>
                <c:ptCount val="6"/>
                <c:pt idx="0">
                  <c:v>0.28748583929444999</c:v>
                </c:pt>
                <c:pt idx="1">
                  <c:v>1.3126663282845152</c:v>
                </c:pt>
                <c:pt idx="2">
                  <c:v>1.7992868511282931</c:v>
                </c:pt>
                <c:pt idx="3">
                  <c:v>0.27935815076196491</c:v>
                </c:pt>
                <c:pt idx="4">
                  <c:v>1.9142948881111111E-2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A-4336-9E7F-E8698C81E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5812920"/>
        <c:axId val="295813312"/>
      </c:barChart>
      <c:catAx>
        <c:axId val="295812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5813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5813312"/>
        <c:scaling>
          <c:orientation val="minMax"/>
          <c:max val="4"/>
          <c:min val="0"/>
        </c:scaling>
        <c:delete val="0"/>
        <c:axPos val="l"/>
        <c:numFmt formatCode="0_ ;\-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5812920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891402714932126"/>
          <c:y val="4.4526901669758812E-2"/>
          <c:w val="0.27714932126696834"/>
          <c:h val="0.1781076066790352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1933575</xdr:colOff>
      <xdr:row>7</xdr:row>
      <xdr:rowOff>219075</xdr:rowOff>
    </xdr:from>
    <xdr:to>
      <xdr:col>10</xdr:col>
      <xdr:colOff>0</xdr:colOff>
      <xdr:row>21</xdr:row>
      <xdr:rowOff>190500</xdr:rowOff>
    </xdr:to>
    <xdr:graphicFrame macro="">
      <xdr:nvGraphicFramePr>
        <xdr:cNvPr id="113733" name="Gráfico 2">
          <a:extLst>
            <a:ext uri="{FF2B5EF4-FFF2-40B4-BE49-F238E27FC236}">
              <a16:creationId xmlns:a16="http://schemas.microsoft.com/office/drawing/2014/main" id="{00000000-0008-0000-0000-000045BC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1581150</xdr:colOff>
      <xdr:row>7</xdr:row>
      <xdr:rowOff>8164</xdr:rowOff>
    </xdr:from>
    <xdr:to>
      <xdr:col>6</xdr:col>
      <xdr:colOff>847725</xdr:colOff>
      <xdr:row>19</xdr:row>
      <xdr:rowOff>189139</xdr:rowOff>
    </xdr:to>
    <xdr:sp macro="" textlink="">
      <xdr:nvSpPr>
        <xdr:cNvPr id="113668" name="Text Box 4">
          <a:extLst>
            <a:ext uri="{FF2B5EF4-FFF2-40B4-BE49-F238E27FC236}">
              <a16:creationId xmlns:a16="http://schemas.microsoft.com/office/drawing/2014/main" id="{00000000-0008-0000-0000-000004BC0100}"/>
            </a:ext>
          </a:extLst>
        </xdr:cNvPr>
        <xdr:cNvSpPr txBox="1">
          <a:spLocks noChangeArrowheads="1"/>
        </xdr:cNvSpPr>
      </xdr:nvSpPr>
      <xdr:spPr bwMode="auto">
        <a:xfrm>
          <a:off x="10463893" y="2598964"/>
          <a:ext cx="1269546" cy="3860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36576" tIns="27432" rIns="36576" bIns="27432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0.29732</cdr:x>
      <cdr:y>0.00926</cdr:y>
    </cdr:from>
    <cdr:to>
      <cdr:x>0.55586</cdr:x>
      <cdr:y>0.49706</cdr:y>
    </cdr:to>
    <cdr:sp macro="" textlink="">
      <cdr:nvSpPr>
        <cdr:cNvPr id="2856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9441" y="50800"/>
          <a:ext cx="2179439" cy="25089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2020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0.64868</cdr:x>
      <cdr:y>0.26629</cdr:y>
    </cdr:from>
    <cdr:to>
      <cdr:x>1</cdr:x>
      <cdr:y>0.50394</cdr:y>
    </cdr:to>
    <cdr:sp macro="" textlink="">
      <cdr:nvSpPr>
        <cdr:cNvPr id="2856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48968" y="1289222"/>
          <a:ext cx="2896960" cy="11505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5.631  millones de ejem.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0.23849</cdr:x>
      <cdr:y>0.01053</cdr:y>
    </cdr:from>
    <cdr:to>
      <cdr:x>0.4963</cdr:x>
      <cdr:y>0.30862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59090" y="50800"/>
          <a:ext cx="2006222" cy="13486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2019-2020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0.5766</cdr:x>
      <cdr:y>0.33048</cdr:y>
    </cdr:from>
    <cdr:to>
      <cdr:x>1</cdr:x>
      <cdr:y>0.53114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58369" y="1407976"/>
          <a:ext cx="3200399" cy="8548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  8.389 millones de ejem.</a:t>
          </a:r>
        </a:p>
      </cdr:txBody>
    </cdr:sp>
  </cdr:relSizeAnchor>
  <cdr:relSizeAnchor xmlns:cdr="http://schemas.openxmlformats.org/drawingml/2006/chartDrawing">
    <cdr:from>
      <cdr:x>0.13947</cdr:x>
      <cdr:y>0.87078</cdr:y>
    </cdr:from>
    <cdr:to>
      <cdr:x>0.90325</cdr:x>
      <cdr:y>0.95154</cdr:y>
    </cdr:to>
    <cdr:sp macro="" textlink="">
      <cdr:nvSpPr>
        <cdr:cNvPr id="11469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88501" y="3942894"/>
          <a:ext cx="5943722" cy="3654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1872343</xdr:colOff>
      <xdr:row>7</xdr:row>
      <xdr:rowOff>28575</xdr:rowOff>
    </xdr:from>
    <xdr:to>
      <xdr:col>10</xdr:col>
      <xdr:colOff>133351</xdr:colOff>
      <xdr:row>23</xdr:row>
      <xdr:rowOff>43543</xdr:rowOff>
    </xdr:to>
    <xdr:graphicFrame macro="">
      <xdr:nvGraphicFramePr>
        <xdr:cNvPr id="239708" name="Gráfico 2">
          <a:extLst>
            <a:ext uri="{FF2B5EF4-FFF2-40B4-BE49-F238E27FC236}">
              <a16:creationId xmlns:a16="http://schemas.microsoft.com/office/drawing/2014/main" id="{00000000-0008-0000-0100-00005CA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176893</xdr:colOff>
      <xdr:row>6</xdr:row>
      <xdr:rowOff>235404</xdr:rowOff>
    </xdr:from>
    <xdr:to>
      <xdr:col>6</xdr:col>
      <xdr:colOff>834118</xdr:colOff>
      <xdr:row>20</xdr:row>
      <xdr:rowOff>130629</xdr:rowOff>
    </xdr:to>
    <xdr:sp macro="" textlink="">
      <xdr:nvSpPr>
        <xdr:cNvPr id="239621" name="Text Box 5">
          <a:extLst>
            <a:ext uri="{FF2B5EF4-FFF2-40B4-BE49-F238E27FC236}">
              <a16:creationId xmlns:a16="http://schemas.microsoft.com/office/drawing/2014/main" id="{00000000-0008-0000-0100-000005A80300}"/>
            </a:ext>
          </a:extLst>
        </xdr:cNvPr>
        <xdr:cNvSpPr txBox="1">
          <a:spLocks noChangeArrowheads="1"/>
        </xdr:cNvSpPr>
      </xdr:nvSpPr>
      <xdr:spPr bwMode="auto">
        <a:xfrm>
          <a:off x="11062607" y="2390775"/>
          <a:ext cx="657225" cy="4184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  <xdr:twoCellAnchor>
    <xdr:from>
      <xdr:col>6</xdr:col>
      <xdr:colOff>1371600</xdr:colOff>
      <xdr:row>20</xdr:row>
      <xdr:rowOff>191861</xdr:rowOff>
    </xdr:from>
    <xdr:to>
      <xdr:col>9</xdr:col>
      <xdr:colOff>1362075</xdr:colOff>
      <xdr:row>21</xdr:row>
      <xdr:rowOff>239486</xdr:rowOff>
    </xdr:to>
    <xdr:sp macro="" textlink="">
      <xdr:nvSpPr>
        <xdr:cNvPr id="239622" name="Text Box 6">
          <a:extLst>
            <a:ext uri="{FF2B5EF4-FFF2-40B4-BE49-F238E27FC236}">
              <a16:creationId xmlns:a16="http://schemas.microsoft.com/office/drawing/2014/main" id="{00000000-0008-0000-0100-000006A80300}"/>
            </a:ext>
          </a:extLst>
        </xdr:cNvPr>
        <xdr:cNvSpPr txBox="1">
          <a:spLocks noChangeArrowheads="1"/>
        </xdr:cNvSpPr>
      </xdr:nvSpPr>
      <xdr:spPr bwMode="auto">
        <a:xfrm>
          <a:off x="12257314" y="6505575"/>
          <a:ext cx="5738132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0.23389</cdr:x>
      <cdr:y>0.08794</cdr:y>
    </cdr:from>
    <cdr:to>
      <cdr:x>0.43903</cdr:x>
      <cdr:y>0.16696</cdr:y>
    </cdr:to>
    <cdr:sp macro="" textlink="">
      <cdr:nvSpPr>
        <cdr:cNvPr id="2406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76473" y="460508"/>
          <a:ext cx="1555351" cy="4109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2019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0.63174</cdr:x>
      <cdr:y>0.2371</cdr:y>
    </cdr:from>
    <cdr:to>
      <cdr:x>1</cdr:x>
      <cdr:y>0.39785</cdr:y>
    </cdr:to>
    <cdr:sp macro="" textlink="">
      <cdr:nvSpPr>
        <cdr:cNvPr id="24064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77180" y="1161458"/>
          <a:ext cx="2726467" cy="7874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198 millones de ejem.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1317172</xdr:colOff>
      <xdr:row>6</xdr:row>
      <xdr:rowOff>198664</xdr:rowOff>
    </xdr:from>
    <xdr:to>
      <xdr:col>9</xdr:col>
      <xdr:colOff>1632858</xdr:colOff>
      <xdr:row>25</xdr:row>
      <xdr:rowOff>255814</xdr:rowOff>
    </xdr:to>
    <xdr:graphicFrame macro="">
      <xdr:nvGraphicFramePr>
        <xdr:cNvPr id="243804" name="Gráfico 1026">
          <a:extLst>
            <a:ext uri="{FF2B5EF4-FFF2-40B4-BE49-F238E27FC236}">
              <a16:creationId xmlns:a16="http://schemas.microsoft.com/office/drawing/2014/main" id="{00000000-0008-0000-0200-00005CB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1730829</xdr:colOff>
      <xdr:row>7</xdr:row>
      <xdr:rowOff>50347</xdr:rowOff>
    </xdr:from>
    <xdr:to>
      <xdr:col>6</xdr:col>
      <xdr:colOff>587829</xdr:colOff>
      <xdr:row>21</xdr:row>
      <xdr:rowOff>107497</xdr:rowOff>
    </xdr:to>
    <xdr:sp macro="" textlink="">
      <xdr:nvSpPr>
        <xdr:cNvPr id="243717" name="Text Box 1029">
          <a:extLst>
            <a:ext uri="{FF2B5EF4-FFF2-40B4-BE49-F238E27FC236}">
              <a16:creationId xmlns:a16="http://schemas.microsoft.com/office/drawing/2014/main" id="{00000000-0008-0000-0200-000005B80300}"/>
            </a:ext>
          </a:extLst>
        </xdr:cNvPr>
        <xdr:cNvSpPr txBox="1">
          <a:spLocks noChangeArrowheads="1"/>
        </xdr:cNvSpPr>
      </xdr:nvSpPr>
      <xdr:spPr bwMode="auto">
        <a:xfrm>
          <a:off x="10613572" y="2641147"/>
          <a:ext cx="859971" cy="43461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  <xdr:twoCellAnchor>
    <xdr:from>
      <xdr:col>6</xdr:col>
      <xdr:colOff>1114425</xdr:colOff>
      <xdr:row>22</xdr:row>
      <xdr:rowOff>247650</xdr:rowOff>
    </xdr:from>
    <xdr:to>
      <xdr:col>9</xdr:col>
      <xdr:colOff>1104900</xdr:colOff>
      <xdr:row>23</xdr:row>
      <xdr:rowOff>295275</xdr:rowOff>
    </xdr:to>
    <xdr:sp macro="" textlink="">
      <xdr:nvSpPr>
        <xdr:cNvPr id="243718" name="Text Box 1030">
          <a:extLst>
            <a:ext uri="{FF2B5EF4-FFF2-40B4-BE49-F238E27FC236}">
              <a16:creationId xmlns:a16="http://schemas.microsoft.com/office/drawing/2014/main" id="{00000000-0008-0000-0200-000006B80300}"/>
            </a:ext>
          </a:extLst>
        </xdr:cNvPr>
        <xdr:cNvSpPr txBox="1">
          <a:spLocks noChangeArrowheads="1"/>
        </xdr:cNvSpPr>
      </xdr:nvSpPr>
      <xdr:spPr bwMode="auto">
        <a:xfrm>
          <a:off x="12268200" y="7467600"/>
          <a:ext cx="58674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0.20833</cdr:x>
      <cdr:y>0.06402</cdr:y>
    </cdr:from>
    <cdr:to>
      <cdr:x>0.46638</cdr:x>
      <cdr:y>0.23117</cdr:y>
    </cdr:to>
    <cdr:sp macro="" textlink="">
      <cdr:nvSpPr>
        <cdr:cNvPr id="244737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63252" y="401977"/>
          <a:ext cx="2180244" cy="10412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2019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0.64103</cdr:x>
      <cdr:y>0.22713</cdr:y>
    </cdr:from>
    <cdr:to>
      <cdr:x>1</cdr:x>
      <cdr:y>0.38526</cdr:y>
    </cdr:to>
    <cdr:sp macro="" textlink="">
      <cdr:nvSpPr>
        <cdr:cNvPr id="244738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0714" y="1333281"/>
          <a:ext cx="2895600" cy="9282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2.105 millones de ejem.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1247775</xdr:colOff>
      <xdr:row>7</xdr:row>
      <xdr:rowOff>85725</xdr:rowOff>
    </xdr:from>
    <xdr:to>
      <xdr:col>9</xdr:col>
      <xdr:colOff>1743075</xdr:colOff>
      <xdr:row>23</xdr:row>
      <xdr:rowOff>28575</xdr:rowOff>
    </xdr:to>
    <xdr:graphicFrame macro="">
      <xdr:nvGraphicFramePr>
        <xdr:cNvPr id="152668" name="Gráfico 1026">
          <a:extLst>
            <a:ext uri="{FF2B5EF4-FFF2-40B4-BE49-F238E27FC236}">
              <a16:creationId xmlns:a16="http://schemas.microsoft.com/office/drawing/2014/main" id="{00000000-0008-0000-0300-00005C54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1445079</xdr:colOff>
      <xdr:row>6</xdr:row>
      <xdr:rowOff>16328</xdr:rowOff>
    </xdr:from>
    <xdr:to>
      <xdr:col>6</xdr:col>
      <xdr:colOff>159204</xdr:colOff>
      <xdr:row>20</xdr:row>
      <xdr:rowOff>216353</xdr:rowOff>
    </xdr:to>
    <xdr:sp macro="" textlink="">
      <xdr:nvSpPr>
        <xdr:cNvPr id="152581" name="Text Box 1029">
          <a:extLst>
            <a:ext uri="{FF2B5EF4-FFF2-40B4-BE49-F238E27FC236}">
              <a16:creationId xmlns:a16="http://schemas.microsoft.com/office/drawing/2014/main" id="{00000000-0008-0000-0300-000005540200}"/>
            </a:ext>
          </a:extLst>
        </xdr:cNvPr>
        <xdr:cNvSpPr txBox="1">
          <a:spLocks noChangeArrowheads="1"/>
        </xdr:cNvSpPr>
      </xdr:nvSpPr>
      <xdr:spPr bwMode="auto">
        <a:xfrm>
          <a:off x="10327822" y="2041071"/>
          <a:ext cx="717096" cy="44889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  <xdr:twoCellAnchor>
    <xdr:from>
      <xdr:col>6</xdr:col>
      <xdr:colOff>940254</xdr:colOff>
      <xdr:row>21</xdr:row>
      <xdr:rowOff>232682</xdr:rowOff>
    </xdr:from>
    <xdr:to>
      <xdr:col>9</xdr:col>
      <xdr:colOff>930729</xdr:colOff>
      <xdr:row>22</xdr:row>
      <xdr:rowOff>261257</xdr:rowOff>
    </xdr:to>
    <xdr:sp macro="" textlink="">
      <xdr:nvSpPr>
        <xdr:cNvPr id="152582" name="Text Box 1030">
          <a:extLst>
            <a:ext uri="{FF2B5EF4-FFF2-40B4-BE49-F238E27FC236}">
              <a16:creationId xmlns:a16="http://schemas.microsoft.com/office/drawing/2014/main" id="{00000000-0008-0000-0300-000006540200}"/>
            </a:ext>
          </a:extLst>
        </xdr:cNvPr>
        <xdr:cNvSpPr txBox="1">
          <a:spLocks noChangeArrowheads="1"/>
        </xdr:cNvSpPr>
      </xdr:nvSpPr>
      <xdr:spPr bwMode="auto">
        <a:xfrm>
          <a:off x="11825968" y="6851196"/>
          <a:ext cx="5738132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0.20561</cdr:x>
      <cdr:y>0.03674</cdr:y>
    </cdr:from>
    <cdr:to>
      <cdr:x>0.46638</cdr:x>
      <cdr:y>0.52233</cdr:y>
    </cdr:to>
    <cdr:sp macro="" textlink="">
      <cdr:nvSpPr>
        <cdr:cNvPr id="15360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36427" y="192151"/>
          <a:ext cx="2198192" cy="24976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2020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0.66156</cdr:x>
      <cdr:y>0.21682</cdr:y>
    </cdr:from>
    <cdr:to>
      <cdr:x>1</cdr:x>
      <cdr:y>0.40183</cdr:y>
    </cdr:to>
    <cdr:sp macro="" textlink="">
      <cdr:nvSpPr>
        <cdr:cNvPr id="15360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55176" y="1049697"/>
          <a:ext cx="2790752" cy="8957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n: 453 millones de ejem.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1247775</xdr:colOff>
      <xdr:row>7</xdr:row>
      <xdr:rowOff>85725</xdr:rowOff>
    </xdr:from>
    <xdr:to>
      <xdr:col>9</xdr:col>
      <xdr:colOff>1743075</xdr:colOff>
      <xdr:row>23</xdr:row>
      <xdr:rowOff>28575</xdr:rowOff>
    </xdr:to>
    <xdr:graphicFrame macro="">
      <xdr:nvGraphicFramePr>
        <xdr:cNvPr id="284763" name="Gráfico 1026">
          <a:extLst>
            <a:ext uri="{FF2B5EF4-FFF2-40B4-BE49-F238E27FC236}">
              <a16:creationId xmlns:a16="http://schemas.microsoft.com/office/drawing/2014/main" id="{00000000-0008-0000-0400-00005B580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976993</xdr:colOff>
      <xdr:row>6</xdr:row>
      <xdr:rowOff>21771</xdr:rowOff>
    </xdr:from>
    <xdr:to>
      <xdr:col>6</xdr:col>
      <xdr:colOff>24493</xdr:colOff>
      <xdr:row>20</xdr:row>
      <xdr:rowOff>240846</xdr:rowOff>
    </xdr:to>
    <xdr:sp macro="" textlink="">
      <xdr:nvSpPr>
        <xdr:cNvPr id="284676" name="Text Box 1028">
          <a:extLst>
            <a:ext uri="{FF2B5EF4-FFF2-40B4-BE49-F238E27FC236}">
              <a16:creationId xmlns:a16="http://schemas.microsoft.com/office/drawing/2014/main" id="{00000000-0008-0000-0400-000004580400}"/>
            </a:ext>
          </a:extLst>
        </xdr:cNvPr>
        <xdr:cNvSpPr txBox="1">
          <a:spLocks noChangeArrowheads="1"/>
        </xdr:cNvSpPr>
      </xdr:nvSpPr>
      <xdr:spPr bwMode="auto">
        <a:xfrm>
          <a:off x="9859736" y="2002971"/>
          <a:ext cx="1050471" cy="45080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  <xdr:twoCellAnchor>
    <xdr:from>
      <xdr:col>6</xdr:col>
      <xdr:colOff>986517</xdr:colOff>
      <xdr:row>21</xdr:row>
      <xdr:rowOff>138793</xdr:rowOff>
    </xdr:from>
    <xdr:to>
      <xdr:col>9</xdr:col>
      <xdr:colOff>976992</xdr:colOff>
      <xdr:row>22</xdr:row>
      <xdr:rowOff>186418</xdr:rowOff>
    </xdr:to>
    <xdr:sp macro="" textlink="">
      <xdr:nvSpPr>
        <xdr:cNvPr id="284677" name="Text Box 1029">
          <a:extLst>
            <a:ext uri="{FF2B5EF4-FFF2-40B4-BE49-F238E27FC236}">
              <a16:creationId xmlns:a16="http://schemas.microsoft.com/office/drawing/2014/main" id="{00000000-0008-0000-0400-000005580400}"/>
            </a:ext>
          </a:extLst>
        </xdr:cNvPr>
        <xdr:cNvSpPr txBox="1">
          <a:spLocks noChangeArrowheads="1"/>
        </xdr:cNvSpPr>
      </xdr:nvSpPr>
      <xdr:spPr bwMode="auto">
        <a:xfrm>
          <a:off x="11872231" y="6713764"/>
          <a:ext cx="5738132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bocic/ausuarios/AGili-IFOP/AGILI/ASEGUIM/SEGPELAGICOS/SegCS/A&#241;os/1sgCS2000/5infincs00/032TBSC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SCcs1T"/>
      <sheetName val="5SCcs2T"/>
      <sheetName val="79SC191T"/>
      <sheetName val="80SC192T"/>
      <sheetName val="15SC281T"/>
      <sheetName val="80SC282T"/>
      <sheetName val="89SC401T"/>
      <sheetName val="90SC402T"/>
      <sheetName val="Hoja1"/>
      <sheetName val="14SC193T"/>
      <sheetName val="5SCcs3T"/>
      <sheetName val="SC19Ñ00"/>
      <sheetName val="5SCcs4T"/>
      <sheetName val="82SC194T"/>
      <sheetName val="SC28Ñ00"/>
      <sheetName val="15SC283T"/>
      <sheetName val="15SC284T"/>
      <sheetName val="SCVAÑ00"/>
      <sheetName val="16SC403T"/>
      <sheetName val="92SC404T"/>
      <sheetName val="73SCcsÑ00"/>
      <sheetName val="73SCcs1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0">
          <cell r="C40">
            <v>364348816.78055447</v>
          </cell>
        </row>
      </sheetData>
      <sheetData sheetId="12"/>
      <sheetData sheetId="13"/>
      <sheetData sheetId="14">
        <row r="40">
          <cell r="C40">
            <v>66674619947.842796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4"/>
  <sheetViews>
    <sheetView showZeros="0" tabSelected="1" zoomScale="55" zoomScaleNormal="55" workbookViewId="0">
      <selection activeCell="E62" sqref="E62"/>
    </sheetView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3" width="24.140625" style="3" customWidth="1"/>
    <col min="4" max="8" width="23.85546875" style="3" customWidth="1"/>
    <col min="9" max="10" width="20.85546875" style="3" customWidth="1"/>
    <col min="11" max="11" width="12.42578125" style="1" bestFit="1" customWidth="1"/>
    <col min="12" max="12" width="25.85546875" style="1" customWidth="1"/>
    <col min="13" max="17" width="11.5703125" style="1"/>
    <col min="18" max="18" width="13.85546875" style="1" customWidth="1"/>
    <col min="19" max="20" width="18.28515625" style="1" bestFit="1" customWidth="1"/>
    <col min="21" max="22" width="17.5703125" style="1" customWidth="1"/>
    <col min="23" max="16384" width="11.5703125" style="1"/>
  </cols>
  <sheetData>
    <row r="1" spans="1:23" ht="23" x14ac:dyDescent="0.25">
      <c r="A1" s="68"/>
      <c r="B1" s="86" t="s">
        <v>39</v>
      </c>
      <c r="C1" s="86"/>
      <c r="D1" s="86"/>
      <c r="E1" s="86"/>
      <c r="F1" s="86"/>
      <c r="G1" s="86"/>
      <c r="H1" s="86"/>
      <c r="I1" s="86"/>
      <c r="J1" s="86"/>
      <c r="K1" s="27"/>
      <c r="L1" s="27"/>
      <c r="M1" s="27"/>
      <c r="N1" s="27"/>
    </row>
    <row r="2" spans="1:23" ht="23" x14ac:dyDescent="0.25">
      <c r="A2" s="68"/>
      <c r="B2" s="86" t="s">
        <v>33</v>
      </c>
      <c r="C2" s="86"/>
      <c r="D2" s="86"/>
      <c r="E2" s="86"/>
      <c r="F2" s="86"/>
      <c r="G2" s="86"/>
      <c r="H2" s="86"/>
      <c r="I2" s="86"/>
      <c r="J2" s="86"/>
      <c r="K2" s="27"/>
      <c r="L2" s="27"/>
      <c r="M2" s="27"/>
      <c r="N2" s="27"/>
    </row>
    <row r="3" spans="1:23" ht="23" x14ac:dyDescent="0.25">
      <c r="A3" s="62"/>
      <c r="B3" s="69"/>
      <c r="C3" s="63"/>
      <c r="D3" s="63"/>
      <c r="E3" s="63"/>
      <c r="F3" s="63"/>
      <c r="G3" s="63"/>
      <c r="H3" s="63"/>
      <c r="I3" s="63"/>
      <c r="J3" s="63"/>
      <c r="K3" s="27"/>
      <c r="L3" s="27"/>
      <c r="M3" s="27"/>
      <c r="N3" s="27"/>
    </row>
    <row r="4" spans="1:23" s="4" customFormat="1" ht="24" thickBot="1" x14ac:dyDescent="0.3">
      <c r="A4" s="70"/>
      <c r="B4" s="30"/>
      <c r="C4" s="73"/>
      <c r="D4" s="31"/>
      <c r="E4" s="31"/>
      <c r="F4" s="31"/>
      <c r="G4" s="31"/>
      <c r="H4" s="31"/>
      <c r="I4" s="31"/>
      <c r="J4" s="31"/>
      <c r="K4" s="29"/>
      <c r="L4" s="29"/>
      <c r="M4" s="29"/>
      <c r="N4" s="29"/>
    </row>
    <row r="5" spans="1:23" s="5" customFormat="1" ht="30" x14ac:dyDescent="0.3">
      <c r="A5" s="29"/>
      <c r="B5" s="32" t="s">
        <v>0</v>
      </c>
      <c r="C5" s="74" t="s">
        <v>1</v>
      </c>
      <c r="D5" s="33" t="s">
        <v>2</v>
      </c>
      <c r="E5" s="33"/>
      <c r="F5" s="33"/>
      <c r="G5" s="33"/>
      <c r="H5" s="33"/>
      <c r="I5" s="33"/>
      <c r="J5" s="33"/>
      <c r="K5" s="29"/>
      <c r="L5" s="29"/>
      <c r="M5" s="29"/>
      <c r="N5" s="29"/>
      <c r="P5" s="6"/>
      <c r="Q5" s="7"/>
      <c r="R5" s="7"/>
      <c r="S5" s="7"/>
      <c r="T5" s="7"/>
      <c r="U5" s="7"/>
      <c r="V5" s="7"/>
      <c r="W5" s="8"/>
    </row>
    <row r="6" spans="1:23" s="4" customFormat="1" ht="23" x14ac:dyDescent="0.25">
      <c r="A6" s="29"/>
      <c r="B6" s="32" t="s">
        <v>3</v>
      </c>
      <c r="C6" s="74" t="s">
        <v>4</v>
      </c>
      <c r="D6" s="34" t="s">
        <v>5</v>
      </c>
      <c r="E6" s="34" t="s">
        <v>6</v>
      </c>
      <c r="F6" s="34" t="s">
        <v>7</v>
      </c>
      <c r="G6" s="34" t="s">
        <v>8</v>
      </c>
      <c r="H6" s="34" t="s">
        <v>9</v>
      </c>
      <c r="I6" s="34" t="s">
        <v>10</v>
      </c>
      <c r="J6" s="35"/>
      <c r="K6" s="29"/>
      <c r="L6" s="29"/>
      <c r="M6" s="29"/>
      <c r="N6" s="29"/>
      <c r="P6" s="9"/>
      <c r="Q6" s="10"/>
      <c r="R6" s="10"/>
      <c r="S6" s="10"/>
      <c r="T6" s="11" t="s">
        <v>11</v>
      </c>
      <c r="U6" s="12" t="s">
        <v>12</v>
      </c>
      <c r="V6" s="12" t="s">
        <v>12</v>
      </c>
      <c r="W6" s="12" t="s">
        <v>12</v>
      </c>
    </row>
    <row r="7" spans="1:23" ht="23" x14ac:dyDescent="0.25">
      <c r="A7" s="27"/>
      <c r="B7" s="36"/>
      <c r="C7" s="75"/>
      <c r="D7" s="37"/>
      <c r="E7" s="37"/>
      <c r="F7" s="37"/>
      <c r="G7" s="37"/>
      <c r="H7" s="37"/>
      <c r="I7" s="37"/>
      <c r="J7" s="37"/>
      <c r="K7" s="27"/>
      <c r="L7" s="27"/>
      <c r="M7" s="27"/>
      <c r="N7" s="27"/>
      <c r="P7" s="9"/>
      <c r="Q7" s="13"/>
      <c r="R7" s="13"/>
      <c r="S7" s="14"/>
      <c r="T7" s="10"/>
      <c r="U7" s="15"/>
      <c r="V7" s="15"/>
      <c r="W7" s="15"/>
    </row>
    <row r="8" spans="1:23" ht="23" x14ac:dyDescent="0.25">
      <c r="A8" s="27"/>
      <c r="B8" s="38">
        <v>3</v>
      </c>
      <c r="C8" s="76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>
        <v>0</v>
      </c>
      <c r="J8" s="40"/>
      <c r="K8" s="27"/>
      <c r="L8" s="27"/>
      <c r="M8" s="27"/>
      <c r="N8" s="27"/>
      <c r="P8" s="9"/>
      <c r="Q8" s="13" t="s">
        <v>15</v>
      </c>
      <c r="R8" s="16" t="e">
        <f>V8</f>
        <v>#REF!</v>
      </c>
      <c r="S8" s="17">
        <f>C43</f>
        <v>8389825383.8800011</v>
      </c>
      <c r="T8" s="17" t="e">
        <f>SUM(T9:T11)</f>
        <v>#REF!</v>
      </c>
      <c r="U8" s="18" t="e">
        <f>T8/1000000</f>
        <v>#REF!</v>
      </c>
      <c r="V8" s="19" t="e">
        <f>SUM(V9:V11)</f>
        <v>#REF!</v>
      </c>
      <c r="W8" s="18"/>
    </row>
    <row r="9" spans="1:23" ht="23" x14ac:dyDescent="0.25">
      <c r="A9" s="27"/>
      <c r="B9" s="38">
        <v>3.5</v>
      </c>
      <c r="C9" s="76">
        <v>588.67999999999995</v>
      </c>
      <c r="D9" s="39">
        <v>588.67999999999995</v>
      </c>
      <c r="E9" s="39">
        <v>0</v>
      </c>
      <c r="F9" s="39">
        <v>0</v>
      </c>
      <c r="G9" s="39">
        <v>0</v>
      </c>
      <c r="H9" s="39">
        <v>0</v>
      </c>
      <c r="I9" s="39">
        <v>0</v>
      </c>
      <c r="J9" s="39">
        <v>0</v>
      </c>
      <c r="K9" s="27"/>
      <c r="L9" s="41"/>
      <c r="M9" s="41"/>
      <c r="N9" s="27"/>
      <c r="P9" s="9"/>
      <c r="Q9" s="13" t="s">
        <v>17</v>
      </c>
      <c r="R9" s="16" t="e">
        <f>V9</f>
        <v>#REF!</v>
      </c>
      <c r="S9" s="17"/>
      <c r="T9" s="17">
        <f>[1]SC19Ñ00!C40</f>
        <v>364348816.78055447</v>
      </c>
      <c r="U9" s="18">
        <f>T9/1000000</f>
        <v>364.3488167805545</v>
      </c>
      <c r="V9" s="20" t="e">
        <f>(U9*100)/$U$8</f>
        <v>#REF!</v>
      </c>
      <c r="W9" s="18"/>
    </row>
    <row r="10" spans="1:23" ht="23" x14ac:dyDescent="0.25">
      <c r="A10" s="27"/>
      <c r="B10" s="38">
        <v>4</v>
      </c>
      <c r="C10" s="76">
        <v>1324.97</v>
      </c>
      <c r="D10" s="39">
        <v>1324.97</v>
      </c>
      <c r="E10" s="39">
        <v>0</v>
      </c>
      <c r="F10" s="39">
        <v>0</v>
      </c>
      <c r="G10" s="39">
        <v>0</v>
      </c>
      <c r="H10" s="39">
        <v>0</v>
      </c>
      <c r="I10" s="39">
        <v>0</v>
      </c>
      <c r="J10" s="39">
        <v>0</v>
      </c>
      <c r="K10" s="27"/>
      <c r="L10" s="42"/>
      <c r="M10" s="41"/>
      <c r="N10" s="27"/>
      <c r="P10" s="9"/>
      <c r="Q10" s="13" t="s">
        <v>19</v>
      </c>
      <c r="R10" s="16" t="e">
        <f>V10</f>
        <v>#REF!</v>
      </c>
      <c r="S10" s="17"/>
      <c r="T10" s="17">
        <f>[1]SC28Ñ00!C40</f>
        <v>66674619947.842796</v>
      </c>
      <c r="U10" s="18">
        <f>T10/1000000</f>
        <v>66674.619947842803</v>
      </c>
      <c r="V10" s="20" t="e">
        <f>(U10*100)/$U$8</f>
        <v>#REF!</v>
      </c>
      <c r="W10" s="18"/>
    </row>
    <row r="11" spans="1:23" ht="23" x14ac:dyDescent="0.25">
      <c r="A11" s="27"/>
      <c r="B11" s="38">
        <v>4.5</v>
      </c>
      <c r="C11" s="76">
        <v>2684.29</v>
      </c>
      <c r="D11" s="39">
        <v>2684.29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27"/>
      <c r="L11" s="42"/>
      <c r="M11" s="41"/>
      <c r="N11" s="27"/>
      <c r="P11" s="9"/>
      <c r="Q11" s="13" t="s">
        <v>21</v>
      </c>
      <c r="R11" s="16" t="e">
        <f>V11</f>
        <v>#REF!</v>
      </c>
      <c r="S11" s="17"/>
      <c r="T11" s="17" t="e">
        <f>#REF!</f>
        <v>#REF!</v>
      </c>
      <c r="U11" s="18" t="e">
        <f>T11/1000000</f>
        <v>#REF!</v>
      </c>
      <c r="V11" s="20" t="e">
        <f>(U11*100)/$U$8</f>
        <v>#REF!</v>
      </c>
      <c r="W11" s="18"/>
    </row>
    <row r="12" spans="1:23" ht="26" thickBot="1" x14ac:dyDescent="0.3">
      <c r="A12" s="27"/>
      <c r="B12" s="38">
        <v>5</v>
      </c>
      <c r="C12" s="76">
        <v>318644.18</v>
      </c>
      <c r="D12" s="39">
        <v>318644.18</v>
      </c>
      <c r="E12" s="39">
        <v>0</v>
      </c>
      <c r="F12" s="39">
        <v>0</v>
      </c>
      <c r="G12" s="39">
        <v>0</v>
      </c>
      <c r="H12" s="39">
        <v>0</v>
      </c>
      <c r="I12" s="39">
        <v>0</v>
      </c>
      <c r="J12" s="39">
        <v>0</v>
      </c>
      <c r="K12" s="27"/>
      <c r="L12" s="27"/>
      <c r="M12" s="27"/>
      <c r="N12" s="27"/>
      <c r="P12" s="21"/>
      <c r="Q12" s="22"/>
      <c r="R12" s="22"/>
      <c r="S12" s="22"/>
      <c r="T12" s="23"/>
      <c r="U12" s="23"/>
      <c r="V12" s="23"/>
      <c r="W12" s="24"/>
    </row>
    <row r="13" spans="1:23" ht="23" x14ac:dyDescent="0.25">
      <c r="A13" s="27"/>
      <c r="B13" s="38">
        <v>5.5</v>
      </c>
      <c r="C13" s="76">
        <v>1235908.94</v>
      </c>
      <c r="D13" s="39">
        <v>1235908.94</v>
      </c>
      <c r="E13" s="39">
        <v>0</v>
      </c>
      <c r="F13" s="39">
        <v>0</v>
      </c>
      <c r="G13" s="39">
        <v>0</v>
      </c>
      <c r="H13" s="39">
        <v>0</v>
      </c>
      <c r="I13" s="39">
        <v>0</v>
      </c>
      <c r="J13" s="39">
        <v>0</v>
      </c>
      <c r="K13" s="27"/>
      <c r="L13" s="27"/>
      <c r="M13" s="27"/>
      <c r="N13" s="27"/>
    </row>
    <row r="14" spans="1:23" ht="23" x14ac:dyDescent="0.25">
      <c r="A14" s="27"/>
      <c r="B14" s="38">
        <v>6</v>
      </c>
      <c r="C14" s="76">
        <v>25388856.050000001</v>
      </c>
      <c r="D14" s="39">
        <v>25388853.310000002</v>
      </c>
      <c r="E14" s="39">
        <v>2.74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27"/>
      <c r="L14" s="27"/>
      <c r="M14" s="27"/>
      <c r="N14" s="27"/>
    </row>
    <row r="15" spans="1:23" ht="23" x14ac:dyDescent="0.25">
      <c r="A15" s="27"/>
      <c r="B15" s="38">
        <v>6.5</v>
      </c>
      <c r="C15" s="76">
        <v>48089851.620000005</v>
      </c>
      <c r="D15" s="39">
        <v>48089845.120000005</v>
      </c>
      <c r="E15" s="39">
        <v>6.5</v>
      </c>
      <c r="F15" s="39">
        <v>0</v>
      </c>
      <c r="G15" s="39">
        <v>0</v>
      </c>
      <c r="H15" s="39">
        <v>0</v>
      </c>
      <c r="I15" s="39">
        <v>0</v>
      </c>
      <c r="J15" s="39">
        <v>0</v>
      </c>
      <c r="K15" s="27"/>
      <c r="L15" s="27"/>
      <c r="M15" s="27"/>
      <c r="N15" s="27"/>
    </row>
    <row r="16" spans="1:23" ht="23" x14ac:dyDescent="0.25">
      <c r="A16" s="27"/>
      <c r="B16" s="38">
        <v>7</v>
      </c>
      <c r="C16" s="76">
        <v>54742194.439999998</v>
      </c>
      <c r="D16" s="39">
        <v>54642090.909999996</v>
      </c>
      <c r="E16" s="39">
        <v>100103.53</v>
      </c>
      <c r="F16" s="39">
        <v>0</v>
      </c>
      <c r="G16" s="39">
        <v>0</v>
      </c>
      <c r="H16" s="39">
        <v>0</v>
      </c>
      <c r="I16" s="39">
        <v>0</v>
      </c>
      <c r="J16" s="39">
        <v>0</v>
      </c>
      <c r="K16" s="27"/>
      <c r="L16" s="27"/>
      <c r="M16" s="27"/>
      <c r="N16" s="27"/>
      <c r="Q16" s="1" t="s">
        <v>22</v>
      </c>
    </row>
    <row r="17" spans="1:14" ht="23" x14ac:dyDescent="0.25">
      <c r="A17" s="27"/>
      <c r="B17" s="38">
        <v>7.5</v>
      </c>
      <c r="C17" s="76">
        <v>119600519.12</v>
      </c>
      <c r="D17" s="39">
        <v>119113909.97000001</v>
      </c>
      <c r="E17" s="39">
        <v>486609.15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27"/>
      <c r="L17" s="42">
        <f>K55</f>
        <v>24.107720285885375</v>
      </c>
      <c r="M17" s="41" t="s">
        <v>16</v>
      </c>
      <c r="N17" s="27"/>
    </row>
    <row r="18" spans="1:14" ht="23" x14ac:dyDescent="0.25">
      <c r="A18" s="27"/>
      <c r="B18" s="38">
        <v>8</v>
      </c>
      <c r="C18" s="76">
        <v>161345204.37</v>
      </c>
      <c r="D18" s="39">
        <v>159625337.47</v>
      </c>
      <c r="E18" s="39">
        <v>1719866.9</v>
      </c>
      <c r="F18" s="39">
        <v>0</v>
      </c>
      <c r="G18" s="39">
        <v>0</v>
      </c>
      <c r="H18" s="39">
        <v>0</v>
      </c>
      <c r="I18" s="39">
        <v>0</v>
      </c>
      <c r="J18" s="39">
        <v>0</v>
      </c>
      <c r="K18" s="27"/>
      <c r="L18" s="42">
        <f>C48</f>
        <v>171627.30987725218</v>
      </c>
      <c r="M18" s="41" t="s">
        <v>18</v>
      </c>
      <c r="N18" s="27"/>
    </row>
    <row r="19" spans="1:14" ht="23" x14ac:dyDescent="0.25">
      <c r="A19" s="27"/>
      <c r="B19" s="38">
        <v>8.5</v>
      </c>
      <c r="C19" s="76">
        <v>183944305.92999998</v>
      </c>
      <c r="D19" s="39">
        <v>180915030.47999999</v>
      </c>
      <c r="E19" s="39">
        <v>3029275.4499999997</v>
      </c>
      <c r="F19" s="39">
        <v>0</v>
      </c>
      <c r="G19" s="39">
        <v>0</v>
      </c>
      <c r="H19" s="39">
        <v>0</v>
      </c>
      <c r="I19" s="39">
        <v>0</v>
      </c>
      <c r="J19" s="39">
        <v>0</v>
      </c>
      <c r="K19" s="27"/>
      <c r="L19" s="42">
        <f>C43</f>
        <v>8389825383.8800011</v>
      </c>
      <c r="M19" s="41" t="s">
        <v>20</v>
      </c>
      <c r="N19" s="27"/>
    </row>
    <row r="20" spans="1:14" ht="23" x14ac:dyDescent="0.25">
      <c r="A20" s="27"/>
      <c r="B20" s="38">
        <v>9</v>
      </c>
      <c r="C20" s="76">
        <v>240140558.43999997</v>
      </c>
      <c r="D20" s="39">
        <v>236181666.63999999</v>
      </c>
      <c r="E20" s="39">
        <v>3958891.7999999993</v>
      </c>
      <c r="F20" s="39">
        <v>0</v>
      </c>
      <c r="G20" s="39">
        <v>0</v>
      </c>
      <c r="H20" s="39">
        <v>0</v>
      </c>
      <c r="I20" s="39">
        <v>0</v>
      </c>
      <c r="J20" s="39">
        <v>0</v>
      </c>
      <c r="K20" s="27"/>
      <c r="L20" s="42">
        <f>L71</f>
        <v>0</v>
      </c>
      <c r="M20" s="27"/>
      <c r="N20" s="27"/>
    </row>
    <row r="21" spans="1:14" ht="23" x14ac:dyDescent="0.25">
      <c r="A21" s="27"/>
      <c r="B21" s="38">
        <v>9.5</v>
      </c>
      <c r="C21" s="76">
        <v>313178592.38</v>
      </c>
      <c r="D21" s="39">
        <v>274251090.81999999</v>
      </c>
      <c r="E21" s="39">
        <v>38927501.560000002</v>
      </c>
      <c r="F21" s="39">
        <v>0</v>
      </c>
      <c r="G21" s="39">
        <v>0</v>
      </c>
      <c r="H21" s="39">
        <v>0</v>
      </c>
      <c r="I21" s="39">
        <v>0</v>
      </c>
      <c r="J21" s="39">
        <v>0</v>
      </c>
      <c r="K21" s="27"/>
      <c r="L21" s="27"/>
      <c r="M21" s="27"/>
      <c r="N21" s="27"/>
    </row>
    <row r="22" spans="1:14" ht="23" x14ac:dyDescent="0.25">
      <c r="A22" s="27"/>
      <c r="B22" s="38">
        <v>10</v>
      </c>
      <c r="C22" s="76">
        <v>324256445.81</v>
      </c>
      <c r="D22" s="39">
        <v>283178279.47888887</v>
      </c>
      <c r="E22" s="39">
        <v>40156518.074014336</v>
      </c>
      <c r="F22" s="39">
        <v>921648.25709677418</v>
      </c>
      <c r="G22" s="39">
        <v>0</v>
      </c>
      <c r="H22" s="39">
        <v>0</v>
      </c>
      <c r="I22" s="39">
        <v>0</v>
      </c>
      <c r="J22" s="39">
        <v>0</v>
      </c>
      <c r="K22" s="27"/>
      <c r="L22" s="27"/>
      <c r="M22" s="27"/>
      <c r="N22" s="27"/>
    </row>
    <row r="23" spans="1:14" ht="23" x14ac:dyDescent="0.25">
      <c r="A23" s="27"/>
      <c r="B23" s="38">
        <v>10.5</v>
      </c>
      <c r="C23" s="76">
        <v>284030439.34999996</v>
      </c>
      <c r="D23" s="39">
        <v>144684537.95235291</v>
      </c>
      <c r="E23" s="39">
        <v>135683457.28795007</v>
      </c>
      <c r="F23" s="39">
        <v>3662444.1096969699</v>
      </c>
      <c r="G23" s="39">
        <v>0</v>
      </c>
      <c r="H23" s="39">
        <v>0</v>
      </c>
      <c r="I23" s="39">
        <v>0</v>
      </c>
      <c r="J23" s="39">
        <v>0</v>
      </c>
      <c r="K23" s="27"/>
      <c r="L23" s="27"/>
      <c r="M23" s="27"/>
      <c r="N23" s="27"/>
    </row>
    <row r="24" spans="1:14" ht="23" x14ac:dyDescent="0.25">
      <c r="A24" s="27"/>
      <c r="B24" s="38">
        <v>11</v>
      </c>
      <c r="C24" s="76">
        <v>266319517.44999999</v>
      </c>
      <c r="D24" s="39">
        <v>131452546.41428573</v>
      </c>
      <c r="E24" s="39">
        <v>129429929.76137319</v>
      </c>
      <c r="F24" s="39">
        <v>5437041.2743410859</v>
      </c>
      <c r="G24" s="39">
        <v>0</v>
      </c>
      <c r="H24" s="39">
        <v>0</v>
      </c>
      <c r="I24" s="39">
        <v>0</v>
      </c>
      <c r="J24" s="39">
        <v>0</v>
      </c>
      <c r="K24" s="27"/>
      <c r="L24" s="27"/>
      <c r="M24" s="27"/>
      <c r="N24" s="27"/>
    </row>
    <row r="25" spans="1:14" ht="23" x14ac:dyDescent="0.25">
      <c r="A25" s="27"/>
      <c r="B25" s="38">
        <v>11.5</v>
      </c>
      <c r="C25" s="76">
        <v>361994960.21999997</v>
      </c>
      <c r="D25" s="39">
        <v>159524478.09799999</v>
      </c>
      <c r="E25" s="39">
        <v>194330516.67758438</v>
      </c>
      <c r="F25" s="39">
        <v>8139965.4444155842</v>
      </c>
      <c r="G25" s="39">
        <v>0</v>
      </c>
      <c r="H25" s="39">
        <v>0</v>
      </c>
      <c r="I25" s="39">
        <v>0</v>
      </c>
      <c r="J25" s="39">
        <v>0</v>
      </c>
      <c r="K25" s="27"/>
      <c r="L25" s="27"/>
      <c r="M25" s="27"/>
      <c r="N25" s="27"/>
    </row>
    <row r="26" spans="1:14" ht="23" x14ac:dyDescent="0.25">
      <c r="A26" s="27"/>
      <c r="B26" s="38">
        <v>12</v>
      </c>
      <c r="C26" s="76">
        <v>401447608.63</v>
      </c>
      <c r="D26" s="39">
        <v>81013193.637301579</v>
      </c>
      <c r="E26" s="39">
        <v>260703441.6024237</v>
      </c>
      <c r="F26" s="39">
        <v>58919835.155608051</v>
      </c>
      <c r="G26" s="39">
        <v>811138.23466666671</v>
      </c>
      <c r="H26" s="39">
        <v>0</v>
      </c>
      <c r="I26" s="39">
        <v>0</v>
      </c>
      <c r="J26" s="39">
        <v>0</v>
      </c>
      <c r="K26" s="27"/>
      <c r="L26" s="27"/>
      <c r="M26" s="27"/>
      <c r="N26" s="27"/>
    </row>
    <row r="27" spans="1:14" ht="23" x14ac:dyDescent="0.25">
      <c r="A27" s="27"/>
      <c r="B27" s="38">
        <v>12.5</v>
      </c>
      <c r="C27" s="76">
        <v>471245990.09999996</v>
      </c>
      <c r="D27" s="39">
        <v>29975584.863289472</v>
      </c>
      <c r="E27" s="39">
        <v>283059701.54108536</v>
      </c>
      <c r="F27" s="39">
        <v>156862409.0511654</v>
      </c>
      <c r="G27" s="39">
        <v>1348294.644459784</v>
      </c>
      <c r="H27" s="39">
        <v>0</v>
      </c>
      <c r="I27" s="39">
        <v>0</v>
      </c>
      <c r="J27" s="39">
        <v>0</v>
      </c>
      <c r="K27" s="27"/>
      <c r="L27" s="27"/>
      <c r="M27" s="27"/>
      <c r="N27" s="27"/>
    </row>
    <row r="28" spans="1:14" ht="23" x14ac:dyDescent="0.25">
      <c r="A28" s="27"/>
      <c r="B28" s="38">
        <v>13</v>
      </c>
      <c r="C28" s="76">
        <v>529661654.26999998</v>
      </c>
      <c r="D28" s="39">
        <v>31639863.119553775</v>
      </c>
      <c r="E28" s="39">
        <v>311186812.37501144</v>
      </c>
      <c r="F28" s="39">
        <v>182882752.69210142</v>
      </c>
      <c r="G28" s="39">
        <v>3952226.083333333</v>
      </c>
      <c r="H28" s="39">
        <v>0</v>
      </c>
      <c r="I28" s="39">
        <v>0</v>
      </c>
      <c r="J28" s="39">
        <v>0</v>
      </c>
      <c r="K28" s="27"/>
      <c r="L28" s="27"/>
      <c r="M28" s="27"/>
      <c r="N28" s="27"/>
    </row>
    <row r="29" spans="1:14" ht="23" x14ac:dyDescent="0.25">
      <c r="A29" s="27"/>
      <c r="B29" s="38">
        <v>13.5</v>
      </c>
      <c r="C29" s="76">
        <v>504644212.36000001</v>
      </c>
      <c r="D29" s="39">
        <v>0</v>
      </c>
      <c r="E29" s="39">
        <v>192302764.5206081</v>
      </c>
      <c r="F29" s="39">
        <v>300256143.82837367</v>
      </c>
      <c r="G29" s="39">
        <v>12085304.011018235</v>
      </c>
      <c r="H29" s="39">
        <v>0</v>
      </c>
      <c r="I29" s="39">
        <v>0</v>
      </c>
      <c r="J29" s="39">
        <v>0</v>
      </c>
      <c r="K29" s="27"/>
      <c r="L29" s="27"/>
      <c r="M29" s="27"/>
      <c r="N29" s="27"/>
    </row>
    <row r="30" spans="1:14" ht="23" x14ac:dyDescent="0.25">
      <c r="A30" s="27"/>
      <c r="B30" s="38">
        <v>14</v>
      </c>
      <c r="C30" s="76">
        <v>597995138.44000006</v>
      </c>
      <c r="D30" s="39">
        <v>0</v>
      </c>
      <c r="E30" s="39">
        <v>82436632.126957715</v>
      </c>
      <c r="F30" s="39">
        <v>461558403.56545174</v>
      </c>
      <c r="G30" s="39">
        <v>54000102.747590572</v>
      </c>
      <c r="H30" s="39">
        <v>0</v>
      </c>
      <c r="I30" s="39">
        <v>0</v>
      </c>
      <c r="J30" s="39">
        <v>0</v>
      </c>
      <c r="K30" s="27"/>
      <c r="L30" s="27"/>
      <c r="M30" s="27"/>
      <c r="N30" s="27"/>
    </row>
    <row r="31" spans="1:14" ht="23" x14ac:dyDescent="0.25">
      <c r="A31" s="27"/>
      <c r="B31" s="38">
        <v>14.5</v>
      </c>
      <c r="C31" s="76">
        <v>800147049.47000003</v>
      </c>
      <c r="D31" s="39">
        <v>0</v>
      </c>
      <c r="E31" s="39">
        <v>62841766.315809526</v>
      </c>
      <c r="F31" s="39">
        <v>607436603.63243258</v>
      </c>
      <c r="G31" s="39">
        <v>129868679.5217579</v>
      </c>
      <c r="H31" s="39">
        <v>0</v>
      </c>
      <c r="I31" s="39">
        <v>0</v>
      </c>
      <c r="J31" s="39">
        <v>0</v>
      </c>
      <c r="K31" s="27"/>
      <c r="L31" s="27"/>
      <c r="M31" s="27"/>
      <c r="N31" s="27"/>
    </row>
    <row r="32" spans="1:14" ht="23" x14ac:dyDescent="0.25">
      <c r="A32" s="27"/>
      <c r="B32" s="38">
        <v>15</v>
      </c>
      <c r="C32" s="76">
        <v>917846675.33000016</v>
      </c>
      <c r="D32" s="39">
        <v>0</v>
      </c>
      <c r="E32" s="39">
        <v>47565537.072190471</v>
      </c>
      <c r="F32" s="39">
        <v>729627588.78264165</v>
      </c>
      <c r="G32" s="39">
        <v>137341534.89600128</v>
      </c>
      <c r="H32" s="39">
        <v>3312014.5791666675</v>
      </c>
      <c r="I32" s="39">
        <v>0</v>
      </c>
      <c r="J32" s="39">
        <v>0</v>
      </c>
      <c r="K32" s="27"/>
      <c r="L32" s="27"/>
      <c r="M32" s="27"/>
      <c r="N32" s="27"/>
    </row>
    <row r="33" spans="1:14" ht="23" x14ac:dyDescent="0.25">
      <c r="A33" s="27"/>
      <c r="B33" s="38">
        <v>15.5</v>
      </c>
      <c r="C33" s="76">
        <v>796937349.99000001</v>
      </c>
      <c r="D33" s="39">
        <v>0</v>
      </c>
      <c r="E33" s="39">
        <v>14209779.927567568</v>
      </c>
      <c r="F33" s="39">
        <v>499591678.20892239</v>
      </c>
      <c r="G33" s="39">
        <v>266994202.7921986</v>
      </c>
      <c r="H33" s="39">
        <v>16141689.061311476</v>
      </c>
      <c r="I33" s="39">
        <v>0</v>
      </c>
      <c r="J33" s="39">
        <v>0</v>
      </c>
      <c r="K33" s="27"/>
      <c r="L33" s="27"/>
      <c r="M33" s="27"/>
      <c r="N33" s="27"/>
    </row>
    <row r="34" spans="1:14" ht="23" x14ac:dyDescent="0.25">
      <c r="A34" s="27"/>
      <c r="B34" s="38">
        <v>16</v>
      </c>
      <c r="C34" s="76">
        <v>609897526.22000003</v>
      </c>
      <c r="D34" s="39">
        <v>0</v>
      </c>
      <c r="E34" s="39">
        <v>11811805.595330633</v>
      </c>
      <c r="F34" s="39">
        <v>304482857.70003968</v>
      </c>
      <c r="G34" s="39">
        <v>275940552.85440338</v>
      </c>
      <c r="H34" s="39">
        <v>17662310.070226245</v>
      </c>
      <c r="I34" s="39">
        <v>0</v>
      </c>
      <c r="J34" s="39">
        <v>0</v>
      </c>
      <c r="K34" s="27"/>
      <c r="L34" s="27"/>
      <c r="M34" s="27"/>
      <c r="N34" s="27"/>
    </row>
    <row r="35" spans="1:14" ht="23" x14ac:dyDescent="0.25">
      <c r="A35" s="27"/>
      <c r="B35" s="38">
        <v>16.5</v>
      </c>
      <c r="C35" s="76">
        <v>302736901.75999999</v>
      </c>
      <c r="D35" s="39">
        <v>0</v>
      </c>
      <c r="E35" s="39">
        <v>0</v>
      </c>
      <c r="F35" s="39">
        <v>163079422.96430242</v>
      </c>
      <c r="G35" s="39">
        <v>121945234.20072682</v>
      </c>
      <c r="H35" s="39">
        <v>17712244.594970759</v>
      </c>
      <c r="I35" s="39">
        <v>0</v>
      </c>
      <c r="J35" s="39">
        <v>0</v>
      </c>
      <c r="K35" s="27"/>
      <c r="L35" s="27"/>
      <c r="M35" s="27"/>
      <c r="N35" s="27"/>
    </row>
    <row r="36" spans="1:14" ht="23" x14ac:dyDescent="0.25">
      <c r="A36" s="27"/>
      <c r="B36" s="38">
        <v>17</v>
      </c>
      <c r="C36" s="76">
        <v>65972207.300000004</v>
      </c>
      <c r="D36" s="39">
        <v>0</v>
      </c>
      <c r="E36" s="39">
        <v>0</v>
      </c>
      <c r="F36" s="39">
        <v>22252717.808785714</v>
      </c>
      <c r="G36" s="39">
        <v>37850614.991714284</v>
      </c>
      <c r="H36" s="39">
        <v>5868874.4994999999</v>
      </c>
      <c r="I36" s="39">
        <v>0</v>
      </c>
      <c r="J36" s="39">
        <v>0</v>
      </c>
      <c r="K36" s="27"/>
      <c r="L36" s="43"/>
      <c r="M36" s="43"/>
      <c r="N36" s="43"/>
    </row>
    <row r="37" spans="1:14" ht="23" x14ac:dyDescent="0.25">
      <c r="A37" s="27"/>
      <c r="B37" s="38">
        <v>17.5</v>
      </c>
      <c r="C37" s="76">
        <v>3865720.71</v>
      </c>
      <c r="D37" s="39">
        <v>0</v>
      </c>
      <c r="E37" s="39">
        <v>0</v>
      </c>
      <c r="F37" s="39">
        <v>0</v>
      </c>
      <c r="G37" s="39">
        <v>3865720.71</v>
      </c>
      <c r="H37" s="39">
        <v>0</v>
      </c>
      <c r="I37" s="39">
        <v>0</v>
      </c>
      <c r="J37" s="39">
        <v>0</v>
      </c>
      <c r="K37" s="27"/>
      <c r="L37" s="43"/>
      <c r="M37" s="43"/>
      <c r="N37" s="43"/>
    </row>
    <row r="38" spans="1:14" ht="23" x14ac:dyDescent="0.25">
      <c r="A38" s="27"/>
      <c r="B38" s="38">
        <v>18</v>
      </c>
      <c r="C38" s="76">
        <v>340716.67</v>
      </c>
      <c r="D38" s="39">
        <v>0</v>
      </c>
      <c r="E38" s="39">
        <v>0</v>
      </c>
      <c r="F38" s="39">
        <v>0</v>
      </c>
      <c r="G38" s="39">
        <v>0</v>
      </c>
      <c r="H38" s="39">
        <v>340716.67</v>
      </c>
      <c r="I38" s="39">
        <v>0</v>
      </c>
      <c r="J38" s="39">
        <v>0</v>
      </c>
      <c r="K38" s="27"/>
      <c r="L38" s="43"/>
      <c r="M38" s="43"/>
      <c r="N38" s="43"/>
    </row>
    <row r="39" spans="1:14" ht="23" x14ac:dyDescent="0.25">
      <c r="A39" s="27"/>
      <c r="B39" s="38">
        <v>18.5</v>
      </c>
      <c r="C39" s="76">
        <v>2496036.39</v>
      </c>
      <c r="D39" s="39">
        <v>0</v>
      </c>
      <c r="E39" s="39">
        <v>0</v>
      </c>
      <c r="F39" s="39">
        <v>0</v>
      </c>
      <c r="G39" s="39">
        <v>0</v>
      </c>
      <c r="H39" s="39">
        <v>2496036.39</v>
      </c>
      <c r="I39" s="39">
        <v>0</v>
      </c>
      <c r="J39" s="39">
        <v>0</v>
      </c>
      <c r="K39" s="27"/>
      <c r="L39" s="43"/>
      <c r="M39" s="43"/>
      <c r="N39" s="43"/>
    </row>
    <row r="40" spans="1:14" ht="23" x14ac:dyDescent="0.25">
      <c r="A40" s="27"/>
      <c r="B40" s="38">
        <v>19</v>
      </c>
      <c r="C40" s="76"/>
      <c r="D40" s="39"/>
      <c r="E40" s="39"/>
      <c r="F40" s="39"/>
      <c r="G40" s="39"/>
      <c r="H40" s="39"/>
      <c r="I40" s="39"/>
      <c r="J40" s="39">
        <v>0</v>
      </c>
      <c r="K40" s="27"/>
      <c r="L40" s="43"/>
      <c r="M40" s="43"/>
      <c r="N40" s="43"/>
    </row>
    <row r="41" spans="1:14" ht="23" x14ac:dyDescent="0.25">
      <c r="A41" s="27"/>
      <c r="B41" s="38">
        <v>19.5</v>
      </c>
      <c r="C41" s="76"/>
      <c r="D41" s="39"/>
      <c r="E41" s="39"/>
      <c r="F41" s="39"/>
      <c r="G41" s="39"/>
      <c r="H41" s="39"/>
      <c r="I41" s="39"/>
      <c r="J41" s="39">
        <v>0</v>
      </c>
      <c r="K41" s="27"/>
      <c r="L41" s="43"/>
      <c r="M41" s="43"/>
      <c r="N41" s="43"/>
    </row>
    <row r="42" spans="1:14" ht="23" x14ac:dyDescent="0.25">
      <c r="A42" s="27"/>
      <c r="B42" s="44"/>
      <c r="C42" s="77"/>
      <c r="D42" s="45"/>
      <c r="E42" s="45"/>
      <c r="F42" s="45"/>
      <c r="G42" s="45"/>
      <c r="H42" s="45"/>
      <c r="I42" s="45"/>
      <c r="J42" s="45"/>
      <c r="K42" s="27"/>
      <c r="L42" s="43"/>
      <c r="M42" s="43"/>
      <c r="N42" s="43"/>
    </row>
    <row r="43" spans="1:14" ht="23" x14ac:dyDescent="0.25">
      <c r="A43" s="27"/>
      <c r="B43" s="71" t="s">
        <v>23</v>
      </c>
      <c r="C43" s="78">
        <v>8389825383.8800011</v>
      </c>
      <c r="D43" s="72">
        <v>1961235459.3436723</v>
      </c>
      <c r="E43" s="72">
        <v>1813940920.5079064</v>
      </c>
      <c r="F43" s="72">
        <v>3505111512.4753752</v>
      </c>
      <c r="G43" s="72">
        <v>1046003605.687871</v>
      </c>
      <c r="H43" s="72">
        <v>63533885.86517515</v>
      </c>
      <c r="I43" s="72">
        <v>0</v>
      </c>
      <c r="J43" s="72">
        <v>0</v>
      </c>
      <c r="K43" s="27"/>
      <c r="L43" s="43"/>
      <c r="M43" s="43"/>
      <c r="N43" s="43"/>
    </row>
    <row r="44" spans="1:14" s="25" customFormat="1" ht="23" x14ac:dyDescent="0.25">
      <c r="A44" s="47"/>
      <c r="B44" s="38" t="s">
        <v>24</v>
      </c>
      <c r="C44" s="79">
        <v>99.999999999999972</v>
      </c>
      <c r="D44" s="48">
        <v>23.376356117159965</v>
      </c>
      <c r="E44" s="48">
        <v>21.620723167768983</v>
      </c>
      <c r="F44" s="48">
        <v>41.778122333868929</v>
      </c>
      <c r="G44" s="48">
        <v>12.467525339652907</v>
      </c>
      <c r="H44" s="48">
        <v>0.75727304154920261</v>
      </c>
      <c r="I44" s="48">
        <v>0</v>
      </c>
      <c r="J44" s="48">
        <v>0</v>
      </c>
      <c r="K44" s="47"/>
      <c r="L44" s="43"/>
      <c r="M44" s="43"/>
      <c r="N44" s="43"/>
    </row>
    <row r="45" spans="1:14" s="25" customFormat="1" ht="23" x14ac:dyDescent="0.25">
      <c r="A45" s="47"/>
      <c r="B45" s="38" t="s">
        <v>25</v>
      </c>
      <c r="C45" s="80">
        <v>13.058336322701706</v>
      </c>
      <c r="D45" s="49">
        <v>9.5269684592223758</v>
      </c>
      <c r="E45" s="49">
        <v>12.365516574243509</v>
      </c>
      <c r="F45" s="49">
        <v>14.606783987681686</v>
      </c>
      <c r="G45" s="49">
        <v>15.503774587810025</v>
      </c>
      <c r="H45" s="49">
        <v>16.161546265624981</v>
      </c>
      <c r="I45" s="49">
        <v>0</v>
      </c>
      <c r="J45" s="49">
        <v>0</v>
      </c>
      <c r="K45" s="47"/>
      <c r="L45" s="43"/>
      <c r="M45" s="43"/>
      <c r="N45" s="43"/>
    </row>
    <row r="46" spans="1:14" s="26" customFormat="1" ht="23" x14ac:dyDescent="0.25">
      <c r="A46" s="50"/>
      <c r="B46" s="51" t="s">
        <v>26</v>
      </c>
      <c r="C46" s="81">
        <v>6.3229099012278409</v>
      </c>
      <c r="D46" s="52">
        <v>2.2939028391023224</v>
      </c>
      <c r="E46" s="52">
        <v>1.7011462477670392</v>
      </c>
      <c r="F46" s="52">
        <v>1.1864017694753288</v>
      </c>
      <c r="G46" s="52">
        <v>0.642789615341545</v>
      </c>
      <c r="H46" s="52">
        <v>0.51861161035682424</v>
      </c>
      <c r="I46" s="52">
        <v>0</v>
      </c>
      <c r="J46" s="52">
        <v>0</v>
      </c>
      <c r="K46" s="50"/>
      <c r="L46" s="43"/>
      <c r="M46" s="43"/>
      <c r="N46" s="43"/>
    </row>
    <row r="47" spans="1:14" ht="23" x14ac:dyDescent="0.25">
      <c r="A47" s="27"/>
      <c r="B47" s="53" t="s">
        <v>27</v>
      </c>
      <c r="C47" s="82">
        <v>20.569262104418051</v>
      </c>
      <c r="D47" s="54">
        <v>7.3088176694373743</v>
      </c>
      <c r="E47" s="54">
        <v>15.940002849564374</v>
      </c>
      <c r="F47" s="54">
        <v>26.510907983794741</v>
      </c>
      <c r="G47" s="54">
        <v>31.704482976564858</v>
      </c>
      <c r="H47" s="54">
        <v>36.076524123988634</v>
      </c>
      <c r="I47" s="54">
        <v>0</v>
      </c>
      <c r="J47" s="54">
        <v>0</v>
      </c>
      <c r="K47" s="27"/>
      <c r="L47" s="43"/>
      <c r="M47" s="43"/>
      <c r="N47" s="43"/>
    </row>
    <row r="48" spans="1:14" ht="23" x14ac:dyDescent="0.25">
      <c r="A48" s="27"/>
      <c r="B48" s="46" t="s">
        <v>28</v>
      </c>
      <c r="C48" s="76">
        <v>171627.30987725218</v>
      </c>
      <c r="D48" s="55">
        <v>14334.312379178158</v>
      </c>
      <c r="E48" s="55">
        <v>28914.223441837454</v>
      </c>
      <c r="F48" s="55">
        <v>92923.688780174285</v>
      </c>
      <c r="G48" s="55">
        <v>33163.003509956565</v>
      </c>
      <c r="H48" s="55">
        <v>2292.0817661057322</v>
      </c>
      <c r="I48" s="55">
        <v>0</v>
      </c>
      <c r="J48" s="55">
        <v>0</v>
      </c>
      <c r="K48" s="27"/>
      <c r="L48" s="43"/>
      <c r="M48" s="43"/>
      <c r="N48" s="43"/>
    </row>
    <row r="49" spans="1:14" ht="23" x14ac:dyDescent="0.25">
      <c r="A49" s="27"/>
      <c r="B49" s="44" t="s">
        <v>24</v>
      </c>
      <c r="C49" s="77">
        <v>100.00000000000003</v>
      </c>
      <c r="D49" s="56">
        <v>8.3519996843334869</v>
      </c>
      <c r="E49" s="56">
        <v>16.847099370442212</v>
      </c>
      <c r="F49" s="56">
        <v>54.142717057462065</v>
      </c>
      <c r="G49" s="56">
        <v>19.322684445543509</v>
      </c>
      <c r="H49" s="56">
        <v>1.3354994422187405</v>
      </c>
      <c r="I49" s="57">
        <v>0</v>
      </c>
      <c r="J49" s="57"/>
      <c r="K49" s="27"/>
      <c r="L49" s="27"/>
      <c r="M49" s="27"/>
      <c r="N49" s="27"/>
    </row>
    <row r="50" spans="1:14" ht="23" x14ac:dyDescent="0.25">
      <c r="A50" s="27"/>
      <c r="B50" s="28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 ht="23" x14ac:dyDescent="0.25">
      <c r="A51" s="27"/>
      <c r="B51" s="28"/>
      <c r="C51" s="27" t="s">
        <v>30</v>
      </c>
      <c r="D51" s="27"/>
      <c r="E51" s="47">
        <f>E48*100/C48</f>
        <v>16.847099370442212</v>
      </c>
      <c r="F51" s="27"/>
      <c r="G51" s="27"/>
      <c r="H51" s="27"/>
      <c r="I51" s="27"/>
      <c r="J51" s="27"/>
      <c r="K51" s="27"/>
      <c r="L51" s="27"/>
      <c r="M51" s="27"/>
      <c r="N51" s="27"/>
    </row>
    <row r="52" spans="1:14" ht="23" x14ac:dyDescent="0.25">
      <c r="A52" s="27"/>
      <c r="B52" s="28"/>
      <c r="C52" s="27" t="s">
        <v>16</v>
      </c>
      <c r="D52" s="27">
        <f t="shared" ref="D52:I52" si="0">D43/1000000</f>
        <v>1961.2354593436723</v>
      </c>
      <c r="E52" s="27">
        <f t="shared" si="0"/>
        <v>1813.9409205079064</v>
      </c>
      <c r="F52" s="27">
        <f t="shared" si="0"/>
        <v>3505.1115124753751</v>
      </c>
      <c r="G52" s="27">
        <f t="shared" si="0"/>
        <v>1046.003605687871</v>
      </c>
      <c r="H52" s="27">
        <f t="shared" si="0"/>
        <v>63.533885865175151</v>
      </c>
      <c r="I52" s="27">
        <f t="shared" si="0"/>
        <v>0</v>
      </c>
      <c r="J52" s="27"/>
      <c r="K52" s="27"/>
      <c r="L52" s="27"/>
      <c r="M52" s="27"/>
      <c r="N52" s="27"/>
    </row>
    <row r="53" spans="1:14" ht="23" x14ac:dyDescent="0.25">
      <c r="A53" s="27"/>
      <c r="B53" s="28"/>
      <c r="C53" s="27">
        <f>L55</f>
        <v>24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 ht="23" x14ac:dyDescent="0.25">
      <c r="A54" s="27"/>
      <c r="B54" s="28"/>
      <c r="C54" s="47">
        <f>K55</f>
        <v>24.107720285885375</v>
      </c>
      <c r="D54" s="58" t="str">
        <f t="shared" ref="D54:I54" si="1">D6</f>
        <v>O</v>
      </c>
      <c r="E54" s="58" t="str">
        <f t="shared" si="1"/>
        <v>I</v>
      </c>
      <c r="F54" s="58" t="str">
        <f t="shared" si="1"/>
        <v>II</v>
      </c>
      <c r="G54" s="58" t="str">
        <f t="shared" si="1"/>
        <v>III</v>
      </c>
      <c r="H54" s="58" t="str">
        <f t="shared" si="1"/>
        <v>IV</v>
      </c>
      <c r="I54" s="58" t="str">
        <f t="shared" si="1"/>
        <v>V</v>
      </c>
      <c r="J54" s="27"/>
      <c r="K54" s="27"/>
      <c r="L54" s="27"/>
      <c r="M54" s="27"/>
      <c r="N54" s="27"/>
    </row>
    <row r="55" spans="1:14" ht="23" x14ac:dyDescent="0.25">
      <c r="A55" s="27"/>
      <c r="B55" s="59" t="s">
        <v>32</v>
      </c>
      <c r="C55" s="27" t="str">
        <f>CONCATENATE(C51,C53,C52)</f>
        <v>&lt; 11,5 cm =24%</v>
      </c>
      <c r="D55" s="47">
        <f t="shared" ref="D55:I55" si="2">SUM(D8:D24)/1000000000</f>
        <v>1.6590823396255274</v>
      </c>
      <c r="E55" s="47">
        <f t="shared" si="2"/>
        <v>0.35349216275333761</v>
      </c>
      <c r="F55" s="47">
        <f t="shared" si="2"/>
        <v>1.0021133641134831E-2</v>
      </c>
      <c r="G55" s="47">
        <f t="shared" si="2"/>
        <v>0</v>
      </c>
      <c r="H55" s="47">
        <f t="shared" si="2"/>
        <v>0</v>
      </c>
      <c r="I55" s="47">
        <f t="shared" si="2"/>
        <v>0</v>
      </c>
      <c r="J55" s="47">
        <f>SUM(D55:I55)</f>
        <v>2.0225956360199997</v>
      </c>
      <c r="K55" s="47">
        <f>(J55/$J57)*100</f>
        <v>24.107720285885375</v>
      </c>
      <c r="L55" s="47">
        <f>ROUND(K55,0)</f>
        <v>24</v>
      </c>
      <c r="M55" s="27"/>
      <c r="N55" s="27"/>
    </row>
    <row r="56" spans="1:14" ht="23" x14ac:dyDescent="0.25">
      <c r="A56" s="27"/>
      <c r="B56" s="59"/>
      <c r="C56" s="27" t="s">
        <v>29</v>
      </c>
      <c r="D56" s="47">
        <f>SUM(D25:D42)/1000000000</f>
        <v>0.30215311971814479</v>
      </c>
      <c r="E56" s="47">
        <f t="shared" ref="E56:I56" si="3">SUM(E25:E42)/1000000000</f>
        <v>1.4604487577545688</v>
      </c>
      <c r="F56" s="47">
        <f t="shared" si="3"/>
        <v>3.4950903788342411</v>
      </c>
      <c r="G56" s="47">
        <f t="shared" si="3"/>
        <v>1.046003605687871</v>
      </c>
      <c r="H56" s="47">
        <f t="shared" si="3"/>
        <v>6.3533885865175152E-2</v>
      </c>
      <c r="I56" s="47">
        <f t="shared" si="3"/>
        <v>0</v>
      </c>
      <c r="J56" s="47">
        <f>SUM(D56:I56)</f>
        <v>6.3672297478600015</v>
      </c>
      <c r="K56" s="47">
        <f>(J56/$J57)*100</f>
        <v>75.892279714114622</v>
      </c>
      <c r="L56" s="27"/>
      <c r="M56" s="27"/>
      <c r="N56" s="27"/>
    </row>
    <row r="57" spans="1:14" ht="23" x14ac:dyDescent="0.25">
      <c r="A57" s="27"/>
      <c r="B57" s="59"/>
      <c r="C57" s="27"/>
      <c r="D57" s="27"/>
      <c r="E57" s="27"/>
      <c r="F57" s="27"/>
      <c r="G57" s="27"/>
      <c r="H57" s="27"/>
      <c r="I57" s="27"/>
      <c r="J57" s="47">
        <f>SUM(J55:J56)</f>
        <v>8.3898253838800017</v>
      </c>
      <c r="K57" s="47">
        <f>SUM(K55:K56)</f>
        <v>100</v>
      </c>
      <c r="L57" s="27"/>
      <c r="M57" s="27"/>
      <c r="N57" s="27"/>
    </row>
    <row r="58" spans="1:14" ht="23" x14ac:dyDescent="0.25">
      <c r="A58" s="27"/>
      <c r="B58" s="59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 ht="23" x14ac:dyDescent="0.25">
      <c r="A59" s="27"/>
      <c r="B59" s="59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 ht="23" x14ac:dyDescent="0.25">
      <c r="A60" s="27"/>
      <c r="B60" s="59"/>
      <c r="C60" s="47">
        <f>K61</f>
        <v>0</v>
      </c>
      <c r="D60" s="60" t="s">
        <v>5</v>
      </c>
      <c r="E60" s="60" t="s">
        <v>6</v>
      </c>
      <c r="F60" s="60" t="s">
        <v>7</v>
      </c>
      <c r="G60" s="60" t="s">
        <v>8</v>
      </c>
      <c r="H60" s="60" t="s">
        <v>9</v>
      </c>
      <c r="I60" s="60" t="s">
        <v>10</v>
      </c>
      <c r="J60" s="27"/>
      <c r="K60" s="27"/>
      <c r="L60" s="27"/>
      <c r="M60" s="27"/>
      <c r="N60" s="27"/>
    </row>
    <row r="61" spans="1:14" ht="23" x14ac:dyDescent="0.25">
      <c r="A61" s="27"/>
      <c r="B61" s="59"/>
      <c r="C61" s="27" t="s">
        <v>31</v>
      </c>
      <c r="D61" s="61"/>
      <c r="E61" s="61"/>
      <c r="F61" s="61"/>
      <c r="G61" s="61"/>
      <c r="H61" s="61"/>
      <c r="I61" s="61">
        <v>0</v>
      </c>
      <c r="J61" s="47"/>
      <c r="K61" s="47"/>
      <c r="L61" s="42"/>
      <c r="M61" s="27"/>
      <c r="N61" s="27"/>
    </row>
    <row r="62" spans="1:14" ht="23" x14ac:dyDescent="0.25">
      <c r="A62" s="27"/>
      <c r="B62" s="59"/>
      <c r="C62" s="27" t="s">
        <v>29</v>
      </c>
      <c r="D62" s="61"/>
      <c r="E62" s="61"/>
      <c r="F62" s="61"/>
      <c r="G62" s="61"/>
      <c r="H62" s="61"/>
      <c r="I62" s="61">
        <v>0</v>
      </c>
      <c r="J62" s="47"/>
      <c r="K62" s="47"/>
      <c r="L62" s="42"/>
      <c r="M62" s="27"/>
      <c r="N62" s="27"/>
    </row>
    <row r="63" spans="1:14" ht="23" x14ac:dyDescent="0.25">
      <c r="A63" s="27"/>
      <c r="B63" s="59"/>
      <c r="C63" s="27"/>
      <c r="D63" s="27"/>
      <c r="E63" s="27"/>
      <c r="F63" s="27"/>
      <c r="G63" s="27"/>
      <c r="H63" s="27"/>
      <c r="I63" s="27"/>
      <c r="J63" s="47"/>
      <c r="K63" s="47"/>
      <c r="L63" s="42"/>
      <c r="M63" s="27"/>
      <c r="N63" s="27"/>
    </row>
    <row r="64" spans="1:14" ht="23" x14ac:dyDescent="0.25">
      <c r="A64" s="27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</sheetData>
  <mergeCells count="2">
    <mergeCell ref="B2:J2"/>
    <mergeCell ref="B1:J1"/>
  </mergeCells>
  <phoneticPr fontId="0" type="noConversion"/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INSTITUTO DE FOMENTO PESQUERO / DIVISIÓN INVESTIGACIÓN PESQUERA</oddHeader>
    <oddFooter>&amp;CCONVENIO DE DESEMPEÑO IFOP / SUBSECRETARÍA DE ECONOMÍA Y EMT 2020: 
"PROGRAMA DE SEGUIMIENTO DE LAS PRINCIPALES PESQUERÍAS PELÁGICAS, REGIONES DE VALPARAÍSO Y AYSÉN DEL GENERAL CARLOS IBÁÑEZ DEL CAMPO, AÑO 2020".  ANEXO 4X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64"/>
  <sheetViews>
    <sheetView showZeros="0" topLeftCell="C1" zoomScale="55" zoomScaleNormal="55" workbookViewId="0">
      <selection activeCell="O52" sqref="O52"/>
    </sheetView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3" width="24.140625" style="3" customWidth="1"/>
    <col min="4" max="8" width="23.85546875" style="3" customWidth="1"/>
    <col min="9" max="10" width="20.85546875" style="3" customWidth="1"/>
    <col min="11" max="11" width="11.5703125" style="1"/>
    <col min="12" max="12" width="22.140625" style="1" bestFit="1" customWidth="1"/>
    <col min="13" max="17" width="11.5703125" style="1"/>
    <col min="18" max="18" width="13.85546875" style="1" customWidth="1"/>
    <col min="19" max="20" width="17.5703125" style="1" bestFit="1" customWidth="1"/>
    <col min="21" max="22" width="17.5703125" style="1" customWidth="1"/>
    <col min="23" max="16384" width="11.5703125" style="1"/>
  </cols>
  <sheetData>
    <row r="1" spans="1:23" ht="26.25" customHeight="1" x14ac:dyDescent="0.25">
      <c r="A1" s="27"/>
      <c r="B1" s="87" t="s">
        <v>40</v>
      </c>
      <c r="C1" s="87"/>
      <c r="D1" s="87"/>
      <c r="E1" s="87"/>
      <c r="F1" s="87"/>
      <c r="G1" s="87"/>
      <c r="H1" s="87"/>
      <c r="I1" s="87"/>
      <c r="J1" s="87"/>
      <c r="K1" s="27"/>
      <c r="L1" s="27"/>
      <c r="M1" s="27"/>
      <c r="N1" s="27"/>
    </row>
    <row r="2" spans="1:23" ht="23" x14ac:dyDescent="0.25">
      <c r="A2" s="27"/>
      <c r="B2" s="87" t="s">
        <v>34</v>
      </c>
      <c r="C2" s="87"/>
      <c r="D2" s="87"/>
      <c r="E2" s="87"/>
      <c r="F2" s="87"/>
      <c r="G2" s="87"/>
      <c r="H2" s="87"/>
      <c r="I2" s="87"/>
      <c r="J2" s="87"/>
      <c r="K2" s="27"/>
      <c r="L2" s="27"/>
      <c r="M2" s="27"/>
      <c r="N2" s="27"/>
    </row>
    <row r="3" spans="1:23" ht="26.25" customHeight="1" x14ac:dyDescent="0.25">
      <c r="A3" s="27"/>
      <c r="B3" s="28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23" s="4" customFormat="1" ht="24" thickBot="1" x14ac:dyDescent="0.3">
      <c r="A4" s="29"/>
      <c r="B4" s="64"/>
      <c r="C4" s="85"/>
      <c r="D4" s="65"/>
      <c r="E4" s="65"/>
      <c r="F4" s="65"/>
      <c r="G4" s="65"/>
      <c r="H4" s="65"/>
      <c r="I4" s="65"/>
      <c r="J4" s="65"/>
      <c r="K4" s="29"/>
      <c r="L4" s="29"/>
      <c r="M4" s="29"/>
      <c r="N4" s="29"/>
    </row>
    <row r="5" spans="1:23" s="5" customFormat="1" ht="30" x14ac:dyDescent="0.3">
      <c r="A5" s="29"/>
      <c r="B5" s="32" t="s">
        <v>0</v>
      </c>
      <c r="C5" s="74" t="s">
        <v>1</v>
      </c>
      <c r="D5" s="33" t="s">
        <v>2</v>
      </c>
      <c r="E5" s="33"/>
      <c r="F5" s="33"/>
      <c r="G5" s="33"/>
      <c r="H5" s="33"/>
      <c r="I5" s="33"/>
      <c r="J5" s="66"/>
      <c r="K5" s="29"/>
      <c r="L5" s="29"/>
      <c r="M5" s="29"/>
      <c r="N5" s="29"/>
      <c r="P5" s="6"/>
      <c r="Q5" s="7"/>
      <c r="R5" s="7"/>
      <c r="S5" s="7"/>
      <c r="T5" s="7"/>
      <c r="U5" s="7"/>
      <c r="V5" s="7"/>
      <c r="W5" s="8"/>
    </row>
    <row r="6" spans="1:23" s="4" customFormat="1" ht="23" x14ac:dyDescent="0.25">
      <c r="A6" s="29"/>
      <c r="B6" s="32" t="s">
        <v>3</v>
      </c>
      <c r="C6" s="74" t="s">
        <v>4</v>
      </c>
      <c r="D6" s="34" t="s">
        <v>5</v>
      </c>
      <c r="E6" s="34" t="s">
        <v>6</v>
      </c>
      <c r="F6" s="34" t="s">
        <v>7</v>
      </c>
      <c r="G6" s="34" t="s">
        <v>8</v>
      </c>
      <c r="H6" s="34" t="s">
        <v>9</v>
      </c>
      <c r="I6" s="34" t="s">
        <v>10</v>
      </c>
      <c r="J6" s="67"/>
      <c r="K6" s="29"/>
      <c r="L6" s="29"/>
      <c r="M6" s="29"/>
      <c r="N6" s="29"/>
      <c r="P6" s="9"/>
      <c r="Q6" s="10"/>
      <c r="R6" s="10"/>
      <c r="S6" s="10"/>
      <c r="T6" s="11" t="s">
        <v>11</v>
      </c>
      <c r="U6" s="12" t="s">
        <v>12</v>
      </c>
      <c r="V6" s="12" t="s">
        <v>12</v>
      </c>
      <c r="W6" s="12" t="s">
        <v>12</v>
      </c>
    </row>
    <row r="7" spans="1:23" ht="23" x14ac:dyDescent="0.25">
      <c r="A7" s="27"/>
      <c r="B7" s="36"/>
      <c r="C7" s="75"/>
      <c r="D7" s="37"/>
      <c r="E7" s="37"/>
      <c r="F7" s="37"/>
      <c r="G7" s="37"/>
      <c r="H7" s="37"/>
      <c r="I7" s="37"/>
      <c r="J7" s="37"/>
      <c r="K7" s="27"/>
      <c r="L7" s="27"/>
      <c r="M7" s="27"/>
      <c r="N7" s="27"/>
      <c r="P7" s="9"/>
      <c r="Q7" s="13" t="s">
        <v>13</v>
      </c>
      <c r="R7" s="13"/>
      <c r="S7" s="14" t="s">
        <v>14</v>
      </c>
      <c r="T7" s="10"/>
      <c r="U7" s="15"/>
      <c r="V7" s="15"/>
      <c r="W7" s="15"/>
    </row>
    <row r="8" spans="1:23" ht="23" x14ac:dyDescent="0.25">
      <c r="A8" s="27"/>
      <c r="B8" s="38">
        <v>3</v>
      </c>
      <c r="C8" s="76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/>
      <c r="J8" s="40"/>
      <c r="K8" s="27"/>
      <c r="L8" s="27"/>
      <c r="M8" s="27"/>
      <c r="N8" s="27"/>
      <c r="P8" s="9"/>
      <c r="Q8" s="13" t="s">
        <v>15</v>
      </c>
      <c r="R8" s="16" t="e">
        <f>V8</f>
        <v>#REF!</v>
      </c>
      <c r="S8" s="17">
        <f>C43</f>
        <v>198646703.99999997</v>
      </c>
      <c r="T8" s="17" t="e">
        <f>SUM(T9:T11)</f>
        <v>#REF!</v>
      </c>
      <c r="U8" s="18" t="e">
        <f>T8/1000000</f>
        <v>#REF!</v>
      </c>
      <c r="V8" s="19" t="e">
        <f>SUM(V9:V11)</f>
        <v>#REF!</v>
      </c>
      <c r="W8" s="18"/>
    </row>
    <row r="9" spans="1:23" ht="23" x14ac:dyDescent="0.25">
      <c r="A9" s="27"/>
      <c r="B9" s="38">
        <v>3.5</v>
      </c>
      <c r="C9" s="76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/>
      <c r="J9" s="39">
        <v>0</v>
      </c>
      <c r="K9" s="27"/>
      <c r="L9" s="41"/>
      <c r="M9" s="41"/>
      <c r="N9" s="27"/>
      <c r="P9" s="9"/>
      <c r="Q9" s="13" t="s">
        <v>17</v>
      </c>
      <c r="R9" s="16" t="e">
        <f>V9</f>
        <v>#REF!</v>
      </c>
      <c r="S9" s="17"/>
      <c r="T9" s="17" t="e">
        <f>#REF!</f>
        <v>#REF!</v>
      </c>
      <c r="U9" s="18" t="e">
        <f>T9/1000000</f>
        <v>#REF!</v>
      </c>
      <c r="V9" s="20" t="e">
        <f>(U9*100)/$U$8</f>
        <v>#REF!</v>
      </c>
      <c r="W9" s="18"/>
    </row>
    <row r="10" spans="1:23" ht="23" x14ac:dyDescent="0.25">
      <c r="A10" s="27"/>
      <c r="B10" s="38">
        <v>4</v>
      </c>
      <c r="C10" s="76">
        <v>0</v>
      </c>
      <c r="D10" s="39">
        <v>0</v>
      </c>
      <c r="E10" s="39">
        <v>0</v>
      </c>
      <c r="F10" s="39">
        <v>0</v>
      </c>
      <c r="G10" s="39">
        <v>0</v>
      </c>
      <c r="H10" s="39">
        <v>0</v>
      </c>
      <c r="I10" s="39"/>
      <c r="J10" s="39">
        <v>0</v>
      </c>
      <c r="K10" s="27"/>
      <c r="L10" s="42"/>
      <c r="M10" s="41"/>
      <c r="N10" s="27"/>
      <c r="P10" s="9"/>
      <c r="Q10" s="13" t="s">
        <v>19</v>
      </c>
      <c r="R10" s="16" t="e">
        <f>V10</f>
        <v>#REF!</v>
      </c>
      <c r="S10" s="17"/>
      <c r="T10" s="17" t="e">
        <f>#REF!</f>
        <v>#REF!</v>
      </c>
      <c r="U10" s="18" t="e">
        <f>T10/1000000</f>
        <v>#REF!</v>
      </c>
      <c r="V10" s="20" t="e">
        <f>(U10*100)/$U$8</f>
        <v>#REF!</v>
      </c>
      <c r="W10" s="18"/>
    </row>
    <row r="11" spans="1:23" ht="23" x14ac:dyDescent="0.25">
      <c r="A11" s="27"/>
      <c r="B11" s="38">
        <v>4.5</v>
      </c>
      <c r="C11" s="76">
        <v>0</v>
      </c>
      <c r="D11" s="39">
        <v>0</v>
      </c>
      <c r="E11" s="39">
        <v>0</v>
      </c>
      <c r="F11" s="39">
        <v>0</v>
      </c>
      <c r="G11" s="39">
        <v>0</v>
      </c>
      <c r="H11" s="39">
        <v>0</v>
      </c>
      <c r="I11" s="39"/>
      <c r="J11" s="39">
        <v>0</v>
      </c>
      <c r="K11" s="27"/>
      <c r="L11" s="42"/>
      <c r="M11" s="41"/>
      <c r="N11" s="27"/>
      <c r="P11" s="9"/>
      <c r="Q11" s="13" t="s">
        <v>21</v>
      </c>
      <c r="R11" s="16" t="e">
        <f>V11</f>
        <v>#REF!</v>
      </c>
      <c r="S11" s="17"/>
      <c r="T11" s="17" t="e">
        <f>#REF!</f>
        <v>#REF!</v>
      </c>
      <c r="U11" s="18" t="e">
        <f>T11/1000000</f>
        <v>#REF!</v>
      </c>
      <c r="V11" s="20" t="e">
        <f>(U11*100)/$U$8</f>
        <v>#REF!</v>
      </c>
      <c r="W11" s="18"/>
    </row>
    <row r="12" spans="1:23" ht="26" thickBot="1" x14ac:dyDescent="0.3">
      <c r="A12" s="27"/>
      <c r="B12" s="38">
        <v>5</v>
      </c>
      <c r="C12" s="76">
        <v>0</v>
      </c>
      <c r="D12" s="39">
        <v>0</v>
      </c>
      <c r="E12" s="39">
        <v>0</v>
      </c>
      <c r="F12" s="39">
        <v>0</v>
      </c>
      <c r="G12" s="39">
        <v>0</v>
      </c>
      <c r="H12" s="39">
        <v>0</v>
      </c>
      <c r="I12" s="39"/>
      <c r="J12" s="39">
        <v>0</v>
      </c>
      <c r="K12" s="27"/>
      <c r="L12" s="27"/>
      <c r="M12" s="27"/>
      <c r="N12" s="27"/>
      <c r="P12" s="21"/>
      <c r="Q12" s="22"/>
      <c r="R12" s="22"/>
      <c r="S12" s="22"/>
      <c r="T12" s="23"/>
      <c r="U12" s="23"/>
      <c r="V12" s="23"/>
      <c r="W12" s="24"/>
    </row>
    <row r="13" spans="1:23" ht="23" x14ac:dyDescent="0.25">
      <c r="A13" s="27"/>
      <c r="B13" s="38">
        <v>5.5</v>
      </c>
      <c r="C13" s="76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/>
      <c r="J13" s="39">
        <v>0</v>
      </c>
      <c r="K13" s="27"/>
      <c r="L13" s="27"/>
      <c r="M13" s="27"/>
      <c r="N13" s="27"/>
    </row>
    <row r="14" spans="1:23" ht="23" x14ac:dyDescent="0.25">
      <c r="A14" s="27"/>
      <c r="B14" s="38">
        <v>6</v>
      </c>
      <c r="C14" s="76">
        <v>2.74</v>
      </c>
      <c r="D14" s="39">
        <v>0</v>
      </c>
      <c r="E14" s="39">
        <v>2.74</v>
      </c>
      <c r="F14" s="39">
        <v>0</v>
      </c>
      <c r="G14" s="39">
        <v>0</v>
      </c>
      <c r="H14" s="39">
        <v>0</v>
      </c>
      <c r="I14" s="39"/>
      <c r="J14" s="39">
        <v>0</v>
      </c>
      <c r="K14" s="27"/>
      <c r="L14" s="27"/>
      <c r="M14" s="27"/>
      <c r="N14" s="27"/>
    </row>
    <row r="15" spans="1:23" ht="23" x14ac:dyDescent="0.25">
      <c r="A15" s="27"/>
      <c r="B15" s="38">
        <v>6.5</v>
      </c>
      <c r="C15" s="76">
        <v>6.5</v>
      </c>
      <c r="D15" s="39">
        <v>0</v>
      </c>
      <c r="E15" s="39">
        <v>6.5</v>
      </c>
      <c r="F15" s="39">
        <v>0</v>
      </c>
      <c r="G15" s="39">
        <v>0</v>
      </c>
      <c r="H15" s="39">
        <v>0</v>
      </c>
      <c r="I15" s="39"/>
      <c r="J15" s="39">
        <v>0</v>
      </c>
      <c r="K15" s="27"/>
      <c r="L15" s="27"/>
      <c r="M15" s="27"/>
      <c r="N15" s="27"/>
    </row>
    <row r="16" spans="1:23" ht="23" x14ac:dyDescent="0.25">
      <c r="A16" s="27"/>
      <c r="B16" s="38">
        <v>7</v>
      </c>
      <c r="C16" s="76">
        <v>100103.53</v>
      </c>
      <c r="D16" s="39">
        <v>0</v>
      </c>
      <c r="E16" s="39">
        <v>100103.53</v>
      </c>
      <c r="F16" s="39">
        <v>0</v>
      </c>
      <c r="G16" s="39">
        <v>0</v>
      </c>
      <c r="H16" s="39">
        <v>0</v>
      </c>
      <c r="I16" s="39"/>
      <c r="J16" s="39">
        <v>0</v>
      </c>
      <c r="K16" s="27"/>
      <c r="L16" s="27"/>
      <c r="M16" s="27"/>
      <c r="N16" s="27"/>
      <c r="Q16" s="1" t="s">
        <v>22</v>
      </c>
    </row>
    <row r="17" spans="1:14" ht="23" x14ac:dyDescent="0.25">
      <c r="A17" s="27"/>
      <c r="B17" s="38">
        <v>7.5</v>
      </c>
      <c r="C17" s="76">
        <v>486609.15</v>
      </c>
      <c r="D17" s="39">
        <v>0</v>
      </c>
      <c r="E17" s="39">
        <v>486609.15</v>
      </c>
      <c r="F17" s="39">
        <v>0</v>
      </c>
      <c r="G17" s="39">
        <v>0</v>
      </c>
      <c r="H17" s="39">
        <v>0</v>
      </c>
      <c r="I17" s="39"/>
      <c r="J17" s="39">
        <v>0</v>
      </c>
      <c r="K17" s="27"/>
      <c r="L17" s="42">
        <f>K55</f>
        <v>11.777487407996459</v>
      </c>
      <c r="M17" s="41" t="s">
        <v>16</v>
      </c>
      <c r="N17" s="27"/>
    </row>
    <row r="18" spans="1:14" ht="23" x14ac:dyDescent="0.25">
      <c r="A18" s="27"/>
      <c r="B18" s="38">
        <v>8</v>
      </c>
      <c r="C18" s="76">
        <v>1719866.9</v>
      </c>
      <c r="D18" s="39">
        <v>0</v>
      </c>
      <c r="E18" s="39">
        <v>1719866.9</v>
      </c>
      <c r="F18" s="39">
        <v>0</v>
      </c>
      <c r="G18" s="39">
        <v>0</v>
      </c>
      <c r="H18" s="39">
        <v>0</v>
      </c>
      <c r="I18" s="39"/>
      <c r="J18" s="39">
        <v>0</v>
      </c>
      <c r="K18" s="27"/>
      <c r="L18" s="42">
        <f>C48</f>
        <v>4489.373571369515</v>
      </c>
      <c r="M18" s="41" t="s">
        <v>18</v>
      </c>
      <c r="N18" s="27"/>
    </row>
    <row r="19" spans="1:14" ht="23" x14ac:dyDescent="0.25">
      <c r="A19" s="27"/>
      <c r="B19" s="38">
        <v>8.5</v>
      </c>
      <c r="C19" s="76">
        <v>3029275.4499999997</v>
      </c>
      <c r="D19" s="39">
        <v>0</v>
      </c>
      <c r="E19" s="39">
        <v>3029275.4499999997</v>
      </c>
      <c r="F19" s="39">
        <v>0</v>
      </c>
      <c r="G19" s="39">
        <v>0</v>
      </c>
      <c r="H19" s="39">
        <v>0</v>
      </c>
      <c r="I19" s="39"/>
      <c r="J19" s="39">
        <v>0</v>
      </c>
      <c r="K19" s="27"/>
      <c r="L19" s="42">
        <f>C43</f>
        <v>198646703.99999997</v>
      </c>
      <c r="M19" s="41" t="s">
        <v>20</v>
      </c>
      <c r="N19" s="27"/>
    </row>
    <row r="20" spans="1:14" ht="23" x14ac:dyDescent="0.25">
      <c r="A20" s="27"/>
      <c r="B20" s="38">
        <v>9</v>
      </c>
      <c r="C20" s="76">
        <v>3958891.7999999993</v>
      </c>
      <c r="D20" s="39">
        <v>0</v>
      </c>
      <c r="E20" s="39">
        <v>3958891.7999999993</v>
      </c>
      <c r="F20" s="39">
        <v>0</v>
      </c>
      <c r="G20" s="39">
        <v>0</v>
      </c>
      <c r="H20" s="39">
        <v>0</v>
      </c>
      <c r="I20" s="39"/>
      <c r="J20" s="39">
        <v>0</v>
      </c>
      <c r="K20" s="27"/>
      <c r="L20" s="42">
        <f>L71</f>
        <v>0</v>
      </c>
      <c r="M20" s="27"/>
      <c r="N20" s="27"/>
    </row>
    <row r="21" spans="1:14" ht="23" x14ac:dyDescent="0.25">
      <c r="A21" s="27"/>
      <c r="B21" s="38">
        <v>9.5</v>
      </c>
      <c r="C21" s="76">
        <v>2168287.71</v>
      </c>
      <c r="D21" s="39">
        <v>0</v>
      </c>
      <c r="E21" s="39">
        <v>2168287.71</v>
      </c>
      <c r="F21" s="39">
        <v>0</v>
      </c>
      <c r="G21" s="39">
        <v>0</v>
      </c>
      <c r="H21" s="39">
        <v>0</v>
      </c>
      <c r="I21" s="39"/>
      <c r="J21" s="39">
        <v>0</v>
      </c>
      <c r="K21" s="27"/>
      <c r="L21" s="27"/>
      <c r="M21" s="27"/>
      <c r="N21" s="27"/>
    </row>
    <row r="22" spans="1:14" ht="23" x14ac:dyDescent="0.25">
      <c r="A22" s="27"/>
      <c r="B22" s="38">
        <v>10</v>
      </c>
      <c r="C22" s="76">
        <v>4759504.68</v>
      </c>
      <c r="D22" s="39">
        <v>0</v>
      </c>
      <c r="E22" s="39">
        <v>4298907.4529032251</v>
      </c>
      <c r="F22" s="39">
        <v>460597.22709677421</v>
      </c>
      <c r="G22" s="39">
        <v>0</v>
      </c>
      <c r="H22" s="39">
        <v>0</v>
      </c>
      <c r="I22" s="39"/>
      <c r="J22" s="39">
        <v>0</v>
      </c>
      <c r="K22" s="27"/>
      <c r="L22" s="27"/>
      <c r="M22" s="27"/>
      <c r="N22" s="27"/>
    </row>
    <row r="23" spans="1:14" ht="23" x14ac:dyDescent="0.25">
      <c r="A23" s="27"/>
      <c r="B23" s="38">
        <v>10.5</v>
      </c>
      <c r="C23" s="76">
        <v>4017523.5500000003</v>
      </c>
      <c r="D23" s="39">
        <v>0</v>
      </c>
      <c r="E23" s="39">
        <v>2800092.1712121214</v>
      </c>
      <c r="F23" s="39">
        <v>1217431.3787878789</v>
      </c>
      <c r="G23" s="39">
        <v>0</v>
      </c>
      <c r="H23" s="39">
        <v>0</v>
      </c>
      <c r="I23" s="39"/>
      <c r="J23" s="39">
        <v>0</v>
      </c>
      <c r="K23" s="27"/>
      <c r="L23" s="27"/>
      <c r="M23" s="27"/>
      <c r="N23" s="27"/>
    </row>
    <row r="24" spans="1:14" ht="23" x14ac:dyDescent="0.25">
      <c r="A24" s="27"/>
      <c r="B24" s="38">
        <v>11</v>
      </c>
      <c r="C24" s="76">
        <v>3155518.54</v>
      </c>
      <c r="D24" s="39">
        <v>0</v>
      </c>
      <c r="E24" s="39">
        <v>1834603.8023255814</v>
      </c>
      <c r="F24" s="39">
        <v>1320914.7376744188</v>
      </c>
      <c r="G24" s="39">
        <v>0</v>
      </c>
      <c r="H24" s="39">
        <v>0</v>
      </c>
      <c r="I24" s="39"/>
      <c r="J24" s="39">
        <v>0</v>
      </c>
      <c r="K24" s="27"/>
      <c r="L24" s="27"/>
      <c r="M24" s="27"/>
      <c r="N24" s="27"/>
    </row>
    <row r="25" spans="1:14" ht="23" x14ac:dyDescent="0.25">
      <c r="A25" s="27"/>
      <c r="B25" s="38">
        <v>11.5</v>
      </c>
      <c r="C25" s="76">
        <v>4013288.01</v>
      </c>
      <c r="D25" s="39">
        <v>0</v>
      </c>
      <c r="E25" s="39">
        <v>1824221.8227272725</v>
      </c>
      <c r="F25" s="39">
        <v>2189066.187272727</v>
      </c>
      <c r="G25" s="39">
        <v>0</v>
      </c>
      <c r="H25" s="39">
        <v>0</v>
      </c>
      <c r="I25" s="39"/>
      <c r="J25" s="39">
        <v>0</v>
      </c>
      <c r="K25" s="27"/>
      <c r="L25" s="27"/>
      <c r="M25" s="27"/>
      <c r="N25" s="27"/>
    </row>
    <row r="26" spans="1:14" ht="23" x14ac:dyDescent="0.25">
      <c r="A26" s="27"/>
      <c r="B26" s="38">
        <v>12</v>
      </c>
      <c r="C26" s="76">
        <v>5564195.8300000001</v>
      </c>
      <c r="D26" s="39">
        <v>0</v>
      </c>
      <c r="E26" s="39">
        <v>1426716.8794871795</v>
      </c>
      <c r="F26" s="39">
        <v>4137478.9505128209</v>
      </c>
      <c r="G26" s="39">
        <v>0</v>
      </c>
      <c r="H26" s="39">
        <v>0</v>
      </c>
      <c r="I26" s="39"/>
      <c r="J26" s="39">
        <v>0</v>
      </c>
      <c r="K26" s="27"/>
      <c r="L26" s="27"/>
      <c r="M26" s="27"/>
      <c r="N26" s="27"/>
    </row>
    <row r="27" spans="1:14" ht="23" x14ac:dyDescent="0.25">
      <c r="A27" s="27"/>
      <c r="B27" s="38">
        <v>12.5</v>
      </c>
      <c r="C27" s="76">
        <v>8326603.8699999982</v>
      </c>
      <c r="D27" s="39">
        <v>0</v>
      </c>
      <c r="E27" s="39">
        <v>1019584.1473469387</v>
      </c>
      <c r="F27" s="39">
        <v>7137089.0314285699</v>
      </c>
      <c r="G27" s="39">
        <v>169930.69122448977</v>
      </c>
      <c r="H27" s="39">
        <v>0</v>
      </c>
      <c r="I27" s="39"/>
      <c r="J27" s="39">
        <v>0</v>
      </c>
      <c r="K27" s="27"/>
      <c r="L27" s="27"/>
      <c r="M27" s="27"/>
      <c r="N27" s="27"/>
    </row>
    <row r="28" spans="1:14" ht="23" x14ac:dyDescent="0.25">
      <c r="A28" s="27"/>
      <c r="B28" s="38">
        <v>13</v>
      </c>
      <c r="C28" s="76">
        <v>11616706.500000004</v>
      </c>
      <c r="D28" s="39">
        <v>0</v>
      </c>
      <c r="E28" s="39">
        <v>697002.39</v>
      </c>
      <c r="F28" s="39">
        <v>10687369.980000002</v>
      </c>
      <c r="G28" s="39">
        <v>232334.13000000003</v>
      </c>
      <c r="H28" s="39">
        <v>0</v>
      </c>
      <c r="I28" s="39"/>
      <c r="J28" s="39">
        <v>0</v>
      </c>
      <c r="K28" s="27"/>
      <c r="L28" s="27"/>
      <c r="M28" s="27"/>
      <c r="N28" s="27"/>
    </row>
    <row r="29" spans="1:14" ht="23" x14ac:dyDescent="0.25">
      <c r="A29" s="27"/>
      <c r="B29" s="38">
        <v>13.5</v>
      </c>
      <c r="C29" s="76">
        <v>13901058.940000001</v>
      </c>
      <c r="D29" s="39">
        <v>0</v>
      </c>
      <c r="E29" s="39">
        <v>295767.21148936171</v>
      </c>
      <c r="F29" s="39">
        <v>12126455.671063831</v>
      </c>
      <c r="G29" s="39">
        <v>1478836.0574468086</v>
      </c>
      <c r="H29" s="39">
        <v>0</v>
      </c>
      <c r="I29" s="39"/>
      <c r="J29" s="39">
        <v>0</v>
      </c>
      <c r="K29" s="27"/>
      <c r="L29" s="27"/>
      <c r="M29" s="27"/>
      <c r="N29" s="27"/>
    </row>
    <row r="30" spans="1:14" ht="23" x14ac:dyDescent="0.25">
      <c r="A30" s="27"/>
      <c r="B30" s="38">
        <v>14</v>
      </c>
      <c r="C30" s="76">
        <v>19657004.119999997</v>
      </c>
      <c r="D30" s="39">
        <v>0</v>
      </c>
      <c r="E30" s="39">
        <v>0</v>
      </c>
      <c r="F30" s="39">
        <v>13383492.16680851</v>
      </c>
      <c r="G30" s="39">
        <v>6273511.953191489</v>
      </c>
      <c r="H30" s="39">
        <v>0</v>
      </c>
      <c r="I30" s="39"/>
      <c r="J30" s="39">
        <v>0</v>
      </c>
      <c r="K30" s="27"/>
      <c r="L30" s="27"/>
      <c r="M30" s="27"/>
      <c r="N30" s="27"/>
    </row>
    <row r="31" spans="1:14" ht="23" x14ac:dyDescent="0.25">
      <c r="A31" s="27"/>
      <c r="B31" s="38">
        <v>14.5</v>
      </c>
      <c r="C31" s="76">
        <v>27939100.779999997</v>
      </c>
      <c r="D31" s="39">
        <v>0</v>
      </c>
      <c r="E31" s="39">
        <v>0</v>
      </c>
      <c r="F31" s="39">
        <v>16893409.773953486</v>
      </c>
      <c r="G31" s="39">
        <v>11045691.006046511</v>
      </c>
      <c r="H31" s="39">
        <v>0</v>
      </c>
      <c r="I31" s="39"/>
      <c r="J31" s="39">
        <v>0</v>
      </c>
      <c r="K31" s="27"/>
      <c r="L31" s="27"/>
      <c r="M31" s="27"/>
      <c r="N31" s="27"/>
    </row>
    <row r="32" spans="1:14" ht="23" x14ac:dyDescent="0.25">
      <c r="A32" s="27"/>
      <c r="B32" s="38">
        <v>15</v>
      </c>
      <c r="C32" s="76">
        <v>31795339.960000001</v>
      </c>
      <c r="D32" s="39">
        <v>0</v>
      </c>
      <c r="E32" s="39">
        <v>0</v>
      </c>
      <c r="F32" s="39">
        <v>15897669.98</v>
      </c>
      <c r="G32" s="39">
        <v>12585655.400833335</v>
      </c>
      <c r="H32" s="39">
        <v>3312014.5791666675</v>
      </c>
      <c r="I32" s="39"/>
      <c r="J32" s="39">
        <v>0</v>
      </c>
      <c r="K32" s="27"/>
      <c r="L32" s="27"/>
      <c r="M32" s="27"/>
      <c r="N32" s="27"/>
    </row>
    <row r="33" spans="1:14" ht="23" x14ac:dyDescent="0.25">
      <c r="A33" s="27"/>
      <c r="B33" s="38">
        <v>15.5</v>
      </c>
      <c r="C33" s="76">
        <v>26099365.930000003</v>
      </c>
      <c r="D33" s="39">
        <v>0</v>
      </c>
      <c r="E33" s="39">
        <v>0</v>
      </c>
      <c r="F33" s="39">
        <v>11786810.420000002</v>
      </c>
      <c r="G33" s="39">
        <v>10944895.390000002</v>
      </c>
      <c r="H33" s="39">
        <v>3367660.12</v>
      </c>
      <c r="I33" s="39"/>
      <c r="J33" s="39">
        <v>0</v>
      </c>
      <c r="K33" s="27"/>
      <c r="L33" s="27"/>
      <c r="M33" s="27"/>
      <c r="N33" s="27"/>
    </row>
    <row r="34" spans="1:14" ht="23" x14ac:dyDescent="0.25">
      <c r="A34" s="27"/>
      <c r="B34" s="38">
        <v>16</v>
      </c>
      <c r="C34" s="76">
        <v>15745694.98</v>
      </c>
      <c r="D34" s="39">
        <v>0</v>
      </c>
      <c r="E34" s="39">
        <v>0</v>
      </c>
      <c r="F34" s="39">
        <v>6056036.5307692308</v>
      </c>
      <c r="G34" s="39">
        <v>6056036.5307692308</v>
      </c>
      <c r="H34" s="39">
        <v>3633621.9184615389</v>
      </c>
      <c r="I34" s="39"/>
      <c r="J34" s="39">
        <v>0</v>
      </c>
      <c r="K34" s="27"/>
      <c r="L34" s="27"/>
      <c r="M34" s="27"/>
      <c r="N34" s="27"/>
    </row>
    <row r="35" spans="1:14" ht="23" x14ac:dyDescent="0.25">
      <c r="A35" s="27"/>
      <c r="B35" s="38">
        <v>16.5</v>
      </c>
      <c r="C35" s="76">
        <v>9739428.4099999983</v>
      </c>
      <c r="D35" s="39">
        <v>0</v>
      </c>
      <c r="E35" s="39">
        <v>0</v>
      </c>
      <c r="F35" s="39">
        <v>2050405.9810526313</v>
      </c>
      <c r="G35" s="39">
        <v>6663819.4384210519</v>
      </c>
      <c r="H35" s="39">
        <v>1025202.9905263156</v>
      </c>
      <c r="I35" s="39"/>
      <c r="J35" s="39"/>
      <c r="K35" s="27"/>
      <c r="L35" s="27"/>
      <c r="M35" s="27"/>
      <c r="N35" s="27"/>
    </row>
    <row r="36" spans="1:14" ht="23" x14ac:dyDescent="0.25">
      <c r="A36" s="27"/>
      <c r="B36" s="38">
        <v>17</v>
      </c>
      <c r="C36" s="76">
        <v>615427.89</v>
      </c>
      <c r="D36" s="39">
        <v>0</v>
      </c>
      <c r="E36" s="39">
        <v>0</v>
      </c>
      <c r="F36" s="39">
        <v>61542.788999999997</v>
      </c>
      <c r="G36" s="39">
        <v>369256.734</v>
      </c>
      <c r="H36" s="39">
        <v>184628.367</v>
      </c>
      <c r="I36" s="39"/>
      <c r="J36" s="39"/>
      <c r="K36" s="27"/>
      <c r="L36" s="27"/>
      <c r="M36" s="27"/>
      <c r="N36" s="27"/>
    </row>
    <row r="37" spans="1:14" ht="23" x14ac:dyDescent="0.25">
      <c r="A37" s="27"/>
      <c r="B37" s="38">
        <v>17.5</v>
      </c>
      <c r="C37" s="76">
        <v>237898.23</v>
      </c>
      <c r="D37" s="39">
        <v>0</v>
      </c>
      <c r="E37" s="39">
        <v>0</v>
      </c>
      <c r="F37" s="39">
        <v>0</v>
      </c>
      <c r="G37" s="39">
        <v>237898.23</v>
      </c>
      <c r="H37" s="39">
        <v>0</v>
      </c>
      <c r="I37" s="39"/>
      <c r="J37" s="39"/>
      <c r="K37" s="27"/>
      <c r="L37" s="27"/>
      <c r="M37" s="27"/>
      <c r="N37" s="27"/>
    </row>
    <row r="38" spans="1:14" ht="23" x14ac:dyDescent="0.25">
      <c r="A38" s="27"/>
      <c r="B38" s="38">
        <v>18</v>
      </c>
      <c r="C38" s="76"/>
      <c r="D38" s="39"/>
      <c r="E38" s="39"/>
      <c r="F38" s="39"/>
      <c r="G38" s="39"/>
      <c r="H38" s="39"/>
      <c r="I38" s="39"/>
      <c r="J38" s="39">
        <v>0</v>
      </c>
      <c r="K38" s="27"/>
      <c r="L38" s="27"/>
      <c r="M38" s="27"/>
      <c r="N38" s="27"/>
    </row>
    <row r="39" spans="1:14" ht="23" x14ac:dyDescent="0.25">
      <c r="A39" s="27"/>
      <c r="B39" s="38">
        <v>18.5</v>
      </c>
      <c r="C39" s="76"/>
      <c r="D39" s="39"/>
      <c r="E39" s="39"/>
      <c r="F39" s="39"/>
      <c r="G39" s="39"/>
      <c r="H39" s="39"/>
      <c r="I39" s="39"/>
      <c r="J39" s="39">
        <v>0</v>
      </c>
      <c r="K39" s="27"/>
      <c r="L39" s="27"/>
      <c r="M39" s="27"/>
      <c r="N39" s="27"/>
    </row>
    <row r="40" spans="1:14" ht="23" x14ac:dyDescent="0.25">
      <c r="A40" s="27"/>
      <c r="B40" s="38">
        <v>19</v>
      </c>
      <c r="C40" s="76"/>
      <c r="D40" s="39"/>
      <c r="E40" s="39"/>
      <c r="F40" s="39"/>
      <c r="G40" s="39"/>
      <c r="H40" s="39"/>
      <c r="I40" s="39"/>
      <c r="J40" s="39">
        <v>0</v>
      </c>
      <c r="K40" s="27"/>
      <c r="L40" s="27"/>
      <c r="M40" s="27"/>
      <c r="N40" s="27"/>
    </row>
    <row r="41" spans="1:14" ht="23" x14ac:dyDescent="0.25">
      <c r="A41" s="27"/>
      <c r="B41" s="38">
        <v>19.5</v>
      </c>
      <c r="C41" s="76"/>
      <c r="D41" s="39"/>
      <c r="E41" s="39"/>
      <c r="F41" s="39"/>
      <c r="G41" s="39"/>
      <c r="H41" s="39"/>
      <c r="I41" s="39"/>
      <c r="J41" s="39"/>
      <c r="K41" s="27"/>
      <c r="L41" s="27"/>
      <c r="M41" s="27"/>
      <c r="N41" s="27"/>
    </row>
    <row r="42" spans="1:14" ht="23" x14ac:dyDescent="0.25">
      <c r="A42" s="27"/>
      <c r="B42" s="44"/>
      <c r="C42" s="77"/>
      <c r="D42" s="45"/>
      <c r="E42" s="45"/>
      <c r="F42" s="45"/>
      <c r="G42" s="45"/>
      <c r="H42" s="45"/>
      <c r="I42" s="45"/>
      <c r="J42" s="45"/>
      <c r="K42" s="27"/>
      <c r="L42" s="27"/>
      <c r="M42" s="27"/>
      <c r="N42" s="27"/>
    </row>
    <row r="43" spans="1:14" ht="23" x14ac:dyDescent="0.25">
      <c r="A43" s="27"/>
      <c r="B43" s="46" t="s">
        <v>23</v>
      </c>
      <c r="C43" s="83">
        <v>198646703.99999997</v>
      </c>
      <c r="D43" s="39">
        <v>0</v>
      </c>
      <c r="E43" s="39">
        <v>25659939.65749168</v>
      </c>
      <c r="F43" s="39">
        <v>105405770.80542089</v>
      </c>
      <c r="G43" s="39">
        <v>56057865.561932914</v>
      </c>
      <c r="H43" s="39">
        <v>11523127.975154521</v>
      </c>
      <c r="I43" s="39"/>
      <c r="J43" s="39">
        <v>0</v>
      </c>
      <c r="K43" s="27"/>
      <c r="L43" s="27"/>
      <c r="M43" s="27"/>
      <c r="N43" s="27"/>
    </row>
    <row r="44" spans="1:14" s="25" customFormat="1" ht="23" x14ac:dyDescent="0.25">
      <c r="A44" s="47"/>
      <c r="B44" s="38" t="s">
        <v>24</v>
      </c>
      <c r="C44" s="79">
        <v>100.00000000000001</v>
      </c>
      <c r="D44" s="48">
        <v>0</v>
      </c>
      <c r="E44" s="48">
        <v>12.917374988256379</v>
      </c>
      <c r="F44" s="48">
        <v>53.061927876447882</v>
      </c>
      <c r="G44" s="48">
        <v>28.219882048449655</v>
      </c>
      <c r="H44" s="48">
        <v>5.8008150868461037</v>
      </c>
      <c r="I44" s="48"/>
      <c r="J44" s="48">
        <v>0</v>
      </c>
      <c r="K44" s="47"/>
      <c r="L44" s="47"/>
      <c r="M44" s="47"/>
      <c r="N44" s="47"/>
    </row>
    <row r="45" spans="1:14" s="25" customFormat="1" ht="23" x14ac:dyDescent="0.25">
      <c r="A45" s="47"/>
      <c r="B45" s="38" t="s">
        <v>25</v>
      </c>
      <c r="C45" s="80">
        <v>13.940862057066903</v>
      </c>
      <c r="D45" s="49">
        <v>0</v>
      </c>
      <c r="E45" s="49">
        <v>9.9982860191407301</v>
      </c>
      <c r="F45" s="49">
        <v>14.077579331156278</v>
      </c>
      <c r="G45" s="49">
        <v>15.14187778675176</v>
      </c>
      <c r="H45" s="49">
        <v>15.626957646728222</v>
      </c>
      <c r="I45" s="49"/>
      <c r="J45" s="49">
        <v>0</v>
      </c>
      <c r="K45" s="47"/>
      <c r="L45" s="47"/>
      <c r="M45" s="47"/>
      <c r="N45" s="47"/>
    </row>
    <row r="46" spans="1:14" s="26" customFormat="1" ht="23" x14ac:dyDescent="0.25">
      <c r="A46" s="50"/>
      <c r="B46" s="51" t="s">
        <v>26</v>
      </c>
      <c r="C46" s="81">
        <v>3.9564971028525617</v>
      </c>
      <c r="D46" s="52">
        <v>0</v>
      </c>
      <c r="E46" s="52">
        <v>1.9779140177941836</v>
      </c>
      <c r="F46" s="52">
        <v>1.6866283598873262</v>
      </c>
      <c r="G46" s="52">
        <v>0.71310347841766197</v>
      </c>
      <c r="H46" s="52">
        <v>0.25959041830079371</v>
      </c>
      <c r="I46" s="52"/>
      <c r="J46" s="52">
        <v>0</v>
      </c>
      <c r="K46" s="50"/>
      <c r="L46" s="50"/>
      <c r="M46" s="50"/>
      <c r="N46" s="50"/>
    </row>
    <row r="47" spans="1:14" ht="23" x14ac:dyDescent="0.25">
      <c r="A47" s="27"/>
      <c r="B47" s="53" t="s">
        <v>27</v>
      </c>
      <c r="C47" s="82">
        <v>22.692900302185151</v>
      </c>
      <c r="D47" s="54">
        <v>0</v>
      </c>
      <c r="E47" s="54">
        <v>7.8933392138323573</v>
      </c>
      <c r="F47" s="54">
        <v>22.513393839993029</v>
      </c>
      <c r="G47" s="54">
        <v>27.85546551641869</v>
      </c>
      <c r="H47" s="54">
        <v>30.570813061442486</v>
      </c>
      <c r="I47" s="54"/>
      <c r="J47" s="54">
        <v>0</v>
      </c>
      <c r="K47" s="27"/>
      <c r="L47" s="27"/>
      <c r="M47" s="27"/>
      <c r="N47" s="27"/>
    </row>
    <row r="48" spans="1:14" ht="23" x14ac:dyDescent="0.25">
      <c r="A48" s="27"/>
      <c r="B48" s="46" t="s">
        <v>28</v>
      </c>
      <c r="C48" s="76">
        <v>4489.373571369515</v>
      </c>
      <c r="D48" s="55">
        <v>0</v>
      </c>
      <c r="E48" s="55">
        <v>202.54260792305112</v>
      </c>
      <c r="F48" s="55">
        <v>2373.0416311504796</v>
      </c>
      <c r="G48" s="55">
        <v>1561.5179410844571</v>
      </c>
      <c r="H48" s="55">
        <v>352.27139121152709</v>
      </c>
      <c r="I48" s="55"/>
      <c r="J48" s="55">
        <v>0</v>
      </c>
      <c r="K48" s="27"/>
      <c r="L48" s="27"/>
      <c r="M48" s="27"/>
      <c r="N48" s="27"/>
    </row>
    <row r="49" spans="1:14" ht="23" x14ac:dyDescent="0.25">
      <c r="A49" s="27"/>
      <c r="B49" s="44" t="s">
        <v>24</v>
      </c>
      <c r="C49" s="84">
        <v>100</v>
      </c>
      <c r="D49" s="56">
        <v>0</v>
      </c>
      <c r="E49" s="56">
        <v>4.5116006655080847</v>
      </c>
      <c r="F49" s="56">
        <v>52.859081415819148</v>
      </c>
      <c r="G49" s="56">
        <v>34.782535163544097</v>
      </c>
      <c r="H49" s="56">
        <v>7.8467827551286673</v>
      </c>
      <c r="I49" s="56"/>
      <c r="J49" s="56"/>
      <c r="K49" s="27"/>
      <c r="L49" s="27"/>
      <c r="M49" s="27"/>
      <c r="N49" s="27"/>
    </row>
    <row r="50" spans="1:14" ht="23" x14ac:dyDescent="0.25">
      <c r="A50" s="27"/>
      <c r="B50" s="28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 ht="23" x14ac:dyDescent="0.25">
      <c r="A51" s="27"/>
      <c r="B51" s="28"/>
      <c r="C51" s="27" t="s">
        <v>30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</row>
    <row r="52" spans="1:14" ht="23" x14ac:dyDescent="0.25">
      <c r="A52" s="27"/>
      <c r="B52" s="28"/>
      <c r="C52" s="27" t="s">
        <v>16</v>
      </c>
      <c r="D52" s="27">
        <f t="shared" ref="D52:I52" si="0">D43/1000000</f>
        <v>0</v>
      </c>
      <c r="E52" s="27">
        <f t="shared" si="0"/>
        <v>25.65993965749168</v>
      </c>
      <c r="F52" s="27">
        <f t="shared" si="0"/>
        <v>105.40577080542089</v>
      </c>
      <c r="G52" s="27">
        <f t="shared" si="0"/>
        <v>56.057865561932914</v>
      </c>
      <c r="H52" s="27">
        <f t="shared" si="0"/>
        <v>11.523127975154521</v>
      </c>
      <c r="I52" s="27">
        <f t="shared" si="0"/>
        <v>0</v>
      </c>
      <c r="J52" s="27"/>
      <c r="K52" s="27"/>
      <c r="L52" s="27"/>
      <c r="M52" s="27"/>
      <c r="N52" s="27"/>
    </row>
    <row r="53" spans="1:14" ht="23" x14ac:dyDescent="0.25">
      <c r="A53" s="27"/>
      <c r="B53" s="28"/>
      <c r="C53" s="27">
        <f>L55</f>
        <v>12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 ht="23" x14ac:dyDescent="0.25">
      <c r="A54" s="27"/>
      <c r="B54" s="28"/>
      <c r="C54" s="47">
        <f>K55</f>
        <v>11.777487407996459</v>
      </c>
      <c r="D54" s="58" t="str">
        <f t="shared" ref="D54:I54" si="1">D6</f>
        <v>O</v>
      </c>
      <c r="E54" s="58" t="str">
        <f t="shared" si="1"/>
        <v>I</v>
      </c>
      <c r="F54" s="58" t="str">
        <f t="shared" si="1"/>
        <v>II</v>
      </c>
      <c r="G54" s="58" t="str">
        <f t="shared" si="1"/>
        <v>III</v>
      </c>
      <c r="H54" s="58" t="str">
        <f t="shared" si="1"/>
        <v>IV</v>
      </c>
      <c r="I54" s="58" t="str">
        <f t="shared" si="1"/>
        <v>V</v>
      </c>
      <c r="J54" s="27"/>
      <c r="K54" s="27"/>
      <c r="L54" s="27"/>
      <c r="M54" s="27"/>
      <c r="N54" s="27"/>
    </row>
    <row r="55" spans="1:14" ht="23" x14ac:dyDescent="0.25">
      <c r="A55" s="27"/>
      <c r="B55" s="59">
        <v>2016</v>
      </c>
      <c r="C55" s="27" t="str">
        <f>CONCATENATE(C51,C53,C52)</f>
        <v>&lt; 11,5 cm =12%</v>
      </c>
      <c r="D55" s="47">
        <f t="shared" ref="D55:I55" si="2">SUM(D8:D24)/1000000000</f>
        <v>0</v>
      </c>
      <c r="E55" s="47">
        <f t="shared" si="2"/>
        <v>2.0396647206440927E-2</v>
      </c>
      <c r="F55" s="47">
        <f t="shared" si="2"/>
        <v>2.9989433435590718E-3</v>
      </c>
      <c r="G55" s="47">
        <f t="shared" si="2"/>
        <v>0</v>
      </c>
      <c r="H55" s="47">
        <f t="shared" si="2"/>
        <v>0</v>
      </c>
      <c r="I55" s="47">
        <f t="shared" si="2"/>
        <v>0</v>
      </c>
      <c r="J55" s="47">
        <f>SUM(D55:I55)</f>
        <v>2.3395590549999998E-2</v>
      </c>
      <c r="K55" s="47">
        <f>(J55/$J$57)*100</f>
        <v>11.777487407996459</v>
      </c>
      <c r="L55" s="47">
        <f>ROUND(K55,0)</f>
        <v>12</v>
      </c>
      <c r="M55" s="27">
        <f>ROUND(K55,0)</f>
        <v>12</v>
      </c>
      <c r="N55" s="27"/>
    </row>
    <row r="56" spans="1:14" ht="23" x14ac:dyDescent="0.25">
      <c r="A56" s="27"/>
      <c r="B56" s="59"/>
      <c r="C56" s="27" t="s">
        <v>29</v>
      </c>
      <c r="D56" s="47">
        <f t="shared" ref="D56:I56" si="3">SUM(D25:D42)/1000000000</f>
        <v>0</v>
      </c>
      <c r="E56" s="47">
        <f t="shared" si="3"/>
        <v>5.2632924510507516E-3</v>
      </c>
      <c r="F56" s="47">
        <f t="shared" si="3"/>
        <v>0.10240682746186182</v>
      </c>
      <c r="G56" s="47">
        <f t="shared" si="3"/>
        <v>5.6057865561932915E-2</v>
      </c>
      <c r="H56" s="47">
        <f t="shared" si="3"/>
        <v>1.1523127975154521E-2</v>
      </c>
      <c r="I56" s="47">
        <f t="shared" si="3"/>
        <v>0</v>
      </c>
      <c r="J56" s="47">
        <f>SUM(D56:I56)</f>
        <v>0.17525111345</v>
      </c>
      <c r="K56" s="47">
        <f>(J56/$J$57)*100</f>
        <v>88.22251259200354</v>
      </c>
      <c r="L56" s="27"/>
      <c r="M56" s="27"/>
      <c r="N56" s="27"/>
    </row>
    <row r="57" spans="1:14" ht="23" x14ac:dyDescent="0.25">
      <c r="A57" s="27"/>
      <c r="B57" s="59"/>
      <c r="C57" s="27"/>
      <c r="D57" s="27"/>
      <c r="E57" s="27"/>
      <c r="F57" s="27"/>
      <c r="G57" s="27"/>
      <c r="H57" s="27"/>
      <c r="I57" s="27"/>
      <c r="J57" s="47">
        <f>SUM(J55:J56)</f>
        <v>0.19864670400000001</v>
      </c>
      <c r="K57" s="47">
        <f>(J57/$J$57)*100</f>
        <v>100</v>
      </c>
      <c r="L57" s="27"/>
      <c r="M57" s="27"/>
      <c r="N57" s="27"/>
    </row>
    <row r="58" spans="1:14" ht="23" x14ac:dyDescent="0.25">
      <c r="A58" s="27"/>
      <c r="B58" s="59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 ht="23" x14ac:dyDescent="0.25">
      <c r="A59" s="27"/>
      <c r="B59" s="59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 ht="23" x14ac:dyDescent="0.25">
      <c r="A60" s="27"/>
      <c r="B60" s="59"/>
      <c r="C60" s="47">
        <f>K61</f>
        <v>0</v>
      </c>
      <c r="D60" s="60" t="s">
        <v>5</v>
      </c>
      <c r="E60" s="60" t="s">
        <v>6</v>
      </c>
      <c r="F60" s="60" t="s">
        <v>7</v>
      </c>
      <c r="G60" s="60" t="s">
        <v>8</v>
      </c>
      <c r="H60" s="60" t="s">
        <v>9</v>
      </c>
      <c r="I60" s="60" t="s">
        <v>10</v>
      </c>
      <c r="J60" s="27"/>
      <c r="K60" s="27"/>
      <c r="L60" s="27"/>
      <c r="M60" s="27"/>
      <c r="N60" s="27"/>
    </row>
    <row r="61" spans="1:14" ht="23" x14ac:dyDescent="0.25">
      <c r="A61" s="27"/>
      <c r="B61" s="59"/>
      <c r="C61" s="27" t="s">
        <v>31</v>
      </c>
      <c r="D61" s="47">
        <v>0</v>
      </c>
      <c r="E61" s="47"/>
      <c r="F61" s="47"/>
      <c r="G61" s="47"/>
      <c r="H61" s="47"/>
      <c r="I61" s="47"/>
      <c r="J61" s="47"/>
      <c r="K61" s="47"/>
      <c r="L61" s="42"/>
      <c r="M61" s="27"/>
      <c r="N61" s="27"/>
    </row>
    <row r="62" spans="1:14" ht="23" x14ac:dyDescent="0.25">
      <c r="A62" s="27"/>
      <c r="B62" s="59"/>
      <c r="C62" s="27" t="s">
        <v>29</v>
      </c>
      <c r="D62" s="47">
        <v>0</v>
      </c>
      <c r="E62" s="47"/>
      <c r="F62" s="47"/>
      <c r="G62" s="47"/>
      <c r="H62" s="47"/>
      <c r="I62" s="47"/>
      <c r="J62" s="47"/>
      <c r="K62" s="47"/>
      <c r="L62" s="42"/>
      <c r="M62" s="27"/>
      <c r="N62" s="27"/>
    </row>
    <row r="63" spans="1:14" ht="23" x14ac:dyDescent="0.25">
      <c r="A63" s="27"/>
      <c r="B63" s="59"/>
      <c r="C63" s="27"/>
      <c r="D63" s="27"/>
      <c r="E63" s="27"/>
      <c r="F63" s="27"/>
      <c r="G63" s="27"/>
      <c r="H63" s="27"/>
      <c r="I63" s="27"/>
      <c r="J63" s="47"/>
      <c r="K63" s="47"/>
      <c r="L63" s="42"/>
      <c r="M63" s="27"/>
      <c r="N63" s="27"/>
    </row>
    <row r="64" spans="1:14" ht="23" x14ac:dyDescent="0.25">
      <c r="A64" s="27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</sheetData>
  <mergeCells count="2">
    <mergeCell ref="B1:J1"/>
    <mergeCell ref="B2:J2"/>
  </mergeCells>
  <phoneticPr fontId="0" type="noConversion"/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&amp;CSUBSECRETARIA DE ECONOMÍA - CONVENIO DE DESEMPEÑO, 2017
PROGRAMA DE SEGUIMIENTO DE LAS PRINCIPALES PESQUERÍAS PELÁGICAS DE LA ZONA CENTRO-SUR DE CHILE, V-XI REGIONES, AÑO 2017. ANEXO 5B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64"/>
  <sheetViews>
    <sheetView showZeros="0" zoomScale="35" zoomScaleNormal="35" workbookViewId="0"/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3" width="24.140625" style="3" customWidth="1"/>
    <col min="4" max="8" width="23.85546875" style="3" customWidth="1"/>
    <col min="9" max="10" width="20.85546875" style="3" customWidth="1"/>
    <col min="11" max="11" width="11.5703125" style="1"/>
    <col min="12" max="12" width="22.140625" style="1" bestFit="1" customWidth="1"/>
    <col min="13" max="17" width="11.5703125" style="1"/>
    <col min="18" max="18" width="13.85546875" style="1" customWidth="1"/>
    <col min="19" max="20" width="17.5703125" style="1" bestFit="1" customWidth="1"/>
    <col min="21" max="22" width="17.5703125" style="1" customWidth="1"/>
    <col min="23" max="16384" width="11.5703125" style="1"/>
  </cols>
  <sheetData>
    <row r="1" spans="1:23" ht="23" x14ac:dyDescent="0.25">
      <c r="A1" s="27"/>
      <c r="B1" s="87" t="s">
        <v>41</v>
      </c>
      <c r="C1" s="87"/>
      <c r="D1" s="87"/>
      <c r="E1" s="87"/>
      <c r="F1" s="87"/>
      <c r="G1" s="87"/>
      <c r="H1" s="87"/>
      <c r="I1" s="87"/>
      <c r="J1" s="87"/>
      <c r="K1" s="27"/>
      <c r="L1" s="27"/>
      <c r="M1" s="27"/>
      <c r="N1" s="27"/>
    </row>
    <row r="2" spans="1:23" ht="23" x14ac:dyDescent="0.25">
      <c r="A2" s="27"/>
      <c r="B2" s="87" t="s">
        <v>35</v>
      </c>
      <c r="C2" s="87"/>
      <c r="D2" s="87"/>
      <c r="E2" s="87"/>
      <c r="F2" s="87"/>
      <c r="G2" s="87"/>
      <c r="H2" s="87"/>
      <c r="I2" s="87"/>
      <c r="J2" s="87"/>
      <c r="K2" s="27"/>
      <c r="L2" s="27"/>
      <c r="M2" s="27"/>
      <c r="N2" s="27"/>
    </row>
    <row r="3" spans="1:23" ht="23" x14ac:dyDescent="0.25">
      <c r="A3" s="27"/>
      <c r="B3" s="28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23" s="4" customFormat="1" ht="24" thickBot="1" x14ac:dyDescent="0.3">
      <c r="A4" s="29"/>
      <c r="B4" s="64"/>
      <c r="C4" s="85"/>
      <c r="D4" s="65"/>
      <c r="E4" s="65"/>
      <c r="F4" s="65"/>
      <c r="G4" s="65"/>
      <c r="H4" s="65"/>
      <c r="I4" s="65"/>
      <c r="J4" s="65"/>
      <c r="K4" s="29"/>
      <c r="L4" s="29"/>
      <c r="M4" s="29"/>
      <c r="N4" s="29"/>
    </row>
    <row r="5" spans="1:23" s="5" customFormat="1" ht="30" x14ac:dyDescent="0.3">
      <c r="A5" s="29"/>
      <c r="B5" s="32" t="s">
        <v>0</v>
      </c>
      <c r="C5" s="74" t="s">
        <v>1</v>
      </c>
      <c r="D5" s="33" t="s">
        <v>2</v>
      </c>
      <c r="E5" s="33"/>
      <c r="F5" s="33"/>
      <c r="G5" s="33"/>
      <c r="H5" s="33"/>
      <c r="I5" s="33"/>
      <c r="J5" s="66"/>
      <c r="K5" s="29"/>
      <c r="L5" s="29"/>
      <c r="M5" s="29"/>
      <c r="N5" s="29"/>
      <c r="P5" s="6"/>
      <c r="Q5" s="7"/>
      <c r="R5" s="7"/>
      <c r="S5" s="7"/>
      <c r="T5" s="7"/>
      <c r="U5" s="7"/>
      <c r="V5" s="7"/>
      <c r="W5" s="8"/>
    </row>
    <row r="6" spans="1:23" s="4" customFormat="1" ht="23" x14ac:dyDescent="0.25">
      <c r="A6" s="29"/>
      <c r="B6" s="32" t="s">
        <v>3</v>
      </c>
      <c r="C6" s="74" t="s">
        <v>4</v>
      </c>
      <c r="D6" s="34" t="s">
        <v>5</v>
      </c>
      <c r="E6" s="34" t="s">
        <v>6</v>
      </c>
      <c r="F6" s="34" t="s">
        <v>7</v>
      </c>
      <c r="G6" s="34" t="s">
        <v>8</v>
      </c>
      <c r="H6" s="34" t="s">
        <v>9</v>
      </c>
      <c r="I6" s="34" t="s">
        <v>10</v>
      </c>
      <c r="J6" s="67"/>
      <c r="K6" s="29"/>
      <c r="L6" s="29"/>
      <c r="M6" s="29"/>
      <c r="N6" s="29"/>
      <c r="P6" s="9"/>
      <c r="Q6" s="10"/>
      <c r="R6" s="10"/>
      <c r="S6" s="10"/>
      <c r="T6" s="11" t="s">
        <v>11</v>
      </c>
      <c r="U6" s="12" t="s">
        <v>12</v>
      </c>
      <c r="V6" s="12" t="s">
        <v>12</v>
      </c>
      <c r="W6" s="12" t="s">
        <v>12</v>
      </c>
    </row>
    <row r="7" spans="1:23" ht="23" x14ac:dyDescent="0.25">
      <c r="A7" s="27"/>
      <c r="B7" s="36"/>
      <c r="C7" s="75"/>
      <c r="D7" s="37"/>
      <c r="E7" s="37"/>
      <c r="F7" s="37"/>
      <c r="G7" s="37"/>
      <c r="H7" s="37"/>
      <c r="I7" s="37"/>
      <c r="J7" s="37"/>
      <c r="K7" s="27"/>
      <c r="L7" s="27"/>
      <c r="M7" s="27"/>
      <c r="N7" s="27"/>
      <c r="P7" s="9"/>
      <c r="Q7" s="13" t="s">
        <v>13</v>
      </c>
      <c r="R7" s="13"/>
      <c r="S7" s="14" t="s">
        <v>14</v>
      </c>
      <c r="T7" s="10"/>
      <c r="U7" s="15"/>
      <c r="V7" s="15"/>
      <c r="W7" s="15"/>
    </row>
    <row r="8" spans="1:23" ht="23" x14ac:dyDescent="0.25">
      <c r="A8" s="27"/>
      <c r="B8" s="38">
        <v>3</v>
      </c>
      <c r="C8" s="76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/>
      <c r="J8" s="40"/>
      <c r="K8" s="27"/>
      <c r="L8" s="27"/>
      <c r="M8" s="27"/>
      <c r="N8" s="27"/>
      <c r="P8" s="9"/>
      <c r="Q8" s="13" t="s">
        <v>15</v>
      </c>
      <c r="R8" s="16" t="e">
        <f>V8</f>
        <v>#REF!</v>
      </c>
      <c r="S8" s="17">
        <f>C43</f>
        <v>2105162319.9900002</v>
      </c>
      <c r="T8" s="17" t="e">
        <f>SUM(T9:T11)</f>
        <v>#REF!</v>
      </c>
      <c r="U8" s="18" t="e">
        <f>T8/1000000</f>
        <v>#REF!</v>
      </c>
      <c r="V8" s="19" t="e">
        <f>SUM(V9:V11)</f>
        <v>#REF!</v>
      </c>
      <c r="W8" s="18"/>
    </row>
    <row r="9" spans="1:23" ht="23" x14ac:dyDescent="0.25">
      <c r="A9" s="27"/>
      <c r="B9" s="38">
        <v>3.5</v>
      </c>
      <c r="C9" s="76">
        <v>588.67999999999995</v>
      </c>
      <c r="D9" s="39">
        <v>588.67999999999995</v>
      </c>
      <c r="E9" s="39">
        <v>0</v>
      </c>
      <c r="F9" s="39">
        <v>0</v>
      </c>
      <c r="G9" s="39">
        <v>0</v>
      </c>
      <c r="H9" s="39">
        <v>0</v>
      </c>
      <c r="I9" s="39"/>
      <c r="J9" s="39"/>
      <c r="K9" s="27"/>
      <c r="L9" s="41"/>
      <c r="M9" s="41"/>
      <c r="N9" s="27"/>
      <c r="P9" s="9"/>
      <c r="Q9" s="13" t="s">
        <v>17</v>
      </c>
      <c r="R9" s="16" t="e">
        <f>V9</f>
        <v>#REF!</v>
      </c>
      <c r="S9" s="17"/>
      <c r="T9" s="17" t="e">
        <f>#REF!</f>
        <v>#REF!</v>
      </c>
      <c r="U9" s="18" t="e">
        <f>T9/1000000</f>
        <v>#REF!</v>
      </c>
      <c r="V9" s="20" t="e">
        <f>(U9*100)/$U$8</f>
        <v>#REF!</v>
      </c>
      <c r="W9" s="18"/>
    </row>
    <row r="10" spans="1:23" ht="23" x14ac:dyDescent="0.25">
      <c r="A10" s="27"/>
      <c r="B10" s="38">
        <v>4</v>
      </c>
      <c r="C10" s="76">
        <v>802.74</v>
      </c>
      <c r="D10" s="39">
        <v>802.74</v>
      </c>
      <c r="E10" s="39">
        <v>0</v>
      </c>
      <c r="F10" s="39">
        <v>0</v>
      </c>
      <c r="G10" s="39">
        <v>0</v>
      </c>
      <c r="H10" s="39">
        <v>0</v>
      </c>
      <c r="I10" s="39"/>
      <c r="J10" s="39"/>
      <c r="K10" s="27"/>
      <c r="L10" s="42"/>
      <c r="M10" s="41"/>
      <c r="N10" s="27"/>
      <c r="P10" s="9"/>
      <c r="Q10" s="13" t="s">
        <v>19</v>
      </c>
      <c r="R10" s="16" t="e">
        <f>V10</f>
        <v>#REF!</v>
      </c>
      <c r="S10" s="17"/>
      <c r="T10" s="17" t="e">
        <f>#REF!</f>
        <v>#REF!</v>
      </c>
      <c r="U10" s="18" t="e">
        <f>T10/1000000</f>
        <v>#REF!</v>
      </c>
      <c r="V10" s="20" t="e">
        <f>(U10*100)/$U$8</f>
        <v>#REF!</v>
      </c>
      <c r="W10" s="18"/>
    </row>
    <row r="11" spans="1:23" ht="23" x14ac:dyDescent="0.25">
      <c r="A11" s="27"/>
      <c r="B11" s="38">
        <v>4.5</v>
      </c>
      <c r="C11" s="76">
        <v>695.71</v>
      </c>
      <c r="D11" s="39">
        <v>695.71</v>
      </c>
      <c r="E11" s="39">
        <v>0</v>
      </c>
      <c r="F11" s="39">
        <v>0</v>
      </c>
      <c r="G11" s="39">
        <v>0</v>
      </c>
      <c r="H11" s="39">
        <v>0</v>
      </c>
      <c r="I11" s="39"/>
      <c r="J11" s="39"/>
      <c r="K11" s="27"/>
      <c r="L11" s="42"/>
      <c r="M11" s="41"/>
      <c r="N11" s="27"/>
      <c r="P11" s="9"/>
      <c r="Q11" s="13" t="s">
        <v>21</v>
      </c>
      <c r="R11" s="16" t="e">
        <f>V11</f>
        <v>#REF!</v>
      </c>
      <c r="S11" s="17"/>
      <c r="T11" s="17" t="e">
        <f>#REF!</f>
        <v>#REF!</v>
      </c>
      <c r="U11" s="18" t="e">
        <f>T11/1000000</f>
        <v>#REF!</v>
      </c>
      <c r="V11" s="20" t="e">
        <f>(U11*100)/$U$8</f>
        <v>#REF!</v>
      </c>
      <c r="W11" s="18"/>
    </row>
    <row r="12" spans="1:23" ht="26" thickBot="1" x14ac:dyDescent="0.3">
      <c r="A12" s="27"/>
      <c r="B12" s="38">
        <v>5</v>
      </c>
      <c r="C12" s="76">
        <v>306619.95</v>
      </c>
      <c r="D12" s="39">
        <v>306619.95</v>
      </c>
      <c r="E12" s="39">
        <v>0</v>
      </c>
      <c r="F12" s="39">
        <v>0</v>
      </c>
      <c r="G12" s="39">
        <v>0</v>
      </c>
      <c r="H12" s="39">
        <v>0</v>
      </c>
      <c r="I12" s="39"/>
      <c r="J12" s="39"/>
      <c r="K12" s="27"/>
      <c r="L12" s="27"/>
      <c r="M12" s="27"/>
      <c r="N12" s="27"/>
      <c r="P12" s="21"/>
      <c r="Q12" s="22"/>
      <c r="R12" s="22"/>
      <c r="S12" s="22"/>
      <c r="T12" s="23"/>
      <c r="U12" s="23"/>
      <c r="V12" s="23"/>
      <c r="W12" s="24"/>
    </row>
    <row r="13" spans="1:23" ht="23" x14ac:dyDescent="0.25">
      <c r="A13" s="27"/>
      <c r="B13" s="38">
        <v>5.5</v>
      </c>
      <c r="C13" s="76">
        <v>1049427.0900000001</v>
      </c>
      <c r="D13" s="39">
        <v>1049427.0900000001</v>
      </c>
      <c r="E13" s="39">
        <v>0</v>
      </c>
      <c r="F13" s="39">
        <v>0</v>
      </c>
      <c r="G13" s="39">
        <v>0</v>
      </c>
      <c r="H13" s="39">
        <v>0</v>
      </c>
      <c r="I13" s="39"/>
      <c r="J13" s="39"/>
      <c r="K13" s="27"/>
      <c r="L13" s="27"/>
      <c r="M13" s="27"/>
      <c r="N13" s="27"/>
    </row>
    <row r="14" spans="1:23" ht="23" x14ac:dyDescent="0.25">
      <c r="A14" s="27"/>
      <c r="B14" s="38">
        <v>6</v>
      </c>
      <c r="C14" s="76">
        <v>2483546.7599999998</v>
      </c>
      <c r="D14" s="39">
        <v>2483546.7599999998</v>
      </c>
      <c r="E14" s="39">
        <v>0</v>
      </c>
      <c r="F14" s="39">
        <v>0</v>
      </c>
      <c r="G14" s="39">
        <v>0</v>
      </c>
      <c r="H14" s="39">
        <v>0</v>
      </c>
      <c r="I14" s="39"/>
      <c r="J14" s="39"/>
      <c r="K14" s="27"/>
      <c r="L14" s="27"/>
      <c r="M14" s="27"/>
      <c r="N14" s="27"/>
    </row>
    <row r="15" spans="1:23" ht="23" x14ac:dyDescent="0.25">
      <c r="A15" s="27"/>
      <c r="B15" s="38">
        <v>6.5</v>
      </c>
      <c r="C15" s="76">
        <v>7011944.3499999996</v>
      </c>
      <c r="D15" s="39">
        <v>7011944.3499999996</v>
      </c>
      <c r="E15" s="39">
        <v>0</v>
      </c>
      <c r="F15" s="39">
        <v>0</v>
      </c>
      <c r="G15" s="39">
        <v>0</v>
      </c>
      <c r="H15" s="39">
        <v>0</v>
      </c>
      <c r="I15" s="39"/>
      <c r="J15" s="39"/>
      <c r="K15" s="27"/>
      <c r="L15" s="27"/>
      <c r="M15" s="27"/>
      <c r="N15" s="27"/>
    </row>
    <row r="16" spans="1:23" ht="23" x14ac:dyDescent="0.25">
      <c r="A16" s="27"/>
      <c r="B16" s="38">
        <v>7</v>
      </c>
      <c r="C16" s="76">
        <v>7166161.8100000005</v>
      </c>
      <c r="D16" s="39">
        <v>7166161.8100000005</v>
      </c>
      <c r="E16" s="39">
        <v>0</v>
      </c>
      <c r="F16" s="39">
        <v>0</v>
      </c>
      <c r="G16" s="39">
        <v>0</v>
      </c>
      <c r="H16" s="39">
        <v>0</v>
      </c>
      <c r="I16" s="39"/>
      <c r="J16" s="39"/>
      <c r="K16" s="27"/>
      <c r="L16" s="27"/>
      <c r="M16" s="27"/>
      <c r="N16" s="27"/>
      <c r="Q16" s="1" t="s">
        <v>22</v>
      </c>
    </row>
    <row r="17" spans="1:14" ht="23" x14ac:dyDescent="0.25">
      <c r="A17" s="27"/>
      <c r="B17" s="38">
        <v>7.5</v>
      </c>
      <c r="C17" s="76">
        <v>6611611.2799999993</v>
      </c>
      <c r="D17" s="39">
        <v>6611611.2799999993</v>
      </c>
      <c r="E17" s="39">
        <v>0</v>
      </c>
      <c r="F17" s="39">
        <v>0</v>
      </c>
      <c r="G17" s="39">
        <v>0</v>
      </c>
      <c r="H17" s="39">
        <v>0</v>
      </c>
      <c r="I17" s="39"/>
      <c r="J17" s="39"/>
      <c r="K17" s="27"/>
      <c r="L17" s="42">
        <f>K55</f>
        <v>2.9297866803113295</v>
      </c>
      <c r="M17" s="41" t="s">
        <v>16</v>
      </c>
      <c r="N17" s="27"/>
    </row>
    <row r="18" spans="1:14" ht="23" x14ac:dyDescent="0.25">
      <c r="A18" s="27"/>
      <c r="B18" s="38">
        <v>8</v>
      </c>
      <c r="C18" s="76">
        <v>5724284.2600000007</v>
      </c>
      <c r="D18" s="39">
        <v>5724284.2600000007</v>
      </c>
      <c r="E18" s="39">
        <v>0</v>
      </c>
      <c r="F18" s="39">
        <v>0</v>
      </c>
      <c r="G18" s="39">
        <v>0</v>
      </c>
      <c r="H18" s="39">
        <v>0</v>
      </c>
      <c r="I18" s="39"/>
      <c r="J18" s="39"/>
      <c r="K18" s="27"/>
      <c r="L18" s="42">
        <f>C48</f>
        <v>58380.103892798288</v>
      </c>
      <c r="M18" s="41" t="s">
        <v>18</v>
      </c>
      <c r="N18" s="27"/>
    </row>
    <row r="19" spans="1:14" ht="23" x14ac:dyDescent="0.25">
      <c r="A19" s="27"/>
      <c r="B19" s="38">
        <v>8.5</v>
      </c>
      <c r="C19" s="76">
        <v>5776846.0500000007</v>
      </c>
      <c r="D19" s="39">
        <v>5776846.0500000007</v>
      </c>
      <c r="E19" s="39">
        <v>0</v>
      </c>
      <c r="F19" s="39">
        <v>0</v>
      </c>
      <c r="G19" s="39">
        <v>0</v>
      </c>
      <c r="H19" s="39">
        <v>0</v>
      </c>
      <c r="I19" s="39"/>
      <c r="J19" s="39"/>
      <c r="K19" s="27"/>
      <c r="L19" s="42">
        <f>C43</f>
        <v>2105162319.9900002</v>
      </c>
      <c r="M19" s="41" t="s">
        <v>20</v>
      </c>
      <c r="N19" s="27"/>
    </row>
    <row r="20" spans="1:14" ht="23" x14ac:dyDescent="0.25">
      <c r="A20" s="27"/>
      <c r="B20" s="38">
        <v>9</v>
      </c>
      <c r="C20" s="76">
        <v>3071105.62</v>
      </c>
      <c r="D20" s="39">
        <v>3071105.62</v>
      </c>
      <c r="E20" s="39">
        <v>0</v>
      </c>
      <c r="F20" s="39">
        <v>0</v>
      </c>
      <c r="G20" s="39">
        <v>0</v>
      </c>
      <c r="H20" s="39">
        <v>0</v>
      </c>
      <c r="I20" s="39"/>
      <c r="J20" s="39"/>
      <c r="K20" s="27"/>
      <c r="L20" s="42">
        <f>L71</f>
        <v>0</v>
      </c>
      <c r="M20" s="27"/>
      <c r="N20" s="27"/>
    </row>
    <row r="21" spans="1:14" ht="23" x14ac:dyDescent="0.25">
      <c r="A21" s="27"/>
      <c r="B21" s="38">
        <v>9.5</v>
      </c>
      <c r="C21" s="76">
        <v>2478864.27</v>
      </c>
      <c r="D21" s="39">
        <v>0</v>
      </c>
      <c r="E21" s="39">
        <v>2478864.27</v>
      </c>
      <c r="F21" s="39">
        <v>0</v>
      </c>
      <c r="G21" s="39">
        <v>0</v>
      </c>
      <c r="H21" s="39">
        <v>0</v>
      </c>
      <c r="I21" s="39"/>
      <c r="J21" s="39"/>
      <c r="K21" s="27"/>
      <c r="L21" s="27"/>
      <c r="M21" s="27"/>
      <c r="N21" s="27"/>
    </row>
    <row r="22" spans="1:14" ht="23" x14ac:dyDescent="0.25">
      <c r="A22" s="27"/>
      <c r="B22" s="38">
        <v>10</v>
      </c>
      <c r="C22" s="76">
        <v>922102.06</v>
      </c>
      <c r="D22" s="39">
        <v>0</v>
      </c>
      <c r="E22" s="39">
        <v>461051.03</v>
      </c>
      <c r="F22" s="39">
        <v>461051.03</v>
      </c>
      <c r="G22" s="39">
        <v>0</v>
      </c>
      <c r="H22" s="39">
        <v>0</v>
      </c>
      <c r="I22" s="39"/>
      <c r="J22" s="39"/>
      <c r="K22" s="27"/>
      <c r="L22" s="27"/>
      <c r="M22" s="27"/>
      <c r="N22" s="27"/>
    </row>
    <row r="23" spans="1:14" ht="23" x14ac:dyDescent="0.25">
      <c r="A23" s="27"/>
      <c r="B23" s="38">
        <v>10.5</v>
      </c>
      <c r="C23" s="76">
        <v>6723785.0099999998</v>
      </c>
      <c r="D23" s="39">
        <v>0</v>
      </c>
      <c r="E23" s="39">
        <v>4278772.2790909093</v>
      </c>
      <c r="F23" s="39">
        <v>2445012.730909091</v>
      </c>
      <c r="G23" s="39">
        <v>0</v>
      </c>
      <c r="H23" s="39">
        <v>0</v>
      </c>
      <c r="I23" s="39"/>
      <c r="J23" s="39"/>
      <c r="K23" s="27"/>
      <c r="L23" s="27"/>
      <c r="M23" s="27"/>
      <c r="N23" s="27"/>
    </row>
    <row r="24" spans="1:14" ht="23" x14ac:dyDescent="0.25">
      <c r="A24" s="27"/>
      <c r="B24" s="38">
        <v>11</v>
      </c>
      <c r="C24" s="76">
        <v>12348379.609999999</v>
      </c>
      <c r="D24" s="39">
        <v>0</v>
      </c>
      <c r="E24" s="39">
        <v>8232253.0733333332</v>
      </c>
      <c r="F24" s="39">
        <v>4116126.5366666666</v>
      </c>
      <c r="G24" s="39">
        <v>0</v>
      </c>
      <c r="H24" s="39">
        <v>0</v>
      </c>
      <c r="I24" s="39"/>
      <c r="J24" s="39"/>
      <c r="K24" s="27"/>
      <c r="L24" s="27"/>
      <c r="M24" s="27"/>
      <c r="N24" s="27"/>
    </row>
    <row r="25" spans="1:14" ht="23" x14ac:dyDescent="0.25">
      <c r="A25" s="27"/>
      <c r="B25" s="38">
        <v>11.5</v>
      </c>
      <c r="C25" s="76">
        <v>16662517.920000002</v>
      </c>
      <c r="D25" s="39">
        <v>0</v>
      </c>
      <c r="E25" s="39">
        <v>10711618.662857143</v>
      </c>
      <c r="F25" s="39">
        <v>5950899.2571428576</v>
      </c>
      <c r="G25" s="39">
        <v>0</v>
      </c>
      <c r="H25" s="39">
        <v>0</v>
      </c>
      <c r="I25" s="39"/>
      <c r="J25" s="39"/>
      <c r="K25" s="27"/>
      <c r="L25" s="27"/>
      <c r="M25" s="27"/>
      <c r="N25" s="27"/>
    </row>
    <row r="26" spans="1:14" ht="23" x14ac:dyDescent="0.25">
      <c r="A26" s="27"/>
      <c r="B26" s="38">
        <v>12</v>
      </c>
      <c r="C26" s="76">
        <v>24334147.040000003</v>
      </c>
      <c r="D26" s="39">
        <v>0</v>
      </c>
      <c r="E26" s="39">
        <v>8111382.3466666667</v>
      </c>
      <c r="F26" s="39">
        <v>15411626.458666667</v>
      </c>
      <c r="G26" s="39">
        <v>811138.23466666671</v>
      </c>
      <c r="H26" s="39">
        <v>0</v>
      </c>
      <c r="I26" s="39"/>
      <c r="J26" s="39"/>
      <c r="K26" s="27"/>
      <c r="L26" s="27"/>
      <c r="M26" s="27"/>
      <c r="N26" s="27"/>
    </row>
    <row r="27" spans="1:14" ht="23" x14ac:dyDescent="0.25">
      <c r="A27" s="27"/>
      <c r="B27" s="38">
        <v>12.5</v>
      </c>
      <c r="C27" s="76">
        <v>40064374.410000004</v>
      </c>
      <c r="D27" s="39">
        <v>0</v>
      </c>
      <c r="E27" s="39">
        <v>18853823.251764707</v>
      </c>
      <c r="F27" s="39">
        <v>20032187.205000002</v>
      </c>
      <c r="G27" s="39">
        <v>1178363.9532352942</v>
      </c>
      <c r="H27" s="39">
        <v>0</v>
      </c>
      <c r="I27" s="39"/>
      <c r="J27" s="39"/>
      <c r="K27" s="27"/>
      <c r="L27" s="27"/>
      <c r="M27" s="27"/>
      <c r="N27" s="27"/>
    </row>
    <row r="28" spans="1:14" ht="23" x14ac:dyDescent="0.25">
      <c r="A28" s="27"/>
      <c r="B28" s="38">
        <v>13</v>
      </c>
      <c r="C28" s="76">
        <v>78117731.019999996</v>
      </c>
      <c r="D28" s="39">
        <v>0</v>
      </c>
      <c r="E28" s="39">
        <v>22319351.719999999</v>
      </c>
      <c r="F28" s="39">
        <v>52078487.346666664</v>
      </c>
      <c r="G28" s="39">
        <v>3719891.9533333331</v>
      </c>
      <c r="H28" s="39">
        <v>0</v>
      </c>
      <c r="I28" s="39"/>
      <c r="J28" s="39"/>
      <c r="K28" s="27"/>
      <c r="L28" s="27"/>
      <c r="M28" s="27"/>
      <c r="N28" s="27"/>
    </row>
    <row r="29" spans="1:14" ht="23" x14ac:dyDescent="0.25">
      <c r="A29" s="27"/>
      <c r="B29" s="38">
        <v>13.5</v>
      </c>
      <c r="C29" s="76">
        <v>148490551.35000002</v>
      </c>
      <c r="D29" s="39">
        <v>0</v>
      </c>
      <c r="E29" s="39">
        <v>13258084.941964285</v>
      </c>
      <c r="F29" s="39">
        <v>124625998.45446429</v>
      </c>
      <c r="G29" s="39">
        <v>10606467.953571428</v>
      </c>
      <c r="H29" s="39">
        <v>0</v>
      </c>
      <c r="I29" s="39"/>
      <c r="J29" s="39"/>
      <c r="K29" s="27"/>
      <c r="L29" s="27"/>
      <c r="M29" s="27"/>
      <c r="N29" s="27"/>
    </row>
    <row r="30" spans="1:14" ht="23" x14ac:dyDescent="0.25">
      <c r="A30" s="27"/>
      <c r="B30" s="38">
        <v>14</v>
      </c>
      <c r="C30" s="76">
        <v>247091116.95999998</v>
      </c>
      <c r="D30" s="39">
        <v>0</v>
      </c>
      <c r="E30" s="39">
        <v>4187985.0332203391</v>
      </c>
      <c r="F30" s="39">
        <v>209399251.66101691</v>
      </c>
      <c r="G30" s="39">
        <v>33503880.265762713</v>
      </c>
      <c r="H30" s="39">
        <v>0</v>
      </c>
      <c r="I30" s="39"/>
      <c r="J30" s="39"/>
      <c r="K30" s="27"/>
      <c r="L30" s="27"/>
      <c r="M30" s="27"/>
      <c r="N30" s="27"/>
    </row>
    <row r="31" spans="1:14" ht="23" x14ac:dyDescent="0.25">
      <c r="A31" s="27"/>
      <c r="B31" s="38">
        <v>14.5</v>
      </c>
      <c r="C31" s="76">
        <v>331550314.19</v>
      </c>
      <c r="D31" s="39">
        <v>0</v>
      </c>
      <c r="E31" s="39">
        <v>0</v>
      </c>
      <c r="F31" s="39">
        <v>259212063.82127273</v>
      </c>
      <c r="G31" s="39">
        <v>72338250.368727267</v>
      </c>
      <c r="H31" s="39">
        <v>0</v>
      </c>
      <c r="I31" s="39"/>
      <c r="J31" s="39"/>
      <c r="K31" s="27"/>
      <c r="L31" s="27"/>
      <c r="M31" s="27"/>
      <c r="N31" s="27"/>
    </row>
    <row r="32" spans="1:14" ht="23" x14ac:dyDescent="0.25">
      <c r="A32" s="27"/>
      <c r="B32" s="38">
        <v>15</v>
      </c>
      <c r="C32" s="76">
        <v>402821116.54000008</v>
      </c>
      <c r="D32" s="39">
        <v>0</v>
      </c>
      <c r="E32" s="39">
        <v>0</v>
      </c>
      <c r="F32" s="39">
        <v>303882596.68807024</v>
      </c>
      <c r="G32" s="39">
        <v>98938519.851929829</v>
      </c>
      <c r="H32" s="39">
        <v>0</v>
      </c>
      <c r="I32" s="39"/>
      <c r="J32" s="39"/>
      <c r="K32" s="27"/>
      <c r="L32" s="27"/>
      <c r="M32" s="27"/>
      <c r="N32" s="27"/>
    </row>
    <row r="33" spans="1:14" ht="23" x14ac:dyDescent="0.25">
      <c r="A33" s="27"/>
      <c r="B33" s="38">
        <v>15.5</v>
      </c>
      <c r="C33" s="76">
        <v>389607882.70999998</v>
      </c>
      <c r="D33" s="39">
        <v>0</v>
      </c>
      <c r="E33" s="39">
        <v>0</v>
      </c>
      <c r="F33" s="39">
        <v>185223419.64901638</v>
      </c>
      <c r="G33" s="39">
        <v>191610434.11967212</v>
      </c>
      <c r="H33" s="39">
        <v>12774028.941311475</v>
      </c>
      <c r="I33" s="39"/>
      <c r="J33" s="39"/>
      <c r="K33" s="27"/>
      <c r="L33" s="27"/>
      <c r="M33" s="27"/>
      <c r="N33" s="27"/>
    </row>
    <row r="34" spans="1:14" ht="23" x14ac:dyDescent="0.25">
      <c r="A34" s="27"/>
      <c r="B34" s="38">
        <v>16</v>
      </c>
      <c r="C34" s="76">
        <v>238487698.57999998</v>
      </c>
      <c r="D34" s="39">
        <v>0</v>
      </c>
      <c r="E34" s="39">
        <v>0</v>
      </c>
      <c r="F34" s="39">
        <v>102877046.44627452</v>
      </c>
      <c r="G34" s="39">
        <v>121581963.98196077</v>
      </c>
      <c r="H34" s="39">
        <v>14028688.151764706</v>
      </c>
      <c r="I34" s="39"/>
      <c r="J34" s="39"/>
      <c r="K34" s="27"/>
      <c r="L34" s="27"/>
      <c r="M34" s="27"/>
      <c r="N34" s="27"/>
    </row>
    <row r="35" spans="1:14" ht="23" x14ac:dyDescent="0.25">
      <c r="A35" s="27"/>
      <c r="B35" s="38">
        <v>16.5</v>
      </c>
      <c r="C35" s="76">
        <v>100228203.5</v>
      </c>
      <c r="D35" s="39">
        <v>0</v>
      </c>
      <c r="E35" s="39">
        <v>0</v>
      </c>
      <c r="F35" s="39">
        <v>38182172.761904761</v>
      </c>
      <c r="G35" s="39">
        <v>62046030.738095239</v>
      </c>
      <c r="H35" s="39">
        <v>0</v>
      </c>
      <c r="I35" s="39"/>
      <c r="J35" s="39"/>
      <c r="K35" s="27"/>
      <c r="L35" s="27"/>
      <c r="M35" s="27"/>
      <c r="N35" s="27"/>
    </row>
    <row r="36" spans="1:14" ht="23" x14ac:dyDescent="0.25">
      <c r="A36" s="27"/>
      <c r="B36" s="38">
        <v>17</v>
      </c>
      <c r="C36" s="76">
        <v>22736984.530000001</v>
      </c>
      <c r="D36" s="39">
        <v>0</v>
      </c>
      <c r="E36" s="39">
        <v>0</v>
      </c>
      <c r="F36" s="39">
        <v>7957944.5855</v>
      </c>
      <c r="G36" s="39">
        <v>9094793.8120000008</v>
      </c>
      <c r="H36" s="39">
        <v>5684246.1325000003</v>
      </c>
      <c r="I36" s="39"/>
      <c r="J36" s="39"/>
      <c r="K36" s="27"/>
      <c r="L36" s="27"/>
      <c r="M36" s="27"/>
      <c r="N36" s="27"/>
    </row>
    <row r="37" spans="1:14" ht="23" x14ac:dyDescent="0.25">
      <c r="A37" s="27"/>
      <c r="B37" s="38">
        <v>17.5</v>
      </c>
      <c r="C37" s="76">
        <v>2952199.32</v>
      </c>
      <c r="D37" s="39">
        <v>0</v>
      </c>
      <c r="E37" s="39">
        <v>0</v>
      </c>
      <c r="F37" s="39">
        <v>0</v>
      </c>
      <c r="G37" s="39">
        <v>2952199.32</v>
      </c>
      <c r="H37" s="39">
        <v>0</v>
      </c>
      <c r="I37" s="39"/>
      <c r="J37" s="39"/>
      <c r="K37" s="27"/>
      <c r="L37" s="27"/>
      <c r="M37" s="27"/>
      <c r="N37" s="27"/>
    </row>
    <row r="38" spans="1:14" ht="23" x14ac:dyDescent="0.25">
      <c r="A38" s="27"/>
      <c r="B38" s="38">
        <v>18</v>
      </c>
      <c r="C38" s="76">
        <v>340716.67</v>
      </c>
      <c r="D38" s="39">
        <v>0</v>
      </c>
      <c r="E38" s="39">
        <v>0</v>
      </c>
      <c r="F38" s="39">
        <v>0</v>
      </c>
      <c r="G38" s="39">
        <v>0</v>
      </c>
      <c r="H38" s="39">
        <v>340716.67</v>
      </c>
      <c r="I38" s="39"/>
      <c r="J38" s="39"/>
      <c r="K38" s="27"/>
      <c r="L38" s="27"/>
      <c r="M38" s="27"/>
      <c r="N38" s="27"/>
    </row>
    <row r="39" spans="1:14" ht="23" x14ac:dyDescent="0.25">
      <c r="A39" s="27"/>
      <c r="B39" s="38">
        <v>18.5</v>
      </c>
      <c r="C39" s="76">
        <v>0</v>
      </c>
      <c r="D39" s="39">
        <v>0</v>
      </c>
      <c r="E39" s="39">
        <v>0</v>
      </c>
      <c r="F39" s="39">
        <v>0</v>
      </c>
      <c r="G39" s="39">
        <v>0</v>
      </c>
      <c r="H39" s="39">
        <v>0</v>
      </c>
      <c r="I39" s="39"/>
      <c r="J39" s="39"/>
      <c r="K39" s="27"/>
      <c r="L39" s="27"/>
      <c r="M39" s="27"/>
      <c r="N39" s="27"/>
    </row>
    <row r="40" spans="1:14" ht="23" x14ac:dyDescent="0.25">
      <c r="A40" s="27"/>
      <c r="B40" s="38">
        <v>19</v>
      </c>
      <c r="C40" s="76"/>
      <c r="D40" s="39"/>
      <c r="E40" s="39"/>
      <c r="F40" s="39"/>
      <c r="G40" s="39"/>
      <c r="H40" s="39"/>
      <c r="I40" s="39"/>
      <c r="J40" s="39"/>
      <c r="K40" s="27"/>
      <c r="L40" s="27"/>
      <c r="M40" s="27"/>
      <c r="N40" s="27"/>
    </row>
    <row r="41" spans="1:14" ht="23" x14ac:dyDescent="0.25">
      <c r="A41" s="27"/>
      <c r="B41" s="38">
        <v>19.5</v>
      </c>
      <c r="C41" s="76"/>
      <c r="D41" s="39"/>
      <c r="E41" s="39"/>
      <c r="F41" s="39"/>
      <c r="G41" s="39"/>
      <c r="H41" s="39"/>
      <c r="I41" s="39"/>
      <c r="J41" s="39"/>
      <c r="K41" s="27"/>
      <c r="L41" s="27"/>
      <c r="M41" s="27"/>
      <c r="N41" s="27"/>
    </row>
    <row r="42" spans="1:14" ht="23" x14ac:dyDescent="0.25">
      <c r="A42" s="27"/>
      <c r="B42" s="44"/>
      <c r="C42" s="77"/>
      <c r="D42" s="45"/>
      <c r="E42" s="45"/>
      <c r="F42" s="45"/>
      <c r="G42" s="45"/>
      <c r="H42" s="45"/>
      <c r="I42" s="45"/>
      <c r="J42" s="45"/>
      <c r="K42" s="27"/>
      <c r="L42" s="27"/>
      <c r="M42" s="27"/>
      <c r="N42" s="27"/>
    </row>
    <row r="43" spans="1:14" ht="23" x14ac:dyDescent="0.25">
      <c r="A43" s="27"/>
      <c r="B43" s="46" t="s">
        <v>23</v>
      </c>
      <c r="C43" s="83">
        <v>2105162319.9900002</v>
      </c>
      <c r="D43" s="39">
        <v>39203634.299999997</v>
      </c>
      <c r="E43" s="39">
        <v>92893186.608897373</v>
      </c>
      <c r="F43" s="39">
        <v>1331855884.6325717</v>
      </c>
      <c r="G43" s="39">
        <v>608381934.55295479</v>
      </c>
      <c r="H43" s="39">
        <v>32827679.895576183</v>
      </c>
      <c r="I43" s="39"/>
      <c r="J43" s="39"/>
      <c r="K43" s="27"/>
      <c r="L43" s="27"/>
      <c r="M43" s="27"/>
      <c r="N43" s="27"/>
    </row>
    <row r="44" spans="1:14" s="25" customFormat="1" ht="23" x14ac:dyDescent="0.25">
      <c r="A44" s="47"/>
      <c r="B44" s="38" t="s">
        <v>24</v>
      </c>
      <c r="C44" s="79">
        <v>99.999999999999986</v>
      </c>
      <c r="D44" s="48">
        <v>1.8622618278758769</v>
      </c>
      <c r="E44" s="48">
        <v>4.4126377204651197</v>
      </c>
      <c r="F44" s="48">
        <v>63.266184844069322</v>
      </c>
      <c r="G44" s="48">
        <v>28.89952612090476</v>
      </c>
      <c r="H44" s="48">
        <v>1.5593894866849087</v>
      </c>
      <c r="I44" s="48"/>
      <c r="J44" s="48"/>
      <c r="K44" s="47"/>
      <c r="L44" s="47"/>
      <c r="M44" s="47"/>
      <c r="N44" s="47"/>
    </row>
    <row r="45" spans="1:14" s="25" customFormat="1" ht="23" x14ac:dyDescent="0.25">
      <c r="A45" s="47"/>
      <c r="B45" s="38" t="s">
        <v>25</v>
      </c>
      <c r="C45" s="80">
        <v>14.628684871799473</v>
      </c>
      <c r="D45" s="49">
        <v>7.3993115217381789</v>
      </c>
      <c r="E45" s="49">
        <v>12.353996654300605</v>
      </c>
      <c r="F45" s="49">
        <v>14.618322694968954</v>
      </c>
      <c r="G45" s="49">
        <v>15.390584407101617</v>
      </c>
      <c r="H45" s="49">
        <v>15.999350091196709</v>
      </c>
      <c r="I45" s="49"/>
      <c r="J45" s="49"/>
      <c r="K45" s="47"/>
      <c r="L45" s="47"/>
      <c r="M45" s="47"/>
      <c r="N45" s="47"/>
    </row>
    <row r="46" spans="1:14" s="26" customFormat="1" ht="23" x14ac:dyDescent="0.25">
      <c r="A46" s="50"/>
      <c r="B46" s="51" t="s">
        <v>26</v>
      </c>
      <c r="C46" s="81">
        <v>2.2632607074751654</v>
      </c>
      <c r="D46" s="52">
        <v>0.87368212270738133</v>
      </c>
      <c r="E46" s="52">
        <v>1.0748814003131173</v>
      </c>
      <c r="F46" s="52">
        <v>0.97572710956863651</v>
      </c>
      <c r="G46" s="52">
        <v>0.61820330447604643</v>
      </c>
      <c r="H46" s="52">
        <v>0.31195035794641474</v>
      </c>
      <c r="I46" s="52"/>
      <c r="J46" s="52"/>
      <c r="K46" s="50"/>
      <c r="L46" s="50"/>
      <c r="M46" s="50"/>
      <c r="N46" s="50"/>
    </row>
    <row r="47" spans="1:14" ht="23" x14ac:dyDescent="0.25">
      <c r="A47" s="27"/>
      <c r="B47" s="53" t="s">
        <v>27</v>
      </c>
      <c r="C47" s="82">
        <v>27.808436194510552</v>
      </c>
      <c r="D47" s="54">
        <v>3.4264154406622365</v>
      </c>
      <c r="E47" s="54">
        <v>16.295160384867852</v>
      </c>
      <c r="F47" s="54">
        <v>27.224409009702889</v>
      </c>
      <c r="G47" s="54">
        <v>31.729696828711884</v>
      </c>
      <c r="H47" s="54">
        <v>35.619419329099308</v>
      </c>
      <c r="I47" s="54"/>
      <c r="J47" s="54"/>
      <c r="K47" s="27"/>
      <c r="L47" s="27"/>
      <c r="M47" s="27"/>
      <c r="N47" s="27"/>
    </row>
    <row r="48" spans="1:14" ht="23" x14ac:dyDescent="0.25">
      <c r="A48" s="27"/>
      <c r="B48" s="46" t="s">
        <v>28</v>
      </c>
      <c r="C48" s="76">
        <v>58380.103892798288</v>
      </c>
      <c r="D48" s="55">
        <v>134.32793789559568</v>
      </c>
      <c r="E48" s="55">
        <v>1513.7093744534413</v>
      </c>
      <c r="F48" s="55">
        <v>36258.989345216796</v>
      </c>
      <c r="G48" s="55">
        <v>19303.774339430489</v>
      </c>
      <c r="H48" s="55">
        <v>1169.3028958019709</v>
      </c>
      <c r="I48" s="55"/>
      <c r="J48" s="55"/>
      <c r="K48" s="27"/>
      <c r="L48" s="27"/>
      <c r="M48" s="27"/>
      <c r="N48" s="27"/>
    </row>
    <row r="49" spans="1:14" ht="23" x14ac:dyDescent="0.25">
      <c r="A49" s="27"/>
      <c r="B49" s="44" t="s">
        <v>24</v>
      </c>
      <c r="C49" s="84">
        <v>100</v>
      </c>
      <c r="D49" s="56">
        <v>0.23009198158033123</v>
      </c>
      <c r="E49" s="56">
        <v>2.592851457121458</v>
      </c>
      <c r="F49" s="56">
        <v>62.108470056507848</v>
      </c>
      <c r="G49" s="56">
        <v>33.065673152753298</v>
      </c>
      <c r="H49" s="56">
        <v>2.002913352037071</v>
      </c>
      <c r="I49" s="56"/>
      <c r="J49" s="57"/>
      <c r="K49" s="27"/>
      <c r="L49" s="27"/>
      <c r="M49" s="27"/>
      <c r="N49" s="27"/>
    </row>
    <row r="50" spans="1:14" ht="23" x14ac:dyDescent="0.25">
      <c r="A50" s="27"/>
      <c r="B50" s="28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 ht="23" x14ac:dyDescent="0.25">
      <c r="A51" s="27"/>
      <c r="B51" s="28"/>
      <c r="C51" s="27" t="s">
        <v>30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</row>
    <row r="52" spans="1:14" ht="23" x14ac:dyDescent="0.25">
      <c r="A52" s="27"/>
      <c r="B52" s="28"/>
      <c r="C52" s="27" t="s">
        <v>16</v>
      </c>
      <c r="D52" s="27">
        <f t="shared" ref="D52:I52" si="0">D43/1000000</f>
        <v>39.203634299999997</v>
      </c>
      <c r="E52" s="27">
        <f t="shared" si="0"/>
        <v>92.893186608897366</v>
      </c>
      <c r="F52" s="27">
        <f t="shared" si="0"/>
        <v>1331.8558846325716</v>
      </c>
      <c r="G52" s="27">
        <f t="shared" si="0"/>
        <v>608.38193455295482</v>
      </c>
      <c r="H52" s="27">
        <f t="shared" si="0"/>
        <v>32.827679895576182</v>
      </c>
      <c r="I52" s="27">
        <f t="shared" si="0"/>
        <v>0</v>
      </c>
      <c r="J52" s="27"/>
      <c r="K52" s="27"/>
      <c r="L52" s="27"/>
      <c r="M52" s="27"/>
      <c r="N52" s="27"/>
    </row>
    <row r="53" spans="1:14" ht="23" x14ac:dyDescent="0.25">
      <c r="A53" s="27"/>
      <c r="B53" s="28"/>
      <c r="C53" s="27">
        <f>L55</f>
        <v>3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 ht="23" x14ac:dyDescent="0.25">
      <c r="A54" s="27"/>
      <c r="B54" s="28"/>
      <c r="C54" s="47">
        <f>K55</f>
        <v>2.9297866803113295</v>
      </c>
      <c r="D54" s="58" t="str">
        <f t="shared" ref="D54:I54" si="1">D6</f>
        <v>O</v>
      </c>
      <c r="E54" s="58" t="str">
        <f t="shared" si="1"/>
        <v>I</v>
      </c>
      <c r="F54" s="58" t="str">
        <f t="shared" si="1"/>
        <v>II</v>
      </c>
      <c r="G54" s="58" t="str">
        <f t="shared" si="1"/>
        <v>III</v>
      </c>
      <c r="H54" s="58" t="str">
        <f t="shared" si="1"/>
        <v>IV</v>
      </c>
      <c r="I54" s="58" t="str">
        <f t="shared" si="1"/>
        <v>V</v>
      </c>
      <c r="J54" s="27"/>
      <c r="K54" s="27"/>
      <c r="L54" s="27"/>
      <c r="M54" s="27"/>
      <c r="N54" s="27"/>
    </row>
    <row r="55" spans="1:14" ht="23" x14ac:dyDescent="0.25">
      <c r="A55" s="27"/>
      <c r="B55" s="59">
        <v>2016</v>
      </c>
      <c r="C55" s="27" t="str">
        <f>CONCATENATE(C51,C53,C52)</f>
        <v>&lt; 11,5 cm =3%</v>
      </c>
      <c r="D55" s="47">
        <f t="shared" ref="D55:I55" si="2">SUM(D8:D24)/1000000000</f>
        <v>3.9203634299999998E-2</v>
      </c>
      <c r="E55" s="47">
        <f t="shared" si="2"/>
        <v>1.5450940652424243E-2</v>
      </c>
      <c r="F55" s="47">
        <f t="shared" si="2"/>
        <v>7.0221902975757568E-3</v>
      </c>
      <c r="G55" s="47">
        <f t="shared" si="2"/>
        <v>0</v>
      </c>
      <c r="H55" s="47">
        <f t="shared" si="2"/>
        <v>0</v>
      </c>
      <c r="I55" s="47">
        <f t="shared" si="2"/>
        <v>0</v>
      </c>
      <c r="J55" s="47">
        <f>SUM(D55:I55)</f>
        <v>6.1676765250000001E-2</v>
      </c>
      <c r="K55" s="47">
        <f>(J55/$J$57)*100</f>
        <v>2.9297866803113295</v>
      </c>
      <c r="L55" s="47">
        <f>ROUND(K55,0)</f>
        <v>3</v>
      </c>
      <c r="M55" s="27">
        <f>ROUND(K55,0)</f>
        <v>3</v>
      </c>
      <c r="N55" s="27"/>
    </row>
    <row r="56" spans="1:14" ht="23" x14ac:dyDescent="0.25">
      <c r="A56" s="27"/>
      <c r="B56" s="59"/>
      <c r="C56" s="27" t="s">
        <v>29</v>
      </c>
      <c r="D56" s="47">
        <f t="shared" ref="D56:I56" si="3">SUM(D25:D42)/1000000000</f>
        <v>0</v>
      </c>
      <c r="E56" s="47">
        <f t="shared" si="3"/>
        <v>7.7442245956473144E-2</v>
      </c>
      <c r="F56" s="47">
        <f t="shared" si="3"/>
        <v>1.3248336943349961</v>
      </c>
      <c r="G56" s="47">
        <f t="shared" si="3"/>
        <v>0.60838193455295475</v>
      </c>
      <c r="H56" s="47">
        <f t="shared" si="3"/>
        <v>3.2827679895576181E-2</v>
      </c>
      <c r="I56" s="47">
        <f t="shared" si="3"/>
        <v>0</v>
      </c>
      <c r="J56" s="47">
        <f>SUM(D56:I56)</f>
        <v>2.0434855547400002</v>
      </c>
      <c r="K56" s="47">
        <f>(J56/$J$57)*100</f>
        <v>97.070213319688676</v>
      </c>
      <c r="L56" s="27"/>
      <c r="M56" s="27"/>
      <c r="N56" s="27"/>
    </row>
    <row r="57" spans="1:14" ht="23" x14ac:dyDescent="0.25">
      <c r="A57" s="27"/>
      <c r="B57" s="59"/>
      <c r="C57" s="27"/>
      <c r="D57" s="27"/>
      <c r="E57" s="27"/>
      <c r="F57" s="27"/>
      <c r="G57" s="27"/>
      <c r="H57" s="27"/>
      <c r="I57" s="27"/>
      <c r="J57" s="47">
        <f>SUM(J55:J56)</f>
        <v>2.1051623199900003</v>
      </c>
      <c r="K57" s="47">
        <f>(J57/$J$57)*100</f>
        <v>100</v>
      </c>
      <c r="L57" s="27"/>
      <c r="M57" s="27"/>
      <c r="N57" s="27"/>
    </row>
    <row r="58" spans="1:14" ht="23" x14ac:dyDescent="0.25">
      <c r="A58" s="27"/>
      <c r="B58" s="59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 ht="23" x14ac:dyDescent="0.25">
      <c r="A59" s="27"/>
      <c r="B59" s="59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 ht="23" x14ac:dyDescent="0.25">
      <c r="A60" s="27"/>
      <c r="B60" s="59"/>
      <c r="C60" s="47">
        <f>K61</f>
        <v>0</v>
      </c>
      <c r="D60" s="60" t="s">
        <v>5</v>
      </c>
      <c r="E60" s="60" t="s">
        <v>6</v>
      </c>
      <c r="F60" s="60" t="s">
        <v>7</v>
      </c>
      <c r="G60" s="60" t="s">
        <v>8</v>
      </c>
      <c r="H60" s="60" t="s">
        <v>9</v>
      </c>
      <c r="I60" s="60" t="s">
        <v>10</v>
      </c>
      <c r="J60" s="27"/>
      <c r="K60" s="27"/>
      <c r="L60" s="27"/>
      <c r="M60" s="27"/>
      <c r="N60" s="27"/>
    </row>
    <row r="61" spans="1:14" ht="23" x14ac:dyDescent="0.25">
      <c r="A61" s="27"/>
      <c r="B61" s="59"/>
      <c r="C61" s="27" t="s">
        <v>31</v>
      </c>
      <c r="D61" s="47"/>
      <c r="E61" s="47"/>
      <c r="F61" s="47"/>
      <c r="G61" s="47"/>
      <c r="H61" s="47"/>
      <c r="I61" s="47"/>
      <c r="J61" s="47"/>
      <c r="K61" s="47"/>
      <c r="L61" s="42"/>
      <c r="M61" s="27">
        <f>ROUND(K61,0)</f>
        <v>0</v>
      </c>
      <c r="N61" s="27"/>
    </row>
    <row r="62" spans="1:14" ht="23" x14ac:dyDescent="0.25">
      <c r="A62" s="27"/>
      <c r="B62" s="59"/>
      <c r="C62" s="27" t="s">
        <v>29</v>
      </c>
      <c r="D62" s="47"/>
      <c r="E62" s="47"/>
      <c r="F62" s="47"/>
      <c r="G62" s="47"/>
      <c r="H62" s="47"/>
      <c r="I62" s="47"/>
      <c r="J62" s="47"/>
      <c r="K62" s="47"/>
      <c r="L62" s="42"/>
      <c r="M62" s="27"/>
      <c r="N62" s="27"/>
    </row>
    <row r="63" spans="1:14" ht="23" x14ac:dyDescent="0.25">
      <c r="A63" s="27"/>
      <c r="B63" s="59"/>
      <c r="C63" s="27"/>
      <c r="D63" s="27"/>
      <c r="E63" s="27"/>
      <c r="F63" s="27"/>
      <c r="G63" s="27"/>
      <c r="H63" s="27"/>
      <c r="I63" s="27"/>
      <c r="J63" s="47"/>
      <c r="K63" s="47"/>
      <c r="L63" s="42"/>
      <c r="M63" s="27"/>
      <c r="N63" s="27"/>
    </row>
    <row r="64" spans="1:14" ht="23" x14ac:dyDescent="0.25">
      <c r="A64" s="27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</sheetData>
  <mergeCells count="2">
    <mergeCell ref="B1:J1"/>
    <mergeCell ref="B2:J2"/>
  </mergeCells>
  <phoneticPr fontId="0" type="noConversion"/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&amp;CSUBSECRETARIA DE ECONOMÍA - CONVENIO DE DESEMPEÑO, 2017
PROGRAMA DE SEGUIMIENTO DE LAS PRINCIPALES PESQUERÍAS PELÁGICAS DE LA ZONA CENTRO-SUR DE CHILE, V-XI REGIONES, AÑO 2017. ANEXO 5B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64"/>
  <sheetViews>
    <sheetView showZeros="0" zoomScale="35" zoomScaleNormal="35" workbookViewId="0"/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3" width="24.140625" style="3" customWidth="1"/>
    <col min="4" max="8" width="23.85546875" style="3" customWidth="1"/>
    <col min="9" max="10" width="20.85546875" style="3" customWidth="1"/>
    <col min="11" max="11" width="11.5703125" style="1"/>
    <col min="12" max="12" width="22.5703125" style="1" bestFit="1" customWidth="1"/>
    <col min="13" max="17" width="11.5703125" style="1"/>
    <col min="18" max="18" width="13.85546875" style="1" customWidth="1"/>
    <col min="19" max="19" width="18.28515625" style="1" bestFit="1" customWidth="1"/>
    <col min="20" max="20" width="17.7109375" style="1" bestFit="1" customWidth="1"/>
    <col min="21" max="22" width="17.5703125" style="1" customWidth="1"/>
    <col min="23" max="16384" width="11.5703125" style="1"/>
  </cols>
  <sheetData>
    <row r="1" spans="1:23" ht="23" x14ac:dyDescent="0.25">
      <c r="A1" s="27"/>
      <c r="B1" s="87" t="s">
        <v>42</v>
      </c>
      <c r="C1" s="87"/>
      <c r="D1" s="87"/>
      <c r="E1" s="87"/>
      <c r="F1" s="87"/>
      <c r="G1" s="87"/>
      <c r="H1" s="87"/>
      <c r="I1" s="87"/>
      <c r="J1" s="87"/>
      <c r="K1" s="27"/>
      <c r="L1" s="27"/>
      <c r="M1" s="27"/>
      <c r="N1" s="27"/>
    </row>
    <row r="2" spans="1:23" ht="23" x14ac:dyDescent="0.25">
      <c r="A2" s="27"/>
      <c r="B2" s="87" t="s">
        <v>36</v>
      </c>
      <c r="C2" s="87"/>
      <c r="D2" s="87"/>
      <c r="E2" s="87"/>
      <c r="F2" s="87"/>
      <c r="G2" s="87"/>
      <c r="H2" s="87"/>
      <c r="I2" s="87"/>
      <c r="J2" s="87"/>
      <c r="K2" s="27"/>
      <c r="L2" s="43"/>
      <c r="M2" s="43"/>
      <c r="N2" s="27"/>
    </row>
    <row r="3" spans="1:23" ht="23" x14ac:dyDescent="0.25">
      <c r="A3" s="27"/>
      <c r="B3" s="28"/>
      <c r="C3" s="27"/>
      <c r="D3" s="27"/>
      <c r="E3" s="27"/>
      <c r="F3" s="27"/>
      <c r="G3" s="27"/>
      <c r="H3" s="27"/>
      <c r="I3" s="27"/>
      <c r="J3" s="27"/>
      <c r="K3" s="27"/>
      <c r="L3" s="43"/>
      <c r="M3" s="43"/>
      <c r="N3" s="27"/>
    </row>
    <row r="4" spans="1:23" s="4" customFormat="1" ht="24" thickBot="1" x14ac:dyDescent="0.3">
      <c r="A4" s="29"/>
      <c r="B4" s="64"/>
      <c r="C4" s="85"/>
      <c r="D4" s="65"/>
      <c r="E4" s="65"/>
      <c r="F4" s="65"/>
      <c r="G4" s="65"/>
      <c r="H4" s="65"/>
      <c r="I4" s="65"/>
      <c r="J4" s="65"/>
      <c r="K4" s="29"/>
      <c r="L4" s="43"/>
      <c r="M4" s="43"/>
      <c r="N4" s="29"/>
    </row>
    <row r="5" spans="1:23" s="5" customFormat="1" ht="30" x14ac:dyDescent="0.3">
      <c r="A5" s="29"/>
      <c r="B5" s="32" t="s">
        <v>0</v>
      </c>
      <c r="C5" s="74" t="s">
        <v>1</v>
      </c>
      <c r="D5" s="33" t="s">
        <v>2</v>
      </c>
      <c r="E5" s="33"/>
      <c r="F5" s="33"/>
      <c r="G5" s="33"/>
      <c r="H5" s="33"/>
      <c r="I5" s="33"/>
      <c r="J5" s="33"/>
      <c r="K5" s="29"/>
      <c r="L5" s="43"/>
      <c r="M5" s="43"/>
      <c r="N5" s="29"/>
      <c r="P5" s="6"/>
      <c r="Q5" s="7"/>
      <c r="R5" s="7"/>
      <c r="S5" s="7"/>
      <c r="T5" s="7"/>
      <c r="U5" s="7"/>
      <c r="V5" s="7"/>
      <c r="W5" s="8"/>
    </row>
    <row r="6" spans="1:23" s="4" customFormat="1" ht="23" x14ac:dyDescent="0.25">
      <c r="A6" s="29"/>
      <c r="B6" s="32" t="s">
        <v>3</v>
      </c>
      <c r="C6" s="74" t="s">
        <v>4</v>
      </c>
      <c r="D6" s="34" t="s">
        <v>5</v>
      </c>
      <c r="E6" s="34" t="s">
        <v>6</v>
      </c>
      <c r="F6" s="34" t="s">
        <v>7</v>
      </c>
      <c r="G6" s="34" t="s">
        <v>8</v>
      </c>
      <c r="H6" s="34" t="s">
        <v>9</v>
      </c>
      <c r="I6" s="34" t="s">
        <v>10</v>
      </c>
      <c r="J6" s="35"/>
      <c r="K6" s="29"/>
      <c r="L6" s="43"/>
      <c r="M6" s="43"/>
      <c r="N6" s="29"/>
      <c r="P6" s="9"/>
      <c r="Q6" s="10"/>
      <c r="R6" s="10"/>
      <c r="S6" s="10"/>
      <c r="T6" s="11" t="s">
        <v>11</v>
      </c>
      <c r="U6" s="12" t="s">
        <v>12</v>
      </c>
      <c r="V6" s="12" t="s">
        <v>12</v>
      </c>
      <c r="W6" s="12" t="s">
        <v>12</v>
      </c>
    </row>
    <row r="7" spans="1:23" ht="23" x14ac:dyDescent="0.25">
      <c r="A7" s="27"/>
      <c r="B7" s="36"/>
      <c r="C7" s="75"/>
      <c r="D7" s="37"/>
      <c r="E7" s="37"/>
      <c r="F7" s="37"/>
      <c r="G7" s="37"/>
      <c r="H7" s="37"/>
      <c r="I7" s="37"/>
      <c r="J7" s="37"/>
      <c r="K7" s="27"/>
      <c r="L7" s="43"/>
      <c r="M7" s="43"/>
      <c r="N7" s="27"/>
      <c r="P7" s="9"/>
      <c r="Q7" s="13" t="s">
        <v>13</v>
      </c>
      <c r="R7" s="13"/>
      <c r="S7" s="14" t="s">
        <v>14</v>
      </c>
      <c r="T7" s="10"/>
      <c r="U7" s="15"/>
      <c r="V7" s="15"/>
      <c r="W7" s="15"/>
    </row>
    <row r="8" spans="1:23" ht="23" x14ac:dyDescent="0.25">
      <c r="A8" s="27"/>
      <c r="B8" s="38">
        <v>3</v>
      </c>
      <c r="C8" s="76">
        <v>0</v>
      </c>
      <c r="D8" s="39">
        <v>0</v>
      </c>
      <c r="E8" s="39">
        <v>0</v>
      </c>
      <c r="F8" s="39">
        <v>0</v>
      </c>
      <c r="G8" s="39">
        <v>0</v>
      </c>
      <c r="H8" s="39"/>
      <c r="I8" s="39"/>
      <c r="J8" s="40"/>
      <c r="K8" s="27"/>
      <c r="L8" s="43"/>
      <c r="M8" s="43"/>
      <c r="N8" s="27"/>
      <c r="P8" s="9"/>
      <c r="Q8" s="13" t="s">
        <v>15</v>
      </c>
      <c r="R8" s="16" t="e">
        <f>V8</f>
        <v>#REF!</v>
      </c>
      <c r="S8" s="17">
        <f>C43</f>
        <v>454054872.43000001</v>
      </c>
      <c r="T8" s="17" t="e">
        <f>SUM(T9:T11)</f>
        <v>#REF!</v>
      </c>
      <c r="U8" s="18" t="e">
        <f>T8/1000000</f>
        <v>#REF!</v>
      </c>
      <c r="V8" s="19" t="e">
        <f>SUM(V9:V11)</f>
        <v>#REF!</v>
      </c>
      <c r="W8" s="18"/>
    </row>
    <row r="9" spans="1:23" ht="23" x14ac:dyDescent="0.25">
      <c r="A9" s="27"/>
      <c r="B9" s="38">
        <v>3.5</v>
      </c>
      <c r="C9" s="76">
        <v>0</v>
      </c>
      <c r="D9" s="39">
        <v>0</v>
      </c>
      <c r="E9" s="39">
        <v>0</v>
      </c>
      <c r="F9" s="39">
        <v>0</v>
      </c>
      <c r="G9" s="39">
        <v>0</v>
      </c>
      <c r="H9" s="39"/>
      <c r="I9" s="39"/>
      <c r="J9" s="39"/>
      <c r="K9" s="27"/>
      <c r="L9" s="43"/>
      <c r="M9" s="43"/>
      <c r="N9" s="27"/>
      <c r="P9" s="9"/>
      <c r="Q9" s="13" t="s">
        <v>17</v>
      </c>
      <c r="R9" s="16" t="e">
        <f>V9</f>
        <v>#REF!</v>
      </c>
      <c r="S9" s="17"/>
      <c r="T9" s="17" t="e">
        <f>#REF!</f>
        <v>#REF!</v>
      </c>
      <c r="U9" s="18" t="e">
        <f>T9/1000000</f>
        <v>#REF!</v>
      </c>
      <c r="V9" s="20" t="e">
        <f>(U9*100)/$U$8</f>
        <v>#REF!</v>
      </c>
      <c r="W9" s="18"/>
    </row>
    <row r="10" spans="1:23" ht="23" x14ac:dyDescent="0.25">
      <c r="A10" s="27"/>
      <c r="B10" s="38">
        <v>4</v>
      </c>
      <c r="C10" s="76">
        <v>522.23</v>
      </c>
      <c r="D10" s="39">
        <v>522.23</v>
      </c>
      <c r="E10" s="39">
        <v>0</v>
      </c>
      <c r="F10" s="39">
        <v>0</v>
      </c>
      <c r="G10" s="39">
        <v>0</v>
      </c>
      <c r="H10" s="39"/>
      <c r="I10" s="39"/>
      <c r="J10" s="39"/>
      <c r="K10" s="27"/>
      <c r="L10" s="43"/>
      <c r="M10" s="43"/>
      <c r="N10" s="27"/>
      <c r="P10" s="9"/>
      <c r="Q10" s="13" t="s">
        <v>19</v>
      </c>
      <c r="R10" s="16" t="e">
        <f>V10</f>
        <v>#REF!</v>
      </c>
      <c r="S10" s="17"/>
      <c r="T10" s="17" t="e">
        <f>#REF!</f>
        <v>#REF!</v>
      </c>
      <c r="U10" s="18" t="e">
        <f>T10/1000000</f>
        <v>#REF!</v>
      </c>
      <c r="V10" s="20" t="e">
        <f>(U10*100)/$U$8</f>
        <v>#REF!</v>
      </c>
      <c r="W10" s="18"/>
    </row>
    <row r="11" spans="1:23" ht="23" x14ac:dyDescent="0.25">
      <c r="A11" s="27"/>
      <c r="B11" s="38">
        <v>4.5</v>
      </c>
      <c r="C11" s="76">
        <v>1988.5800000000002</v>
      </c>
      <c r="D11" s="39">
        <v>1988.5800000000002</v>
      </c>
      <c r="E11" s="39">
        <v>0</v>
      </c>
      <c r="F11" s="39">
        <v>0</v>
      </c>
      <c r="G11" s="39">
        <v>0</v>
      </c>
      <c r="H11" s="39"/>
      <c r="I11" s="39"/>
      <c r="J11" s="39"/>
      <c r="K11" s="27"/>
      <c r="L11" s="43"/>
      <c r="M11" s="43"/>
      <c r="N11" s="27"/>
      <c r="P11" s="9"/>
      <c r="Q11" s="13" t="s">
        <v>21</v>
      </c>
      <c r="R11" s="16" t="e">
        <f>V11</f>
        <v>#REF!</v>
      </c>
      <c r="S11" s="17"/>
      <c r="T11" s="17" t="e">
        <f>#REF!</f>
        <v>#REF!</v>
      </c>
      <c r="U11" s="18" t="e">
        <f>T11/1000000</f>
        <v>#REF!</v>
      </c>
      <c r="V11" s="20" t="e">
        <f>(U11*100)/$U$8</f>
        <v>#REF!</v>
      </c>
      <c r="W11" s="18"/>
    </row>
    <row r="12" spans="1:23" ht="26" thickBot="1" x14ac:dyDescent="0.3">
      <c r="A12" s="27"/>
      <c r="B12" s="38">
        <v>5</v>
      </c>
      <c r="C12" s="76">
        <v>12024.230000000001</v>
      </c>
      <c r="D12" s="39">
        <v>12024.230000000001</v>
      </c>
      <c r="E12" s="39">
        <v>0</v>
      </c>
      <c r="F12" s="39">
        <v>0</v>
      </c>
      <c r="G12" s="39">
        <v>0</v>
      </c>
      <c r="H12" s="39"/>
      <c r="I12" s="39"/>
      <c r="J12" s="39"/>
      <c r="K12" s="27"/>
      <c r="L12" s="43"/>
      <c r="M12" s="43"/>
      <c r="N12" s="27"/>
      <c r="P12" s="21"/>
      <c r="Q12" s="22"/>
      <c r="R12" s="22"/>
      <c r="S12" s="22"/>
      <c r="T12" s="23"/>
      <c r="U12" s="23"/>
      <c r="V12" s="23"/>
      <c r="W12" s="24"/>
    </row>
    <row r="13" spans="1:23" ht="23" x14ac:dyDescent="0.25">
      <c r="A13" s="27"/>
      <c r="B13" s="38">
        <v>5.5</v>
      </c>
      <c r="C13" s="76">
        <v>23189.93</v>
      </c>
      <c r="D13" s="39">
        <v>23189.93</v>
      </c>
      <c r="E13" s="39">
        <v>0</v>
      </c>
      <c r="F13" s="39">
        <v>0</v>
      </c>
      <c r="G13" s="39">
        <v>0</v>
      </c>
      <c r="H13" s="39"/>
      <c r="I13" s="39"/>
      <c r="J13" s="39"/>
      <c r="K13" s="27"/>
      <c r="L13" s="27"/>
      <c r="M13" s="27"/>
      <c r="N13" s="27"/>
    </row>
    <row r="14" spans="1:23" ht="23" x14ac:dyDescent="0.25">
      <c r="A14" s="27"/>
      <c r="B14" s="38">
        <v>6</v>
      </c>
      <c r="C14" s="76">
        <v>29712.309999999998</v>
      </c>
      <c r="D14" s="39">
        <v>29712.309999999998</v>
      </c>
      <c r="E14" s="39">
        <v>0</v>
      </c>
      <c r="F14" s="39">
        <v>0</v>
      </c>
      <c r="G14" s="39">
        <v>0</v>
      </c>
      <c r="H14" s="39"/>
      <c r="I14" s="39"/>
      <c r="J14" s="39"/>
      <c r="K14" s="27"/>
      <c r="L14" s="27"/>
      <c r="M14" s="27"/>
      <c r="N14" s="27"/>
    </row>
    <row r="15" spans="1:23" ht="23" x14ac:dyDescent="0.25">
      <c r="A15" s="27"/>
      <c r="B15" s="38">
        <v>6.5</v>
      </c>
      <c r="C15" s="76">
        <v>28868.71</v>
      </c>
      <c r="D15" s="39">
        <v>28868.71</v>
      </c>
      <c r="E15" s="39">
        <v>0</v>
      </c>
      <c r="F15" s="39">
        <v>0</v>
      </c>
      <c r="G15" s="39">
        <v>0</v>
      </c>
      <c r="H15" s="39"/>
      <c r="I15" s="39"/>
      <c r="J15" s="39"/>
      <c r="K15" s="27"/>
      <c r="L15" s="27"/>
      <c r="M15" s="27"/>
      <c r="N15" s="27"/>
    </row>
    <row r="16" spans="1:23" ht="23" x14ac:dyDescent="0.25">
      <c r="A16" s="27"/>
      <c r="B16" s="38">
        <v>7</v>
      </c>
      <c r="C16" s="76">
        <v>22746.159999999996</v>
      </c>
      <c r="D16" s="39">
        <v>22746.159999999996</v>
      </c>
      <c r="E16" s="39">
        <v>0</v>
      </c>
      <c r="F16" s="39">
        <v>0</v>
      </c>
      <c r="G16" s="39">
        <v>0</v>
      </c>
      <c r="H16" s="39"/>
      <c r="I16" s="39"/>
      <c r="J16" s="39"/>
      <c r="K16" s="27"/>
      <c r="L16" s="27"/>
      <c r="M16" s="27"/>
      <c r="N16" s="27"/>
      <c r="Q16" s="1" t="s">
        <v>22</v>
      </c>
    </row>
    <row r="17" spans="1:14" ht="23" x14ac:dyDescent="0.25">
      <c r="A17" s="27"/>
      <c r="B17" s="38">
        <v>7.5</v>
      </c>
      <c r="C17" s="76">
        <v>17174.37</v>
      </c>
      <c r="D17" s="39">
        <v>17174.37</v>
      </c>
      <c r="E17" s="39">
        <v>0</v>
      </c>
      <c r="F17" s="39">
        <v>0</v>
      </c>
      <c r="G17" s="39">
        <v>0</v>
      </c>
      <c r="H17" s="39"/>
      <c r="I17" s="39"/>
      <c r="J17" s="39"/>
      <c r="K17" s="27"/>
      <c r="L17" s="42">
        <f>K55</f>
        <v>7.5740063785576503E-2</v>
      </c>
      <c r="M17" s="41" t="s">
        <v>16</v>
      </c>
      <c r="N17" s="27"/>
    </row>
    <row r="18" spans="1:14" ht="23" x14ac:dyDescent="0.25">
      <c r="A18" s="27"/>
      <c r="B18" s="38">
        <v>8</v>
      </c>
      <c r="C18" s="76">
        <v>14351.93</v>
      </c>
      <c r="D18" s="39">
        <v>14351.93</v>
      </c>
      <c r="E18" s="39">
        <v>0</v>
      </c>
      <c r="F18" s="39">
        <v>0</v>
      </c>
      <c r="G18" s="39">
        <v>0</v>
      </c>
      <c r="H18" s="39"/>
      <c r="I18" s="39"/>
      <c r="J18" s="39"/>
      <c r="K18" s="27"/>
      <c r="L18" s="42">
        <f>C48</f>
        <v>13939.448788329613</v>
      </c>
      <c r="M18" s="41" t="s">
        <v>18</v>
      </c>
      <c r="N18" s="27"/>
    </row>
    <row r="19" spans="1:14" ht="23" x14ac:dyDescent="0.25">
      <c r="A19" s="27"/>
      <c r="B19" s="38">
        <v>8.5</v>
      </c>
      <c r="C19" s="76">
        <v>11257.57</v>
      </c>
      <c r="D19" s="39">
        <v>11257.57</v>
      </c>
      <c r="E19" s="39">
        <v>0</v>
      </c>
      <c r="F19" s="39">
        <v>0</v>
      </c>
      <c r="G19" s="39">
        <v>0</v>
      </c>
      <c r="H19" s="39"/>
      <c r="I19" s="39"/>
      <c r="J19" s="39"/>
      <c r="K19" s="27"/>
      <c r="L19" s="42">
        <f>C43</f>
        <v>454054872.43000001</v>
      </c>
      <c r="M19" s="41" t="s">
        <v>20</v>
      </c>
      <c r="N19" s="27"/>
    </row>
    <row r="20" spans="1:14" ht="23" x14ac:dyDescent="0.25">
      <c r="A20" s="27"/>
      <c r="B20" s="38">
        <v>9</v>
      </c>
      <c r="C20" s="76">
        <v>10431.25</v>
      </c>
      <c r="D20" s="39">
        <v>10431.25</v>
      </c>
      <c r="E20" s="39">
        <v>0</v>
      </c>
      <c r="F20" s="39">
        <v>0</v>
      </c>
      <c r="G20" s="39">
        <v>0</v>
      </c>
      <c r="H20" s="39"/>
      <c r="I20" s="39"/>
      <c r="J20" s="39"/>
      <c r="K20" s="27"/>
      <c r="L20" s="42">
        <f>L71</f>
        <v>0</v>
      </c>
      <c r="M20" s="27"/>
      <c r="N20" s="27"/>
    </row>
    <row r="21" spans="1:14" ht="23" x14ac:dyDescent="0.25">
      <c r="A21" s="27"/>
      <c r="B21" s="38">
        <v>9.5</v>
      </c>
      <c r="C21" s="76">
        <v>8294.18</v>
      </c>
      <c r="D21" s="39">
        <v>8294.18</v>
      </c>
      <c r="E21" s="39">
        <v>0</v>
      </c>
      <c r="F21" s="39">
        <v>0</v>
      </c>
      <c r="G21" s="39">
        <v>0</v>
      </c>
      <c r="H21" s="39"/>
      <c r="I21" s="39"/>
      <c r="J21" s="39"/>
      <c r="K21" s="27"/>
      <c r="L21" s="27"/>
      <c r="M21" s="27"/>
      <c r="N21" s="27"/>
    </row>
    <row r="22" spans="1:14" ht="23" x14ac:dyDescent="0.25">
      <c r="A22" s="27"/>
      <c r="B22" s="38">
        <v>10</v>
      </c>
      <c r="C22" s="76">
        <v>5802.75</v>
      </c>
      <c r="D22" s="39">
        <v>5802.75</v>
      </c>
      <c r="E22" s="39">
        <v>0</v>
      </c>
      <c r="F22" s="39">
        <v>0</v>
      </c>
      <c r="G22" s="39">
        <v>0</v>
      </c>
      <c r="H22" s="39"/>
      <c r="I22" s="39"/>
      <c r="J22" s="39"/>
      <c r="K22" s="27"/>
      <c r="L22" s="27"/>
      <c r="M22" s="27"/>
      <c r="N22" s="27"/>
    </row>
    <row r="23" spans="1:14" ht="23" x14ac:dyDescent="0.25">
      <c r="A23" s="27"/>
      <c r="B23" s="38">
        <v>10.5</v>
      </c>
      <c r="C23" s="76">
        <v>4371.01</v>
      </c>
      <c r="D23" s="39">
        <v>4371.01</v>
      </c>
      <c r="E23" s="39">
        <v>0</v>
      </c>
      <c r="F23" s="39">
        <v>0</v>
      </c>
      <c r="G23" s="39">
        <v>0</v>
      </c>
      <c r="H23" s="39"/>
      <c r="I23" s="39"/>
      <c r="J23" s="39"/>
      <c r="K23" s="27"/>
      <c r="L23" s="27"/>
      <c r="M23" s="27"/>
      <c r="N23" s="27"/>
    </row>
    <row r="24" spans="1:14" ht="23" x14ac:dyDescent="0.25">
      <c r="A24" s="27"/>
      <c r="B24" s="38">
        <v>11</v>
      </c>
      <c r="C24" s="76">
        <v>153166.24000000002</v>
      </c>
      <c r="D24" s="39">
        <v>153166.24000000002</v>
      </c>
      <c r="E24" s="39">
        <v>0</v>
      </c>
      <c r="F24" s="39">
        <v>0</v>
      </c>
      <c r="G24" s="39">
        <v>0</v>
      </c>
      <c r="H24" s="39"/>
      <c r="I24" s="39"/>
      <c r="J24" s="39"/>
      <c r="K24" s="27"/>
      <c r="L24" s="27"/>
      <c r="M24" s="27"/>
      <c r="N24" s="27"/>
    </row>
    <row r="25" spans="1:14" ht="23" x14ac:dyDescent="0.25">
      <c r="A25" s="27"/>
      <c r="B25" s="38">
        <v>11.5</v>
      </c>
      <c r="C25" s="76">
        <v>454136.43</v>
      </c>
      <c r="D25" s="39">
        <v>454136.43</v>
      </c>
      <c r="E25" s="39">
        <v>0</v>
      </c>
      <c r="F25" s="39">
        <v>0</v>
      </c>
      <c r="G25" s="39">
        <v>0</v>
      </c>
      <c r="H25" s="39"/>
      <c r="I25" s="39"/>
      <c r="J25" s="39"/>
      <c r="K25" s="27"/>
      <c r="L25" s="27"/>
      <c r="M25" s="27"/>
      <c r="N25" s="27"/>
    </row>
    <row r="26" spans="1:14" ht="23" x14ac:dyDescent="0.25">
      <c r="A26" s="27"/>
      <c r="B26" s="38">
        <v>12</v>
      </c>
      <c r="C26" s="76">
        <v>4089121.46</v>
      </c>
      <c r="D26" s="39">
        <v>2271734.1444444447</v>
      </c>
      <c r="E26" s="39">
        <v>1817387.3155555555</v>
      </c>
      <c r="F26" s="39">
        <v>0</v>
      </c>
      <c r="G26" s="39">
        <v>0</v>
      </c>
      <c r="H26" s="39"/>
      <c r="I26" s="39"/>
      <c r="J26" s="39"/>
      <c r="K26" s="27"/>
      <c r="L26" s="27"/>
      <c r="M26" s="27"/>
      <c r="N26" s="27"/>
    </row>
    <row r="27" spans="1:14" ht="23" x14ac:dyDescent="0.25">
      <c r="A27" s="27"/>
      <c r="B27" s="38">
        <v>12.5</v>
      </c>
      <c r="C27" s="76">
        <v>12160091.239999998</v>
      </c>
      <c r="D27" s="39">
        <v>8360062.7274999991</v>
      </c>
      <c r="E27" s="39">
        <v>3800028.5124999993</v>
      </c>
      <c r="F27" s="39">
        <v>0</v>
      </c>
      <c r="G27" s="39">
        <v>0</v>
      </c>
      <c r="H27" s="39"/>
      <c r="I27" s="39"/>
      <c r="J27" s="39"/>
      <c r="K27" s="27"/>
      <c r="L27" s="27"/>
      <c r="M27" s="27"/>
      <c r="N27" s="27"/>
    </row>
    <row r="28" spans="1:14" ht="23" x14ac:dyDescent="0.25">
      <c r="A28" s="27"/>
      <c r="B28" s="38">
        <v>13</v>
      </c>
      <c r="C28" s="76">
        <v>14898202.380000001</v>
      </c>
      <c r="D28" s="39">
        <v>3920579.57368421</v>
      </c>
      <c r="E28" s="39">
        <v>10977622.806315791</v>
      </c>
      <c r="F28" s="39">
        <v>0</v>
      </c>
      <c r="G28" s="39">
        <v>0</v>
      </c>
      <c r="H28" s="39"/>
      <c r="I28" s="39"/>
      <c r="J28" s="39"/>
      <c r="K28" s="27"/>
      <c r="L28" s="27"/>
      <c r="M28" s="27"/>
      <c r="N28" s="27"/>
    </row>
    <row r="29" spans="1:14" ht="23" x14ac:dyDescent="0.25">
      <c r="A29" s="27"/>
      <c r="B29" s="38">
        <v>13.5</v>
      </c>
      <c r="C29" s="76">
        <v>10739298.5</v>
      </c>
      <c r="D29" s="39">
        <v>0</v>
      </c>
      <c r="E29" s="39">
        <v>8949415.4166666679</v>
      </c>
      <c r="F29" s="39">
        <v>1789883.083333333</v>
      </c>
      <c r="G29" s="39">
        <v>0</v>
      </c>
      <c r="H29" s="39"/>
      <c r="I29" s="39"/>
      <c r="J29" s="39"/>
      <c r="K29" s="27"/>
      <c r="L29" s="27"/>
      <c r="M29" s="27"/>
      <c r="N29" s="27"/>
    </row>
    <row r="30" spans="1:14" ht="23" x14ac:dyDescent="0.25">
      <c r="A30" s="27"/>
      <c r="B30" s="38">
        <v>14</v>
      </c>
      <c r="C30" s="76">
        <v>18347385.73</v>
      </c>
      <c r="D30" s="39">
        <v>0</v>
      </c>
      <c r="E30" s="39">
        <v>7135094.4505555555</v>
      </c>
      <c r="F30" s="39">
        <v>11212291.279444445</v>
      </c>
      <c r="G30" s="39">
        <v>0</v>
      </c>
      <c r="H30" s="39"/>
      <c r="I30" s="39"/>
      <c r="J30" s="39"/>
      <c r="K30" s="27"/>
      <c r="L30" s="27"/>
      <c r="M30" s="27"/>
      <c r="N30" s="27"/>
    </row>
    <row r="31" spans="1:14" ht="23" x14ac:dyDescent="0.25">
      <c r="A31" s="27"/>
      <c r="B31" s="38">
        <v>14.5</v>
      </c>
      <c r="C31" s="76">
        <v>39016234.560000002</v>
      </c>
      <c r="D31" s="39">
        <v>0</v>
      </c>
      <c r="E31" s="39">
        <v>9289579.6571428571</v>
      </c>
      <c r="F31" s="39">
        <v>27868738.971428569</v>
      </c>
      <c r="G31" s="39">
        <v>1857915.9314285712</v>
      </c>
      <c r="H31" s="39"/>
      <c r="I31" s="39"/>
      <c r="J31" s="39"/>
      <c r="K31" s="27"/>
      <c r="L31" s="27"/>
      <c r="M31" s="27"/>
      <c r="N31" s="27"/>
    </row>
    <row r="32" spans="1:14" ht="23" x14ac:dyDescent="0.25">
      <c r="A32" s="27"/>
      <c r="B32" s="38">
        <v>15</v>
      </c>
      <c r="C32" s="76">
        <v>85452826.500000015</v>
      </c>
      <c r="D32" s="39">
        <v>0</v>
      </c>
      <c r="E32" s="39">
        <v>12207546.642857144</v>
      </c>
      <c r="F32" s="39">
        <v>65106915.428571433</v>
      </c>
      <c r="G32" s="39">
        <v>8138364.4285714291</v>
      </c>
      <c r="H32" s="39"/>
      <c r="I32" s="39"/>
      <c r="J32" s="39"/>
      <c r="K32" s="27"/>
      <c r="L32" s="27"/>
      <c r="M32" s="27"/>
      <c r="N32" s="27"/>
    </row>
    <row r="33" spans="1:14" ht="23" x14ac:dyDescent="0.25">
      <c r="A33" s="27"/>
      <c r="B33" s="38">
        <v>15.5</v>
      </c>
      <c r="C33" s="76">
        <v>118349172.69</v>
      </c>
      <c r="D33" s="39">
        <v>0</v>
      </c>
      <c r="E33" s="39">
        <v>0</v>
      </c>
      <c r="F33" s="39">
        <v>82329859.262608692</v>
      </c>
      <c r="G33" s="39">
        <v>36019313.427391306</v>
      </c>
      <c r="H33" s="39"/>
      <c r="I33" s="39"/>
      <c r="J33" s="39"/>
      <c r="K33" s="27"/>
      <c r="L33" s="27"/>
      <c r="M33" s="27"/>
      <c r="N33" s="27"/>
    </row>
    <row r="34" spans="1:14" ht="23" x14ac:dyDescent="0.25">
      <c r="A34" s="27"/>
      <c r="B34" s="38">
        <v>16</v>
      </c>
      <c r="C34" s="76">
        <v>99746471.280000001</v>
      </c>
      <c r="D34" s="39">
        <v>0</v>
      </c>
      <c r="E34" s="39">
        <v>5249814.2778947363</v>
      </c>
      <c r="F34" s="39">
        <v>57747957.056842104</v>
      </c>
      <c r="G34" s="39">
        <v>36748699.945263155</v>
      </c>
      <c r="H34" s="39"/>
      <c r="I34" s="39"/>
      <c r="J34" s="39"/>
      <c r="K34" s="27"/>
      <c r="L34" s="27"/>
      <c r="M34" s="27"/>
      <c r="N34" s="27"/>
    </row>
    <row r="35" spans="1:14" ht="23" x14ac:dyDescent="0.25">
      <c r="A35" s="27"/>
      <c r="B35" s="38">
        <v>16.5</v>
      </c>
      <c r="C35" s="76">
        <v>42585895.409999996</v>
      </c>
      <c r="D35" s="39">
        <v>0</v>
      </c>
      <c r="E35" s="39">
        <v>0</v>
      </c>
      <c r="F35" s="39">
        <v>26896354.995789472</v>
      </c>
      <c r="G35" s="39">
        <v>15689540.414210524</v>
      </c>
      <c r="H35" s="39"/>
      <c r="I35" s="39"/>
      <c r="J35" s="39"/>
      <c r="K35" s="27"/>
      <c r="L35" s="27"/>
      <c r="M35" s="27"/>
      <c r="N35" s="27"/>
    </row>
    <row r="36" spans="1:14" ht="23" x14ac:dyDescent="0.25">
      <c r="A36" s="27"/>
      <c r="B36" s="38">
        <v>17</v>
      </c>
      <c r="C36" s="76">
        <v>7196511.6399999997</v>
      </c>
      <c r="D36" s="39">
        <v>0</v>
      </c>
      <c r="E36" s="39">
        <v>0</v>
      </c>
      <c r="F36" s="39">
        <v>4112292.3657142855</v>
      </c>
      <c r="G36" s="39">
        <v>3084219.2742857141</v>
      </c>
      <c r="H36" s="39"/>
      <c r="I36" s="39"/>
      <c r="J36" s="39"/>
      <c r="K36" s="27"/>
      <c r="L36" s="27"/>
      <c r="M36" s="27"/>
      <c r="N36" s="27"/>
    </row>
    <row r="37" spans="1:14" ht="23" x14ac:dyDescent="0.25">
      <c r="A37" s="27"/>
      <c r="B37" s="38">
        <v>17.5</v>
      </c>
      <c r="C37" s="76">
        <v>675623.16</v>
      </c>
      <c r="D37" s="39">
        <v>0</v>
      </c>
      <c r="E37" s="39">
        <v>0</v>
      </c>
      <c r="F37" s="39">
        <v>0</v>
      </c>
      <c r="G37" s="39">
        <v>675623.16</v>
      </c>
      <c r="H37" s="39"/>
      <c r="I37" s="39"/>
      <c r="J37" s="39"/>
      <c r="K37" s="27"/>
      <c r="L37" s="27"/>
      <c r="M37" s="27"/>
      <c r="N37" s="27"/>
    </row>
    <row r="38" spans="1:14" ht="23" x14ac:dyDescent="0.25">
      <c r="A38" s="27"/>
      <c r="B38" s="38">
        <v>18</v>
      </c>
      <c r="C38" s="76"/>
      <c r="D38" s="39"/>
      <c r="E38" s="39"/>
      <c r="F38" s="39"/>
      <c r="G38" s="39"/>
      <c r="H38" s="39"/>
      <c r="I38" s="39"/>
      <c r="J38" s="39"/>
      <c r="K38" s="27"/>
      <c r="L38" s="43"/>
      <c r="M38" s="43"/>
      <c r="N38" s="27"/>
    </row>
    <row r="39" spans="1:14" ht="23" x14ac:dyDescent="0.25">
      <c r="A39" s="27"/>
      <c r="B39" s="38">
        <v>18.5</v>
      </c>
      <c r="C39" s="76"/>
      <c r="D39" s="39"/>
      <c r="E39" s="39"/>
      <c r="F39" s="39"/>
      <c r="G39" s="39"/>
      <c r="H39" s="39"/>
      <c r="I39" s="39"/>
      <c r="J39" s="39"/>
      <c r="K39" s="27"/>
      <c r="L39" s="43"/>
      <c r="M39" s="43"/>
      <c r="N39" s="27"/>
    </row>
    <row r="40" spans="1:14" ht="23" x14ac:dyDescent="0.25">
      <c r="A40" s="27"/>
      <c r="B40" s="38">
        <v>19</v>
      </c>
      <c r="C40" s="76"/>
      <c r="D40" s="39"/>
      <c r="E40" s="39"/>
      <c r="F40" s="39"/>
      <c r="G40" s="39"/>
      <c r="H40" s="39"/>
      <c r="I40" s="39"/>
      <c r="J40" s="39"/>
      <c r="K40" s="27"/>
      <c r="L40" s="43"/>
      <c r="M40" s="43"/>
      <c r="N40" s="27"/>
    </row>
    <row r="41" spans="1:14" ht="23" x14ac:dyDescent="0.25">
      <c r="A41" s="27"/>
      <c r="B41" s="38">
        <v>19.5</v>
      </c>
      <c r="C41" s="76"/>
      <c r="D41" s="39"/>
      <c r="E41" s="39"/>
      <c r="F41" s="39"/>
      <c r="G41" s="39"/>
      <c r="H41" s="39"/>
      <c r="I41" s="39"/>
      <c r="J41" s="39"/>
      <c r="K41" s="27"/>
      <c r="L41" s="43"/>
      <c r="M41" s="43"/>
      <c r="N41" s="27"/>
    </row>
    <row r="42" spans="1:14" ht="23" x14ac:dyDescent="0.25">
      <c r="A42" s="27"/>
      <c r="B42" s="44"/>
      <c r="C42" s="77"/>
      <c r="D42" s="45"/>
      <c r="E42" s="45"/>
      <c r="F42" s="45"/>
      <c r="G42" s="45"/>
      <c r="H42" s="45"/>
      <c r="I42" s="45"/>
      <c r="J42" s="45"/>
      <c r="K42" s="27"/>
      <c r="L42" s="43"/>
      <c r="M42" s="43"/>
      <c r="N42" s="27"/>
    </row>
    <row r="43" spans="1:14" ht="23" x14ac:dyDescent="0.25">
      <c r="A43" s="27"/>
      <c r="B43" s="46" t="s">
        <v>23</v>
      </c>
      <c r="C43" s="83">
        <v>454054872.43000001</v>
      </c>
      <c r="D43" s="39">
        <v>15350414.325628653</v>
      </c>
      <c r="E43" s="39">
        <v>59426489.0794883</v>
      </c>
      <c r="F43" s="39">
        <v>277064292.44373232</v>
      </c>
      <c r="G43" s="39">
        <v>102213676.5811507</v>
      </c>
      <c r="H43" s="39"/>
      <c r="I43" s="39"/>
      <c r="J43" s="39"/>
      <c r="K43" s="27"/>
      <c r="L43" s="43"/>
      <c r="M43" s="43"/>
      <c r="N43" s="27"/>
    </row>
    <row r="44" spans="1:14" s="25" customFormat="1" ht="23" x14ac:dyDescent="0.25">
      <c r="A44" s="47"/>
      <c r="B44" s="38" t="s">
        <v>24</v>
      </c>
      <c r="C44" s="79">
        <v>100</v>
      </c>
      <c r="D44" s="48">
        <v>3.3807399188289011</v>
      </c>
      <c r="E44" s="48">
        <v>13.08795317214658</v>
      </c>
      <c r="F44" s="48">
        <v>61.020002045335687</v>
      </c>
      <c r="G44" s="48">
        <v>22.511304863688832</v>
      </c>
      <c r="H44" s="48"/>
      <c r="I44" s="48"/>
      <c r="J44" s="48"/>
      <c r="K44" s="47"/>
      <c r="L44" s="43"/>
      <c r="M44" s="43"/>
      <c r="N44" s="47"/>
    </row>
    <row r="45" spans="1:14" s="25" customFormat="1" ht="23" x14ac:dyDescent="0.25">
      <c r="A45" s="47"/>
      <c r="B45" s="38" t="s">
        <v>25</v>
      </c>
      <c r="C45" s="80">
        <v>15.239464717641068</v>
      </c>
      <c r="D45" s="49">
        <v>12.441115942136429</v>
      </c>
      <c r="E45" s="49">
        <v>14.043159492550153</v>
      </c>
      <c r="F45" s="49">
        <v>15.431851096609281</v>
      </c>
      <c r="G45" s="49">
        <v>15.833755409389584</v>
      </c>
      <c r="H45" s="49"/>
      <c r="I45" s="49"/>
      <c r="J45" s="49"/>
      <c r="K45" s="47"/>
      <c r="L45" s="43"/>
      <c r="M45" s="43"/>
      <c r="N45" s="47"/>
    </row>
    <row r="46" spans="1:14" s="26" customFormat="1" ht="23" x14ac:dyDescent="0.25">
      <c r="A46" s="50"/>
      <c r="B46" s="51" t="s">
        <v>26</v>
      </c>
      <c r="C46" s="81">
        <v>1.0512578853981869</v>
      </c>
      <c r="D46" s="52">
        <v>0.54788506922700952</v>
      </c>
      <c r="E46" s="52">
        <v>1.0845852518370627</v>
      </c>
      <c r="F46" s="52">
        <v>0.45416135997147639</v>
      </c>
      <c r="G46" s="52">
        <v>0.26440056685868674</v>
      </c>
      <c r="H46" s="52"/>
      <c r="I46" s="52"/>
      <c r="J46" s="52"/>
      <c r="K46" s="50"/>
      <c r="L46" s="43"/>
      <c r="M46" s="43"/>
      <c r="N46" s="50"/>
    </row>
    <row r="47" spans="1:14" ht="23" x14ac:dyDescent="0.25">
      <c r="A47" s="27"/>
      <c r="B47" s="53" t="s">
        <v>27</v>
      </c>
      <c r="C47" s="82">
        <v>30.713527347330739</v>
      </c>
      <c r="D47" s="54">
        <v>16.236406182124465</v>
      </c>
      <c r="E47" s="54">
        <v>23.862747591659904</v>
      </c>
      <c r="F47" s="54">
        <v>31.66832091148741</v>
      </c>
      <c r="G47" s="54">
        <v>34.22216192480834</v>
      </c>
      <c r="H47" s="54"/>
      <c r="I47" s="54"/>
      <c r="J47" s="54"/>
      <c r="K47" s="27"/>
      <c r="L47" s="43"/>
      <c r="M47" s="43"/>
      <c r="N47" s="27"/>
    </row>
    <row r="48" spans="1:14" ht="23" x14ac:dyDescent="0.25">
      <c r="A48" s="27"/>
      <c r="B48" s="46" t="s">
        <v>28</v>
      </c>
      <c r="C48" s="76">
        <v>13939.448788329613</v>
      </c>
      <c r="D48" s="55">
        <v>249.23556205480904</v>
      </c>
      <c r="E48" s="55">
        <v>1418.079309162363</v>
      </c>
      <c r="F48" s="55">
        <v>8774.1609262223119</v>
      </c>
      <c r="G48" s="55">
        <v>3497.972990890129</v>
      </c>
      <c r="H48" s="55"/>
      <c r="I48" s="55"/>
      <c r="J48" s="55"/>
      <c r="K48" s="27"/>
      <c r="L48" s="43"/>
      <c r="M48" s="43"/>
      <c r="N48" s="27"/>
    </row>
    <row r="49" spans="1:14" ht="23" x14ac:dyDescent="0.25">
      <c r="A49" s="27"/>
      <c r="B49" s="44" t="s">
        <v>24</v>
      </c>
      <c r="C49" s="84">
        <v>100</v>
      </c>
      <c r="D49" s="56">
        <v>1.7879872141248088</v>
      </c>
      <c r="E49" s="56">
        <v>10.173137623272504</v>
      </c>
      <c r="F49" s="56">
        <v>62.944819837985385</v>
      </c>
      <c r="G49" s="56">
        <v>25.094055324617301</v>
      </c>
      <c r="H49" s="56"/>
      <c r="I49" s="57"/>
      <c r="J49" s="57"/>
      <c r="K49" s="27"/>
      <c r="L49" s="43"/>
      <c r="M49" s="43"/>
      <c r="N49" s="27"/>
    </row>
    <row r="50" spans="1:14" ht="23" x14ac:dyDescent="0.25">
      <c r="A50" s="27"/>
      <c r="B50" s="28"/>
      <c r="C50" s="27"/>
      <c r="D50" s="27"/>
      <c r="E50" s="27"/>
      <c r="F50" s="27"/>
      <c r="G50" s="27"/>
      <c r="H50" s="27"/>
      <c r="I50" s="27"/>
      <c r="J50" s="27"/>
      <c r="K50" s="27"/>
      <c r="L50" s="43"/>
      <c r="M50" s="43"/>
      <c r="N50" s="27"/>
    </row>
    <row r="51" spans="1:14" ht="23" x14ac:dyDescent="0.25">
      <c r="A51" s="27"/>
      <c r="B51" s="28"/>
      <c r="C51" s="27" t="s">
        <v>30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</row>
    <row r="52" spans="1:14" ht="23" x14ac:dyDescent="0.25">
      <c r="A52" s="27"/>
      <c r="B52" s="28"/>
      <c r="C52" s="27" t="s">
        <v>16</v>
      </c>
      <c r="D52" s="27"/>
      <c r="E52" s="27">
        <f>E43/1000000</f>
        <v>59.426489079488299</v>
      </c>
      <c r="F52" s="27">
        <f>F43/1000000</f>
        <v>277.06429244373231</v>
      </c>
      <c r="G52" s="27">
        <f>G43/1000000</f>
        <v>102.21367658115069</v>
      </c>
      <c r="H52" s="27">
        <f>H43/1000000</f>
        <v>0</v>
      </c>
      <c r="I52" s="27">
        <f>I43/1000000</f>
        <v>0</v>
      </c>
      <c r="J52" s="27"/>
      <c r="K52" s="27"/>
      <c r="L52" s="27"/>
      <c r="M52" s="27"/>
      <c r="N52" s="27"/>
    </row>
    <row r="53" spans="1:14" ht="23" x14ac:dyDescent="0.25">
      <c r="A53" s="27"/>
      <c r="B53" s="28"/>
      <c r="C53" s="27">
        <f>L55</f>
        <v>0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 ht="23" x14ac:dyDescent="0.25">
      <c r="A54" s="27"/>
      <c r="B54" s="28"/>
      <c r="C54" s="47">
        <f>K55</f>
        <v>7.5740063785576503E-2</v>
      </c>
      <c r="D54" s="58" t="str">
        <f t="shared" ref="D54:I54" si="0">D6</f>
        <v>O</v>
      </c>
      <c r="E54" s="58" t="str">
        <f t="shared" si="0"/>
        <v>I</v>
      </c>
      <c r="F54" s="58" t="str">
        <f t="shared" si="0"/>
        <v>II</v>
      </c>
      <c r="G54" s="58" t="str">
        <f t="shared" si="0"/>
        <v>III</v>
      </c>
      <c r="H54" s="58" t="str">
        <f t="shared" si="0"/>
        <v>IV</v>
      </c>
      <c r="I54" s="58" t="str">
        <f t="shared" si="0"/>
        <v>V</v>
      </c>
      <c r="J54" s="27"/>
      <c r="K54" s="27"/>
      <c r="L54" s="27"/>
      <c r="M54" s="27"/>
      <c r="N54" s="27"/>
    </row>
    <row r="55" spans="1:14" ht="23" x14ac:dyDescent="0.25">
      <c r="A55" s="27"/>
      <c r="B55" s="59">
        <v>2017</v>
      </c>
      <c r="C55" s="27" t="str">
        <f>CONCATENATE(C51,C53,C52)</f>
        <v>&lt; 11,5 cm =0%</v>
      </c>
      <c r="D55" s="47">
        <f t="shared" ref="D55:I55" si="1">SUM(D8:D24)/1000000000</f>
        <v>3.4390145000000002E-4</v>
      </c>
      <c r="E55" s="47">
        <f t="shared" si="1"/>
        <v>0</v>
      </c>
      <c r="F55" s="47">
        <f t="shared" si="1"/>
        <v>0</v>
      </c>
      <c r="G55" s="47">
        <f t="shared" si="1"/>
        <v>0</v>
      </c>
      <c r="H55" s="47">
        <f t="shared" si="1"/>
        <v>0</v>
      </c>
      <c r="I55" s="47">
        <f t="shared" si="1"/>
        <v>0</v>
      </c>
      <c r="J55" s="47">
        <f>SUM(D55:I55)</f>
        <v>3.4390145000000002E-4</v>
      </c>
      <c r="K55" s="47">
        <f>(J55/$J$57)*100</f>
        <v>7.5740063785576503E-2</v>
      </c>
      <c r="L55" s="47">
        <f>ROUND(K55,0)</f>
        <v>0</v>
      </c>
      <c r="M55" s="27">
        <f>ROUND(K55,0)</f>
        <v>0</v>
      </c>
      <c r="N55" s="27"/>
    </row>
    <row r="56" spans="1:14" ht="23" x14ac:dyDescent="0.25">
      <c r="A56" s="27"/>
      <c r="B56" s="59"/>
      <c r="C56" s="27" t="s">
        <v>29</v>
      </c>
      <c r="D56" s="47">
        <f t="shared" ref="D56:I56" si="2">SUM(D25:D42)/1000000000</f>
        <v>1.5006512875628654E-2</v>
      </c>
      <c r="E56" s="47">
        <f t="shared" si="2"/>
        <v>5.9426489079488297E-2</v>
      </c>
      <c r="F56" s="47">
        <f t="shared" si="2"/>
        <v>0.27706429244373232</v>
      </c>
      <c r="G56" s="47">
        <f t="shared" si="2"/>
        <v>0.1022136765811507</v>
      </c>
      <c r="H56" s="47">
        <f t="shared" si="2"/>
        <v>0</v>
      </c>
      <c r="I56" s="47">
        <f t="shared" si="2"/>
        <v>0</v>
      </c>
      <c r="J56" s="47">
        <f>SUM(D56:I56)</f>
        <v>0.45371097097999996</v>
      </c>
      <c r="K56" s="47">
        <f>(J56/$J$57)*100</f>
        <v>99.924259936214426</v>
      </c>
      <c r="L56" s="27"/>
      <c r="M56" s="27"/>
      <c r="N56" s="27"/>
    </row>
    <row r="57" spans="1:14" ht="23" x14ac:dyDescent="0.25">
      <c r="A57" s="27"/>
      <c r="B57" s="59"/>
      <c r="C57" s="27"/>
      <c r="D57" s="27"/>
      <c r="E57" s="27"/>
      <c r="F57" s="27"/>
      <c r="G57" s="27"/>
      <c r="H57" s="27"/>
      <c r="I57" s="27"/>
      <c r="J57" s="47">
        <f>SUM(J55:J56)</f>
        <v>0.45405487242999998</v>
      </c>
      <c r="K57" s="47">
        <f>(J57/$J$57)*100</f>
        <v>100</v>
      </c>
      <c r="L57" s="27"/>
      <c r="M57" s="27"/>
      <c r="N57" s="27"/>
    </row>
    <row r="58" spans="1:14" ht="23" x14ac:dyDescent="0.25">
      <c r="A58" s="27"/>
      <c r="B58" s="59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 ht="23" x14ac:dyDescent="0.25">
      <c r="A59" s="27"/>
      <c r="B59" s="59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 ht="23" x14ac:dyDescent="0.25">
      <c r="A60" s="27"/>
      <c r="B60" s="59"/>
      <c r="C60" s="47">
        <f>K61</f>
        <v>0</v>
      </c>
      <c r="D60" s="60" t="s">
        <v>5</v>
      </c>
      <c r="E60" s="60" t="s">
        <v>6</v>
      </c>
      <c r="F60" s="60" t="s">
        <v>7</v>
      </c>
      <c r="G60" s="60" t="s">
        <v>8</v>
      </c>
      <c r="H60" s="60" t="s">
        <v>9</v>
      </c>
      <c r="I60" s="60" t="s">
        <v>10</v>
      </c>
      <c r="J60" s="27"/>
      <c r="K60" s="27"/>
      <c r="L60" s="27"/>
      <c r="M60" s="27"/>
      <c r="N60" s="27"/>
    </row>
    <row r="61" spans="1:14" ht="23" x14ac:dyDescent="0.25">
      <c r="A61" s="27"/>
      <c r="B61" s="59"/>
      <c r="C61" s="27" t="s">
        <v>31</v>
      </c>
      <c r="D61" s="47"/>
      <c r="E61" s="47"/>
      <c r="F61" s="47"/>
      <c r="G61" s="47"/>
      <c r="H61" s="47"/>
      <c r="I61" s="47"/>
      <c r="J61" s="47"/>
      <c r="K61" s="47"/>
      <c r="L61" s="42"/>
      <c r="M61" s="27">
        <f>ROUND(K61,0)</f>
        <v>0</v>
      </c>
      <c r="N61" s="27"/>
    </row>
    <row r="62" spans="1:14" ht="23" x14ac:dyDescent="0.25">
      <c r="A62" s="27"/>
      <c r="B62" s="59"/>
      <c r="C62" s="27" t="s">
        <v>29</v>
      </c>
      <c r="D62" s="47"/>
      <c r="E62" s="47"/>
      <c r="F62" s="47"/>
      <c r="G62" s="47"/>
      <c r="H62" s="47"/>
      <c r="I62" s="47"/>
      <c r="J62" s="47"/>
      <c r="K62" s="47"/>
      <c r="L62" s="42"/>
      <c r="M62" s="27"/>
      <c r="N62" s="27"/>
    </row>
    <row r="63" spans="1:14" ht="23" x14ac:dyDescent="0.25">
      <c r="A63" s="27"/>
      <c r="B63" s="59"/>
      <c r="C63" s="27"/>
      <c r="D63" s="27"/>
      <c r="E63" s="27"/>
      <c r="F63" s="27"/>
      <c r="G63" s="27"/>
      <c r="H63" s="27"/>
      <c r="I63" s="27"/>
      <c r="J63" s="47"/>
      <c r="K63" s="47"/>
      <c r="L63" s="42"/>
      <c r="M63" s="27"/>
      <c r="N63" s="27"/>
    </row>
    <row r="64" spans="1:14" ht="23" x14ac:dyDescent="0.25">
      <c r="A64" s="27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</sheetData>
  <mergeCells count="2">
    <mergeCell ref="B1:J1"/>
    <mergeCell ref="B2:J2"/>
  </mergeCells>
  <phoneticPr fontId="0" type="noConversion"/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&amp;CSUBSECRETARIA DE ECONOMÍA - CONVENIO DE DESEMPEÑO, 2017
PROGRAMA DE SEGUIMIENTO DE LAS PRINCIPALES PESQUERÍAS PELÁGICAS DE LA ZONA CENTRO-SUR DE CHILE, V-XI REGIONES, AÑO 2017. ANEXO 5B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64"/>
  <sheetViews>
    <sheetView showZeros="0" zoomScale="35" zoomScaleNormal="35" workbookViewId="0"/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3" width="24.140625" style="3" customWidth="1"/>
    <col min="4" max="8" width="23.85546875" style="3" customWidth="1"/>
    <col min="9" max="10" width="20.85546875" style="3" customWidth="1"/>
    <col min="11" max="11" width="11.5703125" style="1"/>
    <col min="12" max="12" width="22.140625" style="1" bestFit="1" customWidth="1"/>
    <col min="13" max="17" width="11.5703125" style="1"/>
    <col min="18" max="18" width="13.85546875" style="1" customWidth="1"/>
    <col min="19" max="20" width="17.5703125" style="1" bestFit="1" customWidth="1"/>
    <col min="21" max="22" width="17.5703125" style="1" customWidth="1"/>
    <col min="23" max="16384" width="11.5703125" style="1"/>
  </cols>
  <sheetData>
    <row r="1" spans="1:23" ht="23" x14ac:dyDescent="0.25">
      <c r="A1" s="27"/>
      <c r="B1" s="87" t="s">
        <v>38</v>
      </c>
      <c r="C1" s="87"/>
      <c r="D1" s="87"/>
      <c r="E1" s="87"/>
      <c r="F1" s="87"/>
      <c r="G1" s="87"/>
      <c r="H1" s="87"/>
      <c r="I1" s="87"/>
      <c r="J1" s="87"/>
      <c r="K1" s="27"/>
      <c r="L1" s="27"/>
      <c r="M1" s="27"/>
      <c r="N1" s="27"/>
    </row>
    <row r="2" spans="1:23" ht="23" x14ac:dyDescent="0.25">
      <c r="A2" s="27"/>
      <c r="B2" s="87" t="s">
        <v>37</v>
      </c>
      <c r="C2" s="87"/>
      <c r="D2" s="87"/>
      <c r="E2" s="87"/>
      <c r="F2" s="87"/>
      <c r="G2" s="87"/>
      <c r="H2" s="87"/>
      <c r="I2" s="87"/>
      <c r="J2" s="87"/>
      <c r="K2" s="27"/>
      <c r="L2" s="43"/>
      <c r="M2" s="43"/>
      <c r="N2" s="27"/>
    </row>
    <row r="3" spans="1:23" ht="23" x14ac:dyDescent="0.25">
      <c r="A3" s="27"/>
      <c r="B3" s="28"/>
      <c r="C3" s="27"/>
      <c r="D3" s="27"/>
      <c r="E3" s="27"/>
      <c r="F3" s="27"/>
      <c r="G3" s="27"/>
      <c r="H3" s="27"/>
      <c r="I3" s="27"/>
      <c r="J3" s="27"/>
      <c r="K3" s="27"/>
      <c r="L3" s="43"/>
      <c r="M3" s="43"/>
      <c r="N3" s="27"/>
    </row>
    <row r="4" spans="1:23" s="4" customFormat="1" ht="24" thickBot="1" x14ac:dyDescent="0.3">
      <c r="A4" s="29"/>
      <c r="B4" s="64"/>
      <c r="C4" s="85"/>
      <c r="D4" s="65"/>
      <c r="E4" s="65"/>
      <c r="F4" s="65"/>
      <c r="G4" s="65"/>
      <c r="H4" s="65"/>
      <c r="I4" s="65"/>
      <c r="J4" s="65"/>
      <c r="K4" s="29"/>
      <c r="L4" s="43"/>
      <c r="M4" s="43"/>
      <c r="N4" s="29"/>
    </row>
    <row r="5" spans="1:23" s="5" customFormat="1" ht="30" x14ac:dyDescent="0.3">
      <c r="A5" s="29"/>
      <c r="B5" s="32" t="s">
        <v>0</v>
      </c>
      <c r="C5" s="74" t="s">
        <v>1</v>
      </c>
      <c r="D5" s="33" t="s">
        <v>2</v>
      </c>
      <c r="E5" s="33"/>
      <c r="F5" s="33"/>
      <c r="G5" s="33"/>
      <c r="H5" s="33"/>
      <c r="I5" s="33"/>
      <c r="J5" s="33"/>
      <c r="K5" s="29"/>
      <c r="L5" s="43"/>
      <c r="M5" s="43"/>
      <c r="N5" s="29"/>
      <c r="P5" s="6"/>
      <c r="Q5" s="7"/>
      <c r="R5" s="7"/>
      <c r="S5" s="7"/>
      <c r="T5" s="7"/>
      <c r="U5" s="7"/>
      <c r="V5" s="7"/>
      <c r="W5" s="8"/>
    </row>
    <row r="6" spans="1:23" s="4" customFormat="1" ht="23" x14ac:dyDescent="0.25">
      <c r="A6" s="29"/>
      <c r="B6" s="32" t="s">
        <v>3</v>
      </c>
      <c r="C6" s="74" t="s">
        <v>4</v>
      </c>
      <c r="D6" s="34" t="s">
        <v>5</v>
      </c>
      <c r="E6" s="34" t="s">
        <v>6</v>
      </c>
      <c r="F6" s="34" t="s">
        <v>7</v>
      </c>
      <c r="G6" s="34" t="s">
        <v>8</v>
      </c>
      <c r="H6" s="34" t="s">
        <v>9</v>
      </c>
      <c r="I6" s="34" t="s">
        <v>10</v>
      </c>
      <c r="J6" s="35"/>
      <c r="K6" s="29"/>
      <c r="L6" s="43"/>
      <c r="M6" s="43"/>
      <c r="N6" s="29"/>
      <c r="P6" s="9"/>
      <c r="Q6" s="10"/>
      <c r="R6" s="10"/>
      <c r="S6" s="10"/>
      <c r="T6" s="11" t="s">
        <v>11</v>
      </c>
      <c r="U6" s="12" t="s">
        <v>12</v>
      </c>
      <c r="V6" s="12" t="s">
        <v>12</v>
      </c>
      <c r="W6" s="12" t="s">
        <v>12</v>
      </c>
    </row>
    <row r="7" spans="1:23" ht="23" x14ac:dyDescent="0.25">
      <c r="A7" s="27"/>
      <c r="B7" s="36"/>
      <c r="C7" s="75"/>
      <c r="D7" s="37"/>
      <c r="E7" s="37"/>
      <c r="F7" s="37"/>
      <c r="G7" s="37"/>
      <c r="H7" s="37"/>
      <c r="I7" s="37"/>
      <c r="J7" s="37"/>
      <c r="K7" s="27"/>
      <c r="L7" s="43"/>
      <c r="M7" s="43"/>
      <c r="N7" s="27"/>
      <c r="P7" s="9"/>
      <c r="Q7" s="13" t="s">
        <v>13</v>
      </c>
      <c r="R7" s="13"/>
      <c r="S7" s="14" t="s">
        <v>14</v>
      </c>
      <c r="T7" s="10"/>
      <c r="U7" s="15"/>
      <c r="V7" s="15"/>
      <c r="W7" s="15"/>
    </row>
    <row r="8" spans="1:23" ht="23" x14ac:dyDescent="0.25">
      <c r="A8" s="27"/>
      <c r="B8" s="38">
        <v>3</v>
      </c>
      <c r="C8" s="76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/>
      <c r="J8" s="40"/>
      <c r="K8" s="27"/>
      <c r="L8" s="43"/>
      <c r="M8" s="43"/>
      <c r="N8" s="27"/>
      <c r="P8" s="9"/>
      <c r="Q8" s="13" t="s">
        <v>15</v>
      </c>
      <c r="R8" s="16" t="e">
        <f>V8</f>
        <v>#REF!</v>
      </c>
      <c r="S8" s="17">
        <f>C43</f>
        <v>5631961487.4599991</v>
      </c>
      <c r="T8" s="17" t="e">
        <f>SUM(T9:T11)</f>
        <v>#REF!</v>
      </c>
      <c r="U8" s="18" t="e">
        <f>T8/1000000</f>
        <v>#REF!</v>
      </c>
      <c r="V8" s="19" t="e">
        <f>SUM(V9:V11)</f>
        <v>#REF!</v>
      </c>
      <c r="W8" s="18"/>
    </row>
    <row r="9" spans="1:23" ht="23" x14ac:dyDescent="0.25">
      <c r="A9" s="27"/>
      <c r="B9" s="38">
        <v>3.5</v>
      </c>
      <c r="C9" s="76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/>
      <c r="J9" s="39"/>
      <c r="K9" s="27"/>
      <c r="L9" s="43"/>
      <c r="M9" s="43"/>
      <c r="N9" s="27"/>
      <c r="P9" s="9"/>
      <c r="Q9" s="13" t="s">
        <v>17</v>
      </c>
      <c r="R9" s="16" t="e">
        <f>V9</f>
        <v>#REF!</v>
      </c>
      <c r="S9" s="17"/>
      <c r="T9" s="17" t="e">
        <f>#REF!</f>
        <v>#REF!</v>
      </c>
      <c r="U9" s="18" t="e">
        <f>T9/1000000</f>
        <v>#REF!</v>
      </c>
      <c r="V9" s="20" t="e">
        <f>(U9*100)/$U$8</f>
        <v>#REF!</v>
      </c>
      <c r="W9" s="18"/>
    </row>
    <row r="10" spans="1:23" ht="23" x14ac:dyDescent="0.25">
      <c r="A10" s="27"/>
      <c r="B10" s="38">
        <v>4</v>
      </c>
      <c r="C10" s="76">
        <v>0</v>
      </c>
      <c r="D10" s="39">
        <v>0</v>
      </c>
      <c r="E10" s="39">
        <v>0</v>
      </c>
      <c r="F10" s="39">
        <v>0</v>
      </c>
      <c r="G10" s="39">
        <v>0</v>
      </c>
      <c r="H10" s="39">
        <v>0</v>
      </c>
      <c r="I10" s="39"/>
      <c r="J10" s="39"/>
      <c r="K10" s="27"/>
      <c r="L10" s="43"/>
      <c r="M10" s="43"/>
      <c r="N10" s="27"/>
      <c r="P10" s="9"/>
      <c r="Q10" s="13" t="s">
        <v>19</v>
      </c>
      <c r="R10" s="16" t="e">
        <f>V10</f>
        <v>#REF!</v>
      </c>
      <c r="S10" s="17"/>
      <c r="T10" s="17" t="e">
        <f>#REF!</f>
        <v>#REF!</v>
      </c>
      <c r="U10" s="18" t="e">
        <f>T10/1000000</f>
        <v>#REF!</v>
      </c>
      <c r="V10" s="20" t="e">
        <f>(U10*100)/$U$8</f>
        <v>#REF!</v>
      </c>
      <c r="W10" s="18"/>
    </row>
    <row r="11" spans="1:23" ht="23" x14ac:dyDescent="0.25">
      <c r="A11" s="27"/>
      <c r="B11" s="38">
        <v>4.5</v>
      </c>
      <c r="C11" s="76">
        <v>0</v>
      </c>
      <c r="D11" s="39">
        <v>0</v>
      </c>
      <c r="E11" s="39">
        <v>0</v>
      </c>
      <c r="F11" s="39">
        <v>0</v>
      </c>
      <c r="G11" s="39">
        <v>0</v>
      </c>
      <c r="H11" s="39">
        <v>0</v>
      </c>
      <c r="I11" s="39"/>
      <c r="J11" s="39"/>
      <c r="K11" s="27"/>
      <c r="L11" s="43"/>
      <c r="M11" s="43"/>
      <c r="N11" s="27"/>
      <c r="P11" s="9"/>
      <c r="Q11" s="13" t="s">
        <v>21</v>
      </c>
      <c r="R11" s="16" t="e">
        <f>V11</f>
        <v>#REF!</v>
      </c>
      <c r="S11" s="17"/>
      <c r="T11" s="17" t="e">
        <f>#REF!</f>
        <v>#REF!</v>
      </c>
      <c r="U11" s="18" t="e">
        <f>T11/1000000</f>
        <v>#REF!</v>
      </c>
      <c r="V11" s="20" t="e">
        <f>(U11*100)/$U$8</f>
        <v>#REF!</v>
      </c>
      <c r="W11" s="18"/>
    </row>
    <row r="12" spans="1:23" ht="26" thickBot="1" x14ac:dyDescent="0.3">
      <c r="A12" s="27"/>
      <c r="B12" s="38">
        <v>5</v>
      </c>
      <c r="C12" s="76">
        <v>0</v>
      </c>
      <c r="D12" s="39">
        <v>0</v>
      </c>
      <c r="E12" s="39">
        <v>0</v>
      </c>
      <c r="F12" s="39">
        <v>0</v>
      </c>
      <c r="G12" s="39">
        <v>0</v>
      </c>
      <c r="H12" s="39">
        <v>0</v>
      </c>
      <c r="I12" s="39"/>
      <c r="J12" s="39"/>
      <c r="K12" s="27"/>
      <c r="L12" s="43"/>
      <c r="M12" s="43"/>
      <c r="N12" s="27"/>
      <c r="P12" s="21"/>
      <c r="Q12" s="22"/>
      <c r="R12" s="22"/>
      <c r="S12" s="22"/>
      <c r="T12" s="23"/>
      <c r="U12" s="23"/>
      <c r="V12" s="23"/>
      <c r="W12" s="24"/>
    </row>
    <row r="13" spans="1:23" ht="23" x14ac:dyDescent="0.25">
      <c r="A13" s="27"/>
      <c r="B13" s="38">
        <v>5.5</v>
      </c>
      <c r="C13" s="76">
        <v>163291.92000000001</v>
      </c>
      <c r="D13" s="39">
        <v>163291.92000000001</v>
      </c>
      <c r="E13" s="39">
        <v>0</v>
      </c>
      <c r="F13" s="39">
        <v>0</v>
      </c>
      <c r="G13" s="39">
        <v>0</v>
      </c>
      <c r="H13" s="39">
        <v>0</v>
      </c>
      <c r="I13" s="39"/>
      <c r="J13" s="39"/>
      <c r="K13" s="27"/>
      <c r="L13" s="27"/>
      <c r="M13" s="27"/>
      <c r="N13" s="27"/>
    </row>
    <row r="14" spans="1:23" ht="23" x14ac:dyDescent="0.25">
      <c r="A14" s="27"/>
      <c r="B14" s="38">
        <v>6</v>
      </c>
      <c r="C14" s="76">
        <v>22875594.240000002</v>
      </c>
      <c r="D14" s="39">
        <v>22875594.240000002</v>
      </c>
      <c r="E14" s="39">
        <v>0</v>
      </c>
      <c r="F14" s="39">
        <v>0</v>
      </c>
      <c r="G14" s="39">
        <v>0</v>
      </c>
      <c r="H14" s="39">
        <v>0</v>
      </c>
      <c r="I14" s="39"/>
      <c r="J14" s="39"/>
      <c r="K14" s="27"/>
      <c r="L14" s="27"/>
      <c r="M14" s="27"/>
      <c r="N14" s="27"/>
    </row>
    <row r="15" spans="1:23" ht="23" x14ac:dyDescent="0.25">
      <c r="A15" s="27"/>
      <c r="B15" s="38">
        <v>6.5</v>
      </c>
      <c r="C15" s="76">
        <v>41049032.060000002</v>
      </c>
      <c r="D15" s="39">
        <v>41049032.060000002</v>
      </c>
      <c r="E15" s="39">
        <v>0</v>
      </c>
      <c r="F15" s="39">
        <v>0</v>
      </c>
      <c r="G15" s="39">
        <v>0</v>
      </c>
      <c r="H15" s="39">
        <v>0</v>
      </c>
      <c r="I15" s="39"/>
      <c r="J15" s="39"/>
      <c r="K15" s="27"/>
      <c r="L15" s="27"/>
      <c r="M15" s="27"/>
      <c r="N15" s="27"/>
    </row>
    <row r="16" spans="1:23" ht="23" x14ac:dyDescent="0.25">
      <c r="A16" s="27"/>
      <c r="B16" s="38">
        <v>7</v>
      </c>
      <c r="C16" s="76">
        <v>47484566.025083549</v>
      </c>
      <c r="D16" s="39">
        <v>47484566.025083549</v>
      </c>
      <c r="E16" s="39">
        <v>0</v>
      </c>
      <c r="F16" s="39">
        <v>0</v>
      </c>
      <c r="G16" s="39">
        <v>0</v>
      </c>
      <c r="H16" s="39">
        <v>0</v>
      </c>
      <c r="I16" s="39"/>
      <c r="J16" s="39"/>
      <c r="K16" s="27"/>
      <c r="L16" s="27"/>
      <c r="M16" s="27"/>
      <c r="N16" s="27"/>
      <c r="Q16" s="1" t="s">
        <v>22</v>
      </c>
    </row>
    <row r="17" spans="1:14" ht="23" x14ac:dyDescent="0.25">
      <c r="A17" s="27"/>
      <c r="B17" s="38">
        <v>7.5</v>
      </c>
      <c r="C17" s="76">
        <v>112579273.57525067</v>
      </c>
      <c r="D17" s="39">
        <v>112579273.57525067</v>
      </c>
      <c r="E17" s="39">
        <v>0</v>
      </c>
      <c r="F17" s="39">
        <v>0</v>
      </c>
      <c r="G17" s="39">
        <v>0</v>
      </c>
      <c r="H17" s="39">
        <v>0</v>
      </c>
      <c r="I17" s="39"/>
      <c r="J17" s="39"/>
      <c r="K17" s="27"/>
      <c r="L17" s="42">
        <f>K55</f>
        <v>34.335890975312523</v>
      </c>
      <c r="M17" s="41" t="s">
        <v>16</v>
      </c>
      <c r="N17" s="27"/>
    </row>
    <row r="18" spans="1:14" ht="23" x14ac:dyDescent="0.25">
      <c r="A18" s="27"/>
      <c r="B18" s="38">
        <v>8</v>
      </c>
      <c r="C18" s="76">
        <v>154094547.21558484</v>
      </c>
      <c r="D18" s="39">
        <v>154094547.21558484</v>
      </c>
      <c r="E18" s="39">
        <v>0</v>
      </c>
      <c r="F18" s="39">
        <v>0</v>
      </c>
      <c r="G18" s="39">
        <v>0</v>
      </c>
      <c r="H18" s="39">
        <v>0</v>
      </c>
      <c r="I18" s="39"/>
      <c r="J18" s="39"/>
      <c r="K18" s="27"/>
      <c r="L18" s="42">
        <f>C48</f>
        <v>96508.922006544031</v>
      </c>
      <c r="M18" s="41" t="s">
        <v>18</v>
      </c>
      <c r="N18" s="27"/>
    </row>
    <row r="19" spans="1:14" ht="23" x14ac:dyDescent="0.25">
      <c r="A19" s="27"/>
      <c r="B19" s="38">
        <v>8.5</v>
      </c>
      <c r="C19" s="76">
        <v>175085038.7203342</v>
      </c>
      <c r="D19" s="39">
        <v>175085038.7203342</v>
      </c>
      <c r="E19" s="39">
        <v>0</v>
      </c>
      <c r="F19" s="39">
        <v>0</v>
      </c>
      <c r="G19" s="39">
        <v>0</v>
      </c>
      <c r="H19" s="39">
        <v>0</v>
      </c>
      <c r="I19" s="39"/>
      <c r="J19" s="39"/>
      <c r="K19" s="27"/>
      <c r="L19" s="42">
        <f>C43</f>
        <v>5631961487.4599991</v>
      </c>
      <c r="M19" s="41" t="s">
        <v>20</v>
      </c>
      <c r="N19" s="27"/>
    </row>
    <row r="20" spans="1:14" ht="23" x14ac:dyDescent="0.25">
      <c r="A20" s="27"/>
      <c r="B20" s="38">
        <v>9</v>
      </c>
      <c r="C20" s="76">
        <v>232684208.89167103</v>
      </c>
      <c r="D20" s="39">
        <v>232684208.89167103</v>
      </c>
      <c r="E20" s="39">
        <v>0</v>
      </c>
      <c r="F20" s="39">
        <v>0</v>
      </c>
      <c r="G20" s="39">
        <v>0</v>
      </c>
      <c r="H20" s="39">
        <v>0</v>
      </c>
      <c r="I20" s="39"/>
      <c r="J20" s="39"/>
      <c r="K20" s="27"/>
      <c r="L20" s="42">
        <f>L71</f>
        <v>0</v>
      </c>
      <c r="M20" s="27"/>
      <c r="N20" s="27"/>
    </row>
    <row r="21" spans="1:14" ht="23" x14ac:dyDescent="0.25">
      <c r="A21" s="27"/>
      <c r="B21" s="38">
        <v>9.5</v>
      </c>
      <c r="C21" s="76">
        <v>307123690.48625326</v>
      </c>
      <c r="D21" s="39">
        <v>272998835.98778069</v>
      </c>
      <c r="E21" s="39">
        <v>34124854.498472586</v>
      </c>
      <c r="F21" s="39">
        <v>0</v>
      </c>
      <c r="G21" s="39">
        <v>0</v>
      </c>
      <c r="H21" s="39">
        <v>0</v>
      </c>
      <c r="I21" s="39"/>
      <c r="J21" s="39"/>
      <c r="K21" s="27"/>
      <c r="L21" s="27"/>
      <c r="M21" s="27"/>
      <c r="N21" s="27"/>
    </row>
    <row r="22" spans="1:14" ht="23" x14ac:dyDescent="0.25">
      <c r="A22" s="27"/>
      <c r="B22" s="38">
        <v>10</v>
      </c>
      <c r="C22" s="76">
        <v>318010253.00233954</v>
      </c>
      <c r="D22" s="39">
        <v>282675780.44652402</v>
      </c>
      <c r="E22" s="39">
        <v>35334472.555815503</v>
      </c>
      <c r="F22" s="39">
        <v>0</v>
      </c>
      <c r="G22" s="39">
        <v>0</v>
      </c>
      <c r="H22" s="39">
        <v>0</v>
      </c>
      <c r="I22" s="39"/>
      <c r="J22" s="39"/>
      <c r="K22" s="27"/>
      <c r="L22" s="27"/>
      <c r="M22" s="27"/>
      <c r="N22" s="27"/>
    </row>
    <row r="23" spans="1:14" ht="23" x14ac:dyDescent="0.25">
      <c r="A23" s="27"/>
      <c r="B23" s="38">
        <v>10.5</v>
      </c>
      <c r="C23" s="76">
        <v>272122190.84050137</v>
      </c>
      <c r="D23" s="39">
        <v>144064689.26850072</v>
      </c>
      <c r="E23" s="39">
        <v>128057501.57200064</v>
      </c>
      <c r="F23" s="39">
        <v>0</v>
      </c>
      <c r="G23" s="39">
        <v>0</v>
      </c>
      <c r="H23" s="39">
        <v>0</v>
      </c>
      <c r="I23" s="39"/>
      <c r="J23" s="39"/>
      <c r="K23" s="27"/>
      <c r="L23" s="27"/>
      <c r="M23" s="27"/>
      <c r="N23" s="27"/>
    </row>
    <row r="24" spans="1:14" ht="23" x14ac:dyDescent="0.25">
      <c r="A24" s="27"/>
      <c r="B24" s="38">
        <v>11</v>
      </c>
      <c r="C24" s="76">
        <v>250388429.98541778</v>
      </c>
      <c r="D24" s="39">
        <v>131155844.27807599</v>
      </c>
      <c r="E24" s="39">
        <v>119232585.70734178</v>
      </c>
      <c r="F24" s="39">
        <v>0</v>
      </c>
      <c r="G24" s="39">
        <v>0</v>
      </c>
      <c r="H24" s="39">
        <v>0</v>
      </c>
      <c r="I24" s="39"/>
      <c r="J24" s="39"/>
      <c r="K24" s="27"/>
      <c r="L24" s="27"/>
      <c r="M24" s="27"/>
      <c r="N24" s="27"/>
    </row>
    <row r="25" spans="1:14" ht="23" x14ac:dyDescent="0.25">
      <c r="A25" s="27"/>
      <c r="B25" s="38">
        <v>11.5</v>
      </c>
      <c r="C25" s="76">
        <v>340985665.58508348</v>
      </c>
      <c r="D25" s="39">
        <v>159126643.93970564</v>
      </c>
      <c r="E25" s="39">
        <v>181859021.64537787</v>
      </c>
      <c r="F25" s="39">
        <v>0</v>
      </c>
      <c r="G25" s="39">
        <v>0</v>
      </c>
      <c r="H25" s="39">
        <v>0</v>
      </c>
      <c r="I25" s="39"/>
      <c r="J25" s="39"/>
      <c r="K25" s="27"/>
      <c r="L25" s="27"/>
      <c r="M25" s="27"/>
      <c r="N25" s="27"/>
    </row>
    <row r="26" spans="1:14" ht="23" x14ac:dyDescent="0.25">
      <c r="A26" s="27"/>
      <c r="B26" s="38">
        <v>12</v>
      </c>
      <c r="C26" s="76">
        <v>368242062.20016712</v>
      </c>
      <c r="D26" s="39">
        <v>78909013.328607231</v>
      </c>
      <c r="E26" s="39">
        <v>249878542.20725626</v>
      </c>
      <c r="F26" s="39">
        <v>39454506.664303616</v>
      </c>
      <c r="G26" s="39">
        <v>0</v>
      </c>
      <c r="H26" s="39">
        <v>0</v>
      </c>
      <c r="I26" s="39"/>
      <c r="J26" s="39"/>
      <c r="K26" s="27"/>
      <c r="L26" s="27"/>
      <c r="M26" s="27"/>
      <c r="N26" s="27"/>
    </row>
    <row r="27" spans="1:14" ht="23" x14ac:dyDescent="0.25">
      <c r="A27" s="27"/>
      <c r="B27" s="38">
        <v>12.5</v>
      </c>
      <c r="C27" s="76">
        <v>411755024.90508354</v>
      </c>
      <c r="D27" s="39">
        <v>21671317.100267556</v>
      </c>
      <c r="E27" s="39">
        <v>260055805.20321065</v>
      </c>
      <c r="F27" s="39">
        <v>130027902.60160533</v>
      </c>
      <c r="G27" s="39">
        <v>0</v>
      </c>
      <c r="H27" s="39">
        <v>0</v>
      </c>
      <c r="I27" s="39"/>
      <c r="J27" s="39"/>
      <c r="K27" s="27"/>
      <c r="L27" s="27"/>
      <c r="M27" s="27"/>
      <c r="N27" s="27"/>
    </row>
    <row r="28" spans="1:14" ht="23" x14ac:dyDescent="0.25">
      <c r="A28" s="27"/>
      <c r="B28" s="38">
        <v>13</v>
      </c>
      <c r="C28" s="76">
        <v>425942595.53000003</v>
      </c>
      <c r="D28" s="39">
        <v>27778864.925869565</v>
      </c>
      <c r="E28" s="39">
        <v>277788649.25869566</v>
      </c>
      <c r="F28" s="39">
        <v>120375081.34543477</v>
      </c>
      <c r="G28" s="39">
        <v>0</v>
      </c>
      <c r="H28" s="39">
        <v>0</v>
      </c>
      <c r="I28" s="39"/>
      <c r="J28" s="39"/>
      <c r="K28" s="27"/>
      <c r="L28" s="27"/>
      <c r="M28" s="27"/>
      <c r="N28" s="27"/>
    </row>
    <row r="29" spans="1:14" ht="23" x14ac:dyDescent="0.25">
      <c r="A29" s="27"/>
      <c r="B29" s="38">
        <v>13.5</v>
      </c>
      <c r="C29" s="76">
        <v>332531475.88</v>
      </c>
      <c r="D29" s="39">
        <v>0</v>
      </c>
      <c r="E29" s="39">
        <v>162210476.03902438</v>
      </c>
      <c r="F29" s="39">
        <v>170320999.84097564</v>
      </c>
      <c r="G29" s="39">
        <v>0</v>
      </c>
      <c r="H29" s="39">
        <v>0</v>
      </c>
      <c r="I29" s="39"/>
      <c r="J29" s="39"/>
      <c r="K29" s="27"/>
      <c r="L29" s="27"/>
      <c r="M29" s="27"/>
      <c r="N29" s="27"/>
    </row>
    <row r="30" spans="1:14" ht="23" x14ac:dyDescent="0.25">
      <c r="A30" s="27"/>
      <c r="B30" s="38">
        <v>14</v>
      </c>
      <c r="C30" s="76">
        <v>313962263.52000004</v>
      </c>
      <c r="D30" s="39">
        <v>0</v>
      </c>
      <c r="E30" s="39">
        <v>71355059.890909091</v>
      </c>
      <c r="F30" s="39">
        <v>228336191.6509091</v>
      </c>
      <c r="G30" s="39">
        <v>14271011.978181819</v>
      </c>
      <c r="H30" s="39">
        <v>0</v>
      </c>
      <c r="I30" s="39"/>
      <c r="J30" s="39"/>
      <c r="K30" s="27"/>
      <c r="L30" s="27"/>
      <c r="M30" s="27"/>
      <c r="N30" s="27"/>
    </row>
    <row r="31" spans="1:14" ht="23" x14ac:dyDescent="0.25">
      <c r="A31" s="27"/>
      <c r="B31" s="38">
        <v>14.5</v>
      </c>
      <c r="C31" s="76">
        <v>400812741.81999999</v>
      </c>
      <c r="D31" s="39">
        <v>0</v>
      </c>
      <c r="E31" s="39">
        <v>53441698.909333333</v>
      </c>
      <c r="F31" s="39">
        <v>302836293.81955552</v>
      </c>
      <c r="G31" s="39">
        <v>44534749.091111109</v>
      </c>
      <c r="H31" s="39">
        <v>0</v>
      </c>
      <c r="I31" s="39"/>
      <c r="J31" s="39"/>
      <c r="K31" s="27"/>
      <c r="L31" s="27"/>
      <c r="M31" s="27"/>
      <c r="N31" s="27"/>
    </row>
    <row r="32" spans="1:14" ht="23" x14ac:dyDescent="0.25">
      <c r="A32" s="27"/>
      <c r="B32" s="38">
        <v>15</v>
      </c>
      <c r="C32" s="76">
        <v>397723122.38000011</v>
      </c>
      <c r="D32" s="39">
        <v>0</v>
      </c>
      <c r="E32" s="39">
        <v>35353166.433777779</v>
      </c>
      <c r="F32" s="39">
        <v>344693372.7293334</v>
      </c>
      <c r="G32" s="39">
        <v>17676583.21688889</v>
      </c>
      <c r="H32" s="39">
        <v>0</v>
      </c>
      <c r="I32" s="39"/>
      <c r="J32" s="39"/>
      <c r="K32" s="27"/>
      <c r="L32" s="27"/>
      <c r="M32" s="27"/>
      <c r="N32" s="27"/>
    </row>
    <row r="33" spans="1:14" ht="23" x14ac:dyDescent="0.25">
      <c r="A33" s="27"/>
      <c r="B33" s="38">
        <v>15.5</v>
      </c>
      <c r="C33" s="76">
        <v>261780579.88</v>
      </c>
      <c r="D33" s="39">
        <v>0</v>
      </c>
      <c r="E33" s="39">
        <v>14150301.615135135</v>
      </c>
      <c r="F33" s="39">
        <v>219329675.0345946</v>
      </c>
      <c r="G33" s="39">
        <v>28300603.23027027</v>
      </c>
      <c r="H33" s="39">
        <v>0</v>
      </c>
      <c r="I33" s="39"/>
      <c r="J33" s="39"/>
      <c r="K33" s="27"/>
      <c r="L33" s="27"/>
      <c r="M33" s="27"/>
      <c r="N33" s="27"/>
    </row>
    <row r="34" spans="1:14" ht="23" x14ac:dyDescent="0.25">
      <c r="A34" s="27"/>
      <c r="B34" s="38">
        <v>16</v>
      </c>
      <c r="C34" s="76">
        <v>256370676.19</v>
      </c>
      <c r="D34" s="39">
        <v>0</v>
      </c>
      <c r="E34" s="39">
        <v>6573607.081794871</v>
      </c>
      <c r="F34" s="39">
        <v>138045748.71769232</v>
      </c>
      <c r="G34" s="39">
        <v>111751320.39051282</v>
      </c>
      <c r="H34" s="39">
        <v>0</v>
      </c>
      <c r="I34" s="39"/>
      <c r="J34" s="39"/>
      <c r="K34" s="27"/>
      <c r="L34" s="27"/>
      <c r="M34" s="27"/>
      <c r="N34" s="27"/>
    </row>
    <row r="35" spans="1:14" ht="23" x14ac:dyDescent="0.25">
      <c r="A35" s="27"/>
      <c r="B35" s="38">
        <v>16.5</v>
      </c>
      <c r="C35" s="76">
        <v>149822212.41999999</v>
      </c>
      <c r="D35" s="39">
        <v>0</v>
      </c>
      <c r="E35" s="39">
        <v>0</v>
      </c>
      <c r="F35" s="39">
        <v>95719746.823888883</v>
      </c>
      <c r="G35" s="39">
        <v>37455553.104999997</v>
      </c>
      <c r="H35" s="39">
        <v>16646912.491111111</v>
      </c>
      <c r="I35" s="39"/>
      <c r="J35" s="39"/>
      <c r="K35" s="27"/>
      <c r="L35" s="27"/>
      <c r="M35" s="27"/>
      <c r="N35" s="27"/>
    </row>
    <row r="36" spans="1:14" ht="23" x14ac:dyDescent="0.25">
      <c r="A36" s="27"/>
      <c r="B36" s="38">
        <v>17</v>
      </c>
      <c r="C36" s="76">
        <v>35515661.650000006</v>
      </c>
      <c r="D36" s="39">
        <v>0</v>
      </c>
      <c r="E36" s="39">
        <v>0</v>
      </c>
      <c r="F36" s="39">
        <v>10147331.9</v>
      </c>
      <c r="G36" s="39">
        <v>25368329.750000004</v>
      </c>
      <c r="H36" s="39">
        <v>0</v>
      </c>
      <c r="I36" s="39"/>
      <c r="J36" s="39"/>
      <c r="K36" s="27"/>
      <c r="L36" s="27"/>
      <c r="M36" s="27"/>
      <c r="N36" s="27"/>
    </row>
    <row r="37" spans="1:14" ht="23" x14ac:dyDescent="0.25">
      <c r="A37" s="27"/>
      <c r="B37" s="38">
        <v>17.5</v>
      </c>
      <c r="C37" s="76">
        <v>0</v>
      </c>
      <c r="D37" s="39">
        <v>0</v>
      </c>
      <c r="E37" s="39">
        <v>0</v>
      </c>
      <c r="F37" s="39">
        <v>0</v>
      </c>
      <c r="G37" s="39">
        <v>0</v>
      </c>
      <c r="H37" s="39">
        <v>0</v>
      </c>
      <c r="I37" s="39"/>
      <c r="J37" s="39"/>
      <c r="K37" s="27"/>
      <c r="L37" s="27"/>
      <c r="M37" s="27"/>
      <c r="N37" s="27"/>
    </row>
    <row r="38" spans="1:14" ht="23" x14ac:dyDescent="0.25">
      <c r="A38" s="27"/>
      <c r="B38" s="38">
        <v>18</v>
      </c>
      <c r="C38" s="76">
        <v>0</v>
      </c>
      <c r="D38" s="39">
        <v>0</v>
      </c>
      <c r="E38" s="39">
        <v>0</v>
      </c>
      <c r="F38" s="39">
        <v>0</v>
      </c>
      <c r="G38" s="39">
        <v>0</v>
      </c>
      <c r="H38" s="39">
        <v>0</v>
      </c>
      <c r="I38" s="39"/>
      <c r="J38" s="39"/>
      <c r="K38" s="27"/>
      <c r="L38" s="27"/>
      <c r="M38" s="27"/>
      <c r="N38" s="27"/>
    </row>
    <row r="39" spans="1:14" ht="23" x14ac:dyDescent="0.25">
      <c r="A39" s="27"/>
      <c r="B39" s="38">
        <v>18.5</v>
      </c>
      <c r="C39" s="76">
        <v>2496036.39</v>
      </c>
      <c r="D39" s="39">
        <v>0</v>
      </c>
      <c r="E39" s="39">
        <v>0</v>
      </c>
      <c r="F39" s="39">
        <v>0</v>
      </c>
      <c r="G39" s="39">
        <v>0</v>
      </c>
      <c r="H39" s="39">
        <v>2496036.39</v>
      </c>
      <c r="I39" s="39"/>
      <c r="J39" s="39"/>
      <c r="K39" s="27"/>
      <c r="L39" s="43"/>
      <c r="M39" s="27"/>
      <c r="N39" s="27"/>
    </row>
    <row r="40" spans="1:14" ht="23" x14ac:dyDescent="0.25">
      <c r="A40" s="27"/>
      <c r="B40" s="38">
        <v>19</v>
      </c>
      <c r="C40" s="76"/>
      <c r="D40" s="39"/>
      <c r="E40" s="39"/>
      <c r="F40" s="39"/>
      <c r="G40" s="39"/>
      <c r="H40" s="39"/>
      <c r="I40" s="39"/>
      <c r="J40" s="39"/>
      <c r="K40" s="27"/>
      <c r="L40" s="43"/>
      <c r="M40" s="27"/>
      <c r="N40" s="27"/>
    </row>
    <row r="41" spans="1:14" ht="23" x14ac:dyDescent="0.25">
      <c r="A41" s="27"/>
      <c r="B41" s="38">
        <v>19.5</v>
      </c>
      <c r="C41" s="76"/>
      <c r="D41" s="39"/>
      <c r="E41" s="39"/>
      <c r="F41" s="39"/>
      <c r="G41" s="39"/>
      <c r="H41" s="39"/>
      <c r="I41" s="39"/>
      <c r="J41" s="39"/>
      <c r="K41" s="27"/>
      <c r="L41" s="43"/>
      <c r="M41" s="27"/>
      <c r="N41" s="27"/>
    </row>
    <row r="42" spans="1:14" ht="23" x14ac:dyDescent="0.25">
      <c r="A42" s="27"/>
      <c r="B42" s="44"/>
      <c r="C42" s="77"/>
      <c r="D42" s="45"/>
      <c r="E42" s="45"/>
      <c r="F42" s="45"/>
      <c r="G42" s="45"/>
      <c r="H42" s="45"/>
      <c r="I42" s="45"/>
      <c r="J42" s="45"/>
      <c r="K42" s="27"/>
      <c r="L42" s="43"/>
      <c r="M42" s="27"/>
      <c r="N42" s="27"/>
    </row>
    <row r="43" spans="1:14" ht="23" x14ac:dyDescent="0.25">
      <c r="A43" s="27"/>
      <c r="B43" s="46" t="s">
        <v>23</v>
      </c>
      <c r="C43" s="83">
        <v>5631961487.4599991</v>
      </c>
      <c r="D43" s="39">
        <v>1906681410.7180436</v>
      </c>
      <c r="E43" s="39">
        <v>1635961305.162029</v>
      </c>
      <c r="F43" s="39">
        <v>1790785564.5936503</v>
      </c>
      <c r="G43" s="39">
        <v>279350128.99183255</v>
      </c>
      <c r="H43" s="39">
        <v>19183077.994444445</v>
      </c>
      <c r="I43" s="39"/>
      <c r="J43" s="39"/>
      <c r="K43" s="27"/>
      <c r="L43" s="43"/>
      <c r="M43" s="27"/>
      <c r="N43" s="27"/>
    </row>
    <row r="44" spans="1:14" s="25" customFormat="1" ht="23" x14ac:dyDescent="0.25">
      <c r="A44" s="47"/>
      <c r="B44" s="38" t="s">
        <v>24</v>
      </c>
      <c r="C44" s="79">
        <v>100</v>
      </c>
      <c r="D44" s="48">
        <v>33.854659961070723</v>
      </c>
      <c r="E44" s="48">
        <v>29.047807034984604</v>
      </c>
      <c r="F44" s="48">
        <v>31.796836121500011</v>
      </c>
      <c r="G44" s="48">
        <v>4.9600859241283404</v>
      </c>
      <c r="H44" s="48">
        <v>0.34061095831633548</v>
      </c>
      <c r="I44" s="48"/>
      <c r="J44" s="48"/>
      <c r="K44" s="47"/>
      <c r="L44" s="43"/>
      <c r="M44" s="47"/>
      <c r="N44" s="47"/>
    </row>
    <row r="45" spans="1:14" s="25" customFormat="1" ht="23" x14ac:dyDescent="0.25">
      <c r="A45" s="47"/>
      <c r="B45" s="38" t="s">
        <v>25</v>
      </c>
      <c r="C45" s="80">
        <v>12.264385332764686</v>
      </c>
      <c r="D45" s="49">
        <v>9.5472542358638464</v>
      </c>
      <c r="E45" s="49">
        <v>12.342359967071806</v>
      </c>
      <c r="F45" s="49">
        <v>14.50169976713569</v>
      </c>
      <c r="G45" s="49">
        <v>15.702168877291465</v>
      </c>
      <c r="H45" s="49">
        <v>16.760233148269833</v>
      </c>
      <c r="I45" s="49"/>
      <c r="J45" s="49"/>
      <c r="K45" s="47"/>
      <c r="L45" s="43"/>
      <c r="M45" s="47"/>
      <c r="N45" s="47"/>
    </row>
    <row r="46" spans="1:14" s="26" customFormat="1" ht="23" x14ac:dyDescent="0.25">
      <c r="A46" s="50"/>
      <c r="B46" s="51" t="s">
        <v>26</v>
      </c>
      <c r="C46" s="81">
        <v>6.385702762194974</v>
      </c>
      <c r="D46" s="52">
        <v>2.1753008391442838</v>
      </c>
      <c r="E46" s="52">
        <v>1.564087198428096</v>
      </c>
      <c r="F46" s="52">
        <v>1.2939855718996529</v>
      </c>
      <c r="G46" s="52">
        <v>0.6872901213344641</v>
      </c>
      <c r="H46" s="52">
        <v>0.45274502868238958</v>
      </c>
      <c r="I46" s="52"/>
      <c r="J46" s="52"/>
      <c r="K46" s="50"/>
      <c r="L46" s="43"/>
      <c r="M46" s="50"/>
      <c r="N46" s="50"/>
    </row>
    <row r="47" spans="1:14" ht="23" x14ac:dyDescent="0.25">
      <c r="A47" s="27"/>
      <c r="B47" s="53" t="s">
        <v>27</v>
      </c>
      <c r="C47" s="82">
        <v>17.180282624357623</v>
      </c>
      <c r="D47" s="54">
        <v>7.1708499531617136</v>
      </c>
      <c r="E47" s="54">
        <v>15.750686114179054</v>
      </c>
      <c r="F47" s="54">
        <v>26.198949479583209</v>
      </c>
      <c r="G47" s="54">
        <v>33.510476740372077</v>
      </c>
      <c r="H47" s="54">
        <v>41.235622037549909</v>
      </c>
      <c r="I47" s="54"/>
      <c r="J47" s="54"/>
      <c r="K47" s="27"/>
      <c r="L47" s="43"/>
      <c r="M47" s="27"/>
      <c r="N47" s="27"/>
    </row>
    <row r="48" spans="1:14" ht="23" x14ac:dyDescent="0.25">
      <c r="A48" s="27"/>
      <c r="B48" s="46" t="s">
        <v>28</v>
      </c>
      <c r="C48" s="76">
        <v>96508.922006544031</v>
      </c>
      <c r="D48" s="55">
        <v>13672.526304741792</v>
      </c>
      <c r="E48" s="55">
        <v>25767.513012549811</v>
      </c>
      <c r="F48" s="55">
        <v>46916.700535555938</v>
      </c>
      <c r="G48" s="55">
        <v>9361.156000000743</v>
      </c>
      <c r="H48" s="55">
        <v>791.02615369575199</v>
      </c>
      <c r="I48" s="55"/>
      <c r="J48" s="55"/>
      <c r="K48" s="27"/>
      <c r="L48" s="43"/>
      <c r="M48" s="27"/>
      <c r="N48" s="27"/>
    </row>
    <row r="49" spans="1:14" ht="23" x14ac:dyDescent="0.25">
      <c r="A49" s="27"/>
      <c r="B49" s="44" t="s">
        <v>24</v>
      </c>
      <c r="C49" s="84">
        <v>100</v>
      </c>
      <c r="D49" s="56">
        <v>14.167111206376021</v>
      </c>
      <c r="E49" s="56">
        <v>26.699617482829805</v>
      </c>
      <c r="F49" s="56">
        <v>48.613847880690898</v>
      </c>
      <c r="G49" s="56">
        <v>9.6997829893551035</v>
      </c>
      <c r="H49" s="56">
        <v>0.8196404407481771</v>
      </c>
      <c r="I49" s="56"/>
      <c r="J49" s="57"/>
      <c r="K49" s="27"/>
      <c r="L49" s="43"/>
      <c r="M49" s="27"/>
      <c r="N49" s="27"/>
    </row>
    <row r="50" spans="1:14" ht="23" x14ac:dyDescent="0.25">
      <c r="A50" s="27"/>
      <c r="B50" s="28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 ht="23" x14ac:dyDescent="0.25">
      <c r="A51" s="27"/>
      <c r="B51" s="28"/>
      <c r="C51" s="27" t="s">
        <v>30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</row>
    <row r="52" spans="1:14" ht="23" x14ac:dyDescent="0.25">
      <c r="A52" s="27"/>
      <c r="B52" s="28"/>
      <c r="C52" s="27" t="s">
        <v>16</v>
      </c>
      <c r="D52" s="27"/>
      <c r="E52" s="27">
        <f>E43/1000000</f>
        <v>1635.961305162029</v>
      </c>
      <c r="F52" s="27">
        <f>F43/1000000</f>
        <v>1790.7855645936504</v>
      </c>
      <c r="G52" s="27">
        <f>G43/1000000</f>
        <v>279.35012899183255</v>
      </c>
      <c r="H52" s="27">
        <f>H43/1000000</f>
        <v>19.183077994444446</v>
      </c>
      <c r="I52" s="27">
        <f>I43/1000000</f>
        <v>0</v>
      </c>
      <c r="J52" s="27"/>
      <c r="K52" s="27"/>
      <c r="L52" s="27"/>
      <c r="M52" s="27"/>
      <c r="N52" s="27"/>
    </row>
    <row r="53" spans="1:14" ht="23" x14ac:dyDescent="0.25">
      <c r="A53" s="27"/>
      <c r="B53" s="28"/>
      <c r="C53" s="27">
        <f>L55</f>
        <v>34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 ht="23" x14ac:dyDescent="0.25">
      <c r="A54" s="27"/>
      <c r="B54" s="28"/>
      <c r="C54" s="47">
        <f>K55</f>
        <v>34.335890975312523</v>
      </c>
      <c r="D54" s="58" t="str">
        <f t="shared" ref="D54:I54" si="0">D6</f>
        <v>O</v>
      </c>
      <c r="E54" s="58" t="str">
        <f t="shared" si="0"/>
        <v>I</v>
      </c>
      <c r="F54" s="58" t="str">
        <f t="shared" si="0"/>
        <v>II</v>
      </c>
      <c r="G54" s="58" t="str">
        <f t="shared" si="0"/>
        <v>III</v>
      </c>
      <c r="H54" s="58" t="str">
        <f t="shared" si="0"/>
        <v>IV</v>
      </c>
      <c r="I54" s="58" t="str">
        <f t="shared" si="0"/>
        <v>V</v>
      </c>
      <c r="J54" s="27"/>
      <c r="K54" s="27"/>
      <c r="L54" s="27"/>
      <c r="M54" s="27"/>
      <c r="N54" s="27"/>
    </row>
    <row r="55" spans="1:14" ht="23" x14ac:dyDescent="0.25">
      <c r="A55" s="27"/>
      <c r="B55" s="59">
        <v>2017</v>
      </c>
      <c r="C55" s="27" t="str">
        <f>CONCATENATE(C51,C53,C52)</f>
        <v>&lt; 11,5 cm =34%</v>
      </c>
      <c r="D55" s="47">
        <f>SUM(D8:D24)/1000000000</f>
        <v>1.6169107026288059</v>
      </c>
      <c r="E55" s="47">
        <f t="shared" ref="E55:I55" si="1">SUM(E8:E24)/1000000000</f>
        <v>0.31674941433363052</v>
      </c>
      <c r="F55" s="47">
        <f t="shared" si="1"/>
        <v>0</v>
      </c>
      <c r="G55" s="47">
        <f t="shared" si="1"/>
        <v>0</v>
      </c>
      <c r="H55" s="47">
        <f t="shared" si="1"/>
        <v>0</v>
      </c>
      <c r="I55" s="47">
        <f t="shared" si="1"/>
        <v>0</v>
      </c>
      <c r="J55" s="47">
        <f>SUM(D55:I55)</f>
        <v>1.9336601169624363</v>
      </c>
      <c r="K55" s="47">
        <f>(J55/$J$57)*100</f>
        <v>34.335890975312523</v>
      </c>
      <c r="L55" s="47">
        <f>ROUND(K55,0)</f>
        <v>34</v>
      </c>
      <c r="M55" s="27">
        <f>ROUND(K55,0)</f>
        <v>34</v>
      </c>
      <c r="N55" s="27"/>
    </row>
    <row r="56" spans="1:14" ht="23" x14ac:dyDescent="0.25">
      <c r="A56" s="27"/>
      <c r="B56" s="59"/>
      <c r="C56" s="27" t="s">
        <v>29</v>
      </c>
      <c r="D56" s="47">
        <f t="shared" ref="D56:I56" si="2">SUM(D25:D42)/1000000000</f>
        <v>0.28748583929444999</v>
      </c>
      <c r="E56" s="47">
        <f t="shared" si="2"/>
        <v>1.3126663282845152</v>
      </c>
      <c r="F56" s="47">
        <f t="shared" si="2"/>
        <v>1.7992868511282931</v>
      </c>
      <c r="G56" s="47">
        <f t="shared" si="2"/>
        <v>0.27935815076196491</v>
      </c>
      <c r="H56" s="47">
        <f t="shared" si="2"/>
        <v>1.9142948881111111E-2</v>
      </c>
      <c r="I56" s="47">
        <f t="shared" si="2"/>
        <v>0</v>
      </c>
      <c r="J56" s="47">
        <f>SUM(D56:I56)</f>
        <v>3.697940118350334</v>
      </c>
      <c r="K56" s="47">
        <f>(J56/$J$57)*100</f>
        <v>65.664109024687463</v>
      </c>
      <c r="L56" s="27"/>
      <c r="M56" s="27"/>
      <c r="N56" s="27"/>
    </row>
    <row r="57" spans="1:14" ht="23" x14ac:dyDescent="0.25">
      <c r="A57" s="27"/>
      <c r="B57" s="59"/>
      <c r="C57" s="27"/>
      <c r="D57" s="27"/>
      <c r="E57" s="27"/>
      <c r="F57" s="27"/>
      <c r="G57" s="27"/>
      <c r="H57" s="27"/>
      <c r="I57" s="27"/>
      <c r="J57" s="47">
        <f>SUM(J55:J56)</f>
        <v>5.6316002353127708</v>
      </c>
      <c r="K57" s="47">
        <f>(J57/$J$57)*100</f>
        <v>100</v>
      </c>
      <c r="L57" s="27"/>
      <c r="M57" s="27"/>
      <c r="N57" s="27"/>
    </row>
    <row r="58" spans="1:14" ht="23" x14ac:dyDescent="0.25">
      <c r="A58" s="27"/>
      <c r="B58" s="59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 ht="23" x14ac:dyDescent="0.25">
      <c r="A59" s="27"/>
      <c r="B59" s="59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 ht="23" x14ac:dyDescent="0.25">
      <c r="A60" s="27"/>
      <c r="B60" s="59"/>
      <c r="C60" s="47">
        <f>K61</f>
        <v>0</v>
      </c>
      <c r="D60" s="60" t="s">
        <v>5</v>
      </c>
      <c r="E60" s="60" t="s">
        <v>6</v>
      </c>
      <c r="F60" s="60" t="s">
        <v>7</v>
      </c>
      <c r="G60" s="60" t="s">
        <v>8</v>
      </c>
      <c r="H60" s="60" t="s">
        <v>9</v>
      </c>
      <c r="I60" s="60" t="s">
        <v>10</v>
      </c>
      <c r="J60" s="27"/>
      <c r="K60" s="27"/>
      <c r="L60" s="27"/>
      <c r="M60" s="27"/>
      <c r="N60" s="27"/>
    </row>
    <row r="61" spans="1:14" ht="23" x14ac:dyDescent="0.25">
      <c r="A61" s="27"/>
      <c r="B61" s="59"/>
      <c r="C61" s="27" t="s">
        <v>31</v>
      </c>
      <c r="D61" s="47"/>
      <c r="E61" s="47"/>
      <c r="F61" s="47"/>
      <c r="G61" s="47"/>
      <c r="H61" s="47"/>
      <c r="I61" s="47"/>
      <c r="J61" s="47"/>
      <c r="K61" s="47"/>
      <c r="L61" s="42"/>
      <c r="M61" s="27"/>
      <c r="N61" s="27"/>
    </row>
    <row r="62" spans="1:14" ht="23" x14ac:dyDescent="0.25">
      <c r="A62" s="27"/>
      <c r="B62" s="59"/>
      <c r="C62" s="27" t="s">
        <v>29</v>
      </c>
      <c r="D62" s="47"/>
      <c r="E62" s="47"/>
      <c r="F62" s="47"/>
      <c r="G62" s="47"/>
      <c r="H62" s="47"/>
      <c r="I62" s="47"/>
      <c r="J62" s="47"/>
      <c r="K62" s="47"/>
      <c r="L62" s="42"/>
      <c r="M62" s="27"/>
      <c r="N62" s="27"/>
    </row>
    <row r="63" spans="1:14" ht="23" x14ac:dyDescent="0.25">
      <c r="A63" s="27"/>
      <c r="B63" s="59"/>
      <c r="C63" s="27"/>
      <c r="D63" s="27"/>
      <c r="E63" s="27"/>
      <c r="F63" s="27"/>
      <c r="G63" s="27"/>
      <c r="H63" s="27"/>
      <c r="I63" s="27"/>
      <c r="J63" s="47"/>
      <c r="K63" s="47"/>
      <c r="L63" s="42"/>
      <c r="M63" s="27"/>
      <c r="N63" s="27"/>
    </row>
    <row r="64" spans="1:14" ht="23" x14ac:dyDescent="0.25">
      <c r="A64" s="27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</sheetData>
  <mergeCells count="2">
    <mergeCell ref="B1:J1"/>
    <mergeCell ref="B2:J2"/>
  </mergeCells>
  <phoneticPr fontId="0" type="noConversion"/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&amp;CSUBSECRETARIA DE ECONOMÍA - CONVENIO DE DESEMPEÑO, 2017
PROGRAMA DE SEGUIMIENTO DE LAS PRINCIPALES PESQUERÍAS PELÁGICAS DE LA ZONA CENTRO-SUR DE CHILE, V-XI REGIONES, AÑO 2017. ANEXO 5B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AÑO 2019-2020</vt:lpstr>
      <vt:lpstr>CS3</vt:lpstr>
      <vt:lpstr>CS4</vt:lpstr>
      <vt:lpstr>CS1</vt:lpstr>
      <vt:lpstr>CS2</vt:lpstr>
      <vt:lpstr>'AÑO 2019-2020'!Área_de_impresión</vt:lpstr>
      <vt:lpstr>'CS1'!Área_de_impresión</vt:lpstr>
      <vt:lpstr>'CS2'!Área_de_impresión</vt:lpstr>
      <vt:lpstr>'CS3'!Área_de_impresión</vt:lpstr>
      <vt:lpstr>'CS4'!Área_de_impresión</vt:lpstr>
    </vt:vector>
  </TitlesOfParts>
  <Company>IFOP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Gili</dc:creator>
  <cp:lastModifiedBy>Microsoft Office User</cp:lastModifiedBy>
  <cp:lastPrinted>2020-08-04T22:13:47Z</cp:lastPrinted>
  <dcterms:created xsi:type="dcterms:W3CDTF">2001-01-24T16:51:12Z</dcterms:created>
  <dcterms:modified xsi:type="dcterms:W3CDTF">2021-07-30T16:29:14Z</dcterms:modified>
</cp:coreProperties>
</file>