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iajosezunigabasualto/MJZ/CTP2021/SARDINA_COMUN/INFORME_FINAL/Datos_2020_2021/"/>
    </mc:Choice>
  </mc:AlternateContent>
  <xr:revisionPtr revIDLastSave="0" documentId="13_ncr:1_{2CD6E4E2-20DD-B84C-B7C6-99054BD4D464}" xr6:coauthVersionLast="47" xr6:coauthVersionMax="47" xr10:uidLastSave="{00000000-0000-0000-0000-000000000000}"/>
  <bookViews>
    <workbookView xWindow="420" yWindow="500" windowWidth="29040" windowHeight="15840" activeTab="2" xr2:uid="{8F6BC2B7-EA0F-4A66-9090-C09C76DAE020}"/>
  </bookViews>
  <sheets>
    <sheet name="Ab-an-biol" sheetId="1" r:id="rId1"/>
    <sheet name="Ab-an-calendario" sheetId="5" r:id="rId2"/>
    <sheet name="Ab-sc" sheetId="4" r:id="rId3"/>
  </sheets>
  <externalReferences>
    <externalReference r:id="rId4"/>
  </externalReferences>
  <definedNames>
    <definedName name="_Fill" localSheetId="2" hidden="1">#REF!</definedName>
    <definedName name="_Fill" hidden="1">#REF!</definedName>
    <definedName name="A_IMPRESIÓN_IM" localSheetId="2">#REF!</definedName>
    <definedName name="A_IMPRESIÓN_IM">#REF!</definedName>
    <definedName name="_xlnm.Print_Area" localSheetId="0">'Ab-an-biol'!$B$1:$J$52</definedName>
    <definedName name="_xlnm.Print_Area" localSheetId="1">'Ab-an-calendario'!$B$1:$J$52</definedName>
    <definedName name="_xlnm.Print_Area" localSheetId="2">'Ab-sc'!$B$1:$J$52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3" i="5" l="1"/>
  <c r="I59" i="5"/>
  <c r="H59" i="5"/>
  <c r="G59" i="5"/>
  <c r="F59" i="5"/>
  <c r="E59" i="5"/>
  <c r="D59" i="5"/>
  <c r="I58" i="5"/>
  <c r="H58" i="5"/>
  <c r="G58" i="5"/>
  <c r="F58" i="5"/>
  <c r="E58" i="5"/>
  <c r="D58" i="5"/>
  <c r="I57" i="5"/>
  <c r="H57" i="5"/>
  <c r="G57" i="5"/>
  <c r="F57" i="5"/>
  <c r="E57" i="5"/>
  <c r="D57" i="5"/>
  <c r="I55" i="5"/>
  <c r="H55" i="5"/>
  <c r="G55" i="5"/>
  <c r="F55" i="5"/>
  <c r="E55" i="5"/>
  <c r="D55" i="5"/>
  <c r="E54" i="5"/>
  <c r="L20" i="5"/>
  <c r="L19" i="5"/>
  <c r="L18" i="5"/>
  <c r="U11" i="5"/>
  <c r="T11" i="5"/>
  <c r="T10" i="5"/>
  <c r="U10" i="5" s="1"/>
  <c r="T9" i="5"/>
  <c r="T8" i="5" s="1"/>
  <c r="U8" i="5" s="1"/>
  <c r="S8" i="5"/>
  <c r="V10" i="5" l="1"/>
  <c r="R10" i="5" s="1"/>
  <c r="V11" i="5"/>
  <c r="R11" i="5" s="1"/>
  <c r="U9" i="5"/>
  <c r="V9" i="5" s="1"/>
  <c r="R9" i="5" s="1"/>
  <c r="J59" i="5"/>
  <c r="J58" i="5"/>
  <c r="V8" i="5"/>
  <c r="R8" i="5" s="1"/>
  <c r="I59" i="4"/>
  <c r="E58" i="4"/>
  <c r="F58" i="4"/>
  <c r="G58" i="4"/>
  <c r="H58" i="4"/>
  <c r="I58" i="4"/>
  <c r="E59" i="4"/>
  <c r="F59" i="4"/>
  <c r="G59" i="4"/>
  <c r="H59" i="4"/>
  <c r="D59" i="4"/>
  <c r="D58" i="4"/>
  <c r="E58" i="1"/>
  <c r="F58" i="1"/>
  <c r="G58" i="1"/>
  <c r="H58" i="1"/>
  <c r="I58" i="1"/>
  <c r="E59" i="1"/>
  <c r="F59" i="1"/>
  <c r="G59" i="1"/>
  <c r="H59" i="1"/>
  <c r="I59" i="1"/>
  <c r="D59" i="1"/>
  <c r="D58" i="1"/>
  <c r="C63" i="4"/>
  <c r="I57" i="4"/>
  <c r="H57" i="4"/>
  <c r="G57" i="4"/>
  <c r="F57" i="4"/>
  <c r="E57" i="4"/>
  <c r="D57" i="4"/>
  <c r="I55" i="4"/>
  <c r="H55" i="4"/>
  <c r="G55" i="4"/>
  <c r="F55" i="4"/>
  <c r="E55" i="4"/>
  <c r="D55" i="4"/>
  <c r="E54" i="4"/>
  <c r="L20" i="4"/>
  <c r="L19" i="4"/>
  <c r="L18" i="4"/>
  <c r="T11" i="4"/>
  <c r="U11" i="4" s="1"/>
  <c r="T10" i="4"/>
  <c r="U10" i="4" s="1"/>
  <c r="T9" i="4"/>
  <c r="T8" i="4" s="1"/>
  <c r="U8" i="4" s="1"/>
  <c r="S8" i="4"/>
  <c r="U9" i="4" l="1"/>
  <c r="J60" i="5"/>
  <c r="K58" i="5" s="1"/>
  <c r="L58" i="5" s="1"/>
  <c r="C56" i="5" s="1"/>
  <c r="C58" i="5" s="1"/>
  <c r="V9" i="4"/>
  <c r="R9" i="4" s="1"/>
  <c r="V11" i="4"/>
  <c r="R11" i="4" s="1"/>
  <c r="V10" i="4"/>
  <c r="R10" i="4" s="1"/>
  <c r="J59" i="4"/>
  <c r="J58" i="4"/>
  <c r="V8" i="4"/>
  <c r="R8" i="4" s="1"/>
  <c r="C57" i="5" l="1"/>
  <c r="L17" i="5"/>
  <c r="K59" i="5"/>
  <c r="K60" i="5" s="1"/>
  <c r="J60" i="4"/>
  <c r="K59" i="4" s="1"/>
  <c r="K58" i="4" l="1"/>
  <c r="L58" i="4" s="1"/>
  <c r="C56" i="4" s="1"/>
  <c r="C58" i="4" s="1"/>
  <c r="C63" i="1"/>
  <c r="J58" i="1"/>
  <c r="I57" i="1"/>
  <c r="H57" i="1"/>
  <c r="G57" i="1"/>
  <c r="F57" i="1"/>
  <c r="E57" i="1"/>
  <c r="D57" i="1"/>
  <c r="I55" i="1"/>
  <c r="H55" i="1"/>
  <c r="G55" i="1"/>
  <c r="F55" i="1"/>
  <c r="E55" i="1"/>
  <c r="D55" i="1"/>
  <c r="E54" i="1"/>
  <c r="L20" i="1"/>
  <c r="L19" i="1"/>
  <c r="L18" i="1"/>
  <c r="T11" i="1"/>
  <c r="U11" i="1" s="1"/>
  <c r="T10" i="1"/>
  <c r="U10" i="1" s="1"/>
  <c r="T9" i="1"/>
  <c r="S8" i="1"/>
  <c r="L17" i="4" l="1"/>
  <c r="K60" i="4"/>
  <c r="C57" i="4"/>
  <c r="T8" i="1"/>
  <c r="U8" i="1" s="1"/>
  <c r="V10" i="1" s="1"/>
  <c r="R10" i="1" s="1"/>
  <c r="J59" i="1"/>
  <c r="J60" i="1" s="1"/>
  <c r="K59" i="1" s="1"/>
  <c r="U9" i="1"/>
  <c r="V11" i="1" l="1"/>
  <c r="R11" i="1" s="1"/>
  <c r="V9" i="1"/>
  <c r="V8" i="1" s="1"/>
  <c r="R8" i="1" s="1"/>
  <c r="R9" i="1"/>
  <c r="K58" i="1"/>
  <c r="K60" i="1" l="1"/>
  <c r="L58" i="1"/>
  <c r="C56" i="1" s="1"/>
  <c r="C58" i="1" s="1"/>
  <c r="C57" i="1"/>
  <c r="L17" i="1"/>
</calcChain>
</file>

<file path=xl/sharedStrings.xml><?xml version="1.0" encoding="utf-8"?>
<sst xmlns="http://schemas.openxmlformats.org/spreadsheetml/2006/main" count="129" uniqueCount="37">
  <si>
    <t xml:space="preserve">  TALLAS</t>
  </si>
  <si>
    <t>FREC.</t>
  </si>
  <si>
    <t>GRUPOS  DE  EDAD</t>
  </si>
  <si>
    <t xml:space="preserve">  (cm)</t>
  </si>
  <si>
    <t>(Unidades)</t>
  </si>
  <si>
    <t>O</t>
  </si>
  <si>
    <t>I</t>
  </si>
  <si>
    <t>II</t>
  </si>
  <si>
    <t>III</t>
  </si>
  <si>
    <t>IV</t>
  </si>
  <si>
    <t>V</t>
  </si>
  <si>
    <t>UNIDADES</t>
  </si>
  <si>
    <t>MILLONES</t>
  </si>
  <si>
    <t>CSUR</t>
  </si>
  <si>
    <t>SA</t>
  </si>
  <si>
    <t>THNO</t>
  </si>
  <si>
    <t>VAL</t>
  </si>
  <si>
    <t xml:space="preserve">  </t>
  </si>
  <si>
    <t>%</t>
  </si>
  <si>
    <t>ton</t>
  </si>
  <si>
    <t>ejem</t>
  </si>
  <si>
    <t>TOTAL</t>
  </si>
  <si>
    <t>PORCENTAJE</t>
  </si>
  <si>
    <t>L.PR.(cm)</t>
  </si>
  <si>
    <t>&lt; 11,5 cm =</t>
  </si>
  <si>
    <t>&gt; 11,5 cm</t>
  </si>
  <si>
    <t>&lt; 11,5 cm =%</t>
  </si>
  <si>
    <r>
      <rPr>
        <b/>
        <sz val="29"/>
        <color rgb="FF000000"/>
        <rFont val="Arial Narrow"/>
        <family val="2"/>
      </rPr>
      <t xml:space="preserve">Tabla  </t>
    </r>
    <r>
      <rPr>
        <sz val="29"/>
        <color rgb="FF000000"/>
        <rFont val="Arial Narrow"/>
        <family val="2"/>
      </rPr>
      <t>Abundancia por grupo de edad en la captura de anchoveta en la V-VIII Región</t>
    </r>
  </si>
  <si>
    <r>
      <rPr>
        <b/>
        <sz val="29"/>
        <color rgb="FF000000"/>
        <rFont val="Arial Narrow"/>
        <family val="2"/>
      </rPr>
      <t xml:space="preserve">Tabla  </t>
    </r>
    <r>
      <rPr>
        <sz val="29"/>
        <color rgb="FF000000"/>
        <rFont val="Arial Narrow"/>
        <family val="2"/>
      </rPr>
      <t>Abundancia por grupo de edad en la captura de sardina común en la V-VIII Región</t>
    </r>
  </si>
  <si>
    <t>&lt; 12,0 cm =</t>
  </si>
  <si>
    <t>&gt; 12,0 cm</t>
  </si>
  <si>
    <t>&lt; 12,0 cm =%</t>
  </si>
  <si>
    <t>P.PR(kg)</t>
  </si>
  <si>
    <t>VAR (X)</t>
  </si>
  <si>
    <t>CV</t>
  </si>
  <si>
    <t>VARIANZA LPR</t>
  </si>
  <si>
    <t xml:space="preserve"> método Geoestadístico. Crucero RECLAS mayo 2021.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</si>
</sst>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 * #,##0_ ;_ * \-#,##0_ ;_ * &quot;-&quot;_ ;_ @_ "/>
    <numFmt numFmtId="165" formatCode="_-* #,##0\ _P_t_s_-;\-* #,##0\ _P_t_s_-;_-* &quot;-&quot;\ _P_t_s_-;_-@_-"/>
    <numFmt numFmtId="166" formatCode="0.0"/>
    <numFmt numFmtId="167" formatCode="_-* #,##0.0\ _P_t_s_-;\-* #,##0.0\ _P_t_s_-;_-* &quot;-&quot;\ _P_t_s_-;_-@_-"/>
    <numFmt numFmtId="168" formatCode="#,##0.0"/>
    <numFmt numFmtId="169" formatCode="0.000"/>
    <numFmt numFmtId="170" formatCode="_-* #,##0.00_-;\-* #,##0.00_-;_-* &quot;-&quot;_-;_-@_-"/>
    <numFmt numFmtId="171" formatCode="_-* #,##0.0_-;\-* #,##0.0_-;_-* &quot;-&quot;_-;_-@_-"/>
    <numFmt numFmtId="172" formatCode="0.0E+00"/>
  </numFmts>
  <fonts count="18" x14ac:knownFonts="1">
    <font>
      <sz val="12"/>
      <name val="Arial"/>
      <family val="2"/>
    </font>
    <font>
      <sz val="11"/>
      <color theme="1"/>
      <name val="Calibri"/>
      <family val="2"/>
      <scheme val="minor"/>
    </font>
    <font>
      <sz val="29"/>
      <color rgb="FF000000"/>
      <name val="Arial Narrow"/>
      <family val="2"/>
    </font>
    <font>
      <b/>
      <sz val="29"/>
      <color rgb="FF000000"/>
      <name val="Arial Narrow"/>
      <family val="2"/>
    </font>
    <font>
      <sz val="10"/>
      <name val="Arial"/>
      <family val="2"/>
    </font>
    <font>
      <sz val="20"/>
      <name val="Arial"/>
      <family val="2"/>
    </font>
    <font>
      <i/>
      <sz val="20"/>
      <name val="Arial"/>
      <family val="2"/>
    </font>
    <font>
      <b/>
      <sz val="10"/>
      <name val="Arial"/>
      <family val="2"/>
    </font>
    <font>
      <b/>
      <i/>
      <sz val="24"/>
      <name val="Arial"/>
      <family val="2"/>
    </font>
    <font>
      <b/>
      <sz val="24"/>
      <name val="Arial"/>
      <family val="2"/>
    </font>
    <font>
      <sz val="10"/>
      <color indexed="12"/>
      <name val="Arial"/>
      <family val="2"/>
    </font>
    <font>
      <b/>
      <i/>
      <sz val="20"/>
      <name val="Arial"/>
      <family val="2"/>
    </font>
    <font>
      <sz val="16"/>
      <color indexed="12"/>
      <name val="Arial"/>
      <family val="2"/>
    </font>
    <font>
      <sz val="14"/>
      <color indexed="12"/>
      <name val="Arial"/>
      <family val="2"/>
    </font>
    <font>
      <sz val="20"/>
      <color indexed="12"/>
      <name val="Arial"/>
      <family val="2"/>
    </font>
    <font>
      <b/>
      <sz val="20"/>
      <name val="Arial"/>
      <family val="2"/>
    </font>
    <font>
      <sz val="12"/>
      <name val="Courier"/>
      <family val="3"/>
    </font>
    <font>
      <sz val="1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165" fontId="4" fillId="0" borderId="0" applyFont="0" applyFill="0" applyBorder="0" applyProtection="0"/>
    <xf numFmtId="0" fontId="16" fillId="0" borderId="0"/>
  </cellStyleXfs>
  <cellXfs count="91">
    <xf numFmtId="0" fontId="0" fillId="0" borderId="0" xfId="0"/>
    <xf numFmtId="1" fontId="4" fillId="0" borderId="0" xfId="2" applyNumberFormat="1"/>
    <xf numFmtId="166" fontId="5" fillId="0" borderId="0" xfId="2" applyNumberFormat="1" applyFont="1" applyAlignment="1">
      <alignment horizontal="center"/>
    </xf>
    <xf numFmtId="1" fontId="5" fillId="0" borderId="0" xfId="2" applyNumberFormat="1" applyFont="1"/>
    <xf numFmtId="166" fontId="6" fillId="2" borderId="1" xfId="3" applyNumberFormat="1" applyFont="1" applyFill="1" applyBorder="1" applyAlignment="1">
      <alignment horizontal="center"/>
    </xf>
    <xf numFmtId="1" fontId="6" fillId="2" borderId="2" xfId="3" applyNumberFormat="1" applyFont="1" applyFill="1" applyBorder="1"/>
    <xf numFmtId="0" fontId="6" fillId="2" borderId="3" xfId="3" applyFont="1" applyFill="1" applyBorder="1"/>
    <xf numFmtId="0" fontId="6" fillId="2" borderId="4" xfId="3" applyFont="1" applyFill="1" applyBorder="1"/>
    <xf numFmtId="1" fontId="7" fillId="0" borderId="0" xfId="2" applyNumberFormat="1" applyFont="1" applyAlignment="1">
      <alignment horizontal="center"/>
    </xf>
    <xf numFmtId="166" fontId="8" fillId="2" borderId="5" xfId="3" applyNumberFormat="1" applyFont="1" applyFill="1" applyBorder="1" applyAlignment="1">
      <alignment horizontal="center"/>
    </xf>
    <xf numFmtId="1" fontId="8" fillId="2" borderId="6" xfId="3" applyNumberFormat="1" applyFont="1" applyFill="1" applyBorder="1" applyAlignment="1">
      <alignment horizontal="center"/>
    </xf>
    <xf numFmtId="0" fontId="8" fillId="2" borderId="0" xfId="3" applyFont="1" applyFill="1" applyAlignment="1">
      <alignment horizontal="centerContinuous"/>
    </xf>
    <xf numFmtId="0" fontId="8" fillId="2" borderId="7" xfId="3" applyFont="1" applyFill="1" applyBorder="1" applyAlignment="1">
      <alignment horizontal="centerContinuous"/>
    </xf>
    <xf numFmtId="1" fontId="9" fillId="0" borderId="0" xfId="2" applyNumberFormat="1" applyFont="1" applyAlignment="1">
      <alignment horizontal="center"/>
    </xf>
    <xf numFmtId="167" fontId="10" fillId="0" borderId="1" xfId="4" applyNumberFormat="1" applyFont="1" applyBorder="1" applyAlignment="1">
      <alignment horizontal="center"/>
    </xf>
    <xf numFmtId="1" fontId="10" fillId="0" borderId="3" xfId="4" applyNumberFormat="1" applyFont="1" applyBorder="1"/>
    <xf numFmtId="1" fontId="10" fillId="0" borderId="4" xfId="4" applyNumberFormat="1" applyFont="1" applyBorder="1"/>
    <xf numFmtId="166" fontId="11" fillId="2" borderId="8" xfId="3" applyNumberFormat="1" applyFont="1" applyFill="1" applyBorder="1" applyAlignment="1">
      <alignment horizontal="center"/>
    </xf>
    <xf numFmtId="1" fontId="11" fillId="2" borderId="9" xfId="3" applyNumberFormat="1" applyFont="1" applyFill="1" applyBorder="1" applyAlignment="1">
      <alignment horizontal="center"/>
    </xf>
    <xf numFmtId="0" fontId="11" fillId="2" borderId="10" xfId="3" applyFont="1" applyFill="1" applyBorder="1" applyAlignment="1">
      <alignment horizontal="right"/>
    </xf>
    <xf numFmtId="0" fontId="11" fillId="2" borderId="11" xfId="3" applyFont="1" applyFill="1" applyBorder="1"/>
    <xf numFmtId="167" fontId="10" fillId="0" borderId="5" xfId="4" applyNumberFormat="1" applyFont="1" applyBorder="1" applyAlignment="1">
      <alignment horizontal="center"/>
    </xf>
    <xf numFmtId="1" fontId="10" fillId="0" borderId="0" xfId="4" applyNumberFormat="1" applyFont="1"/>
    <xf numFmtId="1" fontId="10" fillId="0" borderId="0" xfId="4" applyNumberFormat="1" applyFont="1" applyAlignment="1">
      <alignment horizontal="center"/>
    </xf>
    <xf numFmtId="1" fontId="10" fillId="0" borderId="7" xfId="4" applyNumberFormat="1" applyFont="1" applyBorder="1" applyAlignment="1">
      <alignment horizontal="center"/>
    </xf>
    <xf numFmtId="166" fontId="5" fillId="2" borderId="5" xfId="3" applyNumberFormat="1" applyFont="1" applyFill="1" applyBorder="1" applyAlignment="1">
      <alignment horizontal="center"/>
    </xf>
    <xf numFmtId="1" fontId="5" fillId="2" borderId="6" xfId="3" applyNumberFormat="1" applyFont="1" applyFill="1" applyBorder="1"/>
    <xf numFmtId="0" fontId="5" fillId="2" borderId="0" xfId="3" applyFont="1" applyFill="1"/>
    <xf numFmtId="0" fontId="5" fillId="2" borderId="7" xfId="3" applyFont="1" applyFill="1" applyBorder="1"/>
    <xf numFmtId="1" fontId="12" fillId="0" borderId="0" xfId="4" applyNumberFormat="1" applyFont="1"/>
    <xf numFmtId="1" fontId="13" fillId="0" borderId="0" xfId="4" applyNumberFormat="1" applyFont="1" applyAlignment="1">
      <alignment horizontal="center"/>
    </xf>
    <xf numFmtId="1" fontId="10" fillId="0" borderId="7" xfId="4" applyNumberFormat="1" applyFont="1" applyBorder="1"/>
    <xf numFmtId="3" fontId="5" fillId="2" borderId="6" xfId="3" applyNumberFormat="1" applyFont="1" applyFill="1" applyBorder="1"/>
    <xf numFmtId="3" fontId="5" fillId="2" borderId="0" xfId="3" applyNumberFormat="1" applyFont="1" applyFill="1"/>
    <xf numFmtId="166" fontId="12" fillId="0" borderId="0" xfId="4" applyNumberFormat="1" applyFont="1" applyAlignment="1">
      <alignment horizontal="center"/>
    </xf>
    <xf numFmtId="3" fontId="12" fillId="0" borderId="0" xfId="4" applyNumberFormat="1" applyFont="1"/>
    <xf numFmtId="1" fontId="12" fillId="0" borderId="7" xfId="4" applyNumberFormat="1" applyFont="1" applyBorder="1" applyAlignment="1">
      <alignment horizontal="center"/>
    </xf>
    <xf numFmtId="168" fontId="12" fillId="0" borderId="0" xfId="4" applyNumberFormat="1" applyFont="1" applyAlignment="1">
      <alignment horizontal="center"/>
    </xf>
    <xf numFmtId="3" fontId="5" fillId="2" borderId="7" xfId="3" applyNumberFormat="1" applyFont="1" applyFill="1" applyBorder="1"/>
    <xf numFmtId="168" fontId="5" fillId="0" borderId="0" xfId="2" applyNumberFormat="1" applyFont="1"/>
    <xf numFmtId="168" fontId="12" fillId="0" borderId="7" xfId="4" applyNumberFormat="1" applyFont="1" applyBorder="1" applyAlignment="1">
      <alignment horizontal="center"/>
    </xf>
    <xf numFmtId="3" fontId="5" fillId="0" borderId="0" xfId="2" applyNumberFormat="1" applyFont="1"/>
    <xf numFmtId="167" fontId="10" fillId="0" borderId="8" xfId="4" applyNumberFormat="1" applyFont="1" applyBorder="1" applyAlignment="1">
      <alignment horizontal="center"/>
    </xf>
    <xf numFmtId="1" fontId="14" fillId="0" borderId="10" xfId="4" applyNumberFormat="1" applyFont="1" applyBorder="1"/>
    <xf numFmtId="1" fontId="10" fillId="0" borderId="10" xfId="4" applyNumberFormat="1" applyFont="1" applyBorder="1"/>
    <xf numFmtId="1" fontId="10" fillId="0" borderId="11" xfId="4" applyNumberFormat="1" applyFont="1" applyBorder="1"/>
    <xf numFmtId="166" fontId="5" fillId="2" borderId="1" xfId="2" applyNumberFormat="1" applyFont="1" applyFill="1" applyBorder="1" applyAlignment="1">
      <alignment horizontal="center"/>
    </xf>
    <xf numFmtId="3" fontId="5" fillId="2" borderId="2" xfId="2" applyNumberFormat="1" applyFont="1" applyFill="1" applyBorder="1"/>
    <xf numFmtId="3" fontId="5" fillId="2" borderId="3" xfId="3" applyNumberFormat="1" applyFont="1" applyFill="1" applyBorder="1"/>
    <xf numFmtId="3" fontId="5" fillId="2" borderId="4" xfId="3" applyNumberFormat="1" applyFont="1" applyFill="1" applyBorder="1"/>
    <xf numFmtId="2" fontId="5" fillId="2" borderId="6" xfId="3" applyNumberFormat="1" applyFont="1" applyFill="1" applyBorder="1"/>
    <xf numFmtId="2" fontId="5" fillId="2" borderId="0" xfId="3" applyNumberFormat="1" applyFont="1" applyFill="1"/>
    <xf numFmtId="2" fontId="5" fillId="2" borderId="7" xfId="3" applyNumberFormat="1" applyFont="1" applyFill="1" applyBorder="1"/>
    <xf numFmtId="166" fontId="4" fillId="0" borderId="0" xfId="2" applyNumberFormat="1"/>
    <xf numFmtId="166" fontId="5" fillId="2" borderId="6" xfId="3" applyNumberFormat="1" applyFont="1" applyFill="1" applyBorder="1"/>
    <xf numFmtId="166" fontId="5" fillId="2" borderId="0" xfId="3" applyNumberFormat="1" applyFont="1" applyFill="1"/>
    <xf numFmtId="166" fontId="5" fillId="2" borderId="7" xfId="3" applyNumberFormat="1" applyFont="1" applyFill="1" applyBorder="1"/>
    <xf numFmtId="166" fontId="5" fillId="2" borderId="5" xfId="3" quotePrefix="1" applyNumberFormat="1" applyFont="1" applyFill="1" applyBorder="1" applyAlignment="1">
      <alignment horizontal="center"/>
    </xf>
    <xf numFmtId="169" fontId="5" fillId="2" borderId="6" xfId="3" applyNumberFormat="1" applyFont="1" applyFill="1" applyBorder="1"/>
    <xf numFmtId="169" fontId="5" fillId="2" borderId="0" xfId="3" applyNumberFormat="1" applyFont="1" applyFill="1"/>
    <xf numFmtId="169" fontId="5" fillId="2" borderId="7" xfId="3" applyNumberFormat="1" applyFont="1" applyFill="1" applyBorder="1"/>
    <xf numFmtId="169" fontId="4" fillId="0" borderId="0" xfId="2" applyNumberFormat="1"/>
    <xf numFmtId="166" fontId="5" fillId="2" borderId="5" xfId="2" quotePrefix="1" applyNumberFormat="1" applyFont="1" applyFill="1" applyBorder="1" applyAlignment="1">
      <alignment horizontal="center"/>
    </xf>
    <xf numFmtId="166" fontId="5" fillId="2" borderId="0" xfId="2" applyNumberFormat="1" applyFont="1" applyFill="1"/>
    <xf numFmtId="166" fontId="5" fillId="2" borderId="7" xfId="2" applyNumberFormat="1" applyFont="1" applyFill="1" applyBorder="1"/>
    <xf numFmtId="166" fontId="5" fillId="2" borderId="5" xfId="2" applyNumberFormat="1" applyFont="1" applyFill="1" applyBorder="1" applyAlignment="1">
      <alignment horizontal="center"/>
    </xf>
    <xf numFmtId="3" fontId="5" fillId="2" borderId="0" xfId="2" applyNumberFormat="1" applyFont="1" applyFill="1"/>
    <xf numFmtId="3" fontId="5" fillId="2" borderId="7" xfId="2" applyNumberFormat="1" applyFont="1" applyFill="1" applyBorder="1"/>
    <xf numFmtId="166" fontId="5" fillId="2" borderId="8" xfId="3" applyNumberFormat="1" applyFont="1" applyFill="1" applyBorder="1" applyAlignment="1">
      <alignment horizontal="center"/>
    </xf>
    <xf numFmtId="3" fontId="5" fillId="2" borderId="9" xfId="3" applyNumberFormat="1" applyFont="1" applyFill="1" applyBorder="1"/>
    <xf numFmtId="168" fontId="5" fillId="2" borderId="10" xfId="2" applyNumberFormat="1" applyFont="1" applyFill="1" applyBorder="1"/>
    <xf numFmtId="3" fontId="5" fillId="2" borderId="10" xfId="2" applyNumberFormat="1" applyFont="1" applyFill="1" applyBorder="1"/>
    <xf numFmtId="3" fontId="5" fillId="2" borderId="11" xfId="2" applyNumberFormat="1" applyFont="1" applyFill="1" applyBorder="1"/>
    <xf numFmtId="166" fontId="5" fillId="0" borderId="0" xfId="2" applyNumberFormat="1" applyFont="1"/>
    <xf numFmtId="1" fontId="15" fillId="0" borderId="0" xfId="2" applyNumberFormat="1" applyFont="1" applyAlignment="1">
      <alignment horizontal="right"/>
    </xf>
    <xf numFmtId="1" fontId="5" fillId="0" borderId="0" xfId="2" applyNumberFormat="1" applyFont="1" applyAlignment="1">
      <alignment horizontal="center"/>
    </xf>
    <xf numFmtId="1" fontId="5" fillId="0" borderId="0" xfId="2" applyNumberFormat="1" applyFont="1" applyAlignment="1">
      <alignment horizontal="right"/>
    </xf>
    <xf numFmtId="2" fontId="5" fillId="0" borderId="0" xfId="2" applyNumberFormat="1" applyFont="1"/>
    <xf numFmtId="170" fontId="17" fillId="0" borderId="0" xfId="1" applyNumberFormat="1" applyFont="1"/>
    <xf numFmtId="171" fontId="17" fillId="0" borderId="0" xfId="1" applyNumberFormat="1" applyFont="1" applyAlignment="1">
      <alignment horizontal="right"/>
    </xf>
    <xf numFmtId="172" fontId="5" fillId="2" borderId="6" xfId="2" applyNumberFormat="1" applyFont="1" applyFill="1" applyBorder="1"/>
    <xf numFmtId="172" fontId="5" fillId="2" borderId="0" xfId="2" applyNumberFormat="1" applyFont="1" applyFill="1"/>
    <xf numFmtId="164" fontId="17" fillId="0" borderId="3" xfId="1" applyFont="1" applyBorder="1"/>
    <xf numFmtId="169" fontId="5" fillId="2" borderId="13" xfId="3" applyNumberFormat="1" applyFont="1" applyFill="1" applyBorder="1"/>
    <xf numFmtId="172" fontId="5" fillId="2" borderId="13" xfId="2" applyNumberFormat="1" applyFont="1" applyFill="1" applyBorder="1"/>
    <xf numFmtId="3" fontId="5" fillId="2" borderId="13" xfId="3" applyNumberFormat="1" applyFont="1" applyFill="1" applyBorder="1"/>
    <xf numFmtId="3" fontId="5" fillId="2" borderId="14" xfId="3" applyNumberFormat="1" applyFont="1" applyFill="1" applyBorder="1"/>
    <xf numFmtId="164" fontId="17" fillId="0" borderId="12" xfId="1" applyFont="1" applyBorder="1"/>
    <xf numFmtId="170" fontId="17" fillId="0" borderId="13" xfId="1" applyNumberFormat="1" applyFont="1" applyBorder="1"/>
    <xf numFmtId="171" fontId="17" fillId="0" borderId="13" xfId="1" applyNumberFormat="1" applyFont="1" applyBorder="1" applyAlignment="1">
      <alignment horizontal="right"/>
    </xf>
    <xf numFmtId="0" fontId="2" fillId="0" borderId="0" xfId="0" applyFont="1" applyAlignment="1">
      <alignment horizontal="center" vertical="center" readingOrder="1"/>
    </xf>
  </cellXfs>
  <cellStyles count="6">
    <cellStyle name="Millares [0]" xfId="1" builtinId="6"/>
    <cellStyle name="Millares [0]_166AREN" xfId="4" xr:uid="{5F3F3FC9-E63F-45EE-9848-7DB0832887D7}"/>
    <cellStyle name="Millares [0]_74CAEN" xfId="2" xr:uid="{CB297A2B-2AFE-40C7-9727-45721F732647}"/>
    <cellStyle name="Normal" xfId="0" builtinId="0"/>
    <cellStyle name="Normal 2" xfId="5" xr:uid="{DA4357BC-DF1F-4E0F-B256-B25C375846FA}"/>
    <cellStyle name="Normal_6AZNfb97   " xfId="3" xr:uid="{3AEC1B6B-84F6-416D-AC5B-84AFE8F33A3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235309957239436"/>
          <c:y val="5.063301570950296E-2"/>
          <c:w val="0.79411859743436619"/>
          <c:h val="0.679326294102498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'Ab-an-biol'!$C$58</c:f>
              <c:strCache>
                <c:ptCount val="1"/>
                <c:pt idx="0">
                  <c:v>&lt; 12,0 cm =28%</c:v>
                </c:pt>
              </c:strCache>
            </c:strRef>
          </c:tx>
          <c:spPr>
            <a:solidFill>
              <a:srgbClr val="C0C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'Ab-an-biol'!$D$6:$I$6</c:f>
              <c:strCache>
                <c:ptCount val="6"/>
                <c:pt idx="0">
                  <c:v>O</c:v>
                </c:pt>
                <c:pt idx="1">
                  <c:v>I</c:v>
                </c:pt>
                <c:pt idx="2">
                  <c:v>II</c:v>
                </c:pt>
                <c:pt idx="3">
                  <c:v>III</c:v>
                </c:pt>
                <c:pt idx="4">
                  <c:v>IV</c:v>
                </c:pt>
                <c:pt idx="5">
                  <c:v>V</c:v>
                </c:pt>
              </c:strCache>
            </c:strRef>
          </c:cat>
          <c:val>
            <c:numRef>
              <c:f>'Ab-an-biol'!$D$58:$I$58</c:f>
              <c:numCache>
                <c:formatCode>0.0</c:formatCode>
                <c:ptCount val="6"/>
                <c:pt idx="0">
                  <c:v>21.134837679503541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AC-4FFF-AD52-3E584320D27D}"/>
            </c:ext>
          </c:extLst>
        </c:ser>
        <c:ser>
          <c:idx val="1"/>
          <c:order val="1"/>
          <c:tx>
            <c:strRef>
              <c:f>'Ab-an-biol'!$C$59</c:f>
              <c:strCache>
                <c:ptCount val="1"/>
                <c:pt idx="0">
                  <c:v>&gt; 12,0 cm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'Ab-an-biol'!$D$6:$I$6</c:f>
              <c:strCache>
                <c:ptCount val="6"/>
                <c:pt idx="0">
                  <c:v>O</c:v>
                </c:pt>
                <c:pt idx="1">
                  <c:v>I</c:v>
                </c:pt>
                <c:pt idx="2">
                  <c:v>II</c:v>
                </c:pt>
                <c:pt idx="3">
                  <c:v>III</c:v>
                </c:pt>
                <c:pt idx="4">
                  <c:v>IV</c:v>
                </c:pt>
                <c:pt idx="5">
                  <c:v>V</c:v>
                </c:pt>
              </c:strCache>
            </c:strRef>
          </c:cat>
          <c:val>
            <c:numRef>
              <c:f>'Ab-an-biol'!$D$59:$I$59</c:f>
              <c:numCache>
                <c:formatCode>0.0</c:formatCode>
                <c:ptCount val="6"/>
                <c:pt idx="0">
                  <c:v>14.042372245193818</c:v>
                </c:pt>
                <c:pt idx="1">
                  <c:v>33.455372101967541</c:v>
                </c:pt>
                <c:pt idx="2">
                  <c:v>6.3081890118902546</c:v>
                </c:pt>
                <c:pt idx="3">
                  <c:v>5.8025658971858587E-2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AC-4FFF-AD52-3E584320D2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56353080"/>
        <c:axId val="256352688"/>
      </c:barChart>
      <c:catAx>
        <c:axId val="256353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2563526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56352688"/>
        <c:scaling>
          <c:orientation val="minMax"/>
          <c:min val="0"/>
        </c:scaling>
        <c:delete val="0"/>
        <c:axPos val="l"/>
        <c:numFmt formatCode="0_ ;\-0\ " sourceLinked="0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256353080"/>
        <c:crosses val="autoZero"/>
        <c:crossBetween val="between"/>
        <c:majorUnit val="10"/>
        <c:minorUnit val="10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6299096804075963"/>
          <c:y val="0.12025338604826294"/>
          <c:w val="0.30024548402037976"/>
          <c:h val="0.135021318537714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6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L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L"/>
    </a:p>
  </c:txPr>
  <c:printSettings>
    <c:headerFooter alignWithMargins="0"/>
    <c:pageMargins b="1" l="0.75" r="0.75" t="1" header="0" footer="0"/>
    <c:pageSetup orientation="landscape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235309957239436"/>
          <c:y val="5.063301570950296E-2"/>
          <c:w val="0.79411859743436619"/>
          <c:h val="0.679326294102498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'Ab-an-calendario'!$C$58</c:f>
              <c:strCache>
                <c:ptCount val="1"/>
                <c:pt idx="0">
                  <c:v>&lt; 12,0 cm =28%</c:v>
                </c:pt>
              </c:strCache>
            </c:strRef>
          </c:tx>
          <c:spPr>
            <a:solidFill>
              <a:srgbClr val="C0C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'Ab-an-calendario'!$D$6:$I$6</c:f>
              <c:strCache>
                <c:ptCount val="6"/>
                <c:pt idx="0">
                  <c:v>O</c:v>
                </c:pt>
                <c:pt idx="1">
                  <c:v>I</c:v>
                </c:pt>
                <c:pt idx="2">
                  <c:v>II</c:v>
                </c:pt>
                <c:pt idx="3">
                  <c:v>III</c:v>
                </c:pt>
                <c:pt idx="4">
                  <c:v>IV</c:v>
                </c:pt>
                <c:pt idx="5">
                  <c:v>V</c:v>
                </c:pt>
              </c:strCache>
            </c:strRef>
          </c:cat>
          <c:val>
            <c:numRef>
              <c:f>'Ab-an-calendario'!$D$58:$I$58</c:f>
              <c:numCache>
                <c:formatCode>0.0</c:formatCode>
                <c:ptCount val="6"/>
                <c:pt idx="0">
                  <c:v>18.146953329805303</c:v>
                </c:pt>
                <c:pt idx="1">
                  <c:v>2.9878843496982341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04-4172-ABB5-C485E39DFB68}"/>
            </c:ext>
          </c:extLst>
        </c:ser>
        <c:ser>
          <c:idx val="1"/>
          <c:order val="1"/>
          <c:tx>
            <c:strRef>
              <c:f>'Ab-an-calendario'!$C$59</c:f>
              <c:strCache>
                <c:ptCount val="1"/>
                <c:pt idx="0">
                  <c:v>&gt; 12,0 cm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'Ab-an-calendario'!$D$6:$I$6</c:f>
              <c:strCache>
                <c:ptCount val="6"/>
                <c:pt idx="0">
                  <c:v>O</c:v>
                </c:pt>
                <c:pt idx="1">
                  <c:v>I</c:v>
                </c:pt>
                <c:pt idx="2">
                  <c:v>II</c:v>
                </c:pt>
                <c:pt idx="3">
                  <c:v>III</c:v>
                </c:pt>
                <c:pt idx="4">
                  <c:v>IV</c:v>
                </c:pt>
                <c:pt idx="5">
                  <c:v>V</c:v>
                </c:pt>
              </c:strCache>
            </c:strRef>
          </c:cat>
          <c:val>
            <c:numRef>
              <c:f>'Ab-an-calendario'!$D$59:$I$59</c:f>
              <c:numCache>
                <c:formatCode>0.0</c:formatCode>
                <c:ptCount val="6"/>
                <c:pt idx="0">
                  <c:v>0.34936788660714913</c:v>
                </c:pt>
                <c:pt idx="1">
                  <c:v>25.523930419024136</c:v>
                </c:pt>
                <c:pt idx="2">
                  <c:v>25.173405902953156</c:v>
                </c:pt>
                <c:pt idx="3">
                  <c:v>2.8172548094390355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04-4172-ABB5-C485E39DFB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56353080"/>
        <c:axId val="256352688"/>
      </c:barChart>
      <c:catAx>
        <c:axId val="256353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2563526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56352688"/>
        <c:scaling>
          <c:orientation val="minMax"/>
          <c:max val="70"/>
          <c:min val="0"/>
        </c:scaling>
        <c:delete val="0"/>
        <c:axPos val="l"/>
        <c:numFmt formatCode="0_ ;\-0\ " sourceLinked="0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256353080"/>
        <c:crosses val="autoZero"/>
        <c:crossBetween val="between"/>
        <c:minorUnit val="10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6299096804075963"/>
          <c:y val="0.12025338604826294"/>
          <c:w val="0.30024548402037976"/>
          <c:h val="0.135021318537714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6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L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L"/>
    </a:p>
  </c:txPr>
  <c:printSettings>
    <c:headerFooter alignWithMargins="0"/>
    <c:pageMargins b="1" l="0.75" r="0.75" t="1" header="0" footer="0"/>
    <c:pageSetup orientation="landscape"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235309957239436"/>
          <c:y val="5.063301570950296E-2"/>
          <c:w val="0.79411859743436619"/>
          <c:h val="0.679326294102498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'Ab-sc'!$C$58</c:f>
              <c:strCache>
                <c:ptCount val="1"/>
                <c:pt idx="0">
                  <c:v>&lt; 11,5 cm =77%</c:v>
                </c:pt>
              </c:strCache>
            </c:strRef>
          </c:tx>
          <c:spPr>
            <a:solidFill>
              <a:srgbClr val="C0C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'Ab-sc'!$D$6:$I$6</c:f>
              <c:strCache>
                <c:ptCount val="6"/>
                <c:pt idx="0">
                  <c:v>O</c:v>
                </c:pt>
                <c:pt idx="1">
                  <c:v>I</c:v>
                </c:pt>
                <c:pt idx="2">
                  <c:v>II</c:v>
                </c:pt>
                <c:pt idx="3">
                  <c:v>III</c:v>
                </c:pt>
                <c:pt idx="4">
                  <c:v>IV</c:v>
                </c:pt>
                <c:pt idx="5">
                  <c:v>V</c:v>
                </c:pt>
              </c:strCache>
            </c:strRef>
          </c:cat>
          <c:val>
            <c:numRef>
              <c:f>'Ab-sc'!$D$58:$I$58</c:f>
              <c:numCache>
                <c:formatCode>0.0</c:formatCode>
                <c:ptCount val="6"/>
                <c:pt idx="0">
                  <c:v>76.478273835734868</c:v>
                </c:pt>
                <c:pt idx="1">
                  <c:v>2.5185228524112921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71-46F3-9389-FB8E8F79862F}"/>
            </c:ext>
          </c:extLst>
        </c:ser>
        <c:ser>
          <c:idx val="1"/>
          <c:order val="1"/>
          <c:tx>
            <c:strRef>
              <c:f>'Ab-sc'!$C$59</c:f>
              <c:strCache>
                <c:ptCount val="1"/>
                <c:pt idx="0">
                  <c:v>&gt; 11,5 cm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'Ab-sc'!$D$6:$I$6</c:f>
              <c:strCache>
                <c:ptCount val="6"/>
                <c:pt idx="0">
                  <c:v>O</c:v>
                </c:pt>
                <c:pt idx="1">
                  <c:v>I</c:v>
                </c:pt>
                <c:pt idx="2">
                  <c:v>II</c:v>
                </c:pt>
                <c:pt idx="3">
                  <c:v>III</c:v>
                </c:pt>
                <c:pt idx="4">
                  <c:v>IV</c:v>
                </c:pt>
                <c:pt idx="5">
                  <c:v>V</c:v>
                </c:pt>
              </c:strCache>
            </c:strRef>
          </c:cat>
          <c:val>
            <c:numRef>
              <c:f>'Ab-sc'!$D$59:$I$59</c:f>
              <c:numCache>
                <c:formatCode>0.0</c:formatCode>
                <c:ptCount val="6"/>
                <c:pt idx="0">
                  <c:v>9.3257780921033646</c:v>
                </c:pt>
                <c:pt idx="1">
                  <c:v>4.7340929943560122</c:v>
                </c:pt>
                <c:pt idx="2">
                  <c:v>8.8310296404043829</c:v>
                </c:pt>
                <c:pt idx="3">
                  <c:v>1.0536098178768445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71-46F3-9389-FB8E8F7986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56353080"/>
        <c:axId val="256352688"/>
      </c:barChart>
      <c:catAx>
        <c:axId val="256353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2563526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56352688"/>
        <c:scaling>
          <c:orientation val="minMax"/>
          <c:min val="0"/>
        </c:scaling>
        <c:delete val="0"/>
        <c:axPos val="l"/>
        <c:numFmt formatCode="0_ ;\-0\ " sourceLinked="0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256353080"/>
        <c:crosses val="autoZero"/>
        <c:crossBetween val="between"/>
        <c:majorUnit val="10"/>
        <c:minorUnit val="5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6299096804075963"/>
          <c:y val="0.12025338604826294"/>
          <c:w val="0.30024548402037976"/>
          <c:h val="0.135021318537714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6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L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L"/>
    </a:p>
  </c:txPr>
  <c:printSettings>
    <c:headerFooter alignWithMargins="0"/>
    <c:pageMargins b="1" l="0.75" r="0.75" t="1" header="0" footer="0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1933575</xdr:colOff>
      <xdr:row>7</xdr:row>
      <xdr:rowOff>219075</xdr:rowOff>
    </xdr:from>
    <xdr:to>
      <xdr:col>10</xdr:col>
      <xdr:colOff>0</xdr:colOff>
      <xdr:row>21</xdr:row>
      <xdr:rowOff>190500</xdr:rowOff>
    </xdr:to>
    <xdr:graphicFrame macro="">
      <xdr:nvGraphicFramePr>
        <xdr:cNvPr id="2" name="Gráfico 2">
          <a:extLst>
            <a:ext uri="{FF2B5EF4-FFF2-40B4-BE49-F238E27FC236}">
              <a16:creationId xmlns:a16="http://schemas.microsoft.com/office/drawing/2014/main" id="{19A68F7B-81D6-4555-A7E3-3F4B0BE700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1276350</xdr:colOff>
      <xdr:row>6</xdr:row>
      <xdr:rowOff>247650</xdr:rowOff>
    </xdr:from>
    <xdr:to>
      <xdr:col>6</xdr:col>
      <xdr:colOff>542925</xdr:colOff>
      <xdr:row>19</xdr:row>
      <xdr:rowOff>123825</xdr:rowOff>
    </xdr:to>
    <xdr:sp macro="" textlink="">
      <xdr:nvSpPr>
        <xdr:cNvPr id="3" name="Text Box 4">
          <a:extLst>
            <a:ext uri="{FF2B5EF4-FFF2-40B4-BE49-F238E27FC236}">
              <a16:creationId xmlns:a16="http://schemas.microsoft.com/office/drawing/2014/main" id="{D9673C8C-D28F-4D2C-A7E7-334B156A2BFD}"/>
            </a:ext>
          </a:extLst>
        </xdr:cNvPr>
        <xdr:cNvSpPr txBox="1">
          <a:spLocks noChangeArrowheads="1"/>
        </xdr:cNvSpPr>
      </xdr:nvSpPr>
      <xdr:spPr bwMode="auto">
        <a:xfrm>
          <a:off x="10176510" y="2526030"/>
          <a:ext cx="1270635" cy="39452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vert="vert270" wrap="square" lIns="36576" tIns="27432" rIns="36576" bIns="27432" anchor="ctr" upright="1"/>
        <a:lstStyle/>
        <a:p>
          <a:pPr algn="ctr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NÚMERO DE EJEMPLARES (*10^9)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0.23849</cdr:x>
      <cdr:y>0.01053</cdr:y>
    </cdr:from>
    <cdr:to>
      <cdr:x>0.4963</cdr:x>
      <cdr:y>0.30862</cdr:y>
    </cdr:to>
    <cdr:sp macro="" textlink="">
      <cdr:nvSpPr>
        <cdr:cNvPr id="11468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802691" y="44862"/>
          <a:ext cx="1948726" cy="126998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45720" tIns="36576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mayo 2021</a:t>
          </a:r>
        </a:p>
        <a:p xmlns:a="http://schemas.openxmlformats.org/drawingml/2006/main">
          <a:pPr algn="l" rtl="0">
            <a:defRPr sz="1000"/>
          </a:pPr>
          <a:endParaRPr lang="es-CL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l" rtl="0">
            <a:defRPr sz="1000"/>
          </a:pPr>
          <a:endParaRPr lang="es-CL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0.56796</cdr:x>
      <cdr:y>0.33048</cdr:y>
    </cdr:from>
    <cdr:to>
      <cdr:x>1</cdr:x>
      <cdr:y>0.53114</cdr:y>
    </cdr:to>
    <cdr:sp macro="" textlink="">
      <cdr:nvSpPr>
        <cdr:cNvPr id="11469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293053" y="1407976"/>
          <a:ext cx="3265715" cy="85489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45720" tIns="36576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n :  74.998 millones de ejem.</a:t>
          </a:r>
        </a:p>
      </cdr:txBody>
    </cdr:sp>
  </cdr:relSizeAnchor>
  <cdr:relSizeAnchor xmlns:cdr="http://schemas.openxmlformats.org/drawingml/2006/chartDrawing">
    <cdr:from>
      <cdr:x>0.13947</cdr:x>
      <cdr:y>0.87078</cdr:y>
    </cdr:from>
    <cdr:to>
      <cdr:x>0.90325</cdr:x>
      <cdr:y>0.95154</cdr:y>
    </cdr:to>
    <cdr:sp macro="" textlink="">
      <cdr:nvSpPr>
        <cdr:cNvPr id="114691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088501" y="3942894"/>
          <a:ext cx="5943722" cy="36540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32004" rIns="36576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GRUPOS DE EDAD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1933575</xdr:colOff>
      <xdr:row>7</xdr:row>
      <xdr:rowOff>219075</xdr:rowOff>
    </xdr:from>
    <xdr:to>
      <xdr:col>10</xdr:col>
      <xdr:colOff>0</xdr:colOff>
      <xdr:row>21</xdr:row>
      <xdr:rowOff>190500</xdr:rowOff>
    </xdr:to>
    <xdr:graphicFrame macro="">
      <xdr:nvGraphicFramePr>
        <xdr:cNvPr id="2" name="Gráfico 2">
          <a:extLst>
            <a:ext uri="{FF2B5EF4-FFF2-40B4-BE49-F238E27FC236}">
              <a16:creationId xmlns:a16="http://schemas.microsoft.com/office/drawing/2014/main" id="{7B9CEB99-49D2-46E1-81B9-528F4919BC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1276350</xdr:colOff>
      <xdr:row>6</xdr:row>
      <xdr:rowOff>247650</xdr:rowOff>
    </xdr:from>
    <xdr:to>
      <xdr:col>6</xdr:col>
      <xdr:colOff>542925</xdr:colOff>
      <xdr:row>19</xdr:row>
      <xdr:rowOff>123825</xdr:rowOff>
    </xdr:to>
    <xdr:sp macro="" textlink="">
      <xdr:nvSpPr>
        <xdr:cNvPr id="3" name="Text Box 4">
          <a:extLst>
            <a:ext uri="{FF2B5EF4-FFF2-40B4-BE49-F238E27FC236}">
              <a16:creationId xmlns:a16="http://schemas.microsoft.com/office/drawing/2014/main" id="{6B04C533-39D6-4D05-8822-CB5113D3D5E6}"/>
            </a:ext>
          </a:extLst>
        </xdr:cNvPr>
        <xdr:cNvSpPr txBox="1">
          <a:spLocks noChangeArrowheads="1"/>
        </xdr:cNvSpPr>
      </xdr:nvSpPr>
      <xdr:spPr bwMode="auto">
        <a:xfrm>
          <a:off x="10176510" y="2526030"/>
          <a:ext cx="1270635" cy="39452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vert="vert270" wrap="square" lIns="36576" tIns="27432" rIns="36576" bIns="27432" anchor="ctr" upright="1"/>
        <a:lstStyle/>
        <a:p>
          <a:pPr algn="ctr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NÚMERO DE EJEMPLARES (*10^9)</a:t>
          </a:r>
        </a:p>
      </xdr:txBody>
    </xdr:sp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0.23849</cdr:x>
      <cdr:y>0.01053</cdr:y>
    </cdr:from>
    <cdr:to>
      <cdr:x>0.4963</cdr:x>
      <cdr:y>0.30862</cdr:y>
    </cdr:to>
    <cdr:sp macro="" textlink="">
      <cdr:nvSpPr>
        <cdr:cNvPr id="11468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802691" y="44862"/>
          <a:ext cx="1948726" cy="126998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45720" tIns="36576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mayo 2021</a:t>
          </a:r>
        </a:p>
        <a:p xmlns:a="http://schemas.openxmlformats.org/drawingml/2006/main">
          <a:pPr algn="l" rtl="0">
            <a:defRPr sz="1000"/>
          </a:pPr>
          <a:endParaRPr lang="es-CL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l" rtl="0">
            <a:defRPr sz="1000"/>
          </a:pPr>
          <a:endParaRPr lang="es-CL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0.56508</cdr:x>
      <cdr:y>0.33048</cdr:y>
    </cdr:from>
    <cdr:to>
      <cdr:x>1</cdr:x>
      <cdr:y>0.53114</cdr:y>
    </cdr:to>
    <cdr:sp macro="" textlink="">
      <cdr:nvSpPr>
        <cdr:cNvPr id="11469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271282" y="1407976"/>
          <a:ext cx="3287486" cy="85489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45720" tIns="36576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n :  74.998 millones de ejem.</a:t>
          </a:r>
        </a:p>
      </cdr:txBody>
    </cdr:sp>
  </cdr:relSizeAnchor>
  <cdr:relSizeAnchor xmlns:cdr="http://schemas.openxmlformats.org/drawingml/2006/chartDrawing">
    <cdr:from>
      <cdr:x>0.13947</cdr:x>
      <cdr:y>0.87078</cdr:y>
    </cdr:from>
    <cdr:to>
      <cdr:x>0.90325</cdr:x>
      <cdr:y>0.95154</cdr:y>
    </cdr:to>
    <cdr:sp macro="" textlink="">
      <cdr:nvSpPr>
        <cdr:cNvPr id="114691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088501" y="3942894"/>
          <a:ext cx="5943722" cy="36540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32004" rIns="36576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GRUPOS DE EDAD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1933575</xdr:colOff>
      <xdr:row>7</xdr:row>
      <xdr:rowOff>219075</xdr:rowOff>
    </xdr:from>
    <xdr:to>
      <xdr:col>10</xdr:col>
      <xdr:colOff>0</xdr:colOff>
      <xdr:row>21</xdr:row>
      <xdr:rowOff>190500</xdr:rowOff>
    </xdr:to>
    <xdr:graphicFrame macro="">
      <xdr:nvGraphicFramePr>
        <xdr:cNvPr id="2" name="Gráfico 2">
          <a:extLst>
            <a:ext uri="{FF2B5EF4-FFF2-40B4-BE49-F238E27FC236}">
              <a16:creationId xmlns:a16="http://schemas.microsoft.com/office/drawing/2014/main" id="{AED7854F-12FC-47F6-B0A4-597C5F9BC6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1276350</xdr:colOff>
      <xdr:row>6</xdr:row>
      <xdr:rowOff>247650</xdr:rowOff>
    </xdr:from>
    <xdr:to>
      <xdr:col>6</xdr:col>
      <xdr:colOff>542925</xdr:colOff>
      <xdr:row>19</xdr:row>
      <xdr:rowOff>123825</xdr:rowOff>
    </xdr:to>
    <xdr:sp macro="" textlink="">
      <xdr:nvSpPr>
        <xdr:cNvPr id="3" name="Text Box 4">
          <a:extLst>
            <a:ext uri="{FF2B5EF4-FFF2-40B4-BE49-F238E27FC236}">
              <a16:creationId xmlns:a16="http://schemas.microsoft.com/office/drawing/2014/main" id="{4F4EFCDB-8963-478C-8E89-7B041A0FAE98}"/>
            </a:ext>
          </a:extLst>
        </xdr:cNvPr>
        <xdr:cNvSpPr txBox="1">
          <a:spLocks noChangeArrowheads="1"/>
        </xdr:cNvSpPr>
      </xdr:nvSpPr>
      <xdr:spPr bwMode="auto">
        <a:xfrm>
          <a:off x="10176510" y="2526030"/>
          <a:ext cx="1270635" cy="39452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vert="vert270" wrap="square" lIns="36576" tIns="27432" rIns="36576" bIns="27432" anchor="ctr" upright="1"/>
        <a:lstStyle/>
        <a:p>
          <a:pPr algn="ctr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NÚMERO DE EJEMPLARES (*10^9)</a:t>
          </a: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0.22409</cdr:x>
      <cdr:y>0.01053</cdr:y>
    </cdr:from>
    <cdr:to>
      <cdr:x>0.4819</cdr:x>
      <cdr:y>0.30862</cdr:y>
    </cdr:to>
    <cdr:sp macro="" textlink="">
      <cdr:nvSpPr>
        <cdr:cNvPr id="11468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693836" y="44862"/>
          <a:ext cx="1948726" cy="126998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45720" tIns="36576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mayo 2021</a:t>
          </a:r>
        </a:p>
        <a:p xmlns:a="http://schemas.openxmlformats.org/drawingml/2006/main">
          <a:pPr algn="l" rtl="0">
            <a:defRPr sz="1000"/>
          </a:pPr>
          <a:endParaRPr lang="es-CL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l" rtl="0">
            <a:defRPr sz="1000"/>
          </a:pPr>
          <a:endParaRPr lang="es-CL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0.58524</cdr:x>
      <cdr:y>0.3114</cdr:y>
    </cdr:from>
    <cdr:to>
      <cdr:x>1</cdr:x>
      <cdr:y>0.53114</cdr:y>
    </cdr:to>
    <cdr:sp macro="" textlink="">
      <cdr:nvSpPr>
        <cdr:cNvPr id="11469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423683" y="1326696"/>
          <a:ext cx="3135085" cy="93617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45720" tIns="36576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n : 102.941  millones de ejem.</a:t>
          </a:r>
        </a:p>
      </cdr:txBody>
    </cdr:sp>
  </cdr:relSizeAnchor>
  <cdr:relSizeAnchor xmlns:cdr="http://schemas.openxmlformats.org/drawingml/2006/chartDrawing">
    <cdr:from>
      <cdr:x>0.13947</cdr:x>
      <cdr:y>0.87078</cdr:y>
    </cdr:from>
    <cdr:to>
      <cdr:x>0.90325</cdr:x>
      <cdr:y>0.95154</cdr:y>
    </cdr:to>
    <cdr:sp macro="" textlink="">
      <cdr:nvSpPr>
        <cdr:cNvPr id="114691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088501" y="3942894"/>
          <a:ext cx="5943722" cy="36540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32004" rIns="36576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GRUPOS DE EDAD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bocic/ausuarios/AGili-IFOP/AGILI/ASEGUIM/SEGPELAGICOS/SegCS/A&#241;os/1sgCS2000/5infincs00/032TBSC0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3SCcs1T"/>
      <sheetName val="5SCcs2T"/>
      <sheetName val="79SC191T"/>
      <sheetName val="80SC192T"/>
      <sheetName val="15SC281T"/>
      <sheetName val="80SC282T"/>
      <sheetName val="89SC401T"/>
      <sheetName val="90SC402T"/>
      <sheetName val="Hoja1"/>
      <sheetName val="14SC193T"/>
      <sheetName val="5SCcs3T"/>
      <sheetName val="SC19Ñ00"/>
      <sheetName val="5SCcs4T"/>
      <sheetName val="82SC194T"/>
      <sheetName val="SC28Ñ00"/>
      <sheetName val="15SC283T"/>
      <sheetName val="15SC284T"/>
      <sheetName val="SCVAÑ00"/>
      <sheetName val="16SC403T"/>
      <sheetName val="92SC404T"/>
      <sheetName val="73SCcsÑ00"/>
      <sheetName val="73SCcs1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40">
          <cell r="C40">
            <v>364348816.78055447</v>
          </cell>
        </row>
      </sheetData>
      <sheetData sheetId="12"/>
      <sheetData sheetId="13"/>
      <sheetData sheetId="14">
        <row r="40">
          <cell r="C40">
            <v>66674619947.842796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D0C02-A187-4DE9-A570-C65BDF04B94D}">
  <dimension ref="B1:W66"/>
  <sheetViews>
    <sheetView showZeros="0" zoomScale="35" zoomScaleNormal="35" workbookViewId="0"/>
  </sheetViews>
  <sheetFormatPr baseColWidth="10" defaultColWidth="11.5703125" defaultRowHeight="25" x14ac:dyDescent="0.25"/>
  <cols>
    <col min="1" max="1" width="11.5703125" style="1"/>
    <col min="2" max="2" width="22.5703125" style="2" customWidth="1"/>
    <col min="3" max="3" width="24.140625" style="3" customWidth="1"/>
    <col min="4" max="8" width="23.85546875" style="3" customWidth="1"/>
    <col min="9" max="10" width="20.85546875" style="3" customWidth="1"/>
    <col min="11" max="11" width="12.42578125" style="1" bestFit="1" customWidth="1"/>
    <col min="12" max="12" width="25.85546875" style="1" customWidth="1"/>
    <col min="13" max="17" width="11.5703125" style="1"/>
    <col min="18" max="18" width="13.85546875" style="1" customWidth="1"/>
    <col min="19" max="20" width="18.28515625" style="1" bestFit="1" customWidth="1"/>
    <col min="21" max="22" width="17.5703125" style="1" customWidth="1"/>
    <col min="23" max="16384" width="11.5703125" style="1"/>
  </cols>
  <sheetData>
    <row r="1" spans="2:23" ht="36" x14ac:dyDescent="0.15">
      <c r="B1" s="90" t="s">
        <v>27</v>
      </c>
      <c r="C1" s="90"/>
      <c r="D1" s="90"/>
      <c r="E1" s="90"/>
      <c r="F1" s="90"/>
      <c r="G1" s="90"/>
      <c r="H1" s="90"/>
      <c r="I1" s="90"/>
      <c r="J1" s="90"/>
    </row>
    <row r="2" spans="2:23" ht="36" x14ac:dyDescent="0.15">
      <c r="B2" s="90" t="s">
        <v>36</v>
      </c>
      <c r="C2" s="90"/>
      <c r="D2" s="90"/>
      <c r="E2" s="90"/>
      <c r="F2" s="90"/>
      <c r="G2" s="90"/>
      <c r="H2" s="90"/>
      <c r="I2" s="90"/>
      <c r="J2" s="90"/>
    </row>
    <row r="3" spans="2:23" ht="26" thickBot="1" x14ac:dyDescent="0.3"/>
    <row r="4" spans="2:23" s="8" customFormat="1" ht="26" thickBot="1" x14ac:dyDescent="0.3">
      <c r="B4" s="4"/>
      <c r="C4" s="5"/>
      <c r="D4" s="6"/>
      <c r="E4" s="6"/>
      <c r="F4" s="6"/>
      <c r="G4" s="6"/>
      <c r="H4" s="6"/>
      <c r="I4" s="6"/>
      <c r="J4" s="7"/>
    </row>
    <row r="5" spans="2:23" s="13" customFormat="1" ht="30" x14ac:dyDescent="0.3">
      <c r="B5" s="9" t="s">
        <v>0</v>
      </c>
      <c r="C5" s="10" t="s">
        <v>1</v>
      </c>
      <c r="D5" s="11" t="s">
        <v>2</v>
      </c>
      <c r="E5" s="11"/>
      <c r="F5" s="11"/>
      <c r="G5" s="11"/>
      <c r="H5" s="11"/>
      <c r="I5" s="11"/>
      <c r="J5" s="12"/>
      <c r="P5" s="14"/>
      <c r="Q5" s="15"/>
      <c r="R5" s="15"/>
      <c r="S5" s="15"/>
      <c r="T5" s="15"/>
      <c r="U5" s="15"/>
      <c r="V5" s="15"/>
      <c r="W5" s="16"/>
    </row>
    <row r="6" spans="2:23" s="8" customFormat="1" ht="26" thickBot="1" x14ac:dyDescent="0.3">
      <c r="B6" s="17" t="s">
        <v>3</v>
      </c>
      <c r="C6" s="18" t="s">
        <v>4</v>
      </c>
      <c r="D6" s="19" t="s">
        <v>5</v>
      </c>
      <c r="E6" s="19" t="s">
        <v>6</v>
      </c>
      <c r="F6" s="19" t="s">
        <v>7</v>
      </c>
      <c r="G6" s="19" t="s">
        <v>8</v>
      </c>
      <c r="H6" s="19" t="s">
        <v>9</v>
      </c>
      <c r="I6" s="19" t="s">
        <v>10</v>
      </c>
      <c r="J6" s="20"/>
      <c r="P6" s="21"/>
      <c r="Q6" s="22"/>
      <c r="R6" s="22"/>
      <c r="S6" s="22"/>
      <c r="T6" s="23" t="s">
        <v>11</v>
      </c>
      <c r="U6" s="24" t="s">
        <v>12</v>
      </c>
      <c r="V6" s="24" t="s">
        <v>12</v>
      </c>
      <c r="W6" s="24" t="s">
        <v>12</v>
      </c>
    </row>
    <row r="7" spans="2:23" x14ac:dyDescent="0.25">
      <c r="B7" s="25"/>
      <c r="C7" s="26"/>
      <c r="D7" s="27"/>
      <c r="E7" s="27"/>
      <c r="F7" s="27"/>
      <c r="G7" s="27"/>
      <c r="H7" s="27"/>
      <c r="I7" s="27"/>
      <c r="J7" s="28"/>
      <c r="P7" s="21"/>
      <c r="Q7" s="29"/>
      <c r="R7" s="29"/>
      <c r="S7" s="30"/>
      <c r="T7" s="22"/>
      <c r="U7" s="31"/>
      <c r="V7" s="31"/>
      <c r="W7" s="31"/>
    </row>
    <row r="8" spans="2:23" x14ac:dyDescent="0.25">
      <c r="B8" s="25">
        <v>2</v>
      </c>
      <c r="C8" s="32"/>
      <c r="D8" s="33"/>
      <c r="E8" s="33"/>
      <c r="F8" s="33"/>
      <c r="G8" s="33"/>
      <c r="H8" s="33"/>
      <c r="I8" s="33"/>
      <c r="J8" s="28"/>
      <c r="P8" s="21"/>
      <c r="Q8" s="29" t="s">
        <v>13</v>
      </c>
      <c r="R8" s="34" t="e">
        <f>V8</f>
        <v>#REF!</v>
      </c>
      <c r="S8" s="35">
        <f>C46</f>
        <v>74998796697.527023</v>
      </c>
      <c r="T8" s="35" t="e">
        <f>SUM(T9:T11)</f>
        <v>#REF!</v>
      </c>
      <c r="U8" s="36" t="e">
        <f>T8/1000000</f>
        <v>#REF!</v>
      </c>
      <c r="V8" s="37" t="e">
        <f>SUM(V9:V11)</f>
        <v>#REF!</v>
      </c>
      <c r="W8" s="36"/>
    </row>
    <row r="9" spans="2:23" x14ac:dyDescent="0.25">
      <c r="B9" s="25">
        <v>2.5</v>
      </c>
      <c r="C9" s="32">
        <v>6123337.0602101134</v>
      </c>
      <c r="D9" s="33">
        <v>6123337.0602101134</v>
      </c>
      <c r="E9" s="33">
        <v>0</v>
      </c>
      <c r="F9" s="33">
        <v>0</v>
      </c>
      <c r="G9" s="33">
        <v>0</v>
      </c>
      <c r="H9" s="33"/>
      <c r="I9" s="33"/>
      <c r="J9" s="38">
        <v>0</v>
      </c>
      <c r="L9" s="39"/>
      <c r="M9" s="39"/>
      <c r="P9" s="21"/>
      <c r="Q9" s="29" t="s">
        <v>14</v>
      </c>
      <c r="R9" s="34" t="e">
        <f>V9</f>
        <v>#REF!</v>
      </c>
      <c r="S9" s="35"/>
      <c r="T9" s="35">
        <f>[1]SC19Ñ00!C40</f>
        <v>364348816.78055447</v>
      </c>
      <c r="U9" s="36">
        <f>T9/1000000</f>
        <v>364.3488167805545</v>
      </c>
      <c r="V9" s="40" t="e">
        <f>(U9*100)/$U$8</f>
        <v>#REF!</v>
      </c>
      <c r="W9" s="36"/>
    </row>
    <row r="10" spans="2:23" x14ac:dyDescent="0.25">
      <c r="B10" s="25">
        <v>3</v>
      </c>
      <c r="C10" s="32">
        <v>287796841.82987535</v>
      </c>
      <c r="D10" s="33">
        <v>287796841.82987535</v>
      </c>
      <c r="E10" s="33">
        <v>0</v>
      </c>
      <c r="F10" s="33">
        <v>0</v>
      </c>
      <c r="G10" s="33">
        <v>0</v>
      </c>
      <c r="H10" s="33"/>
      <c r="I10" s="33"/>
      <c r="J10" s="38">
        <v>0</v>
      </c>
      <c r="L10" s="41"/>
      <c r="M10" s="39"/>
      <c r="P10" s="21"/>
      <c r="Q10" s="29" t="s">
        <v>15</v>
      </c>
      <c r="R10" s="34" t="e">
        <f>V10</f>
        <v>#REF!</v>
      </c>
      <c r="S10" s="35"/>
      <c r="T10" s="35">
        <f>[1]SC28Ñ00!C40</f>
        <v>66674619947.842796</v>
      </c>
      <c r="U10" s="36">
        <f>T10/1000000</f>
        <v>66674.619947842803</v>
      </c>
      <c r="V10" s="40" t="e">
        <f>(U10*100)/$U$8</f>
        <v>#REF!</v>
      </c>
      <c r="W10" s="36"/>
    </row>
    <row r="11" spans="2:23" x14ac:dyDescent="0.25">
      <c r="B11" s="25">
        <v>3.5</v>
      </c>
      <c r="C11" s="32">
        <v>146960089.4450427</v>
      </c>
      <c r="D11" s="33">
        <v>146960089.4450427</v>
      </c>
      <c r="E11" s="33">
        <v>0</v>
      </c>
      <c r="F11" s="33">
        <v>0</v>
      </c>
      <c r="G11" s="33">
        <v>0</v>
      </c>
      <c r="H11" s="33"/>
      <c r="I11" s="33"/>
      <c r="J11" s="38">
        <v>0</v>
      </c>
      <c r="L11" s="41"/>
      <c r="M11" s="39"/>
      <c r="P11" s="21"/>
      <c r="Q11" s="29" t="s">
        <v>16</v>
      </c>
      <c r="R11" s="34" t="e">
        <f>V11</f>
        <v>#REF!</v>
      </c>
      <c r="S11" s="35"/>
      <c r="T11" s="35" t="e">
        <f>#REF!</f>
        <v>#REF!</v>
      </c>
      <c r="U11" s="36" t="e">
        <f>T11/1000000</f>
        <v>#REF!</v>
      </c>
      <c r="V11" s="40" t="e">
        <f>(U11*100)/$U$8</f>
        <v>#REF!</v>
      </c>
      <c r="W11" s="36"/>
    </row>
    <row r="12" spans="2:23" ht="26" thickBot="1" x14ac:dyDescent="0.3">
      <c r="B12" s="25">
        <v>4</v>
      </c>
      <c r="C12" s="32">
        <v>18370011.180630341</v>
      </c>
      <c r="D12" s="33">
        <v>18370011.180630341</v>
      </c>
      <c r="E12" s="33">
        <v>0</v>
      </c>
      <c r="F12" s="33">
        <v>0</v>
      </c>
      <c r="G12" s="33">
        <v>0</v>
      </c>
      <c r="H12" s="33"/>
      <c r="I12" s="33"/>
      <c r="J12" s="38">
        <v>0</v>
      </c>
      <c r="P12" s="42"/>
      <c r="Q12" s="43"/>
      <c r="R12" s="43"/>
      <c r="S12" s="43"/>
      <c r="T12" s="44"/>
      <c r="U12" s="44"/>
      <c r="V12" s="44"/>
      <c r="W12" s="45"/>
    </row>
    <row r="13" spans="2:23" x14ac:dyDescent="0.25">
      <c r="B13" s="25">
        <v>4.5</v>
      </c>
      <c r="C13" s="32">
        <v>0</v>
      </c>
      <c r="D13" s="33">
        <v>0</v>
      </c>
      <c r="E13" s="33">
        <v>0</v>
      </c>
      <c r="F13" s="33">
        <v>0</v>
      </c>
      <c r="G13" s="33">
        <v>0</v>
      </c>
      <c r="H13" s="33"/>
      <c r="I13" s="33"/>
      <c r="J13" s="38">
        <v>0</v>
      </c>
    </row>
    <row r="14" spans="2:23" x14ac:dyDescent="0.25">
      <c r="B14" s="25">
        <v>5</v>
      </c>
      <c r="C14" s="32">
        <v>0</v>
      </c>
      <c r="D14" s="33">
        <v>0</v>
      </c>
      <c r="E14" s="33">
        <v>0</v>
      </c>
      <c r="F14" s="33">
        <v>0</v>
      </c>
      <c r="G14" s="33">
        <v>0</v>
      </c>
      <c r="H14" s="33"/>
      <c r="I14" s="33"/>
      <c r="J14" s="38">
        <v>0</v>
      </c>
    </row>
    <row r="15" spans="2:23" x14ac:dyDescent="0.25">
      <c r="B15" s="25">
        <v>5.5</v>
      </c>
      <c r="C15" s="32">
        <v>6123337.0602101134</v>
      </c>
      <c r="D15" s="33">
        <v>6123337.0602101134</v>
      </c>
      <c r="E15" s="33">
        <v>0</v>
      </c>
      <c r="F15" s="33">
        <v>0</v>
      </c>
      <c r="G15" s="33">
        <v>0</v>
      </c>
      <c r="H15" s="33"/>
      <c r="I15" s="33"/>
      <c r="J15" s="38">
        <v>0</v>
      </c>
    </row>
    <row r="16" spans="2:23" x14ac:dyDescent="0.25">
      <c r="B16" s="25">
        <v>6</v>
      </c>
      <c r="C16" s="32">
        <v>55110033.541891016</v>
      </c>
      <c r="D16" s="33">
        <v>55110033.541891016</v>
      </c>
      <c r="E16" s="33">
        <v>0</v>
      </c>
      <c r="F16" s="33">
        <v>0</v>
      </c>
      <c r="G16" s="33">
        <v>0</v>
      </c>
      <c r="H16" s="33"/>
      <c r="I16" s="33"/>
      <c r="J16" s="38">
        <v>0</v>
      </c>
      <c r="Q16" s="1" t="s">
        <v>17</v>
      </c>
    </row>
    <row r="17" spans="2:13" x14ac:dyDescent="0.25">
      <c r="B17" s="25">
        <v>6.5</v>
      </c>
      <c r="C17" s="32">
        <v>324536864.19113594</v>
      </c>
      <c r="D17" s="33">
        <v>324536864.19113594</v>
      </c>
      <c r="E17" s="33">
        <v>0</v>
      </c>
      <c r="F17" s="33">
        <v>0</v>
      </c>
      <c r="G17" s="33">
        <v>0</v>
      </c>
      <c r="H17" s="33"/>
      <c r="I17" s="33"/>
      <c r="J17" s="38">
        <v>0</v>
      </c>
      <c r="L17" s="41">
        <f>K58</f>
        <v>28.180235697302109</v>
      </c>
      <c r="M17" s="39" t="s">
        <v>18</v>
      </c>
    </row>
    <row r="18" spans="2:13" x14ac:dyDescent="0.25">
      <c r="B18" s="25">
        <v>7</v>
      </c>
      <c r="C18" s="32">
        <v>636827054.26185179</v>
      </c>
      <c r="D18" s="33">
        <v>636827054.26185179</v>
      </c>
      <c r="E18" s="33">
        <v>0</v>
      </c>
      <c r="F18" s="33">
        <v>0</v>
      </c>
      <c r="G18" s="33">
        <v>0</v>
      </c>
      <c r="H18" s="33"/>
      <c r="I18" s="33"/>
      <c r="J18" s="38">
        <v>0</v>
      </c>
      <c r="L18" s="41">
        <f>C51</f>
        <v>5.3621377402618825E-2</v>
      </c>
      <c r="M18" s="39" t="s">
        <v>19</v>
      </c>
    </row>
    <row r="19" spans="2:13" x14ac:dyDescent="0.25">
      <c r="B19" s="25">
        <v>7.5</v>
      </c>
      <c r="C19" s="32">
        <v>1164923768.9928064</v>
      </c>
      <c r="D19" s="33">
        <v>1164923768.9928064</v>
      </c>
      <c r="E19" s="33">
        <v>0</v>
      </c>
      <c r="F19" s="33">
        <v>0</v>
      </c>
      <c r="G19" s="33">
        <v>0</v>
      </c>
      <c r="H19" s="33"/>
      <c r="I19" s="33"/>
      <c r="J19" s="38">
        <v>0</v>
      </c>
      <c r="L19" s="41">
        <f>C46</f>
        <v>74998796697.527023</v>
      </c>
      <c r="M19" s="39" t="s">
        <v>20</v>
      </c>
    </row>
    <row r="20" spans="2:13" x14ac:dyDescent="0.25">
      <c r="B20" s="25">
        <v>8</v>
      </c>
      <c r="C20" s="32">
        <v>1503941898.6336882</v>
      </c>
      <c r="D20" s="33">
        <v>1503941898.6336882</v>
      </c>
      <c r="E20" s="33">
        <v>0</v>
      </c>
      <c r="F20" s="33">
        <v>0</v>
      </c>
      <c r="G20" s="33">
        <v>0</v>
      </c>
      <c r="H20" s="33"/>
      <c r="I20" s="33"/>
      <c r="J20" s="38">
        <v>0</v>
      </c>
      <c r="L20" s="41">
        <f>L74</f>
        <v>0</v>
      </c>
    </row>
    <row r="21" spans="2:13" x14ac:dyDescent="0.25">
      <c r="B21" s="25">
        <v>8.5</v>
      </c>
      <c r="C21" s="32">
        <v>1705492392.973979</v>
      </c>
      <c r="D21" s="33">
        <v>1705492392.973979</v>
      </c>
      <c r="E21" s="33">
        <v>0</v>
      </c>
      <c r="F21" s="33">
        <v>0</v>
      </c>
      <c r="G21" s="33">
        <v>0</v>
      </c>
      <c r="H21" s="33"/>
      <c r="I21" s="33"/>
      <c r="J21" s="38">
        <v>0</v>
      </c>
    </row>
    <row r="22" spans="2:13" x14ac:dyDescent="0.25">
      <c r="B22" s="25">
        <v>9</v>
      </c>
      <c r="C22" s="32">
        <v>2137009697.7807543</v>
      </c>
      <c r="D22" s="33">
        <v>2137009697.7807543</v>
      </c>
      <c r="E22" s="33">
        <v>0</v>
      </c>
      <c r="F22" s="33">
        <v>0</v>
      </c>
      <c r="G22" s="33">
        <v>0</v>
      </c>
      <c r="H22" s="33"/>
      <c r="I22" s="33"/>
      <c r="J22" s="38">
        <v>0</v>
      </c>
    </row>
    <row r="23" spans="2:13" x14ac:dyDescent="0.25">
      <c r="B23" s="25">
        <v>9.5</v>
      </c>
      <c r="C23" s="32">
        <v>2274121179.1792355</v>
      </c>
      <c r="D23" s="33">
        <v>2274121179.1792355</v>
      </c>
      <c r="E23" s="33">
        <v>0</v>
      </c>
      <c r="F23" s="33">
        <v>0</v>
      </c>
      <c r="G23" s="33">
        <v>0</v>
      </c>
      <c r="H23" s="33"/>
      <c r="I23" s="33"/>
      <c r="J23" s="38">
        <v>0</v>
      </c>
    </row>
    <row r="24" spans="2:13" x14ac:dyDescent="0.25">
      <c r="B24" s="25">
        <v>10</v>
      </c>
      <c r="C24" s="32">
        <v>3107474028.1393642</v>
      </c>
      <c r="D24" s="33">
        <v>3107474028.1393642</v>
      </c>
      <c r="E24" s="33">
        <v>0</v>
      </c>
      <c r="F24" s="33">
        <v>0</v>
      </c>
      <c r="G24" s="33">
        <v>0</v>
      </c>
      <c r="H24" s="33"/>
      <c r="I24" s="33"/>
      <c r="J24" s="38">
        <v>0</v>
      </c>
    </row>
    <row r="25" spans="2:13" x14ac:dyDescent="0.25">
      <c r="B25" s="25">
        <v>10.5</v>
      </c>
      <c r="C25" s="32">
        <v>2710106476.5144854</v>
      </c>
      <c r="D25" s="33">
        <v>2710106476.5144854</v>
      </c>
      <c r="E25" s="33">
        <v>0</v>
      </c>
      <c r="F25" s="33">
        <v>0</v>
      </c>
      <c r="G25" s="33">
        <v>0</v>
      </c>
      <c r="H25" s="33"/>
      <c r="I25" s="33"/>
      <c r="J25" s="38">
        <v>0</v>
      </c>
    </row>
    <row r="26" spans="2:13" x14ac:dyDescent="0.25">
      <c r="B26" s="25">
        <v>11</v>
      </c>
      <c r="C26" s="32">
        <v>2446283116.2527719</v>
      </c>
      <c r="D26" s="33">
        <v>2446283116.2527719</v>
      </c>
      <c r="E26" s="33">
        <v>0</v>
      </c>
      <c r="F26" s="33">
        <v>0</v>
      </c>
      <c r="G26" s="33">
        <v>0</v>
      </c>
      <c r="H26" s="33"/>
      <c r="I26" s="33"/>
      <c r="J26" s="38">
        <v>0</v>
      </c>
    </row>
    <row r="27" spans="2:13" x14ac:dyDescent="0.25">
      <c r="B27" s="25">
        <v>11.5</v>
      </c>
      <c r="C27" s="32">
        <v>2603637552.4656057</v>
      </c>
      <c r="D27" s="33">
        <v>2603637552.4656057</v>
      </c>
      <c r="E27" s="33">
        <v>0</v>
      </c>
      <c r="F27" s="33">
        <v>0</v>
      </c>
      <c r="G27" s="33">
        <v>0</v>
      </c>
      <c r="H27" s="33"/>
      <c r="I27" s="33"/>
      <c r="J27" s="38">
        <v>0</v>
      </c>
    </row>
    <row r="28" spans="2:13" x14ac:dyDescent="0.25">
      <c r="B28" s="25">
        <v>12</v>
      </c>
      <c r="C28" s="32">
        <v>2794943092.857193</v>
      </c>
      <c r="D28" s="33">
        <v>2794943092.857193</v>
      </c>
      <c r="E28" s="33">
        <v>0</v>
      </c>
      <c r="F28" s="33">
        <v>0</v>
      </c>
      <c r="G28" s="33">
        <v>0</v>
      </c>
      <c r="H28" s="33"/>
      <c r="I28" s="33"/>
      <c r="J28" s="38">
        <v>0</v>
      </c>
    </row>
    <row r="29" spans="2:13" x14ac:dyDescent="0.25">
      <c r="B29" s="25">
        <v>12.5</v>
      </c>
      <c r="C29" s="32">
        <v>2793479475.3788953</v>
      </c>
      <c r="D29" s="33">
        <v>2793479475.3788953</v>
      </c>
      <c r="E29" s="33">
        <v>0</v>
      </c>
      <c r="F29" s="33">
        <v>0</v>
      </c>
      <c r="G29" s="33">
        <v>0</v>
      </c>
      <c r="H29" s="33"/>
      <c r="I29" s="33"/>
      <c r="J29" s="38">
        <v>0</v>
      </c>
    </row>
    <row r="30" spans="2:13" x14ac:dyDescent="0.25">
      <c r="B30" s="25">
        <v>13</v>
      </c>
      <c r="C30" s="32">
        <v>4072487244.8946505</v>
      </c>
      <c r="D30" s="33">
        <v>2545304528.0591564</v>
      </c>
      <c r="E30" s="33">
        <v>1527182716.835494</v>
      </c>
      <c r="F30" s="33">
        <v>0</v>
      </c>
      <c r="G30" s="33">
        <v>0</v>
      </c>
      <c r="H30" s="33"/>
      <c r="I30" s="33"/>
      <c r="J30" s="38">
        <v>0</v>
      </c>
    </row>
    <row r="31" spans="2:13" x14ac:dyDescent="0.25">
      <c r="B31" s="25">
        <v>13.5</v>
      </c>
      <c r="C31" s="32">
        <v>5948757239.7917681</v>
      </c>
      <c r="D31" s="33">
        <v>2643892106.5741191</v>
      </c>
      <c r="E31" s="33">
        <v>3304865133.217649</v>
      </c>
      <c r="F31" s="33">
        <v>0</v>
      </c>
      <c r="G31" s="33">
        <v>0</v>
      </c>
      <c r="H31" s="33"/>
      <c r="I31" s="33"/>
      <c r="J31" s="38">
        <v>0</v>
      </c>
    </row>
    <row r="32" spans="2:13" x14ac:dyDescent="0.25">
      <c r="B32" s="25">
        <v>14</v>
      </c>
      <c r="C32" s="32">
        <v>6305556355.5535641</v>
      </c>
      <c r="D32" s="33">
        <v>1891666906.6660693</v>
      </c>
      <c r="E32" s="33">
        <v>4413889448.887495</v>
      </c>
      <c r="F32" s="33">
        <v>0</v>
      </c>
      <c r="G32" s="33">
        <v>0</v>
      </c>
      <c r="H32" s="33"/>
      <c r="I32" s="33"/>
      <c r="J32" s="38">
        <v>0</v>
      </c>
    </row>
    <row r="33" spans="2:14" x14ac:dyDescent="0.25">
      <c r="B33" s="25">
        <v>14.5</v>
      </c>
      <c r="C33" s="32">
        <v>6822210878.0914841</v>
      </c>
      <c r="D33" s="33">
        <v>758023430.89905381</v>
      </c>
      <c r="E33" s="33">
        <v>6064187447.1924305</v>
      </c>
      <c r="F33" s="33">
        <v>0</v>
      </c>
      <c r="G33" s="33">
        <v>0</v>
      </c>
      <c r="H33" s="33"/>
      <c r="I33" s="33"/>
      <c r="J33" s="38">
        <v>0</v>
      </c>
    </row>
    <row r="34" spans="2:14" x14ac:dyDescent="0.25">
      <c r="B34" s="25">
        <v>15</v>
      </c>
      <c r="C34" s="32">
        <v>6150627047.5933113</v>
      </c>
      <c r="D34" s="33">
        <v>615062704.75933111</v>
      </c>
      <c r="E34" s="33">
        <v>5535564342.8339806</v>
      </c>
      <c r="F34" s="33">
        <v>0</v>
      </c>
      <c r="G34" s="33">
        <v>0</v>
      </c>
      <c r="H34" s="33"/>
      <c r="I34" s="33"/>
      <c r="J34" s="38"/>
    </row>
    <row r="35" spans="2:14" x14ac:dyDescent="0.25">
      <c r="B35" s="25">
        <v>15.5</v>
      </c>
      <c r="C35" s="32">
        <v>5083694085.8538113</v>
      </c>
      <c r="D35" s="33">
        <v>0</v>
      </c>
      <c r="E35" s="33">
        <v>5083694085.8538113</v>
      </c>
      <c r="F35" s="33">
        <v>0</v>
      </c>
      <c r="G35" s="33">
        <v>0</v>
      </c>
      <c r="H35" s="33"/>
      <c r="I35" s="33"/>
      <c r="J35" s="38"/>
    </row>
    <row r="36" spans="2:14" x14ac:dyDescent="0.25">
      <c r="B36" s="25">
        <v>16</v>
      </c>
      <c r="C36" s="32">
        <v>4677751244.7634411</v>
      </c>
      <c r="D36" s="33">
        <v>0</v>
      </c>
      <c r="E36" s="33">
        <v>2806650746.8580647</v>
      </c>
      <c r="F36" s="33">
        <v>1871100497.9053764</v>
      </c>
      <c r="G36" s="33">
        <v>0</v>
      </c>
      <c r="H36" s="33"/>
      <c r="I36" s="33"/>
      <c r="J36" s="38">
        <v>0</v>
      </c>
    </row>
    <row r="37" spans="2:14" x14ac:dyDescent="0.25">
      <c r="B37" s="25">
        <v>16.5</v>
      </c>
      <c r="C37" s="32">
        <v>3411085655.8557715</v>
      </c>
      <c r="D37" s="33">
        <v>0</v>
      </c>
      <c r="E37" s="33">
        <v>2387759959.09904</v>
      </c>
      <c r="F37" s="33">
        <v>1023325696.7567314</v>
      </c>
      <c r="G37" s="33">
        <v>0</v>
      </c>
      <c r="H37" s="33"/>
      <c r="I37" s="33"/>
      <c r="J37" s="38">
        <v>0</v>
      </c>
    </row>
    <row r="38" spans="2:14" x14ac:dyDescent="0.25">
      <c r="B38" s="25">
        <v>17</v>
      </c>
      <c r="C38" s="32">
        <v>2894019188.8760304</v>
      </c>
      <c r="D38" s="33">
        <v>0</v>
      </c>
      <c r="E38" s="33">
        <v>1052370614.1367384</v>
      </c>
      <c r="F38" s="33">
        <v>1841648574.7392921</v>
      </c>
      <c r="G38" s="33">
        <v>0</v>
      </c>
      <c r="H38" s="33"/>
      <c r="I38" s="33"/>
      <c r="J38" s="38">
        <v>0</v>
      </c>
      <c r="L38"/>
      <c r="M38"/>
      <c r="N38"/>
    </row>
    <row r="39" spans="2:14" x14ac:dyDescent="0.25">
      <c r="B39" s="25">
        <v>17.5</v>
      </c>
      <c r="C39" s="32">
        <v>1864918917.0704243</v>
      </c>
      <c r="D39" s="33">
        <v>0</v>
      </c>
      <c r="E39" s="33">
        <v>745967566.82816982</v>
      </c>
      <c r="F39" s="33">
        <v>1118951350.2422545</v>
      </c>
      <c r="G39" s="33">
        <v>0</v>
      </c>
      <c r="H39" s="33"/>
      <c r="I39" s="33"/>
      <c r="J39" s="38"/>
      <c r="L39"/>
      <c r="M39"/>
      <c r="N39"/>
    </row>
    <row r="40" spans="2:14" x14ac:dyDescent="0.25">
      <c r="B40" s="25">
        <v>18</v>
      </c>
      <c r="C40" s="32">
        <v>880848627.75874972</v>
      </c>
      <c r="D40" s="33">
        <v>0</v>
      </c>
      <c r="E40" s="33">
        <v>480462887.86840892</v>
      </c>
      <c r="F40" s="33">
        <v>400385739.89034075</v>
      </c>
      <c r="G40" s="33">
        <v>0</v>
      </c>
      <c r="H40" s="33"/>
      <c r="I40" s="33"/>
      <c r="J40" s="38"/>
      <c r="L40"/>
      <c r="M40"/>
      <c r="N40"/>
    </row>
    <row r="41" spans="2:14" x14ac:dyDescent="0.25">
      <c r="B41" s="25">
        <v>18.5</v>
      </c>
      <c r="C41" s="32">
        <v>158331457.06878024</v>
      </c>
      <c r="D41" s="33">
        <v>0</v>
      </c>
      <c r="E41" s="33">
        <v>52777152.356260076</v>
      </c>
      <c r="F41" s="33">
        <v>52777152.356260076</v>
      </c>
      <c r="G41" s="33">
        <v>52777152.356260076</v>
      </c>
      <c r="H41" s="33"/>
      <c r="I41" s="33"/>
      <c r="J41" s="38">
        <v>0</v>
      </c>
      <c r="L41"/>
      <c r="M41"/>
      <c r="N41"/>
    </row>
    <row r="42" spans="2:14" x14ac:dyDescent="0.25">
      <c r="B42" s="25">
        <v>19</v>
      </c>
      <c r="C42" s="32">
        <v>5248506.6155985147</v>
      </c>
      <c r="D42" s="33">
        <v>0</v>
      </c>
      <c r="E42" s="33">
        <v>0</v>
      </c>
      <c r="F42" s="33">
        <v>0</v>
      </c>
      <c r="G42" s="33">
        <v>5248506.6155985147</v>
      </c>
      <c r="H42" s="33"/>
      <c r="I42" s="33"/>
      <c r="J42" s="38">
        <v>0</v>
      </c>
      <c r="L42"/>
      <c r="M42"/>
      <c r="N42"/>
    </row>
    <row r="43" spans="2:14" x14ac:dyDescent="0.25">
      <c r="B43" s="25">
        <v>19.5</v>
      </c>
      <c r="C43" s="32"/>
      <c r="D43" s="33"/>
      <c r="E43" s="33"/>
      <c r="F43" s="33"/>
      <c r="G43" s="33"/>
      <c r="H43" s="33"/>
      <c r="I43" s="33"/>
      <c r="J43" s="38">
        <v>0</v>
      </c>
      <c r="L43"/>
      <c r="M43"/>
      <c r="N43"/>
    </row>
    <row r="44" spans="2:14" x14ac:dyDescent="0.25">
      <c r="B44" s="25">
        <v>20</v>
      </c>
      <c r="C44" s="32"/>
      <c r="D44" s="33"/>
      <c r="E44" s="33"/>
      <c r="F44" s="33"/>
      <c r="G44" s="33"/>
      <c r="H44" s="33"/>
      <c r="I44" s="33"/>
      <c r="J44" s="38">
        <v>0</v>
      </c>
      <c r="L44"/>
      <c r="M44"/>
      <c r="N44"/>
    </row>
    <row r="45" spans="2:14" ht="26" thickBot="1" x14ac:dyDescent="0.3">
      <c r="B45" s="25"/>
      <c r="C45" s="32"/>
      <c r="D45" s="33"/>
      <c r="E45" s="33"/>
      <c r="F45" s="33"/>
      <c r="G45" s="33"/>
      <c r="H45" s="33"/>
      <c r="I45" s="33"/>
      <c r="J45" s="38">
        <v>0</v>
      </c>
      <c r="L45"/>
      <c r="M45"/>
      <c r="N45"/>
    </row>
    <row r="46" spans="2:14" x14ac:dyDescent="0.25">
      <c r="B46" s="46" t="s">
        <v>21</v>
      </c>
      <c r="C46" s="87">
        <v>74998796697.527023</v>
      </c>
      <c r="D46" s="82">
        <v>35177209924.697357</v>
      </c>
      <c r="E46" s="82">
        <v>33455372101.967541</v>
      </c>
      <c r="F46" s="82">
        <v>6308189011.890255</v>
      </c>
      <c r="G46" s="82">
        <v>58025658.971858591</v>
      </c>
      <c r="H46" s="48"/>
      <c r="I46" s="48"/>
      <c r="J46" s="49">
        <v>0</v>
      </c>
      <c r="L46"/>
      <c r="M46"/>
      <c r="N46"/>
    </row>
    <row r="47" spans="2:14" s="53" customFormat="1" x14ac:dyDescent="0.25">
      <c r="B47" s="25" t="s">
        <v>22</v>
      </c>
      <c r="C47" s="88">
        <v>99.999999999999972</v>
      </c>
      <c r="D47" s="78">
        <v>46.903699090757911</v>
      </c>
      <c r="E47" s="78">
        <v>44.607878492896781</v>
      </c>
      <c r="F47" s="78">
        <v>8.4110536297421135</v>
      </c>
      <c r="G47" s="78">
        <v>7.7368786603174797E-2</v>
      </c>
      <c r="H47" s="51"/>
      <c r="I47" s="51"/>
      <c r="J47" s="52">
        <v>0</v>
      </c>
      <c r="L47"/>
      <c r="M47"/>
      <c r="N47"/>
    </row>
    <row r="48" spans="2:14" s="53" customFormat="1" x14ac:dyDescent="0.25">
      <c r="B48" s="25" t="s">
        <v>23</v>
      </c>
      <c r="C48" s="89">
        <v>13.236114975127379</v>
      </c>
      <c r="D48" s="79">
        <v>10.939533839397779</v>
      </c>
      <c r="E48" s="79">
        <v>14.972149772164789</v>
      </c>
      <c r="F48" s="79">
        <v>16.786985424785929</v>
      </c>
      <c r="G48" s="79">
        <v>18.545225738997154</v>
      </c>
      <c r="H48" s="55"/>
      <c r="I48" s="55"/>
      <c r="J48" s="56">
        <v>0</v>
      </c>
      <c r="L48"/>
      <c r="M48"/>
      <c r="N48"/>
    </row>
    <row r="49" spans="2:14" s="61" customFormat="1" x14ac:dyDescent="0.25">
      <c r="B49" s="57" t="s">
        <v>32</v>
      </c>
      <c r="C49" s="83">
        <v>18.04808532169238</v>
      </c>
      <c r="D49" s="59">
        <v>9.5489755505766709</v>
      </c>
      <c r="E49" s="59">
        <v>23.56266955330894</v>
      </c>
      <c r="F49" s="59">
        <v>33.725250477859021</v>
      </c>
      <c r="G49" s="59">
        <v>46.458499625486034</v>
      </c>
      <c r="H49" s="59"/>
      <c r="I49" s="59"/>
      <c r="J49" s="60">
        <v>0</v>
      </c>
      <c r="L49"/>
      <c r="M49"/>
      <c r="N49"/>
    </row>
    <row r="50" spans="2:14" x14ac:dyDescent="0.25">
      <c r="B50" s="62" t="s">
        <v>33</v>
      </c>
      <c r="C50" s="84">
        <v>1.617277417883291E+19</v>
      </c>
      <c r="D50" s="81">
        <v>4.8243808666591375E+18</v>
      </c>
      <c r="E50" s="81">
        <v>9.7856248462347141E+18</v>
      </c>
      <c r="F50" s="81">
        <v>1.559964568145643E+18</v>
      </c>
      <c r="G50" s="81">
        <v>2803897793415798.5</v>
      </c>
      <c r="H50" s="63"/>
      <c r="I50" s="63"/>
      <c r="J50" s="64">
        <v>0</v>
      </c>
      <c r="L50"/>
      <c r="M50"/>
      <c r="N50"/>
    </row>
    <row r="51" spans="2:14" x14ac:dyDescent="0.25">
      <c r="B51" s="65" t="s">
        <v>34</v>
      </c>
      <c r="C51" s="85">
        <v>5.3621377402618825E-2</v>
      </c>
      <c r="D51" s="66">
        <v>6.2439497991818249E-2</v>
      </c>
      <c r="E51" s="66">
        <v>9.3503618168225763E-2</v>
      </c>
      <c r="F51" s="66">
        <v>0.19799429172958771</v>
      </c>
      <c r="G51" s="66">
        <v>0.91255911671815981</v>
      </c>
      <c r="H51" s="66"/>
      <c r="I51" s="66"/>
      <c r="J51" s="67">
        <v>0</v>
      </c>
      <c r="L51"/>
      <c r="M51"/>
      <c r="N51"/>
    </row>
    <row r="52" spans="2:14" ht="26" thickBot="1" x14ac:dyDescent="0.3">
      <c r="B52" s="68" t="s">
        <v>35</v>
      </c>
      <c r="C52" s="86">
        <v>8.0222002415854359</v>
      </c>
      <c r="D52" s="70">
        <v>4.9670502024498013</v>
      </c>
      <c r="E52" s="70">
        <v>1.2775575912758923</v>
      </c>
      <c r="F52" s="70">
        <v>0.41843525794233999</v>
      </c>
      <c r="G52" s="70">
        <v>2.0567502385313293E-2</v>
      </c>
      <c r="H52" s="70"/>
      <c r="I52" s="71"/>
      <c r="J52" s="72"/>
    </row>
    <row r="54" spans="2:14" x14ac:dyDescent="0.25">
      <c r="C54" s="3" t="s">
        <v>29</v>
      </c>
      <c r="E54" s="73">
        <f>E51*100/C51</f>
        <v>174.3775014695149</v>
      </c>
    </row>
    <row r="55" spans="2:14" x14ac:dyDescent="0.25">
      <c r="C55" s="3" t="s">
        <v>18</v>
      </c>
      <c r="D55" s="3">
        <f t="shared" ref="D55:I55" si="0">D46/1000000</f>
        <v>35177.209924697359</v>
      </c>
      <c r="E55" s="3">
        <f t="shared" si="0"/>
        <v>33455.372101967543</v>
      </c>
      <c r="F55" s="3">
        <f t="shared" si="0"/>
        <v>6308.1890118902547</v>
      </c>
      <c r="G55" s="3">
        <f t="shared" si="0"/>
        <v>58.02565897185859</v>
      </c>
      <c r="H55" s="3">
        <f t="shared" si="0"/>
        <v>0</v>
      </c>
      <c r="I55" s="3">
        <f t="shared" si="0"/>
        <v>0</v>
      </c>
    </row>
    <row r="56" spans="2:14" x14ac:dyDescent="0.25">
      <c r="C56" s="3">
        <f>L58</f>
        <v>28</v>
      </c>
    </row>
    <row r="57" spans="2:14" x14ac:dyDescent="0.25">
      <c r="C57" s="73">
        <f>K58</f>
        <v>28.180235697302109</v>
      </c>
      <c r="D57" s="74" t="str">
        <f t="shared" ref="D57:I57" si="1">D6</f>
        <v>O</v>
      </c>
      <c r="E57" s="74" t="str">
        <f t="shared" si="1"/>
        <v>I</v>
      </c>
      <c r="F57" s="74" t="str">
        <f t="shared" si="1"/>
        <v>II</v>
      </c>
      <c r="G57" s="74" t="str">
        <f t="shared" si="1"/>
        <v>III</v>
      </c>
      <c r="H57" s="74" t="str">
        <f t="shared" si="1"/>
        <v>IV</v>
      </c>
      <c r="I57" s="74" t="str">
        <f t="shared" si="1"/>
        <v>V</v>
      </c>
    </row>
    <row r="58" spans="2:14" x14ac:dyDescent="0.25">
      <c r="B58" s="75">
        <v>2019</v>
      </c>
      <c r="C58" s="3" t="str">
        <f>CONCATENATE(C54,C56,C55)</f>
        <v>&lt; 12,0 cm =28%</v>
      </c>
      <c r="D58" s="73">
        <f>SUM(D8:D27)/1000000000</f>
        <v>21.134837679503541</v>
      </c>
      <c r="E58" s="73">
        <f t="shared" ref="E58:I58" si="2">SUM(E8:E27)/1000000000</f>
        <v>0</v>
      </c>
      <c r="F58" s="73">
        <f t="shared" si="2"/>
        <v>0</v>
      </c>
      <c r="G58" s="73">
        <f t="shared" si="2"/>
        <v>0</v>
      </c>
      <c r="H58" s="73">
        <f t="shared" si="2"/>
        <v>0</v>
      </c>
      <c r="I58" s="73">
        <f t="shared" si="2"/>
        <v>0</v>
      </c>
      <c r="J58" s="73">
        <f>SUM(D58:I58)</f>
        <v>21.134837679503541</v>
      </c>
      <c r="K58" s="73">
        <f>(J58/$J60)*100</f>
        <v>28.180235697302109</v>
      </c>
      <c r="L58" s="73">
        <f>ROUND(K58,0)</f>
        <v>28</v>
      </c>
    </row>
    <row r="59" spans="2:14" x14ac:dyDescent="0.25">
      <c r="B59" s="75"/>
      <c r="C59" s="3" t="s">
        <v>30</v>
      </c>
      <c r="D59" s="73">
        <f>SUM(D28:D45)/1000000000</f>
        <v>14.042372245193818</v>
      </c>
      <c r="E59" s="73">
        <f t="shared" ref="E59:I59" si="3">SUM(E28:E45)/1000000000</f>
        <v>33.455372101967541</v>
      </c>
      <c r="F59" s="73">
        <f t="shared" si="3"/>
        <v>6.3081890118902546</v>
      </c>
      <c r="G59" s="73">
        <f t="shared" si="3"/>
        <v>5.8025658971858587E-2</v>
      </c>
      <c r="H59" s="73">
        <f t="shared" si="3"/>
        <v>0</v>
      </c>
      <c r="I59" s="73">
        <f t="shared" si="3"/>
        <v>0</v>
      </c>
      <c r="J59" s="73">
        <f>SUM(D59:I59)</f>
        <v>53.863959018023472</v>
      </c>
      <c r="K59" s="73">
        <f>(J59/$J60)*100</f>
        <v>71.819764302697891</v>
      </c>
    </row>
    <row r="60" spans="2:14" x14ac:dyDescent="0.25">
      <c r="B60" s="75"/>
      <c r="J60" s="73">
        <f>SUM(J58:J59)</f>
        <v>74.998796697527013</v>
      </c>
      <c r="K60" s="73">
        <f>SUM(K58:K59)</f>
        <v>100</v>
      </c>
    </row>
    <row r="61" spans="2:14" x14ac:dyDescent="0.25">
      <c r="B61" s="75"/>
    </row>
    <row r="62" spans="2:14" x14ac:dyDescent="0.25">
      <c r="B62" s="75"/>
    </row>
    <row r="63" spans="2:14" x14ac:dyDescent="0.25">
      <c r="B63" s="75"/>
      <c r="C63" s="73">
        <f>K64</f>
        <v>0</v>
      </c>
      <c r="D63" s="76" t="s">
        <v>5</v>
      </c>
      <c r="E63" s="76" t="s">
        <v>6</v>
      </c>
      <c r="F63" s="76" t="s">
        <v>7</v>
      </c>
      <c r="G63" s="76" t="s">
        <v>8</v>
      </c>
      <c r="H63" s="76" t="s">
        <v>9</v>
      </c>
      <c r="I63" s="76" t="s">
        <v>10</v>
      </c>
      <c r="K63" s="3"/>
    </row>
    <row r="64" spans="2:14" x14ac:dyDescent="0.25">
      <c r="B64" s="75"/>
      <c r="C64" s="3" t="s">
        <v>31</v>
      </c>
      <c r="D64" s="77"/>
      <c r="E64" s="77"/>
      <c r="F64" s="77"/>
      <c r="G64" s="77"/>
      <c r="H64" s="77"/>
      <c r="I64" s="77">
        <v>0</v>
      </c>
      <c r="J64" s="73"/>
      <c r="K64" s="73"/>
      <c r="L64" s="41"/>
    </row>
    <row r="65" spans="2:12" x14ac:dyDescent="0.25">
      <c r="B65" s="75"/>
      <c r="C65" s="3" t="s">
        <v>30</v>
      </c>
      <c r="D65" s="77"/>
      <c r="E65" s="77"/>
      <c r="F65" s="77"/>
      <c r="G65" s="77"/>
      <c r="H65" s="77"/>
      <c r="I65" s="77">
        <v>0</v>
      </c>
      <c r="J65" s="73"/>
      <c r="K65" s="73"/>
      <c r="L65" s="41"/>
    </row>
    <row r="66" spans="2:12" x14ac:dyDescent="0.25">
      <c r="B66" s="75"/>
      <c r="J66" s="73"/>
      <c r="K66" s="73"/>
      <c r="L66" s="41"/>
    </row>
  </sheetData>
  <mergeCells count="2">
    <mergeCell ref="B1:J1"/>
    <mergeCell ref="B2:J2"/>
  </mergeCells>
  <printOptions horizontalCentered="1" verticalCentered="1"/>
  <pageMargins left="0" right="0" top="1.1811023622047245" bottom="0.98425196850393704" header="0.39370078740157483" footer="0.39370078740157483"/>
  <pageSetup scale="35" orientation="landscape" r:id="rId1"/>
  <headerFooter alignWithMargins="0">
    <oddHeader>&amp;C&amp;G
INSTITUTO DE FOMENTO PESQUERO / DIVISIÓN INVESTIGACIÓN PESQUERA</oddHeader>
    <oddFooter>&amp;CSUBSECRETARIA DE ECONOMÍA - CONVENIO DE DESEMPEÑO, 2017
PROGRAMA DE SEGUIMIENTO DE LAS PRINCIPALES PESQUERÍAS PELÁGICAS DE LA ZONA CENTRO-SUR DE CHILE, V-XI REGIONES, AÑO 2017. ANEXO 5B</oddFoot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E3A8D-95D8-4BC7-A3D3-14940414BD10}">
  <dimension ref="B1:W66"/>
  <sheetViews>
    <sheetView showZeros="0" zoomScale="35" zoomScaleNormal="35" workbookViewId="0"/>
  </sheetViews>
  <sheetFormatPr baseColWidth="10" defaultColWidth="11.5703125" defaultRowHeight="25" x14ac:dyDescent="0.25"/>
  <cols>
    <col min="1" max="1" width="11.5703125" style="1"/>
    <col min="2" max="2" width="22.5703125" style="2" customWidth="1"/>
    <col min="3" max="3" width="24.140625" style="3" customWidth="1"/>
    <col min="4" max="8" width="23.85546875" style="3" customWidth="1"/>
    <col min="9" max="10" width="20.85546875" style="3" customWidth="1"/>
    <col min="11" max="11" width="12.42578125" style="1" bestFit="1" customWidth="1"/>
    <col min="12" max="12" width="25.85546875" style="1" customWidth="1"/>
    <col min="13" max="17" width="11.5703125" style="1"/>
    <col min="18" max="18" width="13.85546875" style="1" customWidth="1"/>
    <col min="19" max="20" width="18.28515625" style="1" bestFit="1" customWidth="1"/>
    <col min="21" max="22" width="17.5703125" style="1" customWidth="1"/>
    <col min="23" max="16384" width="11.5703125" style="1"/>
  </cols>
  <sheetData>
    <row r="1" spans="2:23" ht="36" x14ac:dyDescent="0.15">
      <c r="B1" s="90" t="s">
        <v>27</v>
      </c>
      <c r="C1" s="90"/>
      <c r="D1" s="90"/>
      <c r="E1" s="90"/>
      <c r="F1" s="90"/>
      <c r="G1" s="90"/>
      <c r="H1" s="90"/>
      <c r="I1" s="90"/>
      <c r="J1" s="90"/>
    </row>
    <row r="2" spans="2:23" ht="36" x14ac:dyDescent="0.15">
      <c r="B2" s="90" t="s">
        <v>36</v>
      </c>
      <c r="C2" s="90"/>
      <c r="D2" s="90"/>
      <c r="E2" s="90"/>
      <c r="F2" s="90"/>
      <c r="G2" s="90"/>
      <c r="H2" s="90"/>
      <c r="I2" s="90"/>
      <c r="J2" s="90"/>
    </row>
    <row r="3" spans="2:23" ht="26" thickBot="1" x14ac:dyDescent="0.3"/>
    <row r="4" spans="2:23" s="8" customFormat="1" ht="26" thickBot="1" x14ac:dyDescent="0.3">
      <c r="B4" s="4"/>
      <c r="C4" s="5"/>
      <c r="D4" s="6"/>
      <c r="E4" s="6"/>
      <c r="F4" s="6"/>
      <c r="G4" s="6"/>
      <c r="H4" s="6"/>
      <c r="I4" s="6"/>
      <c r="J4" s="7"/>
    </row>
    <row r="5" spans="2:23" s="13" customFormat="1" ht="30" x14ac:dyDescent="0.3">
      <c r="B5" s="9" t="s">
        <v>0</v>
      </c>
      <c r="C5" s="10" t="s">
        <v>1</v>
      </c>
      <c r="D5" s="11" t="s">
        <v>2</v>
      </c>
      <c r="E5" s="11"/>
      <c r="F5" s="11"/>
      <c r="G5" s="11"/>
      <c r="H5" s="11"/>
      <c r="I5" s="11"/>
      <c r="J5" s="12"/>
      <c r="P5" s="14"/>
      <c r="Q5" s="15"/>
      <c r="R5" s="15"/>
      <c r="S5" s="15"/>
      <c r="T5" s="15"/>
      <c r="U5" s="15"/>
      <c r="V5" s="15"/>
      <c r="W5" s="16"/>
    </row>
    <row r="6" spans="2:23" s="8" customFormat="1" ht="26" thickBot="1" x14ac:dyDescent="0.3">
      <c r="B6" s="17" t="s">
        <v>3</v>
      </c>
      <c r="C6" s="18" t="s">
        <v>4</v>
      </c>
      <c r="D6" s="19" t="s">
        <v>5</v>
      </c>
      <c r="E6" s="19" t="s">
        <v>6</v>
      </c>
      <c r="F6" s="19" t="s">
        <v>7</v>
      </c>
      <c r="G6" s="19" t="s">
        <v>8</v>
      </c>
      <c r="H6" s="19" t="s">
        <v>9</v>
      </c>
      <c r="I6" s="19" t="s">
        <v>10</v>
      </c>
      <c r="J6" s="20"/>
      <c r="P6" s="21"/>
      <c r="Q6" s="22"/>
      <c r="R6" s="22"/>
      <c r="S6" s="22"/>
      <c r="T6" s="23" t="s">
        <v>11</v>
      </c>
      <c r="U6" s="24" t="s">
        <v>12</v>
      </c>
      <c r="V6" s="24" t="s">
        <v>12</v>
      </c>
      <c r="W6" s="24" t="s">
        <v>12</v>
      </c>
    </row>
    <row r="7" spans="2:23" x14ac:dyDescent="0.25">
      <c r="B7" s="25"/>
      <c r="C7" s="26"/>
      <c r="D7" s="27"/>
      <c r="E7" s="27"/>
      <c r="F7" s="27"/>
      <c r="G7" s="27"/>
      <c r="H7" s="27"/>
      <c r="I7" s="27"/>
      <c r="J7" s="28"/>
      <c r="P7" s="21"/>
      <c r="Q7" s="29"/>
      <c r="R7" s="29"/>
      <c r="S7" s="30"/>
      <c r="T7" s="22"/>
      <c r="U7" s="31"/>
      <c r="V7" s="31"/>
      <c r="W7" s="31"/>
    </row>
    <row r="8" spans="2:23" x14ac:dyDescent="0.25">
      <c r="B8" s="25">
        <v>2</v>
      </c>
      <c r="C8" s="32"/>
      <c r="D8" s="33"/>
      <c r="E8" s="33"/>
      <c r="F8" s="33"/>
      <c r="G8" s="33"/>
      <c r="H8" s="33"/>
      <c r="I8" s="33"/>
      <c r="J8" s="28"/>
      <c r="P8" s="21"/>
      <c r="Q8" s="29" t="s">
        <v>13</v>
      </c>
      <c r="R8" s="34" t="e">
        <f>V8</f>
        <v>#REF!</v>
      </c>
      <c r="S8" s="35">
        <f>C46</f>
        <v>74998796697.527023</v>
      </c>
      <c r="T8" s="35" t="e">
        <f>SUM(T9:T11)</f>
        <v>#REF!</v>
      </c>
      <c r="U8" s="36" t="e">
        <f>T8/1000000</f>
        <v>#REF!</v>
      </c>
      <c r="V8" s="37" t="e">
        <f>SUM(V9:V11)</f>
        <v>#REF!</v>
      </c>
      <c r="W8" s="36"/>
    </row>
    <row r="9" spans="2:23" x14ac:dyDescent="0.25">
      <c r="B9" s="25">
        <v>2.5</v>
      </c>
      <c r="C9" s="32">
        <v>6123337.0602101134</v>
      </c>
      <c r="D9" s="33">
        <v>6123337.0602101134</v>
      </c>
      <c r="E9" s="33">
        <v>0</v>
      </c>
      <c r="F9" s="33">
        <v>0</v>
      </c>
      <c r="G9" s="33">
        <v>0</v>
      </c>
      <c r="H9" s="33"/>
      <c r="I9" s="33"/>
      <c r="J9" s="38">
        <v>0</v>
      </c>
      <c r="L9" s="39"/>
      <c r="M9" s="39"/>
      <c r="P9" s="21"/>
      <c r="Q9" s="29" t="s">
        <v>14</v>
      </c>
      <c r="R9" s="34" t="e">
        <f>V9</f>
        <v>#REF!</v>
      </c>
      <c r="S9" s="35"/>
      <c r="T9" s="35">
        <f>[1]SC19Ñ00!C40</f>
        <v>364348816.78055447</v>
      </c>
      <c r="U9" s="36">
        <f>T9/1000000</f>
        <v>364.3488167805545</v>
      </c>
      <c r="V9" s="40" t="e">
        <f>(U9*100)/$U$8</f>
        <v>#REF!</v>
      </c>
      <c r="W9" s="36"/>
    </row>
    <row r="10" spans="2:23" x14ac:dyDescent="0.25">
      <c r="B10" s="25">
        <v>3</v>
      </c>
      <c r="C10" s="32">
        <v>287796841.82987535</v>
      </c>
      <c r="D10" s="33">
        <v>287796841.82987535</v>
      </c>
      <c r="E10" s="33">
        <v>0</v>
      </c>
      <c r="F10" s="33">
        <v>0</v>
      </c>
      <c r="G10" s="33">
        <v>0</v>
      </c>
      <c r="H10" s="33">
        <v>0</v>
      </c>
      <c r="I10" s="33"/>
      <c r="J10" s="38">
        <v>0</v>
      </c>
      <c r="L10" s="41"/>
      <c r="M10" s="39"/>
      <c r="P10" s="21"/>
      <c r="Q10" s="29" t="s">
        <v>15</v>
      </c>
      <c r="R10" s="34" t="e">
        <f>V10</f>
        <v>#REF!</v>
      </c>
      <c r="S10" s="35"/>
      <c r="T10" s="35">
        <f>[1]SC28Ñ00!C40</f>
        <v>66674619947.842796</v>
      </c>
      <c r="U10" s="36">
        <f>T10/1000000</f>
        <v>66674.619947842803</v>
      </c>
      <c r="V10" s="40" t="e">
        <f>(U10*100)/$U$8</f>
        <v>#REF!</v>
      </c>
      <c r="W10" s="36"/>
    </row>
    <row r="11" spans="2:23" x14ac:dyDescent="0.25">
      <c r="B11" s="25">
        <v>3.5</v>
      </c>
      <c r="C11" s="32">
        <v>146960089.4450427</v>
      </c>
      <c r="D11" s="33">
        <v>146960089.4450427</v>
      </c>
      <c r="E11" s="33">
        <v>0</v>
      </c>
      <c r="F11" s="33">
        <v>0</v>
      </c>
      <c r="G11" s="33">
        <v>0</v>
      </c>
      <c r="H11" s="33">
        <v>0</v>
      </c>
      <c r="I11" s="33"/>
      <c r="J11" s="38">
        <v>0</v>
      </c>
      <c r="L11" s="41"/>
      <c r="M11" s="39"/>
      <c r="P11" s="21"/>
      <c r="Q11" s="29" t="s">
        <v>16</v>
      </c>
      <c r="R11" s="34" t="e">
        <f>V11</f>
        <v>#REF!</v>
      </c>
      <c r="S11" s="35"/>
      <c r="T11" s="35" t="e">
        <f>#REF!</f>
        <v>#REF!</v>
      </c>
      <c r="U11" s="36" t="e">
        <f>T11/1000000</f>
        <v>#REF!</v>
      </c>
      <c r="V11" s="40" t="e">
        <f>(U11*100)/$U$8</f>
        <v>#REF!</v>
      </c>
      <c r="W11" s="36"/>
    </row>
    <row r="12" spans="2:23" ht="26" thickBot="1" x14ac:dyDescent="0.3">
      <c r="B12" s="25">
        <v>4</v>
      </c>
      <c r="C12" s="32">
        <v>18370011.180630341</v>
      </c>
      <c r="D12" s="33">
        <v>18370011.180630341</v>
      </c>
      <c r="E12" s="33">
        <v>0</v>
      </c>
      <c r="F12" s="33">
        <v>0</v>
      </c>
      <c r="G12" s="33">
        <v>0</v>
      </c>
      <c r="H12" s="33">
        <v>0</v>
      </c>
      <c r="I12" s="33"/>
      <c r="J12" s="38">
        <v>0</v>
      </c>
      <c r="P12" s="42"/>
      <c r="Q12" s="43"/>
      <c r="R12" s="43"/>
      <c r="S12" s="43"/>
      <c r="T12" s="44"/>
      <c r="U12" s="44"/>
      <c r="V12" s="44"/>
      <c r="W12" s="45"/>
    </row>
    <row r="13" spans="2:23" x14ac:dyDescent="0.25">
      <c r="B13" s="25">
        <v>4.5</v>
      </c>
      <c r="C13" s="32">
        <v>0</v>
      </c>
      <c r="D13" s="33">
        <v>0</v>
      </c>
      <c r="E13" s="33">
        <v>0</v>
      </c>
      <c r="F13" s="33">
        <v>0</v>
      </c>
      <c r="G13" s="33">
        <v>0</v>
      </c>
      <c r="H13" s="33">
        <v>0</v>
      </c>
      <c r="I13" s="33"/>
      <c r="J13" s="38">
        <v>0</v>
      </c>
    </row>
    <row r="14" spans="2:23" x14ac:dyDescent="0.25">
      <c r="B14" s="25">
        <v>5</v>
      </c>
      <c r="C14" s="32">
        <v>0</v>
      </c>
      <c r="D14" s="33">
        <v>0</v>
      </c>
      <c r="E14" s="33">
        <v>0</v>
      </c>
      <c r="F14" s="33">
        <v>0</v>
      </c>
      <c r="G14" s="33">
        <v>0</v>
      </c>
      <c r="H14" s="33">
        <v>0</v>
      </c>
      <c r="I14" s="33"/>
      <c r="J14" s="38">
        <v>0</v>
      </c>
    </row>
    <row r="15" spans="2:23" x14ac:dyDescent="0.25">
      <c r="B15" s="25">
        <v>5.5</v>
      </c>
      <c r="C15" s="32">
        <v>6123337.0602101134</v>
      </c>
      <c r="D15" s="33">
        <v>6123337.0602101134</v>
      </c>
      <c r="E15" s="33">
        <v>0</v>
      </c>
      <c r="F15" s="33">
        <v>0</v>
      </c>
      <c r="G15" s="33">
        <v>0</v>
      </c>
      <c r="H15" s="33">
        <v>0</v>
      </c>
      <c r="I15" s="33"/>
      <c r="J15" s="38">
        <v>0</v>
      </c>
    </row>
    <row r="16" spans="2:23" x14ac:dyDescent="0.25">
      <c r="B16" s="25">
        <v>6</v>
      </c>
      <c r="C16" s="32">
        <v>55110033.541891016</v>
      </c>
      <c r="D16" s="33">
        <v>55110033.541891016</v>
      </c>
      <c r="E16" s="33">
        <v>0</v>
      </c>
      <c r="F16" s="33">
        <v>0</v>
      </c>
      <c r="G16" s="33">
        <v>0</v>
      </c>
      <c r="H16" s="33">
        <v>0</v>
      </c>
      <c r="I16" s="33"/>
      <c r="J16" s="38">
        <v>0</v>
      </c>
      <c r="Q16" s="1" t="s">
        <v>17</v>
      </c>
    </row>
    <row r="17" spans="2:13" x14ac:dyDescent="0.25">
      <c r="B17" s="25">
        <v>6.5</v>
      </c>
      <c r="C17" s="32">
        <v>324536864.19113594</v>
      </c>
      <c r="D17" s="33">
        <v>324536864.19113594</v>
      </c>
      <c r="E17" s="33">
        <v>0</v>
      </c>
      <c r="F17" s="33">
        <v>0</v>
      </c>
      <c r="G17" s="33">
        <v>0</v>
      </c>
      <c r="H17" s="33">
        <v>0</v>
      </c>
      <c r="I17" s="33"/>
      <c r="J17" s="38">
        <v>0</v>
      </c>
      <c r="L17" s="41">
        <f>K58</f>
        <v>28.180235697302102</v>
      </c>
      <c r="M17" s="39" t="s">
        <v>18</v>
      </c>
    </row>
    <row r="18" spans="2:13" x14ac:dyDescent="0.25">
      <c r="B18" s="25">
        <v>7</v>
      </c>
      <c r="C18" s="32">
        <v>636827054.26185179</v>
      </c>
      <c r="D18" s="33">
        <v>636827054.26185179</v>
      </c>
      <c r="E18" s="33">
        <v>0</v>
      </c>
      <c r="F18" s="33">
        <v>0</v>
      </c>
      <c r="G18" s="33">
        <v>0</v>
      </c>
      <c r="H18" s="33">
        <v>0</v>
      </c>
      <c r="I18" s="33"/>
      <c r="J18" s="38">
        <v>0</v>
      </c>
      <c r="L18" s="41">
        <f>C51</f>
        <v>5.7470654501255915E-2</v>
      </c>
      <c r="M18" s="39" t="s">
        <v>19</v>
      </c>
    </row>
    <row r="19" spans="2:13" x14ac:dyDescent="0.25">
      <c r="B19" s="25">
        <v>7.5</v>
      </c>
      <c r="C19" s="32">
        <v>1164923768.9928064</v>
      </c>
      <c r="D19" s="33">
        <v>1164923768.9928064</v>
      </c>
      <c r="E19" s="33">
        <v>0</v>
      </c>
      <c r="F19" s="33">
        <v>0</v>
      </c>
      <c r="G19" s="33">
        <v>0</v>
      </c>
      <c r="H19" s="33">
        <v>0</v>
      </c>
      <c r="I19" s="33"/>
      <c r="J19" s="38">
        <v>0</v>
      </c>
      <c r="L19" s="41">
        <f>C46</f>
        <v>74998796697.527023</v>
      </c>
      <c r="M19" s="39" t="s">
        <v>20</v>
      </c>
    </row>
    <row r="20" spans="2:13" x14ac:dyDescent="0.25">
      <c r="B20" s="25">
        <v>8</v>
      </c>
      <c r="C20" s="32">
        <v>1503941898.6336882</v>
      </c>
      <c r="D20" s="33">
        <v>1503941898.6336882</v>
      </c>
      <c r="E20" s="33">
        <v>0</v>
      </c>
      <c r="F20" s="33">
        <v>0</v>
      </c>
      <c r="G20" s="33">
        <v>0</v>
      </c>
      <c r="H20" s="33">
        <v>0</v>
      </c>
      <c r="I20" s="33"/>
      <c r="J20" s="38">
        <v>0</v>
      </c>
      <c r="L20" s="41">
        <f>L74</f>
        <v>0</v>
      </c>
    </row>
    <row r="21" spans="2:13" x14ac:dyDescent="0.25">
      <c r="B21" s="25">
        <v>8.5</v>
      </c>
      <c r="C21" s="32">
        <v>1705492392.973979</v>
      </c>
      <c r="D21" s="33">
        <v>1705492392.973979</v>
      </c>
      <c r="E21" s="33">
        <v>0</v>
      </c>
      <c r="F21" s="33">
        <v>0</v>
      </c>
      <c r="G21" s="33">
        <v>0</v>
      </c>
      <c r="H21" s="33">
        <v>0</v>
      </c>
      <c r="I21" s="33"/>
      <c r="J21" s="38">
        <v>0</v>
      </c>
    </row>
    <row r="22" spans="2:13" x14ac:dyDescent="0.25">
      <c r="B22" s="25">
        <v>9</v>
      </c>
      <c r="C22" s="32">
        <v>2137009697.7807543</v>
      </c>
      <c r="D22" s="33">
        <v>2137009697.7807543</v>
      </c>
      <c r="E22" s="33">
        <v>0</v>
      </c>
      <c r="F22" s="33">
        <v>0</v>
      </c>
      <c r="G22" s="33">
        <v>0</v>
      </c>
      <c r="H22" s="33">
        <v>0</v>
      </c>
      <c r="I22" s="33"/>
      <c r="J22" s="38">
        <v>0</v>
      </c>
    </row>
    <row r="23" spans="2:13" x14ac:dyDescent="0.25">
      <c r="B23" s="25">
        <v>9.5</v>
      </c>
      <c r="C23" s="32">
        <v>2274121179.1792355</v>
      </c>
      <c r="D23" s="33">
        <v>2274121179.1792355</v>
      </c>
      <c r="E23" s="33">
        <v>0</v>
      </c>
      <c r="F23" s="33">
        <v>0</v>
      </c>
      <c r="G23" s="33">
        <v>0</v>
      </c>
      <c r="H23" s="33">
        <v>0</v>
      </c>
      <c r="I23" s="33"/>
      <c r="J23" s="38">
        <v>0</v>
      </c>
    </row>
    <row r="24" spans="2:13" x14ac:dyDescent="0.25">
      <c r="B24" s="25">
        <v>10</v>
      </c>
      <c r="C24" s="32">
        <v>3107474028.1393642</v>
      </c>
      <c r="D24" s="33">
        <v>3107474028.1393642</v>
      </c>
      <c r="E24" s="33">
        <v>0</v>
      </c>
      <c r="F24" s="33">
        <v>0</v>
      </c>
      <c r="G24" s="33">
        <v>0</v>
      </c>
      <c r="H24" s="33">
        <v>0</v>
      </c>
      <c r="I24" s="33"/>
      <c r="J24" s="38">
        <v>0</v>
      </c>
    </row>
    <row r="25" spans="2:13" x14ac:dyDescent="0.25">
      <c r="B25" s="25">
        <v>10.5</v>
      </c>
      <c r="C25" s="32">
        <v>2710106476.5144854</v>
      </c>
      <c r="D25" s="33">
        <v>2258422063.7620711</v>
      </c>
      <c r="E25" s="33">
        <v>451684412.75241423</v>
      </c>
      <c r="F25" s="33">
        <v>0</v>
      </c>
      <c r="G25" s="33">
        <v>0</v>
      </c>
      <c r="H25" s="33">
        <v>0</v>
      </c>
      <c r="I25" s="33"/>
      <c r="J25" s="38">
        <v>0</v>
      </c>
    </row>
    <row r="26" spans="2:13" x14ac:dyDescent="0.25">
      <c r="B26" s="25">
        <v>11</v>
      </c>
      <c r="C26" s="32">
        <v>2446283116.2527719</v>
      </c>
      <c r="D26" s="33">
        <v>1397876066.4301553</v>
      </c>
      <c r="E26" s="33">
        <v>1048407049.8226165</v>
      </c>
      <c r="F26" s="33">
        <v>0</v>
      </c>
      <c r="G26" s="33">
        <v>0</v>
      </c>
      <c r="H26" s="33">
        <v>0</v>
      </c>
      <c r="I26" s="33"/>
      <c r="J26" s="38">
        <v>0</v>
      </c>
    </row>
    <row r="27" spans="2:13" x14ac:dyDescent="0.25">
      <c r="B27" s="25">
        <v>11.5</v>
      </c>
      <c r="C27" s="32">
        <v>2603637552.4656057</v>
      </c>
      <c r="D27" s="33">
        <v>1115844665.3424025</v>
      </c>
      <c r="E27" s="33">
        <v>1487792887.1232033</v>
      </c>
      <c r="F27" s="33">
        <v>0</v>
      </c>
      <c r="G27" s="33">
        <v>0</v>
      </c>
      <c r="H27" s="33">
        <v>0</v>
      </c>
      <c r="I27" s="33"/>
      <c r="J27" s="38">
        <v>0</v>
      </c>
    </row>
    <row r="28" spans="2:13" x14ac:dyDescent="0.25">
      <c r="B28" s="25">
        <v>12</v>
      </c>
      <c r="C28" s="32">
        <v>2794943092.857193</v>
      </c>
      <c r="D28" s="33">
        <v>349367886.60714912</v>
      </c>
      <c r="E28" s="33">
        <v>2445575206.2500439</v>
      </c>
      <c r="F28" s="33">
        <v>0</v>
      </c>
      <c r="G28" s="33">
        <v>0</v>
      </c>
      <c r="H28" s="33">
        <v>0</v>
      </c>
      <c r="I28" s="33"/>
      <c r="J28" s="38">
        <v>0</v>
      </c>
    </row>
    <row r="29" spans="2:13" x14ac:dyDescent="0.25">
      <c r="B29" s="25">
        <v>12.5</v>
      </c>
      <c r="C29" s="32">
        <v>2793479475.3788953</v>
      </c>
      <c r="D29" s="33">
        <v>0</v>
      </c>
      <c r="E29" s="33">
        <v>2793479475.3788953</v>
      </c>
      <c r="F29" s="33">
        <v>0</v>
      </c>
      <c r="G29" s="33">
        <v>0</v>
      </c>
      <c r="H29" s="33">
        <v>0</v>
      </c>
      <c r="I29" s="33"/>
      <c r="J29" s="38">
        <v>0</v>
      </c>
    </row>
    <row r="30" spans="2:13" x14ac:dyDescent="0.25">
      <c r="B30" s="25">
        <v>13</v>
      </c>
      <c r="C30" s="32">
        <v>4072487244.8946505</v>
      </c>
      <c r="D30" s="33">
        <v>0</v>
      </c>
      <c r="E30" s="33">
        <v>3563426339.2828193</v>
      </c>
      <c r="F30" s="33">
        <v>509060905.61183131</v>
      </c>
      <c r="G30" s="33">
        <v>0</v>
      </c>
      <c r="H30" s="33">
        <v>0</v>
      </c>
      <c r="I30" s="33"/>
      <c r="J30" s="38">
        <v>0</v>
      </c>
    </row>
    <row r="31" spans="2:13" x14ac:dyDescent="0.25">
      <c r="B31" s="25">
        <v>13.5</v>
      </c>
      <c r="C31" s="32">
        <v>5948757239.7917681</v>
      </c>
      <c r="D31" s="33">
        <v>0</v>
      </c>
      <c r="E31" s="33">
        <v>5287784213.1482382</v>
      </c>
      <c r="F31" s="33">
        <v>660973026.64352977</v>
      </c>
      <c r="G31" s="33">
        <v>0</v>
      </c>
      <c r="H31" s="33">
        <v>0</v>
      </c>
      <c r="I31" s="33"/>
      <c r="J31" s="38">
        <v>0</v>
      </c>
    </row>
    <row r="32" spans="2:13" x14ac:dyDescent="0.25">
      <c r="B32" s="25">
        <v>14</v>
      </c>
      <c r="C32" s="32">
        <v>6305556355.5535641</v>
      </c>
      <c r="D32" s="33">
        <v>0</v>
      </c>
      <c r="E32" s="33">
        <v>3783333813.3321385</v>
      </c>
      <c r="F32" s="33">
        <v>2522222542.2214255</v>
      </c>
      <c r="G32" s="33">
        <v>0</v>
      </c>
      <c r="H32" s="33">
        <v>0</v>
      </c>
      <c r="I32" s="33"/>
      <c r="J32" s="38">
        <v>0</v>
      </c>
    </row>
    <row r="33" spans="2:14" x14ac:dyDescent="0.25">
      <c r="B33" s="25">
        <v>14.5</v>
      </c>
      <c r="C33" s="32">
        <v>6822210878.091485</v>
      </c>
      <c r="D33" s="33">
        <v>0</v>
      </c>
      <c r="E33" s="33">
        <v>3032093723.5962152</v>
      </c>
      <c r="F33" s="33">
        <v>3790117154.4952698</v>
      </c>
      <c r="G33" s="33">
        <v>0</v>
      </c>
      <c r="H33" s="33">
        <v>0</v>
      </c>
      <c r="I33" s="33"/>
      <c r="J33" s="38">
        <v>0</v>
      </c>
    </row>
    <row r="34" spans="2:14" x14ac:dyDescent="0.25">
      <c r="B34" s="25">
        <v>15</v>
      </c>
      <c r="C34" s="32">
        <v>6150627047.5933113</v>
      </c>
      <c r="D34" s="33">
        <v>0</v>
      </c>
      <c r="E34" s="33">
        <v>3075313523.7966557</v>
      </c>
      <c r="F34" s="33">
        <v>3075313523.7966557</v>
      </c>
      <c r="G34" s="33">
        <v>0</v>
      </c>
      <c r="H34" s="33">
        <v>0</v>
      </c>
      <c r="I34" s="33"/>
      <c r="J34" s="38"/>
    </row>
    <row r="35" spans="2:14" x14ac:dyDescent="0.25">
      <c r="B35" s="25">
        <v>15.5</v>
      </c>
      <c r="C35" s="32">
        <v>5083694085.8538113</v>
      </c>
      <c r="D35" s="33">
        <v>0</v>
      </c>
      <c r="E35" s="33">
        <v>1016738817.1707623</v>
      </c>
      <c r="F35" s="33">
        <v>4066955268.6830492</v>
      </c>
      <c r="G35" s="33">
        <v>0</v>
      </c>
      <c r="H35" s="33"/>
      <c r="I35" s="33"/>
      <c r="J35" s="38"/>
    </row>
    <row r="36" spans="2:14" x14ac:dyDescent="0.25">
      <c r="B36" s="25">
        <v>16</v>
      </c>
      <c r="C36" s="32">
        <v>4677751244.7634411</v>
      </c>
      <c r="D36" s="33">
        <v>0</v>
      </c>
      <c r="E36" s="33">
        <v>0</v>
      </c>
      <c r="F36" s="33">
        <v>3742200995.8107529</v>
      </c>
      <c r="G36" s="33">
        <v>935550248.95268822</v>
      </c>
      <c r="H36" s="33"/>
      <c r="I36" s="33"/>
      <c r="J36" s="38">
        <v>0</v>
      </c>
    </row>
    <row r="37" spans="2:14" x14ac:dyDescent="0.25">
      <c r="B37" s="25">
        <v>16.5</v>
      </c>
      <c r="C37" s="32">
        <v>3411085655.8557715</v>
      </c>
      <c r="D37" s="33">
        <v>0</v>
      </c>
      <c r="E37" s="33">
        <v>0</v>
      </c>
      <c r="F37" s="33">
        <v>3069977090.2701945</v>
      </c>
      <c r="G37" s="33">
        <v>341108565.58557719</v>
      </c>
      <c r="H37" s="33"/>
      <c r="I37" s="33"/>
      <c r="J37" s="38">
        <v>0</v>
      </c>
    </row>
    <row r="38" spans="2:14" x14ac:dyDescent="0.25">
      <c r="B38" s="25">
        <v>17</v>
      </c>
      <c r="C38" s="32">
        <v>2894019188.8760304</v>
      </c>
      <c r="D38" s="33">
        <v>0</v>
      </c>
      <c r="E38" s="33">
        <v>526185307.06836921</v>
      </c>
      <c r="F38" s="33">
        <v>1578555921.2051075</v>
      </c>
      <c r="G38" s="33">
        <v>789277960.60255373</v>
      </c>
      <c r="H38" s="33"/>
      <c r="I38" s="33"/>
      <c r="J38" s="38">
        <v>0</v>
      </c>
      <c r="L38"/>
      <c r="M38"/>
      <c r="N38"/>
    </row>
    <row r="39" spans="2:14" x14ac:dyDescent="0.25">
      <c r="B39" s="25">
        <v>17.5</v>
      </c>
      <c r="C39" s="32">
        <v>1864918917.0704246</v>
      </c>
      <c r="D39" s="33">
        <v>0</v>
      </c>
      <c r="E39" s="33">
        <v>0</v>
      </c>
      <c r="F39" s="33">
        <v>1491935133.6563396</v>
      </c>
      <c r="G39" s="33">
        <v>372983783.41408491</v>
      </c>
      <c r="H39" s="33"/>
      <c r="I39" s="33"/>
      <c r="J39" s="38"/>
      <c r="L39"/>
      <c r="M39"/>
      <c r="N39"/>
    </row>
    <row r="40" spans="2:14" x14ac:dyDescent="0.25">
      <c r="B40" s="25">
        <v>18</v>
      </c>
      <c r="C40" s="32">
        <v>880848627.75874972</v>
      </c>
      <c r="D40" s="33">
        <v>0</v>
      </c>
      <c r="E40" s="33">
        <v>0</v>
      </c>
      <c r="F40" s="33">
        <v>560540035.84647703</v>
      </c>
      <c r="G40" s="33">
        <v>320308591.91227263</v>
      </c>
      <c r="H40" s="33"/>
      <c r="I40" s="33"/>
      <c r="J40" s="38"/>
      <c r="L40"/>
      <c r="M40"/>
      <c r="N40"/>
    </row>
    <row r="41" spans="2:14" x14ac:dyDescent="0.25">
      <c r="B41" s="25">
        <v>18.5</v>
      </c>
      <c r="C41" s="32">
        <v>158331457.06878024</v>
      </c>
      <c r="D41" s="33">
        <v>0</v>
      </c>
      <c r="E41" s="33">
        <v>0</v>
      </c>
      <c r="F41" s="33">
        <v>105554304.71252015</v>
      </c>
      <c r="G41" s="33">
        <v>52777152.356260076</v>
      </c>
      <c r="H41" s="33"/>
      <c r="I41" s="33"/>
      <c r="J41" s="38">
        <v>0</v>
      </c>
      <c r="L41"/>
      <c r="M41"/>
      <c r="N41"/>
    </row>
    <row r="42" spans="2:14" x14ac:dyDescent="0.25">
      <c r="B42" s="25">
        <v>19</v>
      </c>
      <c r="C42" s="32">
        <v>5248506.6155985147</v>
      </c>
      <c r="D42" s="33">
        <v>0</v>
      </c>
      <c r="E42" s="33">
        <v>0</v>
      </c>
      <c r="F42" s="33">
        <v>0</v>
      </c>
      <c r="G42" s="33">
        <v>5248506.6155985147</v>
      </c>
      <c r="H42" s="33"/>
      <c r="I42" s="33"/>
      <c r="J42" s="38">
        <v>0</v>
      </c>
      <c r="L42"/>
      <c r="M42"/>
      <c r="N42"/>
    </row>
    <row r="43" spans="2:14" x14ac:dyDescent="0.25">
      <c r="B43" s="25">
        <v>19.5</v>
      </c>
      <c r="C43" s="32"/>
      <c r="D43" s="33"/>
      <c r="E43" s="33"/>
      <c r="F43" s="33"/>
      <c r="G43" s="33"/>
      <c r="H43" s="33"/>
      <c r="I43" s="33"/>
      <c r="J43" s="38">
        <v>0</v>
      </c>
      <c r="L43"/>
      <c r="M43"/>
      <c r="N43"/>
    </row>
    <row r="44" spans="2:14" x14ac:dyDescent="0.25">
      <c r="B44" s="25">
        <v>20</v>
      </c>
      <c r="C44" s="32"/>
      <c r="D44" s="33"/>
      <c r="E44" s="33"/>
      <c r="F44" s="33"/>
      <c r="G44" s="33"/>
      <c r="H44" s="33"/>
      <c r="I44" s="33"/>
      <c r="J44" s="38">
        <v>0</v>
      </c>
      <c r="L44"/>
      <c r="M44"/>
      <c r="N44"/>
    </row>
    <row r="45" spans="2:14" ht="26" thickBot="1" x14ac:dyDescent="0.3">
      <c r="B45" s="25"/>
      <c r="C45" s="32"/>
      <c r="D45" s="33"/>
      <c r="E45" s="33"/>
      <c r="F45" s="33"/>
      <c r="G45" s="33"/>
      <c r="H45" s="33"/>
      <c r="I45" s="33"/>
      <c r="J45" s="38">
        <v>0</v>
      </c>
      <c r="L45"/>
      <c r="M45"/>
      <c r="N45"/>
    </row>
    <row r="46" spans="2:14" x14ac:dyDescent="0.25">
      <c r="B46" s="46" t="s">
        <v>21</v>
      </c>
      <c r="C46" s="87">
        <v>74998796697.527023</v>
      </c>
      <c r="D46" s="82">
        <v>18496321216.412453</v>
      </c>
      <c r="E46" s="82">
        <v>28511814768.72237</v>
      </c>
      <c r="F46" s="82">
        <v>25173405902.953156</v>
      </c>
      <c r="G46" s="82">
        <v>2817254809.4390354</v>
      </c>
      <c r="H46" s="48"/>
      <c r="I46" s="48"/>
      <c r="J46" s="49">
        <v>0</v>
      </c>
      <c r="L46"/>
      <c r="M46"/>
      <c r="N46"/>
    </row>
    <row r="47" spans="2:14" s="53" customFormat="1" x14ac:dyDescent="0.25">
      <c r="B47" s="25" t="s">
        <v>22</v>
      </c>
      <c r="C47" s="88">
        <v>99.999999999999972</v>
      </c>
      <c r="D47" s="78">
        <v>24.662157302348216</v>
      </c>
      <c r="E47" s="78">
        <v>38.016362960744011</v>
      </c>
      <c r="F47" s="78">
        <v>33.565079723183359</v>
      </c>
      <c r="G47" s="78">
        <v>3.7564000137243942</v>
      </c>
      <c r="H47" s="51"/>
      <c r="I47" s="51"/>
      <c r="J47" s="52">
        <v>0</v>
      </c>
      <c r="L47"/>
      <c r="M47"/>
      <c r="N47"/>
    </row>
    <row r="48" spans="2:14" s="53" customFormat="1" x14ac:dyDescent="0.25">
      <c r="B48" s="25" t="s">
        <v>23</v>
      </c>
      <c r="C48" s="89">
        <v>13.236114975127379</v>
      </c>
      <c r="D48" s="79">
        <v>9.2823853468280983</v>
      </c>
      <c r="E48" s="79">
        <v>13.437452070978877</v>
      </c>
      <c r="F48" s="79">
        <v>15.512119484156552</v>
      </c>
      <c r="G48" s="79">
        <v>16.819100031472818</v>
      </c>
      <c r="H48" s="55"/>
      <c r="I48" s="55"/>
      <c r="J48" s="56">
        <v>0</v>
      </c>
      <c r="L48"/>
      <c r="M48"/>
      <c r="N48"/>
    </row>
    <row r="49" spans="2:14" s="61" customFormat="1" x14ac:dyDescent="0.25">
      <c r="B49" s="57" t="s">
        <v>32</v>
      </c>
      <c r="C49" s="83">
        <v>18.048085321692369</v>
      </c>
      <c r="D49" s="59">
        <v>5.3792775136153228</v>
      </c>
      <c r="E49" s="59">
        <v>16.753090512433111</v>
      </c>
      <c r="F49" s="59">
        <v>26.447690144617912</v>
      </c>
      <c r="G49" s="59">
        <v>33.983230455429336</v>
      </c>
      <c r="H49" s="59"/>
      <c r="I49" s="59"/>
      <c r="J49" s="60">
        <v>0</v>
      </c>
      <c r="L49"/>
      <c r="M49"/>
      <c r="N49"/>
    </row>
    <row r="50" spans="2:14" x14ac:dyDescent="0.25">
      <c r="B50" s="62" t="s">
        <v>33</v>
      </c>
      <c r="C50" s="84">
        <v>1.8578082075445633E+19</v>
      </c>
      <c r="D50" s="81">
        <v>1.3320682792791734E+18</v>
      </c>
      <c r="E50" s="81">
        <v>8.0384400881792061E+18</v>
      </c>
      <c r="F50" s="81">
        <v>8.3989064200995625E+18</v>
      </c>
      <c r="G50" s="81">
        <v>8.0866728788769126E+17</v>
      </c>
      <c r="H50" s="81"/>
      <c r="I50" s="63"/>
      <c r="J50" s="64">
        <v>0</v>
      </c>
      <c r="L50"/>
      <c r="M50"/>
      <c r="N50"/>
    </row>
    <row r="51" spans="2:14" x14ac:dyDescent="0.25">
      <c r="B51" s="65" t="s">
        <v>34</v>
      </c>
      <c r="C51" s="85">
        <v>5.7470654501255915E-2</v>
      </c>
      <c r="D51" s="66">
        <v>6.239903656551124E-2</v>
      </c>
      <c r="E51" s="66">
        <v>9.94399800982637E-2</v>
      </c>
      <c r="F51" s="66">
        <v>0.1151249335832125</v>
      </c>
      <c r="G51" s="66">
        <v>0.31919700574145665</v>
      </c>
      <c r="H51" s="66"/>
      <c r="I51" s="66"/>
      <c r="J51" s="67">
        <v>0</v>
      </c>
      <c r="L51"/>
      <c r="M51"/>
      <c r="N51"/>
    </row>
    <row r="52" spans="2:14" ht="26" thickBot="1" x14ac:dyDescent="0.3">
      <c r="B52" s="68" t="s">
        <v>35</v>
      </c>
      <c r="C52" s="86">
        <v>8.0222002415854092</v>
      </c>
      <c r="D52" s="70">
        <v>2.6067141818269213</v>
      </c>
      <c r="E52" s="70">
        <v>1.6503445574453575</v>
      </c>
      <c r="F52" s="70">
        <v>1.3519884555975041</v>
      </c>
      <c r="G52" s="70">
        <v>0.52601931733648188</v>
      </c>
      <c r="H52" s="70">
        <v>0</v>
      </c>
      <c r="I52" s="71"/>
      <c r="J52" s="72"/>
    </row>
    <row r="54" spans="2:14" x14ac:dyDescent="0.25">
      <c r="C54" s="3" t="s">
        <v>29</v>
      </c>
      <c r="E54" s="73">
        <f>E51*100/C51</f>
        <v>173.027401482074</v>
      </c>
    </row>
    <row r="55" spans="2:14" x14ac:dyDescent="0.25">
      <c r="C55" s="3" t="s">
        <v>18</v>
      </c>
      <c r="D55" s="3">
        <f t="shared" ref="D55:I55" si="0">D46/1000000</f>
        <v>18496.321216412452</v>
      </c>
      <c r="E55" s="3">
        <f t="shared" si="0"/>
        <v>28511.814768722372</v>
      </c>
      <c r="F55" s="3">
        <f t="shared" si="0"/>
        <v>25173.405902953156</v>
      </c>
      <c r="G55" s="3">
        <f t="shared" si="0"/>
        <v>2817.2548094390354</v>
      </c>
      <c r="H55" s="3">
        <f t="shared" si="0"/>
        <v>0</v>
      </c>
      <c r="I55" s="3">
        <f t="shared" si="0"/>
        <v>0</v>
      </c>
    </row>
    <row r="56" spans="2:14" x14ac:dyDescent="0.25">
      <c r="C56" s="3">
        <f>L58</f>
        <v>28</v>
      </c>
    </row>
    <row r="57" spans="2:14" x14ac:dyDescent="0.25">
      <c r="C57" s="73">
        <f>K58</f>
        <v>28.180235697302102</v>
      </c>
      <c r="D57" s="74" t="str">
        <f t="shared" ref="D57:I57" si="1">D6</f>
        <v>O</v>
      </c>
      <c r="E57" s="74" t="str">
        <f t="shared" si="1"/>
        <v>I</v>
      </c>
      <c r="F57" s="74" t="str">
        <f t="shared" si="1"/>
        <v>II</v>
      </c>
      <c r="G57" s="74" t="str">
        <f t="shared" si="1"/>
        <v>III</v>
      </c>
      <c r="H57" s="74" t="str">
        <f t="shared" si="1"/>
        <v>IV</v>
      </c>
      <c r="I57" s="74" t="str">
        <f t="shared" si="1"/>
        <v>V</v>
      </c>
    </row>
    <row r="58" spans="2:14" x14ac:dyDescent="0.25">
      <c r="B58" s="75">
        <v>2019</v>
      </c>
      <c r="C58" s="3" t="str">
        <f>CONCATENATE(C54,C56,C55)</f>
        <v>&lt; 12,0 cm =28%</v>
      </c>
      <c r="D58" s="73">
        <f>SUM(D8:D27)/1000000000</f>
        <v>18.146953329805303</v>
      </c>
      <c r="E58" s="73">
        <f t="shared" ref="E58:I58" si="2">SUM(E8:E27)/1000000000</f>
        <v>2.9878843496982341</v>
      </c>
      <c r="F58" s="73">
        <f t="shared" si="2"/>
        <v>0</v>
      </c>
      <c r="G58" s="73">
        <f t="shared" si="2"/>
        <v>0</v>
      </c>
      <c r="H58" s="73">
        <f t="shared" si="2"/>
        <v>0</v>
      </c>
      <c r="I58" s="73">
        <f t="shared" si="2"/>
        <v>0</v>
      </c>
      <c r="J58" s="73">
        <f>SUM(D58:I58)</f>
        <v>21.134837679503537</v>
      </c>
      <c r="K58" s="73">
        <f>(J58/$J60)*100</f>
        <v>28.180235697302102</v>
      </c>
      <c r="L58" s="73">
        <f>ROUND(K58,0)</f>
        <v>28</v>
      </c>
    </row>
    <row r="59" spans="2:14" x14ac:dyDescent="0.25">
      <c r="B59" s="75"/>
      <c r="C59" s="3" t="s">
        <v>30</v>
      </c>
      <c r="D59" s="73">
        <f>SUM(D28:D45)/1000000000</f>
        <v>0.34936788660714913</v>
      </c>
      <c r="E59" s="73">
        <f t="shared" ref="E59:I59" si="3">SUM(E28:E45)/1000000000</f>
        <v>25.523930419024136</v>
      </c>
      <c r="F59" s="73">
        <f t="shared" si="3"/>
        <v>25.173405902953156</v>
      </c>
      <c r="G59" s="73">
        <f t="shared" si="3"/>
        <v>2.8172548094390355</v>
      </c>
      <c r="H59" s="73">
        <f t="shared" si="3"/>
        <v>0</v>
      </c>
      <c r="I59" s="73">
        <f t="shared" si="3"/>
        <v>0</v>
      </c>
      <c r="J59" s="73">
        <f>SUM(D59:I59)</f>
        <v>53.863959018023479</v>
      </c>
      <c r="K59" s="73">
        <f>(J59/$J60)*100</f>
        <v>71.819764302697905</v>
      </c>
    </row>
    <row r="60" spans="2:14" x14ac:dyDescent="0.25">
      <c r="B60" s="75"/>
      <c r="J60" s="73">
        <f>SUM(J58:J59)</f>
        <v>74.998796697527013</v>
      </c>
      <c r="K60" s="73">
        <f>SUM(K58:K59)</f>
        <v>100</v>
      </c>
    </row>
    <row r="61" spans="2:14" x14ac:dyDescent="0.25">
      <c r="B61" s="75"/>
    </row>
    <row r="62" spans="2:14" x14ac:dyDescent="0.25">
      <c r="B62" s="75"/>
    </row>
    <row r="63" spans="2:14" x14ac:dyDescent="0.25">
      <c r="B63" s="75"/>
      <c r="C63" s="73">
        <f>K64</f>
        <v>0</v>
      </c>
      <c r="D63" s="76" t="s">
        <v>5</v>
      </c>
      <c r="E63" s="76" t="s">
        <v>6</v>
      </c>
      <c r="F63" s="76" t="s">
        <v>7</v>
      </c>
      <c r="G63" s="76" t="s">
        <v>8</v>
      </c>
      <c r="H63" s="76" t="s">
        <v>9</v>
      </c>
      <c r="I63" s="76" t="s">
        <v>10</v>
      </c>
      <c r="K63" s="3"/>
    </row>
    <row r="64" spans="2:14" x14ac:dyDescent="0.25">
      <c r="B64" s="75"/>
      <c r="C64" s="3" t="s">
        <v>31</v>
      </c>
      <c r="D64" s="77"/>
      <c r="E64" s="77"/>
      <c r="F64" s="77"/>
      <c r="G64" s="77"/>
      <c r="H64" s="77"/>
      <c r="I64" s="77">
        <v>0</v>
      </c>
      <c r="J64" s="73"/>
      <c r="K64" s="73"/>
      <c r="L64" s="41"/>
    </row>
    <row r="65" spans="2:12" x14ac:dyDescent="0.25">
      <c r="B65" s="75"/>
      <c r="C65" s="3" t="s">
        <v>30</v>
      </c>
      <c r="D65" s="77"/>
      <c r="E65" s="77"/>
      <c r="F65" s="77"/>
      <c r="G65" s="77"/>
      <c r="H65" s="77"/>
      <c r="I65" s="77">
        <v>0</v>
      </c>
      <c r="J65" s="73"/>
      <c r="K65" s="73"/>
      <c r="L65" s="41"/>
    </row>
    <row r="66" spans="2:12" x14ac:dyDescent="0.25">
      <c r="B66" s="75"/>
      <c r="J66" s="73"/>
      <c r="K66" s="73"/>
      <c r="L66" s="41"/>
    </row>
  </sheetData>
  <mergeCells count="2">
    <mergeCell ref="B1:J1"/>
    <mergeCell ref="B2:J2"/>
  </mergeCells>
  <printOptions horizontalCentered="1" verticalCentered="1"/>
  <pageMargins left="0" right="0" top="1.1811023622047245" bottom="0.98425196850393704" header="0.39370078740157483" footer="0.39370078740157483"/>
  <pageSetup scale="35" orientation="landscape" r:id="rId1"/>
  <headerFooter alignWithMargins="0">
    <oddHeader>&amp;C&amp;G
INSTITUTO DE FOMENTO PESQUERO / DIVISIÓN INVESTIGACIÓN PESQUERA</oddHeader>
    <oddFooter>&amp;CSUBSECRETARIA DE ECONOMÍA - CONVENIO DE DESEMPEÑO, 2017
PROGRAMA DE SEGUIMIENTO DE LAS PRINCIPALES PESQUERÍAS PELÁGICAS DE LA ZONA CENTRO-SUR DE CHILE, V-XI REGIONES, AÑO 2017. ANEXO 5B</oddFooter>
  </headerFooter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8095F-4A82-42F7-83DD-83C5DAE4D64C}">
  <dimension ref="B1:W66"/>
  <sheetViews>
    <sheetView showZeros="0" tabSelected="1" zoomScale="35" zoomScaleNormal="35" workbookViewId="0">
      <selection activeCell="D55" sqref="D55:G55"/>
    </sheetView>
  </sheetViews>
  <sheetFormatPr baseColWidth="10" defaultColWidth="11.5703125" defaultRowHeight="25" x14ac:dyDescent="0.25"/>
  <cols>
    <col min="1" max="1" width="11.5703125" style="1"/>
    <col min="2" max="2" width="22.5703125" style="2" customWidth="1"/>
    <col min="3" max="3" width="26.42578125" style="3" bestFit="1" customWidth="1"/>
    <col min="4" max="8" width="23.85546875" style="3" customWidth="1"/>
    <col min="9" max="10" width="20.85546875" style="3" customWidth="1"/>
    <col min="11" max="11" width="12.42578125" style="1" bestFit="1" customWidth="1"/>
    <col min="12" max="12" width="25.85546875" style="1" customWidth="1"/>
    <col min="13" max="17" width="11.5703125" style="1"/>
    <col min="18" max="18" width="13.85546875" style="1" customWidth="1"/>
    <col min="19" max="20" width="18.28515625" style="1" bestFit="1" customWidth="1"/>
    <col min="21" max="22" width="17.5703125" style="1" customWidth="1"/>
    <col min="23" max="16384" width="11.5703125" style="1"/>
  </cols>
  <sheetData>
    <row r="1" spans="2:23" ht="36" x14ac:dyDescent="0.15">
      <c r="B1" s="90" t="s">
        <v>28</v>
      </c>
      <c r="C1" s="90"/>
      <c r="D1" s="90"/>
      <c r="E1" s="90"/>
      <c r="F1" s="90"/>
      <c r="G1" s="90"/>
      <c r="H1" s="90"/>
      <c r="I1" s="90"/>
      <c r="J1" s="90"/>
    </row>
    <row r="2" spans="2:23" ht="36" x14ac:dyDescent="0.15">
      <c r="B2" s="90" t="s">
        <v>36</v>
      </c>
      <c r="C2" s="90"/>
      <c r="D2" s="90"/>
      <c r="E2" s="90"/>
      <c r="F2" s="90"/>
      <c r="G2" s="90"/>
      <c r="H2" s="90"/>
      <c r="I2" s="90"/>
      <c r="J2" s="90"/>
    </row>
    <row r="3" spans="2:23" ht="26" thickBot="1" x14ac:dyDescent="0.3"/>
    <row r="4" spans="2:23" s="8" customFormat="1" ht="26" thickBot="1" x14ac:dyDescent="0.3">
      <c r="B4" s="4"/>
      <c r="C4" s="5"/>
      <c r="D4" s="6"/>
      <c r="E4" s="6"/>
      <c r="F4" s="6"/>
      <c r="G4" s="6"/>
      <c r="H4" s="6"/>
      <c r="I4" s="6"/>
      <c r="J4" s="7"/>
    </row>
    <row r="5" spans="2:23" s="13" customFormat="1" ht="30" x14ac:dyDescent="0.3">
      <c r="B5" s="9" t="s">
        <v>0</v>
      </c>
      <c r="C5" s="10" t="s">
        <v>1</v>
      </c>
      <c r="D5" s="11" t="s">
        <v>2</v>
      </c>
      <c r="E5" s="11"/>
      <c r="F5" s="11"/>
      <c r="G5" s="11"/>
      <c r="H5" s="11"/>
      <c r="I5" s="11"/>
      <c r="J5" s="12"/>
      <c r="P5" s="14"/>
      <c r="Q5" s="15"/>
      <c r="R5" s="15"/>
      <c r="S5" s="15"/>
      <c r="T5" s="15"/>
      <c r="U5" s="15"/>
      <c r="V5" s="15"/>
      <c r="W5" s="16"/>
    </row>
    <row r="6" spans="2:23" s="8" customFormat="1" ht="26" thickBot="1" x14ac:dyDescent="0.3">
      <c r="B6" s="17" t="s">
        <v>3</v>
      </c>
      <c r="C6" s="18" t="s">
        <v>4</v>
      </c>
      <c r="D6" s="19" t="s">
        <v>5</v>
      </c>
      <c r="E6" s="19" t="s">
        <v>6</v>
      </c>
      <c r="F6" s="19" t="s">
        <v>7</v>
      </c>
      <c r="G6" s="19" t="s">
        <v>8</v>
      </c>
      <c r="H6" s="19" t="s">
        <v>9</v>
      </c>
      <c r="I6" s="19" t="s">
        <v>10</v>
      </c>
      <c r="J6" s="20"/>
      <c r="P6" s="21"/>
      <c r="Q6" s="22"/>
      <c r="R6" s="22"/>
      <c r="S6" s="22"/>
      <c r="T6" s="23" t="s">
        <v>11</v>
      </c>
      <c r="U6" s="24" t="s">
        <v>12</v>
      </c>
      <c r="V6" s="24" t="s">
        <v>12</v>
      </c>
      <c r="W6" s="24" t="s">
        <v>12</v>
      </c>
    </row>
    <row r="7" spans="2:23" x14ac:dyDescent="0.25">
      <c r="B7" s="25"/>
      <c r="C7" s="26"/>
      <c r="D7" s="27"/>
      <c r="E7" s="27"/>
      <c r="F7" s="27"/>
      <c r="G7" s="27"/>
      <c r="H7" s="27"/>
      <c r="I7" s="27"/>
      <c r="J7" s="28"/>
      <c r="P7" s="21"/>
      <c r="Q7" s="29"/>
      <c r="R7" s="29"/>
      <c r="S7" s="30"/>
      <c r="T7" s="22"/>
      <c r="U7" s="31"/>
      <c r="V7" s="31"/>
      <c r="W7" s="31"/>
    </row>
    <row r="8" spans="2:23" x14ac:dyDescent="0.25">
      <c r="B8" s="25">
        <v>2</v>
      </c>
      <c r="C8" s="32"/>
      <c r="D8" s="33"/>
      <c r="E8" s="33"/>
      <c r="F8" s="33"/>
      <c r="G8" s="33"/>
      <c r="H8" s="33"/>
      <c r="I8" s="33"/>
      <c r="J8" s="28"/>
      <c r="P8" s="21"/>
      <c r="Q8" s="29" t="s">
        <v>13</v>
      </c>
      <c r="R8" s="34" t="e">
        <f>V8</f>
        <v>#REF!</v>
      </c>
      <c r="S8" s="35">
        <f>C46</f>
        <v>102941307232.88676</v>
      </c>
      <c r="T8" s="35" t="e">
        <f>SUM(T9:T11)</f>
        <v>#REF!</v>
      </c>
      <c r="U8" s="36" t="e">
        <f>T8/1000000</f>
        <v>#REF!</v>
      </c>
      <c r="V8" s="37" t="e">
        <f>SUM(V9:V11)</f>
        <v>#REF!</v>
      </c>
      <c r="W8" s="36"/>
    </row>
    <row r="9" spans="2:23" x14ac:dyDescent="0.25">
      <c r="B9" s="25">
        <v>2.5</v>
      </c>
      <c r="C9" s="32"/>
      <c r="D9" s="33"/>
      <c r="E9" s="33"/>
      <c r="F9" s="33"/>
      <c r="G9" s="33"/>
      <c r="H9" s="33"/>
      <c r="I9" s="33"/>
      <c r="J9" s="38">
        <v>0</v>
      </c>
      <c r="L9" s="39"/>
      <c r="M9" s="39"/>
      <c r="P9" s="21"/>
      <c r="Q9" s="29" t="s">
        <v>14</v>
      </c>
      <c r="R9" s="34" t="e">
        <f>V9</f>
        <v>#REF!</v>
      </c>
      <c r="S9" s="35"/>
      <c r="T9" s="35">
        <f>[1]SC19Ñ00!C40</f>
        <v>364348816.78055447</v>
      </c>
      <c r="U9" s="36">
        <f>T9/1000000</f>
        <v>364.3488167805545</v>
      </c>
      <c r="V9" s="40" t="e">
        <f>(U9*100)/$U$8</f>
        <v>#REF!</v>
      </c>
      <c r="W9" s="36"/>
    </row>
    <row r="10" spans="2:23" x14ac:dyDescent="0.25">
      <c r="B10" s="25">
        <v>3</v>
      </c>
      <c r="C10" s="32"/>
      <c r="D10" s="33"/>
      <c r="E10" s="33"/>
      <c r="F10" s="33"/>
      <c r="G10" s="33"/>
      <c r="H10" s="33"/>
      <c r="I10" s="33"/>
      <c r="J10" s="38">
        <v>0</v>
      </c>
      <c r="L10" s="41"/>
      <c r="M10" s="39"/>
      <c r="P10" s="21"/>
      <c r="Q10" s="29" t="s">
        <v>15</v>
      </c>
      <c r="R10" s="34" t="e">
        <f>V10</f>
        <v>#REF!</v>
      </c>
      <c r="S10" s="35"/>
      <c r="T10" s="35">
        <f>[1]SC28Ñ00!C40</f>
        <v>66674619947.842796</v>
      </c>
      <c r="U10" s="36">
        <f>T10/1000000</f>
        <v>66674.619947842803</v>
      </c>
      <c r="V10" s="40" t="e">
        <f>(U10*100)/$U$8</f>
        <v>#REF!</v>
      </c>
      <c r="W10" s="36"/>
    </row>
    <row r="11" spans="2:23" x14ac:dyDescent="0.25">
      <c r="B11" s="25">
        <v>3.5</v>
      </c>
      <c r="C11" s="32"/>
      <c r="D11" s="33"/>
      <c r="E11" s="33"/>
      <c r="F11" s="33"/>
      <c r="G11" s="33"/>
      <c r="H11" s="33"/>
      <c r="I11" s="33"/>
      <c r="J11" s="38">
        <v>0</v>
      </c>
      <c r="L11" s="41"/>
      <c r="M11" s="39"/>
      <c r="P11" s="21"/>
      <c r="Q11" s="29" t="s">
        <v>16</v>
      </c>
      <c r="R11" s="34" t="e">
        <f>V11</f>
        <v>#REF!</v>
      </c>
      <c r="S11" s="35"/>
      <c r="T11" s="35" t="e">
        <f>#REF!</f>
        <v>#REF!</v>
      </c>
      <c r="U11" s="36" t="e">
        <f>T11/1000000</f>
        <v>#REF!</v>
      </c>
      <c r="V11" s="40" t="e">
        <f>(U11*100)/$U$8</f>
        <v>#REF!</v>
      </c>
      <c r="W11" s="36"/>
    </row>
    <row r="12" spans="2:23" ht="26" thickBot="1" x14ac:dyDescent="0.3">
      <c r="B12" s="25">
        <v>4</v>
      </c>
      <c r="C12" s="32"/>
      <c r="D12" s="33"/>
      <c r="E12" s="33"/>
      <c r="F12" s="33"/>
      <c r="G12" s="33"/>
      <c r="H12" s="33"/>
      <c r="I12" s="33"/>
      <c r="J12" s="38">
        <v>0</v>
      </c>
      <c r="P12" s="42"/>
      <c r="Q12" s="43"/>
      <c r="R12" s="43"/>
      <c r="S12" s="43"/>
      <c r="T12" s="44"/>
      <c r="U12" s="44"/>
      <c r="V12" s="44"/>
      <c r="W12" s="45"/>
    </row>
    <row r="13" spans="2:23" x14ac:dyDescent="0.25">
      <c r="B13" s="25">
        <v>4.5</v>
      </c>
      <c r="C13" s="32">
        <v>5161181.1903244797</v>
      </c>
      <c r="D13" s="33">
        <v>5161181.1903244797</v>
      </c>
      <c r="E13" s="33">
        <v>0</v>
      </c>
      <c r="F13" s="33">
        <v>0</v>
      </c>
      <c r="G13" s="33">
        <v>0</v>
      </c>
      <c r="H13" s="33"/>
      <c r="I13" s="33"/>
      <c r="J13" s="38">
        <v>0</v>
      </c>
    </row>
    <row r="14" spans="2:23" x14ac:dyDescent="0.25">
      <c r="B14" s="25">
        <v>5</v>
      </c>
      <c r="C14" s="32">
        <v>112404521.97404262</v>
      </c>
      <c r="D14" s="33">
        <v>112404521.97404262</v>
      </c>
      <c r="E14" s="33">
        <v>0</v>
      </c>
      <c r="F14" s="33">
        <v>0</v>
      </c>
      <c r="G14" s="33">
        <v>0</v>
      </c>
      <c r="H14" s="33"/>
      <c r="I14" s="33"/>
      <c r="J14" s="38">
        <v>0</v>
      </c>
    </row>
    <row r="15" spans="2:23" x14ac:dyDescent="0.25">
      <c r="B15" s="25">
        <v>5.5</v>
      </c>
      <c r="C15" s="32">
        <v>196993279.5078485</v>
      </c>
      <c r="D15" s="33">
        <v>196993279.5078485</v>
      </c>
      <c r="E15" s="33">
        <v>0</v>
      </c>
      <c r="F15" s="33">
        <v>0</v>
      </c>
      <c r="G15" s="33">
        <v>0</v>
      </c>
      <c r="H15" s="33"/>
      <c r="I15" s="33"/>
      <c r="J15" s="38">
        <v>0</v>
      </c>
    </row>
    <row r="16" spans="2:23" x14ac:dyDescent="0.25">
      <c r="B16" s="25">
        <v>6</v>
      </c>
      <c r="C16" s="32">
        <v>377634621.16920525</v>
      </c>
      <c r="D16" s="33">
        <v>377634621.16920525</v>
      </c>
      <c r="E16" s="33">
        <v>0</v>
      </c>
      <c r="F16" s="33">
        <v>0</v>
      </c>
      <c r="G16" s="33">
        <v>0</v>
      </c>
      <c r="H16" s="33"/>
      <c r="I16" s="33"/>
      <c r="J16" s="38">
        <v>0</v>
      </c>
      <c r="Q16" s="1" t="s">
        <v>17</v>
      </c>
    </row>
    <row r="17" spans="2:13" x14ac:dyDescent="0.25">
      <c r="B17" s="25">
        <v>6.5</v>
      </c>
      <c r="C17" s="32">
        <v>790109138.8748095</v>
      </c>
      <c r="D17" s="33">
        <v>790109138.8748095</v>
      </c>
      <c r="E17" s="33">
        <v>0</v>
      </c>
      <c r="F17" s="33">
        <v>0</v>
      </c>
      <c r="G17" s="33">
        <v>0</v>
      </c>
      <c r="H17" s="33"/>
      <c r="I17" s="33"/>
      <c r="J17" s="38">
        <v>0</v>
      </c>
      <c r="L17" s="41">
        <f>K58</f>
        <v>76.739647874715317</v>
      </c>
      <c r="M17" s="39" t="s">
        <v>18</v>
      </c>
    </row>
    <row r="18" spans="2:13" x14ac:dyDescent="0.25">
      <c r="B18" s="25">
        <v>7</v>
      </c>
      <c r="C18" s="32">
        <v>495138734.4552263</v>
      </c>
      <c r="D18" s="33">
        <v>495138734.4552263</v>
      </c>
      <c r="E18" s="33">
        <v>0</v>
      </c>
      <c r="F18" s="33">
        <v>0</v>
      </c>
      <c r="G18" s="33">
        <v>0</v>
      </c>
      <c r="H18" s="33"/>
      <c r="I18" s="33"/>
      <c r="J18" s="38">
        <v>0</v>
      </c>
      <c r="L18" s="41">
        <f>C51</f>
        <v>6.3929920784223951E-2</v>
      </c>
      <c r="M18" s="39" t="s">
        <v>19</v>
      </c>
    </row>
    <row r="19" spans="2:13" x14ac:dyDescent="0.25">
      <c r="B19" s="25">
        <v>7.5</v>
      </c>
      <c r="C19" s="32">
        <v>772866978.51978695</v>
      </c>
      <c r="D19" s="33">
        <v>772866978.51978695</v>
      </c>
      <c r="E19" s="33">
        <v>0</v>
      </c>
      <c r="F19" s="33">
        <v>0</v>
      </c>
      <c r="G19" s="33">
        <v>0</v>
      </c>
      <c r="H19" s="33"/>
      <c r="I19" s="33"/>
      <c r="J19" s="38">
        <v>0</v>
      </c>
      <c r="L19" s="41">
        <f>C46</f>
        <v>102941307232.88676</v>
      </c>
      <c r="M19" s="39" t="s">
        <v>20</v>
      </c>
    </row>
    <row r="20" spans="2:13" x14ac:dyDescent="0.25">
      <c r="B20" s="25">
        <v>8</v>
      </c>
      <c r="C20" s="32">
        <v>1535989783.848274</v>
      </c>
      <c r="D20" s="33">
        <v>1535989783.848274</v>
      </c>
      <c r="E20" s="33">
        <v>0</v>
      </c>
      <c r="F20" s="33">
        <v>0</v>
      </c>
      <c r="G20" s="33">
        <v>0</v>
      </c>
      <c r="H20" s="33"/>
      <c r="I20" s="33"/>
      <c r="J20" s="38">
        <v>0</v>
      </c>
      <c r="L20" s="41">
        <f>L74</f>
        <v>0</v>
      </c>
    </row>
    <row r="21" spans="2:13" x14ac:dyDescent="0.25">
      <c r="B21" s="25">
        <v>8.5</v>
      </c>
      <c r="C21" s="32">
        <v>3522102690.264205</v>
      </c>
      <c r="D21" s="33">
        <v>3522102690.264205</v>
      </c>
      <c r="E21" s="33">
        <v>0</v>
      </c>
      <c r="F21" s="33">
        <v>0</v>
      </c>
      <c r="G21" s="33">
        <v>0</v>
      </c>
      <c r="H21" s="33"/>
      <c r="I21" s="33"/>
      <c r="J21" s="38">
        <v>0</v>
      </c>
    </row>
    <row r="22" spans="2:13" x14ac:dyDescent="0.25">
      <c r="B22" s="25">
        <v>9</v>
      </c>
      <c r="C22" s="32">
        <v>8468386959.9747744</v>
      </c>
      <c r="D22" s="33">
        <v>8468386959.9747744</v>
      </c>
      <c r="E22" s="33">
        <v>0</v>
      </c>
      <c r="F22" s="33">
        <v>0</v>
      </c>
      <c r="G22" s="33">
        <v>0</v>
      </c>
      <c r="H22" s="33"/>
      <c r="I22" s="33"/>
      <c r="J22" s="38">
        <v>0</v>
      </c>
    </row>
    <row r="23" spans="2:13" x14ac:dyDescent="0.25">
      <c r="B23" s="25">
        <v>9.5</v>
      </c>
      <c r="C23" s="32">
        <v>14840779127.232744</v>
      </c>
      <c r="D23" s="33">
        <v>14840779127.232744</v>
      </c>
      <c r="E23" s="33">
        <v>0</v>
      </c>
      <c r="F23" s="33">
        <v>0</v>
      </c>
      <c r="G23" s="33">
        <v>0</v>
      </c>
      <c r="H23" s="33"/>
      <c r="I23" s="33"/>
      <c r="J23" s="38">
        <v>0</v>
      </c>
    </row>
    <row r="24" spans="2:13" x14ac:dyDescent="0.25">
      <c r="B24" s="25">
        <v>10</v>
      </c>
      <c r="C24" s="32">
        <v>20175478294.610714</v>
      </c>
      <c r="D24" s="33">
        <v>20175478294.610714</v>
      </c>
      <c r="E24" s="33">
        <v>0</v>
      </c>
      <c r="F24" s="33">
        <v>0</v>
      </c>
      <c r="G24" s="33">
        <v>0</v>
      </c>
      <c r="H24" s="33"/>
      <c r="I24" s="33"/>
      <c r="J24" s="38">
        <v>0</v>
      </c>
    </row>
    <row r="25" spans="2:13" x14ac:dyDescent="0.25">
      <c r="B25" s="25">
        <v>10.5</v>
      </c>
      <c r="C25" s="32">
        <v>15029477236.066008</v>
      </c>
      <c r="D25" s="33">
        <v>13663161123.696371</v>
      </c>
      <c r="E25" s="33">
        <v>1366316112.3696373</v>
      </c>
      <c r="F25" s="33">
        <v>0</v>
      </c>
      <c r="G25" s="33">
        <v>0</v>
      </c>
      <c r="H25" s="33"/>
      <c r="I25" s="33"/>
      <c r="J25" s="38">
        <v>0</v>
      </c>
    </row>
    <row r="26" spans="2:13" x14ac:dyDescent="0.25">
      <c r="B26" s="25">
        <v>11</v>
      </c>
      <c r="C26" s="32">
        <v>12674274140.4582</v>
      </c>
      <c r="D26" s="33">
        <v>11522067400.416546</v>
      </c>
      <c r="E26" s="33">
        <v>1152206740.0416546</v>
      </c>
      <c r="F26" s="33">
        <v>0</v>
      </c>
      <c r="G26" s="33">
        <v>0</v>
      </c>
      <c r="H26" s="33"/>
      <c r="I26" s="33"/>
      <c r="J26" s="38">
        <v>0</v>
      </c>
    </row>
    <row r="27" spans="2:13" x14ac:dyDescent="0.25">
      <c r="B27" s="25">
        <v>11.5</v>
      </c>
      <c r="C27" s="32">
        <v>6940368212.5825272</v>
      </c>
      <c r="D27" s="33">
        <v>5678483083.022068</v>
      </c>
      <c r="E27" s="33">
        <v>1261885129.5604596</v>
      </c>
      <c r="F27" s="33">
        <v>0</v>
      </c>
      <c r="G27" s="33">
        <v>0</v>
      </c>
      <c r="H27" s="33"/>
      <c r="I27" s="33"/>
      <c r="J27" s="38">
        <v>0</v>
      </c>
    </row>
    <row r="28" spans="2:13" x14ac:dyDescent="0.25">
      <c r="B28" s="25">
        <v>12</v>
      </c>
      <c r="C28" s="32">
        <v>2723831488.9667702</v>
      </c>
      <c r="D28" s="33">
        <v>2179065191.1734161</v>
      </c>
      <c r="E28" s="33">
        <v>544766297.79335403</v>
      </c>
      <c r="F28" s="33">
        <v>0</v>
      </c>
      <c r="G28" s="33">
        <v>0</v>
      </c>
      <c r="H28" s="33"/>
      <c r="I28" s="33"/>
      <c r="J28" s="38">
        <v>0</v>
      </c>
    </row>
    <row r="29" spans="2:13" x14ac:dyDescent="0.25">
      <c r="B29" s="25">
        <v>12.5</v>
      </c>
      <c r="C29" s="32">
        <v>1597864685.0015738</v>
      </c>
      <c r="D29" s="33">
        <v>1278291748.0012591</v>
      </c>
      <c r="E29" s="33">
        <v>319572937.00031477</v>
      </c>
      <c r="F29" s="33">
        <v>0</v>
      </c>
      <c r="G29" s="33">
        <v>0</v>
      </c>
      <c r="H29" s="33"/>
      <c r="I29" s="33"/>
      <c r="J29" s="38">
        <v>0</v>
      </c>
    </row>
    <row r="30" spans="2:13" x14ac:dyDescent="0.25">
      <c r="B30" s="25">
        <v>13</v>
      </c>
      <c r="C30" s="32">
        <v>759752279.62648797</v>
      </c>
      <c r="D30" s="33">
        <v>189938069.90662199</v>
      </c>
      <c r="E30" s="33">
        <v>569814209.71986604</v>
      </c>
      <c r="F30" s="33">
        <v>0</v>
      </c>
      <c r="G30" s="33">
        <v>0</v>
      </c>
      <c r="H30" s="33"/>
      <c r="I30" s="33"/>
      <c r="J30" s="38">
        <v>0</v>
      </c>
    </row>
    <row r="31" spans="2:13" x14ac:dyDescent="0.25">
      <c r="B31" s="25">
        <v>13.5</v>
      </c>
      <c r="C31" s="32">
        <v>1212977558.7573755</v>
      </c>
      <c r="D31" s="33">
        <v>0</v>
      </c>
      <c r="E31" s="33">
        <v>606488779.37868774</v>
      </c>
      <c r="F31" s="33">
        <v>606488779.37868774</v>
      </c>
      <c r="G31" s="33">
        <v>0</v>
      </c>
      <c r="H31" s="33"/>
      <c r="I31" s="33"/>
      <c r="J31" s="38">
        <v>0</v>
      </c>
    </row>
    <row r="32" spans="2:13" x14ac:dyDescent="0.25">
      <c r="B32" s="25">
        <v>14</v>
      </c>
      <c r="C32" s="32">
        <v>1075066777.0596373</v>
      </c>
      <c r="D32" s="33">
        <v>0</v>
      </c>
      <c r="E32" s="33">
        <v>614323872.60550702</v>
      </c>
      <c r="F32" s="33">
        <v>460742904.45413023</v>
      </c>
      <c r="G32" s="33">
        <v>0</v>
      </c>
      <c r="H32" s="33"/>
      <c r="I32" s="33"/>
      <c r="J32" s="38">
        <v>0</v>
      </c>
    </row>
    <row r="33" spans="2:14" x14ac:dyDescent="0.25">
      <c r="B33" s="25">
        <v>14.5</v>
      </c>
      <c r="C33" s="32">
        <v>1488117494.5906754</v>
      </c>
      <c r="D33" s="33">
        <v>0</v>
      </c>
      <c r="E33" s="33">
        <v>297623498.91813505</v>
      </c>
      <c r="F33" s="33">
        <v>1190493995.6725402</v>
      </c>
      <c r="G33" s="33">
        <v>0</v>
      </c>
      <c r="H33" s="33"/>
      <c r="I33" s="33"/>
      <c r="J33" s="38">
        <v>0</v>
      </c>
    </row>
    <row r="34" spans="2:14" x14ac:dyDescent="0.25">
      <c r="B34" s="25">
        <v>15</v>
      </c>
      <c r="C34" s="32">
        <v>2598091346.8984394</v>
      </c>
      <c r="D34" s="33">
        <v>0</v>
      </c>
      <c r="E34" s="33">
        <v>519618269.37968791</v>
      </c>
      <c r="F34" s="33">
        <v>2078473077.5187516</v>
      </c>
      <c r="G34" s="33">
        <v>0</v>
      </c>
      <c r="H34" s="33"/>
      <c r="I34" s="33"/>
      <c r="J34" s="38"/>
    </row>
    <row r="35" spans="2:14" x14ac:dyDescent="0.25">
      <c r="B35" s="25">
        <v>15.5</v>
      </c>
      <c r="C35" s="32">
        <v>3515671931.0383844</v>
      </c>
      <c r="D35" s="33">
        <v>0</v>
      </c>
      <c r="E35" s="33">
        <v>0</v>
      </c>
      <c r="F35" s="33">
        <v>3164104737.934546</v>
      </c>
      <c r="G35" s="33">
        <v>351567193.10383844</v>
      </c>
      <c r="H35" s="33"/>
      <c r="I35" s="33"/>
      <c r="J35" s="38"/>
    </row>
    <row r="36" spans="2:14" x14ac:dyDescent="0.25">
      <c r="B36" s="25">
        <v>16</v>
      </c>
      <c r="C36" s="32">
        <v>1545285751.8587091</v>
      </c>
      <c r="D36" s="33">
        <v>0</v>
      </c>
      <c r="E36" s="33">
        <v>0</v>
      </c>
      <c r="F36" s="33">
        <v>1158964313.8940318</v>
      </c>
      <c r="G36" s="33">
        <v>386321437.96467727</v>
      </c>
      <c r="H36" s="33"/>
      <c r="I36" s="33"/>
      <c r="J36" s="38">
        <v>0</v>
      </c>
    </row>
    <row r="37" spans="2:14" x14ac:dyDescent="0.25">
      <c r="B37" s="25">
        <v>16.5</v>
      </c>
      <c r="C37" s="32">
        <v>343523663.10339051</v>
      </c>
      <c r="D37" s="33">
        <v>0</v>
      </c>
      <c r="E37" s="33">
        <v>0</v>
      </c>
      <c r="F37" s="33">
        <v>171761831.55169526</v>
      </c>
      <c r="G37" s="33">
        <v>171761831.55169526</v>
      </c>
      <c r="H37" s="33"/>
      <c r="I37" s="33"/>
      <c r="J37" s="38">
        <v>0</v>
      </c>
    </row>
    <row r="38" spans="2:14" x14ac:dyDescent="0.25">
      <c r="B38" s="25">
        <v>17</v>
      </c>
      <c r="C38" s="32">
        <v>143959355.2566334</v>
      </c>
      <c r="D38" s="33">
        <v>0</v>
      </c>
      <c r="E38" s="33">
        <v>0</v>
      </c>
      <c r="F38" s="33">
        <v>0</v>
      </c>
      <c r="G38" s="33">
        <v>143959355.2566334</v>
      </c>
      <c r="H38" s="33"/>
      <c r="I38" s="33"/>
      <c r="J38" s="38">
        <v>0</v>
      </c>
      <c r="L38"/>
      <c r="M38"/>
      <c r="N38"/>
    </row>
    <row r="39" spans="2:14" x14ac:dyDescent="0.25">
      <c r="B39" s="25">
        <v>17.5</v>
      </c>
      <c r="C39" s="32"/>
      <c r="D39" s="33"/>
      <c r="E39" s="33"/>
      <c r="F39" s="33"/>
      <c r="G39" s="33"/>
      <c r="H39" s="33"/>
      <c r="I39" s="33"/>
      <c r="J39" s="38"/>
      <c r="L39"/>
      <c r="M39"/>
      <c r="N39"/>
    </row>
    <row r="40" spans="2:14" x14ac:dyDescent="0.25">
      <c r="B40" s="25">
        <v>18</v>
      </c>
      <c r="C40" s="32"/>
      <c r="D40" s="33"/>
      <c r="E40" s="33"/>
      <c r="F40" s="33"/>
      <c r="G40" s="33"/>
      <c r="H40" s="33"/>
      <c r="I40" s="33"/>
      <c r="J40" s="38"/>
      <c r="L40"/>
      <c r="M40"/>
      <c r="N40"/>
    </row>
    <row r="41" spans="2:14" x14ac:dyDescent="0.25">
      <c r="B41" s="25">
        <v>18.5</v>
      </c>
      <c r="C41" s="32"/>
      <c r="D41" s="33"/>
      <c r="E41" s="33"/>
      <c r="F41" s="33"/>
      <c r="G41" s="33"/>
      <c r="H41" s="33"/>
      <c r="I41" s="33"/>
      <c r="J41" s="38">
        <v>0</v>
      </c>
      <c r="L41"/>
      <c r="M41"/>
      <c r="N41"/>
    </row>
    <row r="42" spans="2:14" x14ac:dyDescent="0.25">
      <c r="B42" s="25">
        <v>19</v>
      </c>
      <c r="C42" s="32"/>
      <c r="D42" s="33"/>
      <c r="E42" s="33"/>
      <c r="F42" s="33"/>
      <c r="G42" s="33"/>
      <c r="H42" s="33"/>
      <c r="I42" s="33"/>
      <c r="J42" s="38">
        <v>0</v>
      </c>
      <c r="L42"/>
      <c r="M42"/>
      <c r="N42"/>
    </row>
    <row r="43" spans="2:14" x14ac:dyDescent="0.25">
      <c r="B43" s="25">
        <v>19.5</v>
      </c>
      <c r="C43" s="32"/>
      <c r="D43" s="33"/>
      <c r="E43" s="33"/>
      <c r="F43" s="33"/>
      <c r="G43" s="33"/>
      <c r="H43" s="33"/>
      <c r="I43" s="33"/>
      <c r="J43" s="38">
        <v>0</v>
      </c>
      <c r="L43"/>
      <c r="M43"/>
      <c r="N43"/>
    </row>
    <row r="44" spans="2:14" x14ac:dyDescent="0.25">
      <c r="B44" s="25">
        <v>20</v>
      </c>
      <c r="C44" s="32"/>
      <c r="D44" s="33"/>
      <c r="E44" s="33"/>
      <c r="F44" s="33"/>
      <c r="G44" s="33"/>
      <c r="H44" s="33"/>
      <c r="I44" s="33"/>
      <c r="J44" s="38">
        <v>0</v>
      </c>
      <c r="L44"/>
      <c r="M44"/>
      <c r="N44"/>
    </row>
    <row r="45" spans="2:14" ht="26" thickBot="1" x14ac:dyDescent="0.3">
      <c r="B45" s="25"/>
      <c r="C45" s="32"/>
      <c r="D45" s="33"/>
      <c r="E45" s="33"/>
      <c r="F45" s="33"/>
      <c r="G45" s="33"/>
      <c r="H45" s="33"/>
      <c r="I45" s="33"/>
      <c r="J45" s="38">
        <v>0</v>
      </c>
      <c r="L45"/>
      <c r="M45"/>
      <c r="N45"/>
    </row>
    <row r="46" spans="2:14" x14ac:dyDescent="0.25">
      <c r="B46" s="46" t="s">
        <v>21</v>
      </c>
      <c r="C46" s="47">
        <v>102941307232.88676</v>
      </c>
      <c r="D46" s="48">
        <v>85804051927.838226</v>
      </c>
      <c r="E46" s="48">
        <v>7252615846.7673044</v>
      </c>
      <c r="F46" s="48">
        <v>8831029640.4043827</v>
      </c>
      <c r="G46" s="48">
        <v>1053609817.8768444</v>
      </c>
      <c r="H46" s="48"/>
      <c r="I46" s="48"/>
      <c r="J46" s="49">
        <v>0</v>
      </c>
      <c r="L46"/>
      <c r="M46"/>
      <c r="N46"/>
    </row>
    <row r="47" spans="2:14" s="53" customFormat="1" x14ac:dyDescent="0.25">
      <c r="B47" s="25" t="s">
        <v>22</v>
      </c>
      <c r="C47" s="50">
        <v>99.999999999999986</v>
      </c>
      <c r="D47" s="51">
        <v>83.352401707626953</v>
      </c>
      <c r="E47" s="51">
        <v>7.0453893016527616</v>
      </c>
      <c r="F47" s="51">
        <v>8.5787036106173762</v>
      </c>
      <c r="G47" s="51">
        <v>1.0235053801028928</v>
      </c>
      <c r="H47" s="51"/>
      <c r="I47" s="51"/>
      <c r="J47" s="52">
        <v>0</v>
      </c>
      <c r="L47"/>
      <c r="M47"/>
      <c r="N47"/>
    </row>
    <row r="48" spans="2:14" s="53" customFormat="1" x14ac:dyDescent="0.25">
      <c r="B48" s="25" t="s">
        <v>23</v>
      </c>
      <c r="C48" s="54">
        <v>10.670168844778606</v>
      </c>
      <c r="D48" s="55">
        <v>10.018422829715632</v>
      </c>
      <c r="E48" s="55">
        <v>12.184522619539216</v>
      </c>
      <c r="F48" s="55">
        <v>15.116966695944994</v>
      </c>
      <c r="G48" s="55">
        <v>16.051306160557136</v>
      </c>
      <c r="H48" s="55"/>
      <c r="I48" s="55"/>
      <c r="J48" s="56">
        <v>0</v>
      </c>
      <c r="L48"/>
      <c r="M48"/>
      <c r="N48"/>
    </row>
    <row r="49" spans="2:14" s="61" customFormat="1" x14ac:dyDescent="0.25">
      <c r="B49" s="57" t="s">
        <v>32</v>
      </c>
      <c r="C49" s="58">
        <v>10.601121525695589</v>
      </c>
      <c r="D49" s="59">
        <v>8.1182653287158431</v>
      </c>
      <c r="E49" s="59">
        <v>15.240864449475174</v>
      </c>
      <c r="F49" s="59">
        <v>29.064617074106486</v>
      </c>
      <c r="G49" s="59">
        <v>35.037215344606885</v>
      </c>
      <c r="H49" s="59"/>
      <c r="I49" s="59"/>
      <c r="J49" s="60">
        <v>0</v>
      </c>
      <c r="L49"/>
      <c r="M49"/>
      <c r="N49"/>
    </row>
    <row r="50" spans="2:14" x14ac:dyDescent="0.25">
      <c r="B50" s="62" t="s">
        <v>33</v>
      </c>
      <c r="C50" s="80">
        <v>4.3309950817500307E+19</v>
      </c>
      <c r="D50" s="81">
        <v>3.5434473744022196E+19</v>
      </c>
      <c r="E50" s="81">
        <v>4.5745700087017288E+18</v>
      </c>
      <c r="F50" s="81">
        <v>2.9910293960295777E+18</v>
      </c>
      <c r="G50" s="81">
        <v>3.098776687468023E+17</v>
      </c>
      <c r="H50" s="81"/>
      <c r="I50" s="63"/>
      <c r="J50" s="64">
        <v>0</v>
      </c>
      <c r="L50"/>
      <c r="M50"/>
      <c r="N50"/>
    </row>
    <row r="51" spans="2:14" x14ac:dyDescent="0.25">
      <c r="B51" s="65" t="s">
        <v>34</v>
      </c>
      <c r="C51" s="32">
        <v>6.3929920784223951E-2</v>
      </c>
      <c r="D51" s="66">
        <v>6.9375351502800497E-2</v>
      </c>
      <c r="E51" s="66">
        <v>0.29490386512903893</v>
      </c>
      <c r="F51" s="66">
        <v>0.19583891674406423</v>
      </c>
      <c r="G51" s="66">
        <v>0.52834223760025034</v>
      </c>
      <c r="H51" s="66"/>
      <c r="I51" s="66"/>
      <c r="J51" s="67">
        <v>0</v>
      </c>
      <c r="L51"/>
      <c r="M51"/>
      <c r="N51"/>
    </row>
    <row r="52" spans="2:14" ht="26" thickBot="1" x14ac:dyDescent="0.3">
      <c r="B52" s="68" t="s">
        <v>35</v>
      </c>
      <c r="C52" s="69">
        <v>3.7151054507995842</v>
      </c>
      <c r="D52" s="70">
        <v>1.2156842232924621</v>
      </c>
      <c r="E52" s="70">
        <v>2.1100334260499487</v>
      </c>
      <c r="F52" s="70">
        <v>0.49129057431430057</v>
      </c>
      <c r="G52" s="70">
        <v>0.25817733153505035</v>
      </c>
      <c r="H52" s="70"/>
      <c r="I52" s="71"/>
      <c r="J52" s="72"/>
    </row>
    <row r="54" spans="2:14" x14ac:dyDescent="0.25">
      <c r="C54" s="3" t="s">
        <v>24</v>
      </c>
      <c r="E54" s="73">
        <f>E51*100/C51</f>
        <v>461.29239878835051</v>
      </c>
    </row>
    <row r="55" spans="2:14" x14ac:dyDescent="0.25">
      <c r="C55" s="3" t="s">
        <v>18</v>
      </c>
      <c r="D55" s="3">
        <f t="shared" ref="D55:I55" si="0">D46/1000000</f>
        <v>85804.051927838227</v>
      </c>
      <c r="E55" s="3">
        <f t="shared" si="0"/>
        <v>7252.615846767304</v>
      </c>
      <c r="F55" s="3">
        <f t="shared" si="0"/>
        <v>8831.029640404382</v>
      </c>
      <c r="G55" s="3">
        <f t="shared" si="0"/>
        <v>1053.6098178768443</v>
      </c>
      <c r="H55" s="3">
        <f t="shared" si="0"/>
        <v>0</v>
      </c>
      <c r="I55" s="3">
        <f t="shared" si="0"/>
        <v>0</v>
      </c>
    </row>
    <row r="56" spans="2:14" x14ac:dyDescent="0.25">
      <c r="C56" s="3">
        <f>L58</f>
        <v>77</v>
      </c>
    </row>
    <row r="57" spans="2:14" x14ac:dyDescent="0.25">
      <c r="C57" s="73">
        <f>K58</f>
        <v>76.739647874715317</v>
      </c>
      <c r="D57" s="74" t="str">
        <f t="shared" ref="D57:I57" si="1">D6</f>
        <v>O</v>
      </c>
      <c r="E57" s="74" t="str">
        <f t="shared" si="1"/>
        <v>I</v>
      </c>
      <c r="F57" s="74" t="str">
        <f t="shared" si="1"/>
        <v>II</v>
      </c>
      <c r="G57" s="74" t="str">
        <f t="shared" si="1"/>
        <v>III</v>
      </c>
      <c r="H57" s="74" t="str">
        <f t="shared" si="1"/>
        <v>IV</v>
      </c>
      <c r="I57" s="74" t="str">
        <f t="shared" si="1"/>
        <v>V</v>
      </c>
    </row>
    <row r="58" spans="2:14" x14ac:dyDescent="0.25">
      <c r="B58" s="75">
        <v>2019</v>
      </c>
      <c r="C58" s="3" t="str">
        <f>CONCATENATE(C54,C56,C55)</f>
        <v>&lt; 11,5 cm =77%</v>
      </c>
      <c r="D58" s="73">
        <f>SUM(D8:D26)/1000000000</f>
        <v>76.478273835734868</v>
      </c>
      <c r="E58" s="73">
        <f t="shared" ref="E58:I58" si="2">SUM(E8:E26)/1000000000</f>
        <v>2.5185228524112921</v>
      </c>
      <c r="F58" s="73">
        <f t="shared" si="2"/>
        <v>0</v>
      </c>
      <c r="G58" s="73">
        <f t="shared" si="2"/>
        <v>0</v>
      </c>
      <c r="H58" s="73">
        <f t="shared" si="2"/>
        <v>0</v>
      </c>
      <c r="I58" s="73">
        <f t="shared" si="2"/>
        <v>0</v>
      </c>
      <c r="J58" s="73">
        <f>SUM(D58:I58)</f>
        <v>78.996796688146162</v>
      </c>
      <c r="K58" s="73">
        <f>(J58/$J60)*100</f>
        <v>76.739647874715317</v>
      </c>
      <c r="L58" s="73">
        <f>ROUND(K58,0)</f>
        <v>77</v>
      </c>
    </row>
    <row r="59" spans="2:14" x14ac:dyDescent="0.25">
      <c r="B59" s="75"/>
      <c r="C59" s="3" t="s">
        <v>25</v>
      </c>
      <c r="D59" s="73">
        <f>SUM(D27:D45)/1000000000</f>
        <v>9.3257780921033646</v>
      </c>
      <c r="E59" s="73">
        <f t="shared" ref="E59:H59" si="3">SUM(E27:E45)/1000000000</f>
        <v>4.7340929943560122</v>
      </c>
      <c r="F59" s="73">
        <f t="shared" si="3"/>
        <v>8.8310296404043829</v>
      </c>
      <c r="G59" s="73">
        <f t="shared" si="3"/>
        <v>1.0536098178768445</v>
      </c>
      <c r="H59" s="73">
        <f t="shared" si="3"/>
        <v>0</v>
      </c>
      <c r="I59" s="73">
        <f>SUM(I27:I45)/1000000000</f>
        <v>0</v>
      </c>
      <c r="J59" s="73">
        <f>SUM(D59:I59)</f>
        <v>23.944510544740606</v>
      </c>
      <c r="K59" s="73">
        <f>(J59/$J60)*100</f>
        <v>23.260352125284676</v>
      </c>
    </row>
    <row r="60" spans="2:14" x14ac:dyDescent="0.25">
      <c r="B60" s="75"/>
      <c r="J60" s="73">
        <f>SUM(J58:J59)</f>
        <v>102.94130723288677</v>
      </c>
      <c r="K60" s="73">
        <f>SUM(K58:K59)</f>
        <v>100</v>
      </c>
    </row>
    <row r="61" spans="2:14" x14ac:dyDescent="0.25">
      <c r="B61" s="75"/>
    </row>
    <row r="62" spans="2:14" x14ac:dyDescent="0.25">
      <c r="B62" s="75"/>
    </row>
    <row r="63" spans="2:14" x14ac:dyDescent="0.25">
      <c r="B63" s="75"/>
      <c r="C63" s="73">
        <f>K64</f>
        <v>0</v>
      </c>
      <c r="D63" s="76" t="s">
        <v>5</v>
      </c>
      <c r="E63" s="76" t="s">
        <v>6</v>
      </c>
      <c r="F63" s="76" t="s">
        <v>7</v>
      </c>
      <c r="G63" s="76" t="s">
        <v>8</v>
      </c>
      <c r="H63" s="76" t="s">
        <v>9</v>
      </c>
      <c r="I63" s="76" t="s">
        <v>10</v>
      </c>
      <c r="K63" s="3"/>
    </row>
    <row r="64" spans="2:14" x14ac:dyDescent="0.25">
      <c r="B64" s="75"/>
      <c r="C64" s="3" t="s">
        <v>26</v>
      </c>
      <c r="D64" s="77"/>
      <c r="E64" s="77"/>
      <c r="F64" s="77"/>
      <c r="G64" s="77"/>
      <c r="H64" s="77"/>
      <c r="I64" s="77">
        <v>0</v>
      </c>
      <c r="J64" s="73"/>
      <c r="K64" s="73"/>
      <c r="L64" s="41"/>
    </row>
    <row r="65" spans="2:12" x14ac:dyDescent="0.25">
      <c r="B65" s="75"/>
      <c r="C65" s="3" t="s">
        <v>25</v>
      </c>
      <c r="D65" s="77"/>
      <c r="E65" s="77"/>
      <c r="F65" s="77"/>
      <c r="G65" s="77"/>
      <c r="H65" s="77"/>
      <c r="I65" s="77">
        <v>0</v>
      </c>
      <c r="J65" s="73"/>
      <c r="K65" s="73"/>
      <c r="L65" s="41"/>
    </row>
    <row r="66" spans="2:12" x14ac:dyDescent="0.25">
      <c r="B66" s="75"/>
      <c r="J66" s="73"/>
      <c r="K66" s="73"/>
      <c r="L66" s="41"/>
    </row>
  </sheetData>
  <mergeCells count="2">
    <mergeCell ref="B1:J1"/>
    <mergeCell ref="B2:J2"/>
  </mergeCells>
  <printOptions horizontalCentered="1" verticalCentered="1"/>
  <pageMargins left="0" right="0" top="1.1811023622047245" bottom="0.98425196850393704" header="0.39370078740157483" footer="0.39370078740157483"/>
  <pageSetup scale="35" orientation="landscape" r:id="rId1"/>
  <headerFooter alignWithMargins="0">
    <oddHeader>&amp;C&amp;G
INSTITUTO DE FOMENTO PESQUERO / DIVISIÓN INVESTIGACIÓN PESQUERA</oddHeader>
    <oddFooter>&amp;CSUBSECRETARIA DE ECONOMÍA - CONVENIO DE DESEMPEÑO, 2017
PROGRAMA DE SEGUIMIENTO DE LAS PRINCIPALES PESQUERÍAS PELÁGICAS DE LA ZONA CENTRO-SUR DE CHILE, V-XI REGIONES, AÑO 2017. ANEXO 5B</oddFoot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</vt:i4>
      </vt:variant>
    </vt:vector>
  </HeadingPairs>
  <TitlesOfParts>
    <vt:vector size="6" baseType="lpstr">
      <vt:lpstr>Ab-an-biol</vt:lpstr>
      <vt:lpstr>Ab-an-calendario</vt:lpstr>
      <vt:lpstr>Ab-sc</vt:lpstr>
      <vt:lpstr>'Ab-an-biol'!Área_de_impresión</vt:lpstr>
      <vt:lpstr>'Ab-an-calendario'!Área_de_impresión</vt:lpstr>
      <vt:lpstr>'Ab-sc'!Área_de_impresión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Amalia Lopez</dc:creator>
  <cp:lastModifiedBy>Microsoft Office User</cp:lastModifiedBy>
  <dcterms:created xsi:type="dcterms:W3CDTF">2019-02-20T17:15:42Z</dcterms:created>
  <dcterms:modified xsi:type="dcterms:W3CDTF">2021-07-03T22:30:51Z</dcterms:modified>
</cp:coreProperties>
</file>