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tecnico nuevo jerico\"/>
    </mc:Choice>
  </mc:AlternateContent>
  <xr:revisionPtr revIDLastSave="21" documentId="8_{BE377902-1F89-43E4-86CE-51294AD6B866}" xr6:coauthVersionLast="47" xr6:coauthVersionMax="47" xr10:uidLastSave="{CE4B4E25-D453-456A-A9AB-2218006D70E0}"/>
  <bookViews>
    <workbookView showHorizontalScroll="0" showVerticalScroll="0" xWindow="-108" yWindow="-108" windowWidth="23256" windowHeight="12576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/>
  <c r="O14" i="59" a="1"/>
  <c r="O14" i="59" s="1"/>
  <c r="O15" i="59" a="1"/>
  <c r="O15" i="59"/>
  <c r="O16" i="59" a="1"/>
  <c r="O16" i="59" s="1"/>
  <c r="O17" i="59" a="1"/>
  <c r="O17" i="59" s="1"/>
  <c r="O18" i="59" a="1"/>
  <c r="O18" i="59"/>
  <c r="O19" i="59" a="1"/>
  <c r="O19" i="59"/>
  <c r="O20" i="59" a="1"/>
  <c r="O20" i="59"/>
  <c r="O21" i="59" a="1"/>
  <c r="O21" i="59" s="1"/>
  <c r="O22" i="59" a="1"/>
  <c r="O22" i="59"/>
  <c r="O23" i="59" a="1"/>
  <c r="O23" i="59"/>
  <c r="O24" i="59" a="1"/>
  <c r="O24" i="59"/>
  <c r="O25" i="59" a="1"/>
  <c r="O25" i="59"/>
  <c r="O26" i="59" a="1"/>
  <c r="O26" i="59" s="1"/>
  <c r="O27" i="59" a="1"/>
  <c r="O27" i="59" s="1"/>
  <c r="O28" i="59" a="1"/>
  <c r="O28" i="59" s="1"/>
  <c r="O29" i="59" a="1"/>
  <c r="O29" i="59" s="1"/>
  <c r="O30" i="59" a="1"/>
  <c r="O30" i="59"/>
  <c r="O12" i="59" a="1"/>
  <c r="O12" i="59"/>
  <c r="Q1" i="59"/>
  <c r="G167" i="38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S13" i="43"/>
  <c r="G15" i="59" s="1" a="1"/>
  <c r="G15" i="59" s="1"/>
  <c r="S14" i="43"/>
  <c r="G16" i="59" s="1" a="1"/>
  <c r="G16" i="59" s="1"/>
  <c r="S15" i="43"/>
  <c r="G17" i="59" s="1" a="1"/>
  <c r="G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a="1"/>
  <c r="G27" i="59" s="1"/>
  <c r="S26" i="43"/>
  <c r="G28" i="59" s="1" a="1"/>
  <c r="G28" i="59" s="1"/>
  <c r="S27" i="43"/>
  <c r="G29" i="59" s="1" a="1"/>
  <c r="G29" i="59" s="1"/>
  <c r="S28" i="43"/>
  <c r="G30" i="59" s="1" a="1"/>
  <c r="G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a="1"/>
  <c r="R10" i="59"/>
  <c r="S29" i="43"/>
  <c r="W29" i="43" s="1"/>
  <c r="S30" i="43"/>
  <c r="S31" i="43"/>
  <c r="W18" i="43"/>
  <c r="W19" i="43"/>
  <c r="W20" i="43"/>
  <c r="W21" i="43"/>
  <c r="W22" i="43"/>
  <c r="W23" i="43"/>
  <c r="W24" i="43"/>
  <c r="W25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/>
  <c r="F13" i="59" s="1"/>
  <c r="B563" i="38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a="1"/>
  <c r="Q3" i="59"/>
  <c r="M3" i="59"/>
  <c r="F1" i="43"/>
  <c r="M2" i="59" s="1"/>
  <c r="M1" i="59"/>
  <c r="V8" i="43"/>
  <c r="Y8" i="43"/>
  <c r="O2" i="43"/>
  <c r="J9" i="38"/>
  <c r="J1014" i="38"/>
  <c r="J520" i="38"/>
  <c r="J565" i="38"/>
  <c r="J566" i="38"/>
  <c r="W17" i="43"/>
  <c r="W16" i="43"/>
  <c r="O17" i="43"/>
  <c r="F19" i="59" s="1"/>
  <c r="A1016" i="38"/>
  <c r="J1016" i="38"/>
  <c r="J35" i="38"/>
  <c r="J1258" i="38"/>
  <c r="A1073" i="38"/>
  <c r="A1074" i="38"/>
  <c r="A1075" i="38"/>
  <c r="A1076" i="38"/>
  <c r="J1076" i="38"/>
  <c r="E3" i="38"/>
  <c r="Q6" i="59"/>
  <c r="O10" i="43"/>
  <c r="F12" i="59" s="1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F9" i="59"/>
  <c r="Q7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  <c r="J17" i="59" l="1" a="1"/>
  <c r="J17" i="59" s="1"/>
  <c r="N17" i="59"/>
  <c r="J16" i="59" a="1"/>
  <c r="J16" i="59" s="1"/>
  <c r="N16" i="59"/>
  <c r="W26" i="43"/>
  <c r="D5" i="43" s="1"/>
  <c r="A8" i="59" s="1"/>
  <c r="J27" i="59" a="1"/>
  <c r="J27" i="59" s="1"/>
  <c r="N27" i="59"/>
  <c r="J21" i="59" a="1"/>
  <c r="J21" i="59" s="1"/>
  <c r="N21" i="59"/>
  <c r="J20" i="59" a="1"/>
  <c r="J20" i="59" s="1"/>
  <c r="N20" i="59"/>
  <c r="N15" i="59"/>
  <c r="J15" i="59" a="1"/>
  <c r="J15" i="59" s="1"/>
  <c r="N14" i="59"/>
  <c r="J14" i="59" a="1"/>
  <c r="J14" i="59" s="1"/>
  <c r="N13" i="59"/>
  <c r="J12" i="59" a="1"/>
  <c r="J12" i="59" s="1"/>
  <c r="N12" i="59"/>
  <c r="N19" i="59"/>
  <c r="J19" i="59" a="1"/>
  <c r="J19" i="59" s="1"/>
  <c r="N18" i="59"/>
  <c r="J18" i="59" a="1"/>
  <c r="J18" i="59" s="1"/>
  <c r="J22" i="59" a="1"/>
  <c r="J22" i="59" s="1"/>
  <c r="N22" i="59"/>
  <c r="N23" i="59"/>
  <c r="J23" i="59" a="1"/>
  <c r="J23" i="59" s="1"/>
  <c r="J24" i="59" a="1"/>
  <c r="J24" i="59" s="1"/>
  <c r="N24" i="59"/>
  <c r="J25" i="59" a="1"/>
  <c r="J25" i="59" s="1"/>
  <c r="N25" i="59"/>
  <c r="N26" i="59"/>
  <c r="J26" i="59" a="1"/>
  <c r="J26" i="59" s="1"/>
  <c r="N28" i="59"/>
  <c r="J28" i="59" a="1"/>
  <c r="J28" i="59" s="1"/>
  <c r="N29" i="59"/>
  <c r="J29" i="59" a="1"/>
  <c r="J29" i="59" s="1"/>
  <c r="J30" i="59" a="1"/>
  <c r="J30" i="59" s="1"/>
  <c r="N30" i="59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<sst xmlns="http://schemas.openxmlformats.org/spreadsheetml/2006/main" count="4144" uniqueCount="1157">
  <si>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</si>
  <si>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</si>
  <si>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</si>
  <si>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</si>
  <si>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</si>
  <si>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</si>
  <si>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</si>
  <si>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</si>
  <si>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</si>
  <si>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PRODUCCION MARROQUINERIA</t>
  </si>
  <si>
    <t>FICHA(#)</t>
  </si>
  <si>
    <t>NOMBRE DEL PRODUCTO</t>
  </si>
  <si>
    <t xml:space="preserve">BANDOLERA
</t>
  </si>
  <si>
    <t>Destinación específica</t>
  </si>
  <si>
    <t>,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</si>
  <si>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</si>
  <si>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</si>
  <si>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</si>
  <si>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</si>
  <si>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</si>
  <si>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</si>
  <si>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</si>
  <si>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</si>
  <si>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</si>
  <si>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</si>
  <si>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</si>
  <si>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</si>
  <si>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LONA LACOST</t>
  </si>
  <si>
    <t>Negro</t>
  </si>
  <si>
    <t>CUERO</t>
  </si>
  <si>
    <t>NAPPA</t>
  </si>
  <si>
    <t>Colores Surtidos</t>
  </si>
  <si>
    <t>SECUNDARIO_MEDULAR</t>
  </si>
  <si>
    <t>REATA DE ALGODON DE 1 1/2</t>
  </si>
  <si>
    <t>CREMALLERA POLIÉSTER #6</t>
  </si>
  <si>
    <t>HERRAJES</t>
  </si>
  <si>
    <t xml:space="preserve">CUADRANTE 1 1/2" NÍQUEL </t>
  </si>
  <si>
    <t>CINTA FALLA _RIBETE 24 mm  CON APRESTO #5</t>
  </si>
  <si>
    <t xml:space="preserve">TRABILLA 1 1/2" NÍQUEL </t>
  </si>
  <si>
    <t>INTERLON</t>
  </si>
  <si>
    <t>Blanco</t>
  </si>
  <si>
    <t>FORRO MARROQUINERO DE POLIÉSTER</t>
  </si>
  <si>
    <t>ADHESIVOS_Solventes</t>
  </si>
  <si>
    <t xml:space="preserve">PEGANTE CEMENTO DE CONTACTO BASE CLOROPRENO
</t>
  </si>
  <si>
    <t>Amarillo</t>
  </si>
  <si>
    <t xml:space="preserve">HILO NYLON #40
</t>
  </si>
  <si>
    <t xml:space="preserve">LLAVE METÁLICA DESLIZADOR   #3 PARA CREMALLERA - NÍQUEL </t>
  </si>
  <si>
    <t>CREMALLERA POLIÉSTER #3</t>
  </si>
  <si>
    <t xml:space="preserve">LLAVE METÁLICA DESLIZADOR   #6 PARA CREMALLERA - NÍQUEL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</si>
  <si>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</si>
  <si>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</si>
  <si>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</si>
  <si>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</si>
  <si>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</si>
  <si>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</si>
  <si>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</si>
  <si>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</si>
  <si>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</si>
  <si>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</si>
  <si>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</si>
  <si>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</si>
  <si>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</si>
  <si>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</si>
  <si>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</si>
  <si>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</si>
  <si>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</si>
  <si>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</si>
  <si>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</si>
  <si>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</si>
  <si>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</si>
  <si>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</si>
  <si>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</si>
  <si>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</si>
  <si>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</si>
  <si>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</si>
  <si>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</si>
  <si>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</si>
  <si>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</si>
  <si>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</si>
  <si>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</si>
  <si>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</si>
  <si>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</si>
  <si>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</si>
  <si>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</si>
  <si>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</si>
  <si>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</si>
  <si>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</si>
  <si>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</si>
  <si>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</si>
  <si>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</si>
  <si>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</si>
  <si>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</si>
  <si>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</si>
  <si>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</si>
  <si>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</si>
  <si>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</si>
  <si>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</si>
  <si>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</si>
  <si>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</si>
  <si>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</si>
  <si>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</si>
  <si>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</si>
  <si>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</si>
  <si>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</si>
  <si>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</si>
  <si>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</si>
  <si>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</si>
  <si>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</si>
  <si>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</si>
  <si>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</si>
  <si>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</si>
  <si>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</si>
  <si>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</si>
  <si>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</si>
  <si>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</si>
  <si>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</si>
  <si>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</si>
  <si>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</si>
  <si>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</si>
  <si>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</si>
  <si>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</si>
  <si>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</si>
  <si>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</si>
  <si>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</si>
  <si>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</si>
  <si>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</si>
  <si>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</si>
  <si>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</si>
  <si>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</si>
  <si>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</si>
  <si>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</si>
  <si>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</si>
  <si>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</si>
  <si>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</si>
  <si>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</si>
  <si>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</si>
  <si>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</si>
  <si>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</si>
  <si>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</si>
  <si>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</si>
  <si>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</si>
  <si>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</si>
  <si>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</si>
  <si>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</si>
  <si>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</si>
  <si>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</si>
  <si>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</si>
  <si>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</si>
  <si>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</si>
  <si>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</si>
  <si>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</si>
  <si>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</si>
  <si>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</si>
  <si>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</si>
  <si>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</si>
  <si>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</si>
  <si>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</si>
  <si>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</si>
  <si>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</si>
  <si>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</si>
  <si>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</si>
  <si>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</si>
  <si>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</si>
  <si>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</si>
  <si>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</si>
  <si>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</si>
  <si>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</si>
  <si>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</si>
  <si>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</si>
  <si>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</si>
  <si>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</si>
  <si>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</si>
  <si>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</si>
  <si>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</si>
  <si>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</si>
  <si>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</si>
  <si>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</si>
  <si>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</si>
  <si>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</si>
  <si>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</si>
  <si>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</si>
  <si>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</si>
  <si>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</si>
  <si>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</si>
  <si>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</si>
  <si>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</si>
  <si>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</si>
  <si>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</si>
  <si>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</si>
  <si>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</si>
  <si>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</si>
  <si>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</si>
  <si>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</si>
  <si>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</si>
  <si>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</si>
  <si>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</si>
  <si>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</si>
  <si>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</si>
  <si>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</si>
  <si>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</si>
  <si>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</si>
  <si>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</si>
  <si>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</si>
  <si>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</si>
  <si>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</si>
  <si>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</si>
  <si>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</si>
  <si>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</si>
  <si>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</si>
  <si>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</si>
  <si>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</si>
  <si>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</si>
  <si>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</si>
  <si>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</si>
  <si>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</si>
  <si>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</si>
  <si>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</si>
  <si>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</si>
  <si>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</si>
  <si>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</si>
  <si>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</si>
  <si>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</si>
  <si>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</si>
  <si>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</si>
  <si>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</si>
  <si>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</si>
  <si>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</si>
  <si>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</si>
  <si>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</si>
  <si>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</si>
  <si>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</si>
  <si>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</si>
  <si>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</si>
  <si>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</si>
  <si>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</si>
  <si>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</si>
  <si>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</si>
  <si>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</si>
  <si>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</si>
  <si>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</si>
  <si>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</si>
  <si>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</si>
  <si>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</si>
  <si>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</si>
  <si>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</si>
  <si>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</si>
  <si>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</si>
  <si>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</si>
  <si>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</si>
  <si>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</si>
  <si>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</si>
  <si>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</si>
  <si>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</si>
  <si>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</si>
  <si>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</si>
  <si>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</si>
  <si>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</si>
  <si>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</si>
  <si>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</si>
  <si>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</si>
  <si>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</si>
  <si>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</si>
  <si>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</si>
  <si>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</si>
  <si>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</si>
  <si>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</si>
  <si>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</si>
  <si>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</si>
  <si>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</si>
  <si>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</si>
  <si>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</si>
  <si>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</si>
  <si>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</si>
  <si>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</si>
  <si>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</si>
  <si>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</si>
  <si>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</si>
  <si>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</si>
  <si>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</si>
  <si>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</si>
  <si>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</si>
  <si>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</si>
  <si>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</si>
  <si>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</si>
  <si>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</si>
  <si>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</si>
  <si>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</si>
  <si>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</si>
  <si>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</si>
  <si>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</si>
  <si>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</si>
  <si>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</si>
  <si>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</si>
  <si>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</si>
  <si>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</si>
  <si>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</si>
  <si>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</si>
  <si>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</si>
  <si>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</si>
  <si>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</si>
  <si>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</si>
  <si>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</si>
  <si>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</si>
  <si>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</si>
  <si>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</si>
  <si>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</si>
  <si>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</si>
  <si>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</si>
  <si>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</si>
  <si>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</si>
  <si>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</si>
  <si>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</si>
  <si>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</si>
  <si>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</si>
  <si>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</si>
  <si>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</si>
  <si>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</si>
  <si>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</si>
  <si>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</si>
  <si>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</si>
  <si>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</si>
  <si>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</si>
  <si>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</si>
  <si>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</si>
  <si>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</si>
  <si>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</si>
  <si>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</si>
  <si>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</si>
  <si>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</si>
  <si>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</si>
  <si>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</si>
  <si>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</si>
  <si>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</si>
  <si>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</si>
  <si>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</si>
  <si>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</si>
  <si>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</si>
  <si>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</si>
  <si>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</si>
  <si>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</si>
  <si>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</si>
  <si>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</si>
  <si>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</si>
  <si>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</si>
  <si>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</si>
  <si>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</si>
  <si>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</si>
  <si>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</si>
  <si>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</si>
  <si>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</si>
  <si>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</si>
  <si>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</si>
  <si>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</si>
  <si>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</si>
  <si>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</si>
  <si>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</si>
  <si>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</si>
  <si>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</si>
  <si>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</si>
  <si>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</si>
  <si>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</si>
  <si>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</si>
  <si>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</si>
  <si>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</si>
  <si>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</si>
  <si>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</si>
  <si>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</si>
  <si>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</si>
  <si>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</si>
  <si>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</si>
  <si>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</si>
  <si>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</si>
  <si>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</si>
  <si>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</si>
  <si>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</si>
  <si>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</si>
  <si>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</si>
  <si>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</si>
  <si>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</si>
  <si>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</si>
  <si>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</si>
  <si>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</si>
  <si>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</si>
  <si>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</si>
  <si>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</si>
  <si>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</si>
  <si>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</si>
  <si>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</si>
  <si>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</si>
  <si>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</si>
  <si>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</si>
  <si>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</si>
  <si>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</si>
  <si>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</si>
  <si>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</si>
  <si>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</si>
  <si>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</si>
  <si>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</si>
  <si>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</si>
  <si>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</si>
  <si>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</si>
  <si>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</si>
  <si>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</si>
  <si>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</si>
  <si>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</si>
  <si>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</si>
  <si>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</si>
  <si>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</si>
  <si>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</si>
  <si>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</si>
  <si>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</si>
  <si>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</si>
  <si>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</si>
  <si>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</si>
  <si>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</si>
  <si>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</si>
  <si>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</si>
  <si>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</si>
  <si>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</si>
  <si>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</si>
  <si>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</si>
  <si>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</si>
  <si>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</si>
  <si>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</si>
  <si>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</si>
  <si>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</si>
  <si>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</si>
  <si>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</si>
  <si>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</si>
  <si>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</si>
  <si>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</si>
  <si>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</si>
  <si>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</si>
  <si>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</si>
  <si>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</si>
  <si>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</si>
  <si>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</si>
  <si>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</si>
  <si>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</si>
  <si>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</si>
  <si>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</si>
  <si>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</si>
  <si>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</si>
  <si>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</si>
  <si>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</si>
  <si>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</si>
  <si>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</si>
  <si>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</si>
  <si>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</si>
  <si>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</si>
  <si>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</si>
  <si>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</si>
  <si>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</si>
  <si>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</si>
  <si>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</si>
  <si>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</si>
  <si>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</si>
  <si>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</si>
  <si>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</si>
  <si>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</si>
  <si>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</si>
  <si>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</si>
  <si>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</si>
  <si>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</si>
  <si>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</si>
  <si>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</si>
  <si>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</si>
  <si>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</si>
  <si>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</si>
  <si>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</si>
  <si>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</si>
  <si>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</si>
  <si>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</si>
  <si>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</si>
  <si>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</si>
  <si>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</si>
  <si>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</si>
  <si>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</si>
  <si>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</si>
  <si>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</si>
  <si>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</si>
  <si>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</si>
  <si>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</si>
  <si>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</si>
  <si>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</si>
  <si>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</si>
  <si>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</si>
  <si>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</si>
  <si>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</si>
  <si>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</si>
  <si>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</si>
  <si>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</si>
  <si>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</si>
  <si>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</si>
  <si>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</si>
  <si>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</si>
  <si>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</si>
  <si>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</si>
  <si>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</si>
  <si>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</si>
  <si>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</si>
  <si>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</si>
  <si>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</si>
  <si>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</si>
  <si>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</si>
  <si>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</si>
  <si>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</si>
  <si>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</si>
  <si>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</si>
  <si>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</si>
  <si>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</si>
  <si>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</si>
  <si>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</si>
  <si>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</si>
  <si>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</si>
  <si>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</si>
  <si>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</si>
  <si>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</si>
  <si>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</si>
  <si>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</si>
  <si>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</si>
  <si>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</si>
  <si>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</si>
  <si>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</si>
  <si>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</si>
  <si>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</si>
  <si>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</si>
  <si>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</si>
  <si>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</si>
  <si>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</si>
  <si>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</si>
  <si>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</si>
  <si>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</si>
  <si>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</si>
  <si>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</si>
  <si>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</si>
  <si>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</si>
  <si>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</si>
  <si>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</si>
  <si>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</si>
  <si>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</si>
  <si>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</si>
  <si>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</si>
  <si>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</si>
  <si>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</si>
  <si>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</si>
  <si>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</si>
  <si>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</si>
  <si>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</si>
  <si>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</si>
  <si>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</si>
  <si>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</si>
  <si>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</si>
  <si>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</si>
  <si>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</si>
  <si>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</si>
  <si>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</si>
  <si>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</si>
  <si>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</si>
  <si>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</si>
  <si>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</si>
  <si>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</si>
  <si>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</si>
  <si>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</si>
  <si>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</si>
  <si>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</si>
  <si>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</si>
  <si>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</si>
  <si>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</si>
  <si>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</si>
  <si>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</si>
  <si>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</si>
  <si>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</si>
  <si>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</si>
  <si>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</si>
  <si>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</si>
  <si>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</si>
  <si>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</si>
  <si>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</si>
  <si>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</si>
  <si>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</si>
  <si>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</si>
  <si>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</si>
  <si>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</si>
  <si>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</si>
  <si>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</si>
  <si>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</si>
  <si>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</si>
  <si>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</si>
  <si>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</si>
  <si>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</si>
  <si>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</si>
  <si>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</si>
  <si>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</si>
  <si>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</si>
  <si>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</si>
  <si>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</si>
  <si>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</si>
  <si>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</si>
  <si>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</si>
  <si>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</si>
  <si>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</si>
  <si>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</si>
  <si>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</si>
  <si>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</si>
  <si>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</si>
  <si>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</si>
  <si>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</si>
  <si>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</si>
  <si>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</si>
  <si>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</si>
  <si>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</si>
  <si>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</si>
  <si>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</si>
  <si>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</si>
  <si>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</si>
  <si>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</si>
  <si>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</si>
  <si>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</si>
  <si>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</si>
  <si>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</si>
  <si>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</si>
  <si>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</si>
  <si>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</si>
  <si>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</si>
  <si>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</si>
  <si>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</si>
  <si>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</si>
  <si>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</si>
  <si>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</si>
  <si>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</si>
  <si>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</si>
  <si>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</si>
  <si>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</si>
  <si>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</si>
  <si>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</si>
  <si>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</si>
  <si>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</si>
  <si>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</si>
  <si>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</si>
  <si>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</si>
  <si>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</si>
  <si>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</si>
  <si>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</si>
  <si>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</si>
  <si>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</si>
  <si>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</si>
  <si>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</si>
  <si>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</si>
  <si>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</si>
  <si>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</si>
  <si>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</si>
  <si>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</si>
  <si>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</si>
  <si>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</si>
  <si>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</si>
  <si>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</si>
  <si>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</si>
  <si>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</si>
  <si>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</si>
  <si>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</si>
  <si>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</si>
  <si>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</si>
  <si>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</si>
  <si>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</si>
  <si>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</si>
  <si>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</si>
  <si>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</si>
  <si>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</si>
  <si>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</si>
  <si>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</si>
  <si>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</si>
  <si>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</si>
  <si>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</si>
  <si>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</si>
  <si>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</si>
  <si>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</si>
  <si>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</si>
  <si>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</si>
  <si>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</si>
  <si>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</si>
  <si>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</si>
  <si>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</si>
  <si>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</si>
  <si>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</si>
  <si>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</si>
  <si>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</si>
  <si>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</si>
  <si>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</si>
  <si>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</si>
  <si>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</si>
  <si>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</si>
  <si>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</si>
  <si>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</si>
  <si>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</si>
  <si>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</si>
  <si>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</si>
  <si>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</si>
  <si>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</si>
  <si>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</si>
  <si>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</si>
  <si>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</si>
  <si>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</si>
  <si>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</si>
  <si>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</si>
  <si>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</si>
  <si>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</si>
  <si>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</si>
  <si>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</si>
  <si>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</si>
  <si>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</si>
  <si>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</si>
  <si>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</si>
  <si>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</si>
  <si>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</si>
  <si>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</si>
  <si>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</si>
  <si>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</si>
  <si>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</si>
  <si>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</si>
  <si>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</si>
  <si>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</si>
  <si>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</si>
  <si>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</si>
  <si>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</si>
  <si>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</si>
  <si>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</si>
  <si>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</si>
  <si>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</si>
  <si>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</si>
  <si>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</si>
  <si>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</si>
  <si>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</si>
  <si>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</si>
  <si>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</si>
  <si>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</si>
  <si>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</si>
  <si>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</si>
  <si>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</si>
  <si>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</si>
  <si>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</si>
  <si>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</si>
  <si>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</si>
  <si>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</si>
  <si>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</si>
  <si>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</si>
  <si>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</si>
  <si>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</si>
  <si>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</si>
  <si>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</si>
  <si>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</si>
  <si>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</si>
  <si>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</si>
  <si>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</si>
  <si>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</si>
  <si>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</si>
  <si>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</si>
  <si>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</si>
  <si>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</si>
  <si>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</si>
  <si>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</si>
  <si>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</si>
  <si>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</si>
  <si>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</si>
  <si>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</si>
  <si>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</si>
  <si>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</si>
  <si>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</si>
  <si>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</si>
  <si>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</si>
  <si>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</si>
  <si>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</si>
  <si>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</si>
  <si>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LONA 600</t>
  </si>
  <si>
    <t>LONA HURACAN  LAFAYETTE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</si>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</sst>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20</xdr:col>
      <xdr:colOff>145774</xdr:colOff>
      <xdr:row>0</xdr:row>
      <xdr:rowOff>0</xdr:rowOff>
    </xdr:from>
    <xdr:to>
      <xdr:col>23</xdr:col>
      <xdr:colOff>92766</xdr:colOff>
      <xdr:row>6</xdr:row>
      <xdr:rowOff>218661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E2898F9E-5DAD-178B-C7AD-2F639CE77194}"/>
            </a:ext>
            <a:ext uri="{147F2762-F138-4A5C-976F-8EAC2B608ADB}">
              <a16:predDERef xmlns:a16="http://schemas.microsoft.com/office/drawing/2014/main" pred="{851A75D7-3936-484A-A290-A490BD5C9E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1837" t="25266" r="42144" b="19912"/>
        <a:stretch/>
      </xdr:blipFill>
      <xdr:spPr>
        <a:xfrm>
          <a:off x="8022949" y="0"/>
          <a:ext cx="1309067" cy="19903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24" sqref="Q24:R2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CH2404-3</v>
      </c>
      <c r="G1" s="331"/>
      <c r="H1" s="332"/>
      <c r="I1" s="333" t="s">
        <v>1</v>
      </c>
      <c r="J1" s="334"/>
      <c r="K1" s="263">
        <v>3</v>
      </c>
      <c r="L1" s="312" t="s">
        <v>2</v>
      </c>
      <c r="M1" s="335"/>
      <c r="N1" s="335"/>
      <c r="O1" s="336">
        <v>45406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1036620040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4">
        <v>2891103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17287.890421878343</v>
      </c>
      <c r="E5" s="366"/>
      <c r="F5" s="367"/>
      <c r="G5" s="351" t="s">
        <v>16</v>
      </c>
      <c r="H5" s="368"/>
      <c r="I5" s="368"/>
      <c r="J5" s="352"/>
      <c r="K5" s="326">
        <v>20</v>
      </c>
      <c r="L5" s="326"/>
      <c r="M5" s="327" t="s">
        <v>17</v>
      </c>
      <c r="N5" s="327"/>
      <c r="O5" s="316">
        <f ca="1">IFERROR(IF(K5=0,"",D5*K5),"")</f>
        <v>345757.80843756685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0.05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7" t="s">
        <v>26</v>
      </c>
      <c r="B10" s="277"/>
      <c r="C10" s="278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>cm2</v>
      </c>
      <c r="P10" s="283"/>
      <c r="Q10" s="284">
        <v>20</v>
      </c>
      <c r="R10" s="285"/>
      <c r="S10" s="286">
        <f>IFERROR(IF(Q10="Unidad","1",(Q10*$K$5)),"")</f>
        <v>400</v>
      </c>
      <c r="T10" s="287"/>
      <c r="U10" s="288" t="s">
        <v>28</v>
      </c>
      <c r="V10" s="372"/>
      <c r="W10" s="289">
        <f ca="1">IFERROR(IF(D10="","",INDEX(Tabla_Completa,MATCH('Soli_citud '!D10,Materiales,0),7)*S10),"")</f>
        <v>291.42857142857139</v>
      </c>
      <c r="X10" s="289"/>
      <c r="Y10" s="289"/>
      <c r="Z10" s="37"/>
    </row>
    <row r="11" spans="1:28" ht="17.25" customHeight="1">
      <c r="A11" s="276" t="s">
        <v>29</v>
      </c>
      <c r="B11" s="277"/>
      <c r="C11" s="278"/>
      <c r="D11" s="369" t="s">
        <v>30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dm2</v>
      </c>
      <c r="P11" s="283"/>
      <c r="Q11" s="284">
        <v>11.5</v>
      </c>
      <c r="R11" s="285"/>
      <c r="S11" s="286">
        <f t="shared" ref="S11:S31" si="1">IFERROR(IF(Q11="Unidad","1",(Q11*$K$5)),"")</f>
        <v>230</v>
      </c>
      <c r="T11" s="287"/>
      <c r="U11" s="288" t="s">
        <v>31</v>
      </c>
      <c r="V11" s="288"/>
      <c r="W11" s="289">
        <f ca="1">IFERROR(IF(D11="","",INDEX(Tabla_Completa,MATCH('Soli_citud '!D11,Materiales,0),7)*S11),"")</f>
        <v>206643.5</v>
      </c>
      <c r="X11" s="289"/>
      <c r="Y11" s="289"/>
    </row>
    <row r="12" spans="1:28" ht="15.75" customHeight="1">
      <c r="A12" s="276" t="s">
        <v>32</v>
      </c>
      <c r="B12" s="277"/>
      <c r="C12" s="278"/>
      <c r="D12" s="373" t="s">
        <v>33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>cm</v>
      </c>
      <c r="P12" s="283"/>
      <c r="Q12" s="284">
        <v>1.4</v>
      </c>
      <c r="R12" s="285"/>
      <c r="S12" s="286">
        <f t="shared" si="1"/>
        <v>28</v>
      </c>
      <c r="T12" s="287"/>
      <c r="U12" s="288" t="s">
        <v>28</v>
      </c>
      <c r="V12" s="288"/>
      <c r="W12" s="289">
        <f ca="1">IFERROR(IF(D12="","",INDEX(Tabla_Completa,MATCH('Soli_citud '!D12,Materiales,0),7)*S12),"")</f>
        <v>518.84</v>
      </c>
      <c r="X12" s="289"/>
      <c r="Y12" s="289"/>
    </row>
    <row r="13" spans="1:28" ht="15.75" customHeight="1">
      <c r="A13" s="276" t="s">
        <v>32</v>
      </c>
      <c r="B13" s="277"/>
      <c r="C13" s="278"/>
      <c r="D13" s="369" t="s">
        <v>34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>cm</v>
      </c>
      <c r="P13" s="283"/>
      <c r="Q13" s="284">
        <v>0.8</v>
      </c>
      <c r="R13" s="285"/>
      <c r="S13" s="286">
        <f t="shared" si="1"/>
        <v>16</v>
      </c>
      <c r="T13" s="287"/>
      <c r="U13" s="288" t="s">
        <v>28</v>
      </c>
      <c r="V13" s="288"/>
      <c r="W13" s="289">
        <f ca="1">IFERROR(IF(D13="","",INDEX(Tabla_Completa,MATCH('Soli_citud '!D13,Materiales,0),7)*S13),"")</f>
        <v>195.68</v>
      </c>
      <c r="X13" s="289"/>
      <c r="Y13" s="289"/>
    </row>
    <row r="14" spans="1:28" ht="17.25" customHeight="1">
      <c r="A14" s="276" t="s">
        <v>35</v>
      </c>
      <c r="B14" s="277"/>
      <c r="C14" s="278"/>
      <c r="D14" s="369" t="s">
        <v>36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>U</v>
      </c>
      <c r="P14" s="283"/>
      <c r="Q14" s="284">
        <v>1</v>
      </c>
      <c r="R14" s="285"/>
      <c r="S14" s="286">
        <f t="shared" si="1"/>
        <v>20</v>
      </c>
      <c r="T14" s="287"/>
      <c r="U14" s="288" t="s">
        <v>31</v>
      </c>
      <c r="V14" s="288"/>
      <c r="W14" s="289">
        <f ca="1">IFERROR(IF(D14="","",INDEX(Tabla_Completa,MATCH('Soli_citud '!D14,Materiales,0),7)*S14),"")</f>
        <v>19968.2</v>
      </c>
      <c r="X14" s="289"/>
      <c r="Y14" s="289"/>
    </row>
    <row r="15" spans="1:28" ht="15.75" customHeight="1">
      <c r="A15" s="276" t="s">
        <v>32</v>
      </c>
      <c r="B15" s="277"/>
      <c r="C15" s="278"/>
      <c r="D15" s="369" t="s">
        <v>37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ca="1" si="0"/>
        <v>m</v>
      </c>
      <c r="P15" s="283"/>
      <c r="Q15" s="284">
        <v>2.1</v>
      </c>
      <c r="R15" s="285"/>
      <c r="S15" s="286">
        <f t="shared" si="1"/>
        <v>42</v>
      </c>
      <c r="T15" s="287"/>
      <c r="U15" s="288" t="s">
        <v>28</v>
      </c>
      <c r="V15" s="288"/>
      <c r="W15" s="289">
        <f ca="1">IFERROR(IF(D15="","",INDEX(Tabla_Completa,MATCH('Soli_citud '!D15,Materiales,0),7)*S15),"")</f>
        <v>24570</v>
      </c>
      <c r="X15" s="289"/>
      <c r="Y15" s="289"/>
    </row>
    <row r="16" spans="1:28" ht="15.75" customHeight="1">
      <c r="A16" s="276" t="s">
        <v>35</v>
      </c>
      <c r="B16" s="277"/>
      <c r="C16" s="278"/>
      <c r="D16" s="369" t="s">
        <v>38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ca="1" si="0"/>
        <v>U</v>
      </c>
      <c r="P16" s="283"/>
      <c r="Q16" s="284">
        <v>1</v>
      </c>
      <c r="R16" s="285"/>
      <c r="S16" s="286">
        <f t="shared" si="1"/>
        <v>20</v>
      </c>
      <c r="T16" s="287"/>
      <c r="U16" s="288" t="s">
        <v>31</v>
      </c>
      <c r="V16" s="288"/>
      <c r="W16" s="289">
        <f ca="1">IFERROR(IF(D16="","",INDEX(Tabla_Completa,MATCH('Soli_citud '!D16,Materiales,0),7)*S16),"")</f>
        <v>19968.2</v>
      </c>
      <c r="X16" s="289"/>
      <c r="Y16" s="289"/>
    </row>
    <row r="17" spans="1:25" ht="15.75" customHeight="1">
      <c r="A17" s="276" t="s">
        <v>26</v>
      </c>
      <c r="B17" s="277"/>
      <c r="C17" s="278"/>
      <c r="D17" s="369" t="s">
        <v>39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ca="1" si="0"/>
        <v>cm2</v>
      </c>
      <c r="P17" s="283"/>
      <c r="Q17" s="284">
        <v>20</v>
      </c>
      <c r="R17" s="285"/>
      <c r="S17" s="286">
        <f t="shared" si="1"/>
        <v>400</v>
      </c>
      <c r="T17" s="287"/>
      <c r="U17" s="288" t="s">
        <v>40</v>
      </c>
      <c r="V17" s="288"/>
      <c r="W17" s="289">
        <f ca="1">IFERROR(IF(D17="","",INDEX(Tabla_Completa,MATCH('Soli_citud '!D17,Materiales,0),7)*S17),"")</f>
        <v>275.12</v>
      </c>
      <c r="X17" s="289"/>
      <c r="Y17" s="289"/>
    </row>
    <row r="18" spans="1:25" ht="15.75" customHeight="1">
      <c r="A18" s="276" t="s">
        <v>26</v>
      </c>
      <c r="B18" s="277"/>
      <c r="C18" s="278"/>
      <c r="D18" s="369" t="s">
        <v>41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>cm2</v>
      </c>
      <c r="P18" s="283"/>
      <c r="Q18" s="284">
        <v>18.2</v>
      </c>
      <c r="R18" s="285"/>
      <c r="S18" s="286">
        <f t="shared" si="1"/>
        <v>364</v>
      </c>
      <c r="T18" s="287"/>
      <c r="U18" s="288" t="s">
        <v>28</v>
      </c>
      <c r="V18" s="288"/>
      <c r="W18" s="289">
        <f ca="1">IFERROR(IF(D18="","",INDEX(Tabla_Completa,MATCH('Soli_citud '!D18,Materiales,0),7)*S18),"")</f>
        <v>728.41600000000005</v>
      </c>
      <c r="X18" s="289"/>
      <c r="Y18" s="289"/>
    </row>
    <row r="19" spans="1:25" ht="15.6">
      <c r="A19" s="276" t="s">
        <v>42</v>
      </c>
      <c r="B19" s="277"/>
      <c r="C19" s="278"/>
      <c r="D19" s="279" t="s">
        <v>43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ml</v>
      </c>
      <c r="P19" s="283"/>
      <c r="Q19" s="284">
        <v>10</v>
      </c>
      <c r="R19" s="285"/>
      <c r="S19" s="286">
        <f t="shared" si="1"/>
        <v>200</v>
      </c>
      <c r="T19" s="287"/>
      <c r="U19" s="288" t="s">
        <v>44</v>
      </c>
      <c r="V19" s="288"/>
      <c r="W19" s="289">
        <f ca="1">IFERROR(IF(D19="","",INDEX(Tabla_Completa,MATCH('Soli_citud '!D19,Materiales,0),7)*S19),"")</f>
        <v>3493.1571994715982</v>
      </c>
      <c r="X19" s="289"/>
      <c r="Y19" s="289"/>
    </row>
    <row r="20" spans="1:25" ht="15.6">
      <c r="A20" s="276" t="s">
        <v>32</v>
      </c>
      <c r="B20" s="277"/>
      <c r="C20" s="278"/>
      <c r="D20" s="279" t="s">
        <v>45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Cono</v>
      </c>
      <c r="P20" s="283"/>
      <c r="Q20" s="284">
        <v>0.2</v>
      </c>
      <c r="R20" s="285"/>
      <c r="S20" s="286">
        <f t="shared" si="1"/>
        <v>4</v>
      </c>
      <c r="T20" s="287"/>
      <c r="U20" s="288" t="s">
        <v>28</v>
      </c>
      <c r="V20" s="288"/>
      <c r="W20" s="289">
        <f ca="1">IFERROR(IF(D20="","",INDEX(Tabla_Completa,MATCH('Soli_citud '!D20,Materiales,0),7)*S20),"")</f>
        <v>29066.666666666668</v>
      </c>
      <c r="X20" s="289"/>
      <c r="Y20" s="289"/>
    </row>
    <row r="21" spans="1:25" ht="15.6">
      <c r="A21" s="276" t="s">
        <v>35</v>
      </c>
      <c r="B21" s="277"/>
      <c r="C21" s="278"/>
      <c r="D21" s="279" t="s">
        <v>46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U</v>
      </c>
      <c r="P21" s="283"/>
      <c r="Q21" s="284">
        <v>1</v>
      </c>
      <c r="R21" s="285"/>
      <c r="S21" s="286">
        <f t="shared" si="1"/>
        <v>20</v>
      </c>
      <c r="T21" s="287"/>
      <c r="U21" s="288" t="s">
        <v>28</v>
      </c>
      <c r="V21" s="288"/>
      <c r="W21" s="289">
        <f ca="1">IFERROR(IF(D21="","",INDEX(Tabla_Completa,MATCH('Soli_citud '!D21,Materiales,0),7)*S21),"")</f>
        <v>9113.3250000000007</v>
      </c>
      <c r="X21" s="289"/>
      <c r="Y21" s="289"/>
    </row>
    <row r="22" spans="1:25" ht="15.6">
      <c r="A22" s="276" t="s">
        <v>32</v>
      </c>
      <c r="B22" s="277"/>
      <c r="C22" s="278"/>
      <c r="D22" s="279" t="s">
        <v>47</v>
      </c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>m</v>
      </c>
      <c r="P22" s="283"/>
      <c r="Q22" s="284">
        <v>0.19</v>
      </c>
      <c r="R22" s="285"/>
      <c r="S22" s="286">
        <f t="shared" si="1"/>
        <v>3.8</v>
      </c>
      <c r="T22" s="287"/>
      <c r="U22" s="288" t="s">
        <v>28</v>
      </c>
      <c r="V22" s="288"/>
      <c r="W22" s="289">
        <f ca="1">IFERROR(IF(D22="","",INDEX(Tabla_Completa,MATCH('Soli_citud '!D22,Materiales,0),7)*S22),"")</f>
        <v>3585.2999999999997</v>
      </c>
      <c r="X22" s="289"/>
      <c r="Y22" s="289"/>
    </row>
    <row r="23" spans="1:25" ht="15.6">
      <c r="A23" s="276" t="s">
        <v>35</v>
      </c>
      <c r="B23" s="277"/>
      <c r="C23" s="278"/>
      <c r="D23" s="279" t="s">
        <v>48</v>
      </c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>U</v>
      </c>
      <c r="P23" s="283"/>
      <c r="Q23" s="284">
        <v>3</v>
      </c>
      <c r="R23" s="285"/>
      <c r="S23" s="286">
        <f t="shared" si="1"/>
        <v>60</v>
      </c>
      <c r="T23" s="287"/>
      <c r="U23" s="288" t="s">
        <v>28</v>
      </c>
      <c r="V23" s="288"/>
      <c r="W23" s="289">
        <f ca="1">IFERROR(IF(D23="","",INDEX(Tabla_Completa,MATCH('Soli_citud '!D23,Materiales,0),7)*S23),"")</f>
        <v>27339.974999999999</v>
      </c>
      <c r="X23" s="289"/>
      <c r="Y23" s="289"/>
    </row>
    <row r="24" spans="1:25" ht="15.6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>
        <v>0</v>
      </c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6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>
        <v>0</v>
      </c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6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>
        <v>0</v>
      </c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6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6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6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6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6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4.45"/>
    <row r="33" spans="1:24" ht="14.45"/>
    <row r="34" spans="1:24" ht="14.45"/>
    <row r="35" spans="1:24" ht="14.45"/>
    <row r="36" spans="1:24" ht="14.45"/>
    <row r="37" spans="1:24" ht="14.45"/>
    <row r="38" spans="1:24" ht="15" customHeight="1"/>
    <row r="39" spans="1:24" ht="33.75" customHeight="1">
      <c r="A39" s="292" t="s">
        <v>49</v>
      </c>
      <c r="B39" s="292"/>
      <c r="C39" s="292"/>
      <c r="D39" s="293" t="s">
        <v>50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 ht="14.45">
      <c r="A40" s="255" t="s">
        <v>51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52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 ht="14.45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 ht="14.45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8">
      <c r="A44" s="290" t="s">
        <v>53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42</v>
      </c>
      <c r="O44" s="303"/>
      <c r="P44" s="303"/>
      <c r="Q44" s="303"/>
      <c r="R44" s="300" t="s">
        <v>54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55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56</v>
      </c>
      <c r="O45" s="303"/>
      <c r="P45" s="303"/>
      <c r="Q45" s="303"/>
      <c r="R45" s="301" t="s">
        <v>57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58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29</v>
      </c>
      <c r="O46" s="303"/>
      <c r="P46" s="303"/>
      <c r="Q46" s="303"/>
      <c r="R46" s="302" t="s">
        <v>59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60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35</v>
      </c>
      <c r="O47" s="303"/>
      <c r="P47" s="303"/>
      <c r="Q47" s="303"/>
      <c r="R47" s="302" t="s">
        <v>61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62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63</v>
      </c>
      <c r="O48" s="303"/>
      <c r="P48" s="303"/>
      <c r="Q48" s="303"/>
      <c r="R48" s="302" t="s">
        <v>64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65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66</v>
      </c>
      <c r="O49" s="304"/>
      <c r="P49" s="304"/>
      <c r="Q49" s="304"/>
      <c r="R49" s="301" t="s">
        <v>67</v>
      </c>
      <c r="S49" s="301"/>
      <c r="T49" s="301"/>
      <c r="U49" s="301"/>
      <c r="V49" s="301"/>
      <c r="W49" s="301"/>
      <c r="X49" s="301"/>
    </row>
    <row r="50" spans="1:24" ht="14.45">
      <c r="A50" s="299"/>
      <c r="B50" s="299"/>
      <c r="C50" s="299"/>
      <c r="D50" s="299"/>
      <c r="N50" s="303" t="s">
        <v>68</v>
      </c>
      <c r="O50" s="303"/>
      <c r="P50" s="303"/>
      <c r="Q50" s="303"/>
      <c r="R50" s="302" t="s">
        <v>69</v>
      </c>
      <c r="S50" s="302"/>
      <c r="T50" s="302"/>
      <c r="U50" s="302"/>
      <c r="V50" s="302"/>
      <c r="W50" s="302"/>
      <c r="X50" s="302"/>
    </row>
    <row r="51" spans="1:24" ht="14.45">
      <c r="N51" s="303" t="s">
        <v>26</v>
      </c>
      <c r="O51" s="303"/>
      <c r="P51" s="303"/>
      <c r="Q51" s="303"/>
      <c r="R51" s="302" t="s">
        <v>70</v>
      </c>
      <c r="S51" s="302"/>
      <c r="T51" s="302"/>
      <c r="U51" s="302"/>
      <c r="V51" s="302"/>
      <c r="W51" s="302"/>
      <c r="X51" s="302"/>
    </row>
    <row r="52" spans="1:24" ht="14.45">
      <c r="N52" s="303" t="s">
        <v>71</v>
      </c>
      <c r="O52" s="303"/>
      <c r="P52" s="303"/>
      <c r="Q52" s="303"/>
      <c r="R52" s="302" t="s">
        <v>61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61" zoomScaleNormal="95" workbookViewId="0">
      <pane ySplit="11" topLeftCell="A12" activePane="bottomLeft" state="frozen"/>
      <selection pane="bottomLeft" activeCell="K20" sqref="K20:L20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3"/>
      <c r="B1" s="393"/>
      <c r="C1" s="394" t="s">
        <v>72</v>
      </c>
      <c r="D1" s="394"/>
      <c r="E1" s="394"/>
      <c r="F1" s="394"/>
      <c r="G1" s="394"/>
      <c r="H1" s="394"/>
      <c r="I1" s="400" t="s">
        <v>73</v>
      </c>
      <c r="J1" s="401"/>
      <c r="K1" s="401"/>
      <c r="L1" s="402"/>
      <c r="M1" s="395">
        <f>IF('Soli_citud '!O1="","",'Soli_citud '!O1)</f>
        <v>45406</v>
      </c>
      <c r="N1" s="396"/>
      <c r="O1" s="429" t="s">
        <v>74</v>
      </c>
      <c r="P1" s="430"/>
      <c r="Q1" s="425" t="str">
        <f>IF('Soli_citud '!D4="","",'Soli_citud '!D4)</f>
        <v xml:space="preserve">BANDOLERA
</v>
      </c>
      <c r="R1" s="426"/>
      <c r="Z1" s="271" t="s">
        <v>75</v>
      </c>
    </row>
    <row r="2" spans="1:26" ht="15.75" customHeight="1" thickBot="1">
      <c r="A2" s="393"/>
      <c r="B2" s="393"/>
      <c r="C2" s="394"/>
      <c r="D2" s="394"/>
      <c r="E2" s="394"/>
      <c r="F2" s="394"/>
      <c r="G2" s="394"/>
      <c r="H2" s="394"/>
      <c r="I2" s="403" t="s">
        <v>76</v>
      </c>
      <c r="J2" s="404"/>
      <c r="K2" s="404"/>
      <c r="L2" s="405"/>
      <c r="M2" s="397" t="str">
        <f>'Soli_citud '!F1</f>
        <v>CH2404-3</v>
      </c>
      <c r="N2" s="398"/>
      <c r="O2" s="431"/>
      <c r="P2" s="432"/>
      <c r="Q2" s="427"/>
      <c r="R2" s="428"/>
    </row>
    <row r="3" spans="1:26" ht="15.75" customHeight="1">
      <c r="A3" s="393"/>
      <c r="B3" s="393"/>
      <c r="C3" s="394"/>
      <c r="D3" s="394"/>
      <c r="E3" s="394"/>
      <c r="F3" s="394"/>
      <c r="G3" s="394"/>
      <c r="H3" s="394"/>
      <c r="I3" s="399" t="s">
        <v>77</v>
      </c>
      <c r="J3" s="399"/>
      <c r="K3" s="399"/>
      <c r="L3" s="399"/>
      <c r="M3" s="406">
        <f>IF('Soli_citud '!O3="","",'Soli_citud '!O3)</f>
        <v>2891103</v>
      </c>
      <c r="N3" s="407"/>
      <c r="O3" s="431"/>
      <c r="P3" s="432"/>
      <c r="Q3" s="435" t="str" cm="1">
        <f t="array" ref="Q3">IFERROR(_xlfn.IFS(L4="Calzado Producción","Entrega de Producto",L4="Marroquinería  Producción","Entrega Producto"),"")</f>
        <v/>
      </c>
      <c r="R3" s="436"/>
    </row>
    <row r="4" spans="1:26" ht="15.75" customHeight="1">
      <c r="A4" s="393"/>
      <c r="B4" s="393"/>
      <c r="C4" s="394"/>
      <c r="D4" s="394"/>
      <c r="E4" s="394"/>
      <c r="F4" s="394"/>
      <c r="G4" s="394"/>
      <c r="H4" s="394"/>
      <c r="I4" s="388" t="s">
        <v>78</v>
      </c>
      <c r="J4" s="388"/>
      <c r="K4" s="388"/>
      <c r="L4" s="389" t="str">
        <f>IF('Soli_citud '!O4="","",'Soli_citud '!O4)</f>
        <v>,</v>
      </c>
      <c r="M4" s="389"/>
      <c r="N4" s="390"/>
      <c r="O4" s="431"/>
      <c r="P4" s="432"/>
      <c r="Q4" s="283"/>
      <c r="R4" s="437"/>
    </row>
    <row r="5" spans="1:26" ht="2.25" customHeight="1">
      <c r="O5" s="431"/>
      <c r="P5" s="432"/>
    </row>
    <row r="6" spans="1:26" ht="25.5" customHeight="1">
      <c r="A6" s="391" t="s">
        <v>79</v>
      </c>
      <c r="B6" s="391"/>
      <c r="C6" s="391"/>
      <c r="D6" s="376" t="s">
        <v>80</v>
      </c>
      <c r="E6" s="376"/>
      <c r="F6" s="376"/>
      <c r="G6" s="376"/>
      <c r="H6" s="377"/>
      <c r="I6" s="423" t="s">
        <v>81</v>
      </c>
      <c r="J6" s="424"/>
      <c r="K6" s="424"/>
      <c r="L6" s="424"/>
      <c r="M6" s="416"/>
      <c r="N6" s="416"/>
      <c r="O6" s="431"/>
      <c r="P6" s="432"/>
      <c r="Q6" s="412" t="str">
        <f>IF(Q3="","","Valor de Producción ($)")</f>
        <v/>
      </c>
      <c r="R6" s="413"/>
    </row>
    <row r="7" spans="1:26" ht="3" customHeight="1">
      <c r="A7" s="391"/>
      <c r="B7" s="391"/>
      <c r="C7" s="39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1"/>
      <c r="P7" s="432"/>
      <c r="Q7" s="414" t="str">
        <f ca="1">IFERROR(IF(Q3="","",F9*L10),"")</f>
        <v/>
      </c>
      <c r="R7" s="415"/>
    </row>
    <row r="8" spans="1:26" ht="20.25" customHeight="1">
      <c r="A8" s="392">
        <f ca="1">IF('Soli_citud '!D5&lt;= 0,"",'Soli_citud '!D5)</f>
        <v>17287.890421878343</v>
      </c>
      <c r="B8" s="392"/>
      <c r="C8" s="392"/>
      <c r="D8" s="378" t="s">
        <v>82</v>
      </c>
      <c r="E8" s="379"/>
      <c r="F8" s="379"/>
      <c r="G8" s="379"/>
      <c r="H8" s="380"/>
      <c r="I8" s="381" t="str">
        <f>IF('Soli_citud '!E2="","",'Soli_citud '!E2)</f>
        <v>Carlos Hincapie Monsalve</v>
      </c>
      <c r="J8" s="382"/>
      <c r="K8" s="382"/>
      <c r="L8" s="382"/>
      <c r="M8" s="382"/>
      <c r="N8" s="382"/>
      <c r="O8" s="431"/>
      <c r="P8" s="432"/>
      <c r="Q8" s="414"/>
      <c r="R8" s="415"/>
    </row>
    <row r="9" spans="1:26" ht="3.75" customHeight="1">
      <c r="A9" s="384" t="s">
        <v>83</v>
      </c>
      <c r="B9" s="384"/>
      <c r="C9" s="408"/>
      <c r="D9" s="383" t="s">
        <v>84</v>
      </c>
      <c r="E9" s="383"/>
      <c r="F9" s="417" t="str">
        <f ca="1">IFERROR(IF(C9="","",ROUNDUP(A8*(1+C9),-2)),"")</f>
        <v/>
      </c>
      <c r="G9" s="418"/>
      <c r="H9" s="419"/>
      <c r="I9" s="113"/>
      <c r="J9" s="113"/>
      <c r="K9" s="113"/>
      <c r="L9" s="113"/>
      <c r="M9" s="113"/>
      <c r="N9" s="113"/>
      <c r="O9" s="431"/>
      <c r="P9" s="432"/>
    </row>
    <row r="10" spans="1:26" ht="27.75" customHeight="1" thickBot="1">
      <c r="A10" s="385"/>
      <c r="B10" s="385"/>
      <c r="C10" s="408"/>
      <c r="D10" s="383"/>
      <c r="E10" s="383"/>
      <c r="F10" s="420"/>
      <c r="G10" s="421"/>
      <c r="H10" s="422"/>
      <c r="I10" s="441" t="s">
        <v>85</v>
      </c>
      <c r="J10" s="441"/>
      <c r="K10" s="442"/>
      <c r="L10" s="259">
        <f>'Soli_citud '!K5</f>
        <v>20</v>
      </c>
      <c r="M10" s="438" t="s">
        <v>86</v>
      </c>
      <c r="N10" s="439"/>
      <c r="O10" s="433"/>
      <c r="P10" s="434"/>
      <c r="Q10" s="260" t="s">
        <v>87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88</v>
      </c>
      <c r="B11" s="409" t="s">
        <v>89</v>
      </c>
      <c r="C11" s="410"/>
      <c r="D11" s="410"/>
      <c r="E11" s="411"/>
      <c r="F11" s="116" t="s">
        <v>90</v>
      </c>
      <c r="G11" s="116" t="s">
        <v>91</v>
      </c>
      <c r="H11" s="254" t="s">
        <v>92</v>
      </c>
      <c r="I11" s="114" t="s">
        <v>93</v>
      </c>
      <c r="J11" s="236" t="s">
        <v>94</v>
      </c>
      <c r="K11" s="398" t="s">
        <v>24</v>
      </c>
      <c r="L11" s="440"/>
      <c r="M11" s="257" t="s">
        <v>95</v>
      </c>
      <c r="N11" s="257" t="s">
        <v>96</v>
      </c>
      <c r="O11" s="261" t="s">
        <v>97</v>
      </c>
      <c r="P11" s="262" t="s">
        <v>98</v>
      </c>
      <c r="Q11" s="253" t="s">
        <v>99</v>
      </c>
      <c r="R11" s="237" t="s">
        <v>100</v>
      </c>
    </row>
    <row r="12" spans="1:26" ht="19.5" customHeight="1">
      <c r="A12" s="81">
        <v>1</v>
      </c>
      <c r="B12" s="374" t="str">
        <f>IFERROR(IF('Soli_citud '!D10="","",'Soli_citud '!D10),"")</f>
        <v>LONA LACOST</v>
      </c>
      <c r="C12" s="374"/>
      <c r="D12" s="374"/>
      <c r="E12" s="374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400</v>
      </c>
      <c r="H12" s="240"/>
      <c r="I12" s="241">
        <v>400</v>
      </c>
      <c r="J12" s="215" t="str" cm="1">
        <f t="array" ref="J12">IFERROR(_xlfn.IFS(G12="","",I12=G12,"Cumplido",I12&lt;G12,G12-I12,I12&gt;G12,"Revisar"),"")</f>
        <v>Cumplido</v>
      </c>
      <c r="K12" s="386"/>
      <c r="L12" s="387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4" t="str">
        <f>IFERROR(IF('Soli_citud '!D11="","",'Soli_citud '!D11),"")</f>
        <v>NAPPA</v>
      </c>
      <c r="C13" s="374"/>
      <c r="D13" s="374"/>
      <c r="E13" s="374"/>
      <c r="F13" s="239" t="str">
        <f ca="1">IF('Soli_citud '!O11="","",'Soli_citud '!O11)</f>
        <v>dm2</v>
      </c>
      <c r="G13" s="239" cm="1">
        <f t="array" ref="G13">_xlfn.IFS('Soli_citud '!S11="","",'Soli_citud '!S11&lt;=0,"",'Soli_citud '!S11&gt;0,'Soli_citud '!S11)</f>
        <v>230</v>
      </c>
      <c r="H13" s="240"/>
      <c r="I13" s="242">
        <v>191</v>
      </c>
      <c r="J13" s="215" cm="1">
        <f t="array" ref="J13">IFERROR(_xlfn.IFS(G13="","",I13=G13,"Cumplido",I13&lt;G13,G13-I13,I13&gt;G13,"Revisar"),"")</f>
        <v>39</v>
      </c>
      <c r="K13" s="386"/>
      <c r="L13" s="387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4" t="str">
        <f>IFERROR(IF('Soli_citud '!D12="","",'Soli_citud '!D12),"")</f>
        <v>REATA DE ALGODON DE 1 1/2</v>
      </c>
      <c r="C14" s="374"/>
      <c r="D14" s="374"/>
      <c r="E14" s="374"/>
      <c r="F14" s="239" t="str">
        <f ca="1">IF('Soli_citud '!O12="","",'Soli_citud '!O12)</f>
        <v>cm</v>
      </c>
      <c r="G14" s="239" cm="1">
        <f t="array" ref="G14">_xlfn.IFS('Soli_citud '!S12="","",'Soli_citud '!S12&lt;=0,"",'Soli_citud '!S12&gt;0,'Soli_citud '!S12)</f>
        <v>28</v>
      </c>
      <c r="H14" s="243"/>
      <c r="I14" s="242">
        <v>28</v>
      </c>
      <c r="J14" s="215" t="str" cm="1">
        <f t="array" ref="J14">IFERROR(_xlfn.IFS(G14="","",I14=G14,"Cumplido",I14&lt;G14,G14-I14,I14&gt;G14,"Revisar"),"")</f>
        <v>Cumplido</v>
      </c>
      <c r="K14" s="386"/>
      <c r="L14" s="387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4" t="str">
        <f>IFERROR(IF('Soli_citud '!D13="","",'Soli_citud '!D13),"")</f>
        <v>CREMALLERA POLIÉSTER #6</v>
      </c>
      <c r="C15" s="374"/>
      <c r="D15" s="374"/>
      <c r="E15" s="374"/>
      <c r="F15" s="239" t="str">
        <f ca="1">IF('Soli_citud '!O13="","",'Soli_citud '!O13)</f>
        <v>cm</v>
      </c>
      <c r="G15" s="239" cm="1">
        <f t="array" ref="G15">_xlfn.IFS('Soli_citud '!S13="","",'Soli_citud '!S13&lt;=0,"",'Soli_citud '!S13&gt;0,'Soli_citud '!S13)</f>
        <v>16</v>
      </c>
      <c r="H15" s="243"/>
      <c r="I15" s="242">
        <v>16</v>
      </c>
      <c r="J15" s="215" t="str" cm="1">
        <f t="array" ref="J15">IFERROR(_xlfn.IFS(G15="","",I15=G15,"Cumplido",I15&lt;G15,G15-I15,I15&gt;G15,"Revisar"),"")</f>
        <v>Cumplido</v>
      </c>
      <c r="K15" s="386"/>
      <c r="L15" s="387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4" t="str">
        <f>IFERROR(IF('Soli_citud '!D14="","",'Soli_citud '!D14),"")</f>
        <v xml:space="preserve">CUADRANTE 1 1/2" NÍQUEL </v>
      </c>
      <c r="C16" s="374"/>
      <c r="D16" s="374"/>
      <c r="E16" s="374"/>
      <c r="F16" s="239" t="str">
        <f ca="1">IF('Soli_citud '!O14="","",'Soli_citud '!O14)</f>
        <v>U</v>
      </c>
      <c r="G16" s="239" cm="1">
        <f t="array" ref="G16">_xlfn.IFS('Soli_citud '!S14="","",'Soli_citud '!S14&lt;=0,"",'Soli_citud '!S14&gt;0,'Soli_citud '!S14)</f>
        <v>20</v>
      </c>
      <c r="H16" s="243"/>
      <c r="I16" s="242">
        <v>20</v>
      </c>
      <c r="J16" s="215" t="str" cm="1">
        <f t="array" ref="J16">IFERROR(_xlfn.IFS(G16="","",I16=G16,"Cumplido",I16&lt;G16,G16-I16,I16&gt;G16,"Revisar"),"")</f>
        <v>Cumplido</v>
      </c>
      <c r="K16" s="386"/>
      <c r="L16" s="387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4" t="str">
        <f>IFERROR(IF('Soli_citud '!D15="","",'Soli_citud '!D15),"")</f>
        <v>CINTA FALLA _RIBETE 24 mm  CON APRESTO #5</v>
      </c>
      <c r="C17" s="374"/>
      <c r="D17" s="374"/>
      <c r="E17" s="374"/>
      <c r="F17" s="239" t="str">
        <f ca="1">IF('Soli_citud '!O15="","",'Soli_citud '!O15)</f>
        <v>m</v>
      </c>
      <c r="G17" s="239" cm="1">
        <f t="array" ref="G17">_xlfn.IFS('Soli_citud '!S15="","",'Soli_citud '!S15&lt;=0,"",'Soli_citud '!S15&gt;0,'Soli_citud '!S15)</f>
        <v>42</v>
      </c>
      <c r="H17" s="243"/>
      <c r="I17" s="242">
        <v>42</v>
      </c>
      <c r="J17" s="215" t="str" cm="1">
        <f t="array" ref="J17">IFERROR(_xlfn.IFS(G17="","",I17=G17,"Cumplido",I17&lt;G17,G17-I17,I17&gt;G17,"Revisar"),"")</f>
        <v>Cumplido</v>
      </c>
      <c r="K17" s="386"/>
      <c r="L17" s="387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4" t="str">
        <f>IFERROR(IF('Soli_citud '!D16="","",'Soli_citud '!D16),"")</f>
        <v xml:space="preserve">TRABILLA 1 1/2" NÍQUEL </v>
      </c>
      <c r="C18" s="374"/>
      <c r="D18" s="374"/>
      <c r="E18" s="374"/>
      <c r="F18" s="239" t="str">
        <f ca="1">IF('Soli_citud '!O16="","",'Soli_citud '!O16)</f>
        <v>U</v>
      </c>
      <c r="G18" s="239" cm="1">
        <f t="array" ref="G18">_xlfn.IFS('Soli_citud '!S16="","",'Soli_citud '!S16&lt;=0,"",'Soli_citud '!S16&gt;0,'Soli_citud '!S16)</f>
        <v>20</v>
      </c>
      <c r="H18" s="243"/>
      <c r="I18" s="242">
        <v>20</v>
      </c>
      <c r="J18" s="215" t="str" cm="1">
        <f t="array" ref="J18">IFERROR(_xlfn.IFS(G18="","",I18=G18,"Cumplido",I18&lt;G18,G18-I18,I18&gt;G18,"Revisar"),"")</f>
        <v>Cumplido</v>
      </c>
      <c r="K18" s="386"/>
      <c r="L18" s="387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4" t="str">
        <f>IFERROR(IF('Soli_citud '!D17="","",'Soli_citud '!D17),"")</f>
        <v>INTERLON</v>
      </c>
      <c r="C19" s="374"/>
      <c r="D19" s="374"/>
      <c r="E19" s="374"/>
      <c r="F19" s="239" t="str">
        <f ca="1">IF('Soli_citud '!O17="","",'Soli_citud '!O17)</f>
        <v>cm2</v>
      </c>
      <c r="G19" s="239" cm="1">
        <f t="array" ref="G19">_xlfn.IFS('Soli_citud '!S17="","",'Soli_citud '!S17&lt;=0,"",'Soli_citud '!S17&gt;0,'Soli_citud '!S17)</f>
        <v>400</v>
      </c>
      <c r="H19" s="243"/>
      <c r="I19" s="242">
        <v>400</v>
      </c>
      <c r="J19" s="215" t="str" cm="1">
        <f t="array" ref="J19">IFERROR(_xlfn.IFS(G19="","",I19=G19,"Cumplido",I19&lt;G19,G19-I19,I19&gt;G19,"Revisar"),"")</f>
        <v>Cumplido</v>
      </c>
      <c r="K19" s="386"/>
      <c r="L19" s="387"/>
      <c r="M19" s="241">
        <v>140</v>
      </c>
      <c r="N19" s="216">
        <f t="shared" si="0"/>
        <v>2.8571428571428572</v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4" t="str">
        <f>IFERROR(IF('Soli_citud '!D18="","",'Soli_citud '!D18),"")</f>
        <v>FORRO MARROQUINERO DE POLIÉSTER</v>
      </c>
      <c r="C20" s="374"/>
      <c r="D20" s="374"/>
      <c r="E20" s="374"/>
      <c r="F20" s="239" t="str">
        <f ca="1">IF('Soli_citud '!O18="","",'Soli_citud '!O18)</f>
        <v>cm2</v>
      </c>
      <c r="G20" s="239" cm="1">
        <f t="array" ref="G20">_xlfn.IFS('Soli_citud '!S18="","",'Soli_citud '!S18&lt;=0,"",'Soli_citud '!S18&gt;0,'Soli_citud '!S18)</f>
        <v>364</v>
      </c>
      <c r="H20" s="243"/>
      <c r="I20" s="242">
        <v>364</v>
      </c>
      <c r="J20" s="215" t="str" cm="1">
        <f t="array" ref="J20">IFERROR(_xlfn.IFS(G20="","",I20=G20,"Cumplido",I20&lt;G20,G20-I20,I20&gt;G20,"Revisar"),"")</f>
        <v>Cumplido</v>
      </c>
      <c r="K20" s="386"/>
      <c r="L20" s="387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4" t="str">
        <f>IFERROR(IF('Soli_citud '!D19="","",'Soli_citud '!D19),"")</f>
        <v xml:space="preserve">PEGANTE CEMENTO DE CONTACTO BASE CLOROPRENO
</v>
      </c>
      <c r="C21" s="374"/>
      <c r="D21" s="374"/>
      <c r="E21" s="374"/>
      <c r="F21" s="239" t="str">
        <f ca="1">IF('Soli_citud '!O19="","",'Soli_citud '!O19)</f>
        <v>ml</v>
      </c>
      <c r="G21" s="239" cm="1">
        <f t="array" ref="G21">_xlfn.IFS('Soli_citud '!S19="","",'Soli_citud '!S19&lt;=0,"",'Soli_citud '!S19&gt;0,'Soli_citud '!S19)</f>
        <v>200</v>
      </c>
      <c r="H21" s="243"/>
      <c r="I21" s="242"/>
      <c r="J21" s="215" cm="1">
        <f t="array" ref="J21">IFERROR(_xlfn.IFS(G21="","",I21=G21,"Cumplido",I21&lt;G21,G21-I21,I21&gt;G21,"Revisar"),"")</f>
        <v>200</v>
      </c>
      <c r="K21" s="386"/>
      <c r="L21" s="387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4" t="str">
        <f>IFERROR(IF('Soli_citud '!D20="","",'Soli_citud '!D20),"")</f>
        <v xml:space="preserve">HILO NYLON #40
</v>
      </c>
      <c r="C22" s="374"/>
      <c r="D22" s="374"/>
      <c r="E22" s="374"/>
      <c r="F22" s="239" t="str">
        <f ca="1">IF('Soli_citud '!O20="","",'Soli_citud '!O20)</f>
        <v>Cono</v>
      </c>
      <c r="G22" s="239" cm="1">
        <f t="array" ref="G22">_xlfn.IFS('Soli_citud '!S20="","",'Soli_citud '!S20&lt;=0,"",'Soli_citud '!S20&gt;0,'Soli_citud '!S20)</f>
        <v>4</v>
      </c>
      <c r="H22" s="243"/>
      <c r="I22" s="242">
        <v>4</v>
      </c>
      <c r="J22" s="215" t="str" cm="1">
        <f t="array" ref="J22">IFERROR(_xlfn.IFS(G22="","",I22=G22,"Cumplido",I22&lt;G22,G22-I22,I22&gt;G22,"Revisar"),"")</f>
        <v>Cumplido</v>
      </c>
      <c r="K22" s="386"/>
      <c r="L22" s="387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4" t="str">
        <f>IFERROR(IF('Soli_citud '!D21="","",'Soli_citud '!D21),"")</f>
        <v xml:space="preserve">LLAVE METÁLICA DESLIZADOR   #3 PARA CREMALLERA - NÍQUEL </v>
      </c>
      <c r="C23" s="374"/>
      <c r="D23" s="374"/>
      <c r="E23" s="374"/>
      <c r="F23" s="239" t="str">
        <f ca="1">IF('Soli_citud '!O21="","",'Soli_citud '!O21)</f>
        <v>U</v>
      </c>
      <c r="G23" s="239" cm="1">
        <f t="array" ref="G23">_xlfn.IFS('Soli_citud '!S21="","",'Soli_citud '!S21&lt;=0,"",'Soli_citud '!S21&gt;0,'Soli_citud '!S21)</f>
        <v>20</v>
      </c>
      <c r="H23" s="243"/>
      <c r="I23" s="242">
        <v>20</v>
      </c>
      <c r="J23" s="215" t="str" cm="1">
        <f t="array" ref="J23">IFERROR(_xlfn.IFS(G23="","",I23=G23,"Cumplido",I23&lt;G23,G23-I23,I23&gt;G23,"Revisar"),"")</f>
        <v>Cumplido</v>
      </c>
      <c r="K23" s="386"/>
      <c r="L23" s="387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4" t="str">
        <f>IFERROR(IF('Soli_citud '!D22="","",'Soli_citud '!D22),"")</f>
        <v>CREMALLERA POLIÉSTER #3</v>
      </c>
      <c r="C24" s="374"/>
      <c r="D24" s="374"/>
      <c r="E24" s="374"/>
      <c r="F24" s="239" t="str">
        <f ca="1">IF('Soli_citud '!O22="","",'Soli_citud '!O22)</f>
        <v>m</v>
      </c>
      <c r="G24" s="239" cm="1">
        <f t="array" ref="G24">_xlfn.IFS('Soli_citud '!S22="","",'Soli_citud '!S22&lt;=0,"",'Soli_citud '!S22&gt;0,'Soli_citud '!S22)</f>
        <v>3.8</v>
      </c>
      <c r="H24" s="243"/>
      <c r="I24" s="242">
        <v>3.8</v>
      </c>
      <c r="J24" s="215" t="str" cm="1">
        <f t="array" ref="J24">IFERROR(_xlfn.IFS(G24="","",I24=G24,"Cumplido",I24&lt;G24,G24-I24,I24&gt;G24,"Revisar"),"")</f>
        <v>Cumplido</v>
      </c>
      <c r="K24" s="386"/>
      <c r="L24" s="387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4" t="str">
        <f>IFERROR(IF('Soli_citud '!D23="","",'Soli_citud '!D23),"")</f>
        <v xml:space="preserve">LLAVE METÁLICA DESLIZADOR   #6 PARA CREMALLERA - NÍQUEL </v>
      </c>
      <c r="C25" s="374"/>
      <c r="D25" s="374"/>
      <c r="E25" s="374"/>
      <c r="F25" s="239" t="str">
        <f ca="1">IF('Soli_citud '!O23="","",'Soli_citud '!O23)</f>
        <v>U</v>
      </c>
      <c r="G25" s="239" cm="1">
        <f t="array" ref="G25">_xlfn.IFS('Soli_citud '!S23="","",'Soli_citud '!S23&lt;=0,"",'Soli_citud '!S23&gt;0,'Soli_citud '!S23)</f>
        <v>60</v>
      </c>
      <c r="H25" s="243"/>
      <c r="I25" s="242">
        <v>60</v>
      </c>
      <c r="J25" s="215" t="str" cm="1">
        <f t="array" ref="J25">IFERROR(_xlfn.IFS(G25="","",I25=G25,"Cumplido",I25&lt;G25,G25-I25,I25&gt;G25,"Revisar"),"")</f>
        <v>Cumplido</v>
      </c>
      <c r="K25" s="386"/>
      <c r="L25" s="387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4" t="str">
        <f>IFERROR(IF('Soli_citud '!D24="","",'Soli_citud '!D24),"")</f>
        <v/>
      </c>
      <c r="C26" s="374"/>
      <c r="D26" s="374"/>
      <c r="E26" s="374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6"/>
      <c r="L26" s="387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4" t="str">
        <f>IFERROR(IF('Soli_citud '!D25="","",'Soli_citud '!D25),"")</f>
        <v/>
      </c>
      <c r="C27" s="374"/>
      <c r="D27" s="374"/>
      <c r="E27" s="374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6"/>
      <c r="L27" s="387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4" t="str">
        <f>IFERROR(IF('Soli_citud '!D26="","",'Soli_citud '!D26),"")</f>
        <v/>
      </c>
      <c r="C28" s="374"/>
      <c r="D28" s="374"/>
      <c r="E28" s="374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6"/>
      <c r="L28" s="387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4" t="str">
        <f>IFERROR(IF('Soli_citud '!D27="","",'Soli_citud '!D27),"")</f>
        <v/>
      </c>
      <c r="C29" s="374"/>
      <c r="D29" s="374"/>
      <c r="E29" s="374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6"/>
      <c r="L29" s="387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4" t="str">
        <f>IFERROR(IF('Soli_citud '!D28="","",'Soli_citud '!D28),"")</f>
        <v/>
      </c>
      <c r="C30" s="374"/>
      <c r="D30" s="374"/>
      <c r="E30" s="374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6"/>
      <c r="L30" s="387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5"/>
      <c r="B31" s="375"/>
      <c r="C31" s="375"/>
      <c r="D31" s="375"/>
      <c r="E31" s="375"/>
      <c r="F31" s="375"/>
      <c r="G31" s="375"/>
      <c r="H31" s="375"/>
      <c r="I31" s="375"/>
      <c r="J31" s="375"/>
      <c r="K31" s="375"/>
      <c r="L31" s="375"/>
      <c r="M31" s="375"/>
      <c r="N31" s="375"/>
    </row>
    <row r="32" spans="1:18">
      <c r="A32" s="375"/>
      <c r="B32" s="375"/>
      <c r="C32" s="375"/>
      <c r="D32" s="375"/>
      <c r="E32" s="375"/>
      <c r="F32" s="375"/>
      <c r="G32" s="375"/>
      <c r="H32" s="375"/>
      <c r="I32" s="375"/>
      <c r="J32" s="375"/>
      <c r="K32" s="375"/>
      <c r="L32" s="375"/>
      <c r="M32" s="375"/>
      <c r="N32" s="375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8"/>
      <c r="B1" s="448"/>
      <c r="C1" s="448"/>
      <c r="D1" s="448"/>
      <c r="E1" s="451" t="s">
        <v>101</v>
      </c>
      <c r="F1" s="451"/>
      <c r="Z1" s="271" t="s">
        <v>75</v>
      </c>
    </row>
    <row r="2" spans="1:26" ht="18.75" customHeight="1">
      <c r="A2" s="448"/>
      <c r="B2" s="448"/>
      <c r="C2" s="448"/>
      <c r="D2" s="448"/>
      <c r="E2" s="451"/>
      <c r="F2" s="451"/>
    </row>
    <row r="3" spans="1:26" ht="24" customHeight="1">
      <c r="A3" s="448"/>
      <c r="B3" s="448"/>
      <c r="C3" s="448"/>
      <c r="D3" s="448"/>
      <c r="E3" s="452">
        <f>SUM(Total_AdhySol,Total_SECUNDARIO_MEDULAR,Total_Cuero,Total_Herrajes,Total_Sint_y_Tex,Total_Suelas,Total_Herramientas,Total_Ins_Compl)</f>
        <v>659</v>
      </c>
      <c r="F3" s="452"/>
    </row>
    <row r="5" spans="1:26" ht="40.5" customHeight="1">
      <c r="B5"/>
      <c r="C5"/>
      <c r="D5"/>
    </row>
    <row r="6" spans="1:26" ht="34.5" customHeight="1">
      <c r="A6" s="119" t="s">
        <v>102</v>
      </c>
      <c r="B6" s="222">
        <f>SUBTOTAL(3,(BD!$B$8:$B$19))</f>
        <v>12</v>
      </c>
      <c r="C6" s="449"/>
      <c r="D6" s="450"/>
      <c r="H6" s="447" t="s">
        <v>103</v>
      </c>
      <c r="I6" s="447"/>
    </row>
    <row r="7" spans="1:26" ht="46.9">
      <c r="A7" s="76" t="s">
        <v>88</v>
      </c>
      <c r="B7" s="120" t="s">
        <v>104</v>
      </c>
      <c r="C7" s="73" t="s">
        <v>105</v>
      </c>
      <c r="D7" s="74" t="s">
        <v>106</v>
      </c>
      <c r="E7" s="95" t="s">
        <v>107</v>
      </c>
      <c r="F7" s="192" t="s">
        <v>108</v>
      </c>
      <c r="G7" s="74" t="s">
        <v>109</v>
      </c>
      <c r="H7" s="75" t="s">
        <v>110</v>
      </c>
      <c r="I7" s="75" t="s">
        <v>111</v>
      </c>
      <c r="J7" s="77" t="s">
        <v>112</v>
      </c>
    </row>
    <row r="8" spans="1:26" ht="15" customHeight="1">
      <c r="A8" s="44">
        <v>1</v>
      </c>
      <c r="B8" s="39" t="s">
        <v>113</v>
      </c>
      <c r="C8" s="144" t="s">
        <v>42</v>
      </c>
      <c r="D8" s="51" t="s">
        <v>114</v>
      </c>
      <c r="E8" s="46">
        <v>74650</v>
      </c>
      <c r="F8" s="193" t="s">
        <v>115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116</v>
      </c>
      <c r="C9" s="144" t="s">
        <v>42</v>
      </c>
      <c r="D9" s="51" t="s">
        <v>114</v>
      </c>
      <c r="E9" s="46">
        <v>231671.5</v>
      </c>
      <c r="F9" s="193" t="s">
        <v>115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117</v>
      </c>
      <c r="C10" s="144" t="s">
        <v>42</v>
      </c>
      <c r="D10" s="51" t="s">
        <v>114</v>
      </c>
      <c r="E10" s="46">
        <v>231671.5</v>
      </c>
      <c r="F10" s="193" t="s">
        <v>115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118</v>
      </c>
      <c r="C11" s="144" t="s">
        <v>42</v>
      </c>
      <c r="D11" s="51" t="s">
        <v>114</v>
      </c>
      <c r="E11" s="46">
        <v>78666.625</v>
      </c>
      <c r="F11" s="193" t="s">
        <v>115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119</v>
      </c>
      <c r="C12" s="144" t="s">
        <v>42</v>
      </c>
      <c r="D12" s="51" t="s">
        <v>120</v>
      </c>
      <c r="E12" s="46">
        <v>72665</v>
      </c>
      <c r="F12" s="193" t="s">
        <v>120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121</v>
      </c>
      <c r="C13" s="144" t="s">
        <v>42</v>
      </c>
      <c r="D13" s="51" t="s">
        <v>114</v>
      </c>
      <c r="E13" s="46">
        <v>59690.625</v>
      </c>
      <c r="F13" s="193" t="s">
        <v>115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122</v>
      </c>
      <c r="C14" s="144" t="s">
        <v>42</v>
      </c>
      <c r="D14" s="51" t="s">
        <v>114</v>
      </c>
      <c r="E14" s="46">
        <v>50200</v>
      </c>
      <c r="F14" s="193" t="s">
        <v>115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43</v>
      </c>
      <c r="C15" s="144" t="s">
        <v>42</v>
      </c>
      <c r="D15" s="61" t="s">
        <v>114</v>
      </c>
      <c r="E15" s="65">
        <v>66108</v>
      </c>
      <c r="F15" s="193" t="s">
        <v>115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123</v>
      </c>
      <c r="C16" s="144" t="s">
        <v>42</v>
      </c>
      <c r="D16" s="61" t="s">
        <v>114</v>
      </c>
      <c r="E16" s="46"/>
      <c r="F16" s="193" t="s">
        <v>115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124</v>
      </c>
      <c r="C17" s="144" t="s">
        <v>42</v>
      </c>
      <c r="D17" s="61" t="s">
        <v>114</v>
      </c>
      <c r="E17" s="46">
        <v>61960</v>
      </c>
      <c r="F17" s="193" t="s">
        <v>115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125</v>
      </c>
      <c r="C18" s="144" t="s">
        <v>42</v>
      </c>
      <c r="D18" s="51" t="s">
        <v>114</v>
      </c>
      <c r="E18" s="46">
        <v>28400</v>
      </c>
      <c r="F18" s="193" t="s">
        <v>115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126</v>
      </c>
      <c r="C19" s="144" t="s">
        <v>42</v>
      </c>
      <c r="D19" s="51" t="s">
        <v>114</v>
      </c>
      <c r="E19" s="46">
        <v>36816</v>
      </c>
      <c r="F19" s="193" t="s">
        <v>114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127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102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88</v>
      </c>
      <c r="B33" s="125" t="s">
        <v>104</v>
      </c>
      <c r="C33" s="69" t="s">
        <v>105</v>
      </c>
      <c r="D33" s="70" t="s">
        <v>106</v>
      </c>
      <c r="E33" s="72" t="s">
        <v>107</v>
      </c>
      <c r="F33" s="192" t="s">
        <v>108</v>
      </c>
      <c r="G33" s="74" t="s">
        <v>109</v>
      </c>
      <c r="H33" s="75" t="s">
        <v>110</v>
      </c>
      <c r="I33" s="75" t="s">
        <v>111</v>
      </c>
      <c r="J33" s="77" t="s">
        <v>112</v>
      </c>
    </row>
    <row r="34" spans="1:10" ht="15" customHeight="1">
      <c r="A34" s="44">
        <v>1</v>
      </c>
      <c r="B34" s="39" t="s">
        <v>128</v>
      </c>
      <c r="C34" s="229" t="s">
        <v>129</v>
      </c>
      <c r="D34" s="51" t="s">
        <v>120</v>
      </c>
      <c r="E34" s="46">
        <v>8995</v>
      </c>
      <c r="F34" s="193" t="s">
        <v>120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130</v>
      </c>
      <c r="C35" s="229" t="s">
        <v>129</v>
      </c>
      <c r="D35" s="51" t="s">
        <v>120</v>
      </c>
      <c r="E35" s="46">
        <v>109707</v>
      </c>
      <c r="F35" s="193" t="s">
        <v>120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131</v>
      </c>
      <c r="C36" s="229" t="s">
        <v>129</v>
      </c>
      <c r="D36" s="51" t="s">
        <v>120</v>
      </c>
      <c r="E36" s="46">
        <v>65500</v>
      </c>
      <c r="F36" s="193" t="s">
        <v>120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132</v>
      </c>
      <c r="C37" s="229" t="s">
        <v>129</v>
      </c>
      <c r="D37" s="51" t="s">
        <v>120</v>
      </c>
      <c r="E37" s="46">
        <v>24994</v>
      </c>
      <c r="F37" s="193" t="s">
        <v>120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133</v>
      </c>
      <c r="C38" s="229" t="s">
        <v>129</v>
      </c>
      <c r="D38" s="51" t="s">
        <v>120</v>
      </c>
      <c r="E38" s="46">
        <v>20237</v>
      </c>
      <c r="F38" s="193" t="s">
        <v>120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134</v>
      </c>
      <c r="C39" s="229" t="s">
        <v>129</v>
      </c>
      <c r="D39" s="51" t="s">
        <v>120</v>
      </c>
      <c r="E39" s="46">
        <v>24994</v>
      </c>
      <c r="F39" s="193" t="s">
        <v>120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135</v>
      </c>
      <c r="C40" s="229" t="s">
        <v>129</v>
      </c>
      <c r="D40" s="51" t="s">
        <v>120</v>
      </c>
      <c r="E40" s="46">
        <v>24994</v>
      </c>
      <c r="F40" s="193" t="s">
        <v>120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136</v>
      </c>
      <c r="C41" s="229" t="s">
        <v>129</v>
      </c>
      <c r="D41" s="51" t="s">
        <v>120</v>
      </c>
      <c r="E41" s="46">
        <v>24994</v>
      </c>
      <c r="F41" s="193" t="s">
        <v>120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137</v>
      </c>
      <c r="C42" s="229" t="s">
        <v>129</v>
      </c>
      <c r="D42" s="51" t="s">
        <v>120</v>
      </c>
      <c r="E42" s="46">
        <v>24994</v>
      </c>
      <c r="F42" s="193" t="s">
        <v>120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138</v>
      </c>
      <c r="C43" s="229" t="s">
        <v>129</v>
      </c>
      <c r="D43" s="51" t="s">
        <v>120</v>
      </c>
      <c r="E43" s="46">
        <v>24994</v>
      </c>
      <c r="F43" s="193" t="s">
        <v>120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139</v>
      </c>
      <c r="C44" s="229" t="s">
        <v>129</v>
      </c>
      <c r="D44" s="51" t="s">
        <v>120</v>
      </c>
      <c r="E44" s="46">
        <v>24994</v>
      </c>
      <c r="F44" s="193" t="s">
        <v>120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140</v>
      </c>
      <c r="C45" s="229" t="s">
        <v>129</v>
      </c>
      <c r="D45" s="51" t="s">
        <v>120</v>
      </c>
      <c r="E45" s="46">
        <v>24994</v>
      </c>
      <c r="F45" s="193" t="s">
        <v>120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141</v>
      </c>
      <c r="C46" s="229" t="s">
        <v>129</v>
      </c>
      <c r="D46" s="51" t="s">
        <v>120</v>
      </c>
      <c r="E46" s="46">
        <v>24994</v>
      </c>
      <c r="F46" s="193" t="s">
        <v>120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142</v>
      </c>
      <c r="C47" s="229" t="s">
        <v>129</v>
      </c>
      <c r="D47" s="51" t="s">
        <v>120</v>
      </c>
      <c r="E47" s="46">
        <v>24994</v>
      </c>
      <c r="F47" s="193" t="s">
        <v>120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143</v>
      </c>
      <c r="C48" s="229" t="s">
        <v>129</v>
      </c>
      <c r="D48" s="51" t="s">
        <v>120</v>
      </c>
      <c r="E48" s="46">
        <v>24994</v>
      </c>
      <c r="F48" s="193" t="s">
        <v>120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144</v>
      </c>
      <c r="C49" s="229" t="s">
        <v>129</v>
      </c>
      <c r="D49" s="51" t="s">
        <v>120</v>
      </c>
      <c r="E49" s="46">
        <v>24994</v>
      </c>
      <c r="F49" s="193" t="s">
        <v>120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145</v>
      </c>
      <c r="C50" s="229" t="s">
        <v>129</v>
      </c>
      <c r="D50" s="51" t="s">
        <v>120</v>
      </c>
      <c r="E50" s="46">
        <v>24994</v>
      </c>
      <c r="F50" s="193" t="s">
        <v>120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146</v>
      </c>
      <c r="C51" s="229" t="s">
        <v>129</v>
      </c>
      <c r="D51" s="51" t="s">
        <v>120</v>
      </c>
      <c r="E51" s="46">
        <v>24994</v>
      </c>
      <c r="F51" s="193" t="s">
        <v>120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147</v>
      </c>
      <c r="C52" s="229" t="s">
        <v>129</v>
      </c>
      <c r="D52" s="51" t="s">
        <v>120</v>
      </c>
      <c r="E52" s="46">
        <v>24994</v>
      </c>
      <c r="F52" s="193" t="s">
        <v>120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148</v>
      </c>
      <c r="C53" s="229" t="s">
        <v>129</v>
      </c>
      <c r="D53" s="51" t="s">
        <v>120</v>
      </c>
      <c r="E53" s="46">
        <v>24994</v>
      </c>
      <c r="F53" s="193" t="s">
        <v>120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149</v>
      </c>
      <c r="C54" s="229" t="s">
        <v>129</v>
      </c>
      <c r="D54" s="51" t="s">
        <v>120</v>
      </c>
      <c r="E54" s="46">
        <v>24994</v>
      </c>
      <c r="F54" s="193" t="s">
        <v>120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150</v>
      </c>
      <c r="C55" s="229" t="s">
        <v>129</v>
      </c>
      <c r="D55" s="51" t="s">
        <v>120</v>
      </c>
      <c r="E55" s="46">
        <v>24994</v>
      </c>
      <c r="F55" s="193" t="s">
        <v>120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151</v>
      </c>
      <c r="C56" s="229" t="s">
        <v>129</v>
      </c>
      <c r="D56" s="51" t="s">
        <v>120</v>
      </c>
      <c r="E56" s="46">
        <v>24994</v>
      </c>
      <c r="F56" s="193" t="s">
        <v>120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152</v>
      </c>
      <c r="C57" s="229" t="s">
        <v>129</v>
      </c>
      <c r="D57" s="51" t="s">
        <v>120</v>
      </c>
      <c r="E57" s="46">
        <v>24994</v>
      </c>
      <c r="F57" s="193" t="s">
        <v>120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153</v>
      </c>
      <c r="C58" s="229" t="s">
        <v>129</v>
      </c>
      <c r="D58" s="51" t="s">
        <v>120</v>
      </c>
      <c r="E58" s="46">
        <v>24994</v>
      </c>
      <c r="F58" s="193" t="s">
        <v>120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154</v>
      </c>
      <c r="C59" s="229" t="s">
        <v>129</v>
      </c>
      <c r="D59" s="51" t="s">
        <v>120</v>
      </c>
      <c r="E59" s="46">
        <v>24994</v>
      </c>
      <c r="F59" s="193" t="s">
        <v>120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155</v>
      </c>
      <c r="C60" s="229" t="s">
        <v>129</v>
      </c>
      <c r="D60" s="51" t="s">
        <v>120</v>
      </c>
      <c r="E60" s="46">
        <v>24994</v>
      </c>
      <c r="F60" s="193" t="s">
        <v>120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156</v>
      </c>
      <c r="C61" s="229" t="s">
        <v>129</v>
      </c>
      <c r="D61" s="51" t="s">
        <v>120</v>
      </c>
      <c r="E61" s="46">
        <v>24994</v>
      </c>
      <c r="F61" s="193" t="s">
        <v>120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157</v>
      </c>
      <c r="C62" s="229" t="s">
        <v>129</v>
      </c>
      <c r="D62" s="51" t="s">
        <v>120</v>
      </c>
      <c r="E62" s="46">
        <v>24994</v>
      </c>
      <c r="F62" s="193" t="s">
        <v>120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158</v>
      </c>
      <c r="C63" s="229" t="s">
        <v>129</v>
      </c>
      <c r="D63" s="51" t="s">
        <v>120</v>
      </c>
      <c r="E63" s="46">
        <v>24994</v>
      </c>
      <c r="F63" s="193" t="s">
        <v>120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159</v>
      </c>
      <c r="C64" s="229" t="s">
        <v>129</v>
      </c>
      <c r="D64" s="51" t="s">
        <v>120</v>
      </c>
      <c r="E64" s="46">
        <v>20111</v>
      </c>
      <c r="F64" s="193" t="s">
        <v>120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160</v>
      </c>
      <c r="C65" s="229" t="s">
        <v>129</v>
      </c>
      <c r="D65" s="51" t="s">
        <v>120</v>
      </c>
      <c r="E65" s="46">
        <v>20111</v>
      </c>
      <c r="F65" s="193" t="s">
        <v>120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161</v>
      </c>
      <c r="C66" s="229" t="s">
        <v>129</v>
      </c>
      <c r="D66" s="51" t="s">
        <v>120</v>
      </c>
      <c r="E66" s="46">
        <v>20111</v>
      </c>
      <c r="F66" s="193" t="s">
        <v>120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162</v>
      </c>
      <c r="C67" s="229" t="s">
        <v>129</v>
      </c>
      <c r="D67" s="51" t="s">
        <v>120</v>
      </c>
      <c r="E67" s="46">
        <v>5611</v>
      </c>
      <c r="F67" s="193" t="s">
        <v>120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163</v>
      </c>
      <c r="C68" s="229" t="s">
        <v>129</v>
      </c>
      <c r="D68" s="51" t="s">
        <v>120</v>
      </c>
      <c r="E68" s="46">
        <v>20111</v>
      </c>
      <c r="F68" s="193" t="s">
        <v>120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164</v>
      </c>
      <c r="C69" s="229" t="s">
        <v>129</v>
      </c>
      <c r="D69" s="51" t="s">
        <v>120</v>
      </c>
      <c r="E69" s="46">
        <v>5611</v>
      </c>
      <c r="F69" s="193" t="s">
        <v>120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165</v>
      </c>
      <c r="C70" s="229" t="s">
        <v>129</v>
      </c>
      <c r="D70" s="51" t="s">
        <v>120</v>
      </c>
      <c r="E70" s="46">
        <v>5611</v>
      </c>
      <c r="F70" s="193" t="s">
        <v>120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166</v>
      </c>
      <c r="C71" s="229" t="s">
        <v>129</v>
      </c>
      <c r="D71" s="51" t="s">
        <v>120</v>
      </c>
      <c r="E71" s="46">
        <v>5611</v>
      </c>
      <c r="F71" s="193" t="s">
        <v>120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167</v>
      </c>
      <c r="C72" s="229" t="s">
        <v>129</v>
      </c>
      <c r="D72" s="51" t="s">
        <v>120</v>
      </c>
      <c r="E72" s="46">
        <v>20111</v>
      </c>
      <c r="F72" s="193" t="s">
        <v>120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168</v>
      </c>
      <c r="C73" s="229" t="s">
        <v>129</v>
      </c>
      <c r="D73" s="51" t="s">
        <v>120</v>
      </c>
      <c r="E73" s="46">
        <v>20111</v>
      </c>
      <c r="F73" s="193" t="s">
        <v>120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169</v>
      </c>
      <c r="C74" s="229" t="s">
        <v>129</v>
      </c>
      <c r="D74" s="51" t="s">
        <v>120</v>
      </c>
      <c r="E74" s="46">
        <v>20111</v>
      </c>
      <c r="F74" s="193" t="s">
        <v>120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170</v>
      </c>
      <c r="C75" s="229" t="s">
        <v>129</v>
      </c>
      <c r="D75" s="51" t="s">
        <v>120</v>
      </c>
      <c r="E75" s="46">
        <v>20111</v>
      </c>
      <c r="F75" s="193" t="s">
        <v>120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171</v>
      </c>
      <c r="C76" s="229" t="s">
        <v>129</v>
      </c>
      <c r="D76" s="51" t="s">
        <v>120</v>
      </c>
      <c r="E76" s="46">
        <v>229095</v>
      </c>
      <c r="F76" s="193" t="s">
        <v>120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172</v>
      </c>
      <c r="C77" s="229" t="s">
        <v>129</v>
      </c>
      <c r="D77" s="51" t="s">
        <v>120</v>
      </c>
      <c r="E77" s="46">
        <v>279854.5</v>
      </c>
      <c r="F77" s="193" t="s">
        <v>120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173</v>
      </c>
      <c r="C78" s="229" t="s">
        <v>129</v>
      </c>
      <c r="D78" s="51" t="s">
        <v>120</v>
      </c>
      <c r="E78" s="46">
        <v>157271</v>
      </c>
      <c r="F78" s="193" t="s">
        <v>120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174</v>
      </c>
      <c r="C79" s="229" t="s">
        <v>129</v>
      </c>
      <c r="D79" s="51" t="s">
        <v>120</v>
      </c>
      <c r="E79" s="46">
        <v>284545</v>
      </c>
      <c r="F79" s="193" t="s">
        <v>120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175</v>
      </c>
      <c r="C80" s="229" t="s">
        <v>129</v>
      </c>
      <c r="D80" s="51" t="s">
        <v>120</v>
      </c>
      <c r="E80" s="46">
        <v>120557.6</v>
      </c>
      <c r="F80" s="193" t="s">
        <v>120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176</v>
      </c>
      <c r="C81" s="229" t="s">
        <v>129</v>
      </c>
      <c r="D81" s="51" t="s">
        <v>120</v>
      </c>
      <c r="E81" s="46">
        <v>31797.599999999999</v>
      </c>
      <c r="F81" s="193" t="s">
        <v>120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177</v>
      </c>
      <c r="C82" s="229" t="s">
        <v>129</v>
      </c>
      <c r="D82" s="51" t="s">
        <v>120</v>
      </c>
      <c r="E82" s="46">
        <v>25200</v>
      </c>
      <c r="F82" s="193" t="s">
        <v>120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178</v>
      </c>
      <c r="C83" s="229" t="s">
        <v>129</v>
      </c>
      <c r="D83" s="51" t="s">
        <v>120</v>
      </c>
      <c r="E83" s="46">
        <v>131707</v>
      </c>
      <c r="F83" s="193" t="s">
        <v>120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179</v>
      </c>
      <c r="C84" s="229" t="s">
        <v>129</v>
      </c>
      <c r="D84" s="51" t="s">
        <v>120</v>
      </c>
      <c r="E84" s="46">
        <v>446666</v>
      </c>
      <c r="F84" s="193" t="s">
        <v>120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180</v>
      </c>
      <c r="C85" s="229" t="s">
        <v>129</v>
      </c>
      <c r="D85" s="51" t="s">
        <v>181</v>
      </c>
      <c r="E85" s="46">
        <v>97321</v>
      </c>
      <c r="F85" s="193" t="s">
        <v>181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182</v>
      </c>
      <c r="C86" s="229" t="s">
        <v>129</v>
      </c>
      <c r="D86" s="51" t="s">
        <v>181</v>
      </c>
      <c r="E86" s="46">
        <v>99191</v>
      </c>
      <c r="F86" s="193" t="s">
        <v>181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183</v>
      </c>
      <c r="C87" s="229" t="s">
        <v>129</v>
      </c>
      <c r="D87" s="51" t="s">
        <v>120</v>
      </c>
      <c r="E87" s="46">
        <v>30600</v>
      </c>
      <c r="F87" s="193" t="s">
        <v>120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184</v>
      </c>
      <c r="C88" s="229" t="s">
        <v>129</v>
      </c>
      <c r="D88" s="51" t="s">
        <v>120</v>
      </c>
      <c r="E88" s="46">
        <v>27800</v>
      </c>
      <c r="F88" s="193" t="s">
        <v>120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185</v>
      </c>
      <c r="C89" s="229" t="s">
        <v>129</v>
      </c>
      <c r="D89" s="51" t="s">
        <v>120</v>
      </c>
      <c r="E89" s="46">
        <v>25955</v>
      </c>
      <c r="F89" s="193" t="s">
        <v>120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186</v>
      </c>
      <c r="C90" s="229" t="s">
        <v>129</v>
      </c>
      <c r="D90" s="51" t="s">
        <v>120</v>
      </c>
      <c r="E90" s="46">
        <v>58187.6</v>
      </c>
      <c r="F90" s="193" t="s">
        <v>120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187</v>
      </c>
      <c r="C91" s="229" t="s">
        <v>129</v>
      </c>
      <c r="D91" s="51" t="s">
        <v>120</v>
      </c>
      <c r="E91" s="46">
        <v>40505.5</v>
      </c>
      <c r="F91" s="193" t="s">
        <v>120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188</v>
      </c>
      <c r="C92" s="229" t="s">
        <v>129</v>
      </c>
      <c r="D92" s="51" t="s">
        <v>120</v>
      </c>
      <c r="E92" s="46">
        <v>28585</v>
      </c>
      <c r="F92" s="193" t="s">
        <v>120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189</v>
      </c>
      <c r="C93" s="229" t="s">
        <v>129</v>
      </c>
      <c r="D93" s="51" t="s">
        <v>120</v>
      </c>
      <c r="E93" s="46">
        <v>204785</v>
      </c>
      <c r="F93" s="193" t="s">
        <v>120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190</v>
      </c>
      <c r="C94" s="229" t="s">
        <v>129</v>
      </c>
      <c r="D94" s="51" t="s">
        <v>120</v>
      </c>
      <c r="E94" s="46">
        <v>64500</v>
      </c>
      <c r="F94" s="193" t="s">
        <v>120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191</v>
      </c>
      <c r="C95" s="229" t="s">
        <v>129</v>
      </c>
      <c r="D95" s="51" t="s">
        <v>120</v>
      </c>
      <c r="E95" s="46">
        <v>111250</v>
      </c>
      <c r="F95" s="193" t="s">
        <v>120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192</v>
      </c>
      <c r="C96" s="229" t="s">
        <v>129</v>
      </c>
      <c r="D96" s="51" t="s">
        <v>120</v>
      </c>
      <c r="E96" s="46">
        <v>79000</v>
      </c>
      <c r="F96" s="193" t="s">
        <v>120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193</v>
      </c>
      <c r="C97" s="229" t="s">
        <v>129</v>
      </c>
      <c r="D97" s="51" t="s">
        <v>120</v>
      </c>
      <c r="E97" s="46">
        <v>108010</v>
      </c>
      <c r="F97" s="193" t="s">
        <v>120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194</v>
      </c>
      <c r="C98" s="229" t="s">
        <v>129</v>
      </c>
      <c r="D98" s="51" t="s">
        <v>120</v>
      </c>
      <c r="E98" s="46">
        <v>71816.5</v>
      </c>
      <c r="F98" s="193" t="s">
        <v>120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195</v>
      </c>
      <c r="C99" s="229" t="s">
        <v>129</v>
      </c>
      <c r="D99" s="51" t="s">
        <v>120</v>
      </c>
      <c r="E99" s="46">
        <v>89211</v>
      </c>
      <c r="F99" s="193" t="s">
        <v>120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196</v>
      </c>
      <c r="C100" s="229" t="s">
        <v>129</v>
      </c>
      <c r="D100" s="51" t="s">
        <v>120</v>
      </c>
      <c r="E100" s="46">
        <v>603076</v>
      </c>
      <c r="F100" s="193" t="s">
        <v>120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197</v>
      </c>
      <c r="C101" s="229" t="s">
        <v>129</v>
      </c>
      <c r="D101" s="51" t="s">
        <v>120</v>
      </c>
      <c r="E101" s="46">
        <v>248532</v>
      </c>
      <c r="F101" s="193" t="s">
        <v>120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198</v>
      </c>
      <c r="C102" s="229" t="s">
        <v>129</v>
      </c>
      <c r="D102" s="51" t="s">
        <v>120</v>
      </c>
      <c r="E102" s="46">
        <v>33000</v>
      </c>
      <c r="F102" s="193" t="s">
        <v>120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199</v>
      </c>
      <c r="C103" s="229" t="s">
        <v>129</v>
      </c>
      <c r="D103" s="51" t="s">
        <v>120</v>
      </c>
      <c r="E103" s="46">
        <v>26141</v>
      </c>
      <c r="F103" s="193" t="s">
        <v>120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200</v>
      </c>
      <c r="C104" s="229" t="s">
        <v>129</v>
      </c>
      <c r="D104" s="51" t="s">
        <v>120</v>
      </c>
      <c r="E104" s="46">
        <v>9818</v>
      </c>
      <c r="F104" s="193" t="s">
        <v>120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201</v>
      </c>
      <c r="C105" s="229" t="s">
        <v>129</v>
      </c>
      <c r="D105" s="51" t="s">
        <v>120</v>
      </c>
      <c r="E105" s="46">
        <v>37905</v>
      </c>
      <c r="F105" s="193" t="s">
        <v>120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202</v>
      </c>
      <c r="C106" s="229" t="s">
        <v>129</v>
      </c>
      <c r="D106" s="51" t="s">
        <v>120</v>
      </c>
      <c r="E106" s="46">
        <v>17500</v>
      </c>
      <c r="F106" s="193" t="s">
        <v>120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203</v>
      </c>
      <c r="C107" s="229" t="s">
        <v>129</v>
      </c>
      <c r="D107" s="51" t="s">
        <v>181</v>
      </c>
      <c r="E107" s="46">
        <v>47662</v>
      </c>
      <c r="F107" s="193" t="s">
        <v>181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204</v>
      </c>
      <c r="C108" s="229" t="s">
        <v>129</v>
      </c>
      <c r="D108" s="51" t="s">
        <v>181</v>
      </c>
      <c r="E108" s="46">
        <v>8533</v>
      </c>
      <c r="F108" s="193" t="s">
        <v>181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205</v>
      </c>
      <c r="C109" s="229" t="s">
        <v>129</v>
      </c>
      <c r="D109" s="51" t="s">
        <v>181</v>
      </c>
      <c r="E109" s="46">
        <v>8367</v>
      </c>
      <c r="F109" s="193" t="s">
        <v>181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206</v>
      </c>
      <c r="C110" s="229" t="s">
        <v>129</v>
      </c>
      <c r="D110" s="51" t="s">
        <v>181</v>
      </c>
      <c r="E110" s="46">
        <v>32859</v>
      </c>
      <c r="F110" s="193" t="s">
        <v>181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207</v>
      </c>
      <c r="C111" s="229" t="s">
        <v>129</v>
      </c>
      <c r="D111" s="51" t="s">
        <v>181</v>
      </c>
      <c r="E111" s="46">
        <v>9366</v>
      </c>
      <c r="F111" s="193" t="s">
        <v>181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208</v>
      </c>
      <c r="C112" s="229" t="s">
        <v>129</v>
      </c>
      <c r="D112" s="51" t="s">
        <v>181</v>
      </c>
      <c r="E112" s="46">
        <v>54502</v>
      </c>
      <c r="F112" s="193" t="s">
        <v>181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209</v>
      </c>
      <c r="C113" s="229" t="s">
        <v>129</v>
      </c>
      <c r="D113" s="51" t="s">
        <v>210</v>
      </c>
      <c r="E113" s="46">
        <v>14170</v>
      </c>
      <c r="F113" s="193" t="s">
        <v>210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211</v>
      </c>
      <c r="C114" s="229" t="s">
        <v>129</v>
      </c>
      <c r="D114" s="51" t="s">
        <v>120</v>
      </c>
      <c r="E114" s="46">
        <v>57850</v>
      </c>
      <c r="F114" s="193" t="s">
        <v>120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212</v>
      </c>
      <c r="C115" s="229" t="s">
        <v>129</v>
      </c>
      <c r="D115" s="51" t="s">
        <v>213</v>
      </c>
      <c r="E115" s="46">
        <v>33800</v>
      </c>
      <c r="F115" s="193" t="s">
        <v>120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214</v>
      </c>
      <c r="C116" s="229" t="s">
        <v>129</v>
      </c>
      <c r="D116" s="51" t="s">
        <v>215</v>
      </c>
      <c r="E116" s="46">
        <v>50178</v>
      </c>
      <c r="F116" s="193" t="s">
        <v>215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216</v>
      </c>
      <c r="C117" s="229" t="s">
        <v>129</v>
      </c>
      <c r="D117" s="51" t="s">
        <v>181</v>
      </c>
      <c r="E117" s="46">
        <v>35105</v>
      </c>
      <c r="F117" s="193" t="s">
        <v>181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217</v>
      </c>
      <c r="C118" s="229" t="s">
        <v>129</v>
      </c>
      <c r="D118" s="51" t="s">
        <v>120</v>
      </c>
      <c r="E118" s="46">
        <v>175000</v>
      </c>
      <c r="F118" s="193" t="s">
        <v>120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218</v>
      </c>
      <c r="C119" s="229" t="s">
        <v>129</v>
      </c>
      <c r="D119" s="51" t="s">
        <v>120</v>
      </c>
      <c r="E119" s="46">
        <v>283333.33333333331</v>
      </c>
      <c r="F119" s="193" t="s">
        <v>120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219</v>
      </c>
      <c r="C120" s="229" t="s">
        <v>129</v>
      </c>
      <c r="D120" s="51" t="s">
        <v>120</v>
      </c>
      <c r="E120" s="46">
        <v>40333.5</v>
      </c>
      <c r="F120" s="193" t="s">
        <v>120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220</v>
      </c>
      <c r="C121" s="229" t="s">
        <v>129</v>
      </c>
      <c r="D121" s="51" t="s">
        <v>120</v>
      </c>
      <c r="E121" s="46">
        <v>15547.5</v>
      </c>
      <c r="F121" s="193" t="s">
        <v>120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221</v>
      </c>
      <c r="C122" s="229" t="s">
        <v>129</v>
      </c>
      <c r="D122" s="51" t="s">
        <v>120</v>
      </c>
      <c r="E122" s="46">
        <v>18172.599999999999</v>
      </c>
      <c r="F122" s="193" t="s">
        <v>120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222</v>
      </c>
      <c r="C123" s="229" t="s">
        <v>129</v>
      </c>
      <c r="D123" s="51" t="s">
        <v>223</v>
      </c>
      <c r="E123" s="46">
        <v>38591.666666666664</v>
      </c>
      <c r="F123" s="193" t="s">
        <v>223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224</v>
      </c>
      <c r="C124" s="229" t="s">
        <v>129</v>
      </c>
      <c r="D124" s="51" t="s">
        <v>181</v>
      </c>
      <c r="E124" s="46">
        <v>22134</v>
      </c>
      <c r="F124" s="193" t="s">
        <v>181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225</v>
      </c>
      <c r="C125" s="229" t="s">
        <v>129</v>
      </c>
      <c r="D125" s="51" t="s">
        <v>120</v>
      </c>
      <c r="E125" s="46">
        <v>18125</v>
      </c>
      <c r="F125" s="193" t="s">
        <v>120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226</v>
      </c>
      <c r="C126" s="229" t="s">
        <v>129</v>
      </c>
      <c r="D126" s="51" t="s">
        <v>120</v>
      </c>
      <c r="E126" s="46">
        <v>102685</v>
      </c>
      <c r="F126" s="193" t="s">
        <v>120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227</v>
      </c>
      <c r="C127" s="229" t="s">
        <v>129</v>
      </c>
      <c r="D127" s="51" t="s">
        <v>120</v>
      </c>
      <c r="E127" s="46">
        <v>25163</v>
      </c>
      <c r="F127" s="193" t="s">
        <v>120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228</v>
      </c>
      <c r="C128" s="229" t="s">
        <v>129</v>
      </c>
      <c r="D128" s="51" t="s">
        <v>181</v>
      </c>
      <c r="E128" s="46">
        <v>149370</v>
      </c>
      <c r="F128" s="193" t="s">
        <v>181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229</v>
      </c>
      <c r="C129" s="229" t="s">
        <v>129</v>
      </c>
      <c r="D129" s="51" t="s">
        <v>120</v>
      </c>
      <c r="E129" s="46">
        <v>83922.5</v>
      </c>
      <c r="F129" s="193" t="s">
        <v>120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230</v>
      </c>
      <c r="C130" s="229" t="s">
        <v>129</v>
      </c>
      <c r="D130" s="51" t="s">
        <v>120</v>
      </c>
      <c r="E130" s="46">
        <v>547525</v>
      </c>
      <c r="F130" s="193" t="s">
        <v>120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231</v>
      </c>
      <c r="C131" s="229" t="s">
        <v>129</v>
      </c>
      <c r="D131" s="51" t="s">
        <v>215</v>
      </c>
      <c r="E131" s="46">
        <v>8850</v>
      </c>
      <c r="F131" s="193" t="s">
        <v>215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232</v>
      </c>
      <c r="C132" s="229" t="s">
        <v>129</v>
      </c>
      <c r="D132" s="51" t="s">
        <v>233</v>
      </c>
      <c r="E132" s="46">
        <v>135533.5</v>
      </c>
      <c r="F132" s="193" t="s">
        <v>233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234</v>
      </c>
      <c r="C133" s="229" t="s">
        <v>129</v>
      </c>
      <c r="D133" s="51" t="s">
        <v>120</v>
      </c>
      <c r="E133" s="46">
        <v>313317.5</v>
      </c>
      <c r="F133" s="193" t="s">
        <v>120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235</v>
      </c>
      <c r="C134" s="229" t="s">
        <v>129</v>
      </c>
      <c r="D134" s="51" t="s">
        <v>120</v>
      </c>
      <c r="E134" s="46">
        <v>22214</v>
      </c>
      <c r="F134" s="193" t="s">
        <v>120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236</v>
      </c>
      <c r="C135" s="229" t="s">
        <v>129</v>
      </c>
      <c r="D135" s="51" t="s">
        <v>120</v>
      </c>
      <c r="E135" s="46">
        <v>293333.33500000002</v>
      </c>
      <c r="F135" s="193" t="s">
        <v>120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237</v>
      </c>
      <c r="C136" s="229" t="s">
        <v>129</v>
      </c>
      <c r="D136" s="51" t="s">
        <v>120</v>
      </c>
      <c r="E136" s="46">
        <v>30290</v>
      </c>
      <c r="F136" s="193" t="s">
        <v>120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238</v>
      </c>
      <c r="C137" s="229" t="s">
        <v>129</v>
      </c>
      <c r="D137" s="51" t="s">
        <v>120</v>
      </c>
      <c r="E137" s="46">
        <v>69202</v>
      </c>
      <c r="F137" s="193" t="s">
        <v>120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239</v>
      </c>
      <c r="C138" s="229" t="s">
        <v>129</v>
      </c>
      <c r="D138" s="51" t="s">
        <v>223</v>
      </c>
      <c r="E138" s="46">
        <v>90800</v>
      </c>
      <c r="F138" s="193" t="s">
        <v>223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240</v>
      </c>
      <c r="C139" s="229" t="s">
        <v>129</v>
      </c>
      <c r="D139" s="51" t="s">
        <v>120</v>
      </c>
      <c r="E139" s="46">
        <v>79333.666666666672</v>
      </c>
      <c r="F139" s="193" t="s">
        <v>120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241</v>
      </c>
      <c r="C140" s="229" t="s">
        <v>129</v>
      </c>
      <c r="D140" s="51" t="s">
        <v>120</v>
      </c>
      <c r="E140" s="46">
        <v>27500</v>
      </c>
      <c r="F140" s="193" t="s">
        <v>120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242</v>
      </c>
      <c r="C141" s="229" t="s">
        <v>129</v>
      </c>
      <c r="D141" s="51" t="s">
        <v>120</v>
      </c>
      <c r="E141" s="46">
        <v>16548</v>
      </c>
      <c r="F141" s="193" t="s">
        <v>120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127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102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88</v>
      </c>
      <c r="B161" s="127" t="s">
        <v>104</v>
      </c>
      <c r="C161" s="123" t="s">
        <v>105</v>
      </c>
      <c r="D161" s="107" t="s">
        <v>106</v>
      </c>
      <c r="E161" s="72" t="s">
        <v>107</v>
      </c>
      <c r="F161" s="192" t="s">
        <v>108</v>
      </c>
      <c r="G161" s="74" t="s">
        <v>109</v>
      </c>
      <c r="H161" s="75" t="s">
        <v>110</v>
      </c>
      <c r="I161" s="75" t="s">
        <v>111</v>
      </c>
      <c r="J161" s="77" t="s">
        <v>112</v>
      </c>
    </row>
    <row r="162" spans="1:10" ht="15" customHeight="1">
      <c r="A162" s="44">
        <v>1</v>
      </c>
      <c r="B162" s="206" t="s">
        <v>243</v>
      </c>
      <c r="C162" s="229" t="s">
        <v>32</v>
      </c>
      <c r="D162" s="51" t="s">
        <v>181</v>
      </c>
      <c r="E162" s="46">
        <v>760</v>
      </c>
      <c r="F162" s="193" t="s">
        <v>181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244</v>
      </c>
      <c r="C163" s="229" t="s">
        <v>32</v>
      </c>
      <c r="D163" s="51" t="s">
        <v>245</v>
      </c>
      <c r="E163" s="46">
        <v>45667</v>
      </c>
      <c r="F163" s="193" t="s">
        <v>245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246</v>
      </c>
      <c r="C164" s="229" t="s">
        <v>32</v>
      </c>
      <c r="D164" s="51" t="s">
        <v>247</v>
      </c>
      <c r="E164" s="46">
        <v>41000</v>
      </c>
      <c r="F164" s="193" t="s">
        <v>248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37</v>
      </c>
      <c r="C165" s="229" t="s">
        <v>32</v>
      </c>
      <c r="D165" s="51" t="s">
        <v>247</v>
      </c>
      <c r="E165" s="46">
        <v>58500</v>
      </c>
      <c r="F165" s="193" t="s">
        <v>248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249</v>
      </c>
      <c r="C166" s="229" t="s">
        <v>32</v>
      </c>
      <c r="D166" s="51" t="s">
        <v>245</v>
      </c>
      <c r="E166" s="46">
        <v>17830</v>
      </c>
      <c r="F166" s="193" t="s">
        <v>250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251</v>
      </c>
      <c r="C167" s="229" t="s">
        <v>32</v>
      </c>
      <c r="D167" s="51" t="s">
        <v>181</v>
      </c>
      <c r="E167" s="46">
        <v>639</v>
      </c>
      <c r="F167" s="51" t="s">
        <v>181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252</v>
      </c>
      <c r="C168" s="229" t="s">
        <v>32</v>
      </c>
      <c r="D168" s="51" t="s">
        <v>181</v>
      </c>
      <c r="E168" s="46">
        <v>639</v>
      </c>
      <c r="F168" s="51" t="s">
        <v>181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253</v>
      </c>
      <c r="C169" s="229" t="s">
        <v>32</v>
      </c>
      <c r="D169" s="51" t="s">
        <v>181</v>
      </c>
      <c r="E169" s="46">
        <v>639</v>
      </c>
      <c r="F169" s="51" t="s">
        <v>181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254</v>
      </c>
      <c r="C170" s="229" t="s">
        <v>32</v>
      </c>
      <c r="D170" s="51" t="s">
        <v>181</v>
      </c>
      <c r="E170" s="46">
        <v>639</v>
      </c>
      <c r="F170" s="51" t="s">
        <v>181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255</v>
      </c>
      <c r="C171" s="229" t="s">
        <v>32</v>
      </c>
      <c r="D171" s="51" t="s">
        <v>181</v>
      </c>
      <c r="E171" s="46">
        <v>639</v>
      </c>
      <c r="F171" s="51" t="s">
        <v>181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256</v>
      </c>
      <c r="C172" s="229" t="s">
        <v>32</v>
      </c>
      <c r="D172" s="51" t="s">
        <v>181</v>
      </c>
      <c r="E172" s="46">
        <v>639</v>
      </c>
      <c r="F172" s="51" t="s">
        <v>181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257</v>
      </c>
      <c r="C173" s="229" t="s">
        <v>32</v>
      </c>
      <c r="D173" s="51" t="s">
        <v>181</v>
      </c>
      <c r="E173" s="46">
        <v>639</v>
      </c>
      <c r="F173" s="51" t="s">
        <v>181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258</v>
      </c>
      <c r="C174" s="229" t="s">
        <v>32</v>
      </c>
      <c r="D174" s="51" t="s">
        <v>181</v>
      </c>
      <c r="E174" s="46">
        <v>639</v>
      </c>
      <c r="F174" s="51" t="s">
        <v>181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259</v>
      </c>
      <c r="C175" s="229" t="s">
        <v>32</v>
      </c>
      <c r="D175" s="51" t="s">
        <v>181</v>
      </c>
      <c r="E175" s="46">
        <v>639</v>
      </c>
      <c r="F175" s="51" t="s">
        <v>181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260</v>
      </c>
      <c r="C176" s="229" t="s">
        <v>32</v>
      </c>
      <c r="D176" s="51" t="s">
        <v>181</v>
      </c>
      <c r="E176" s="46">
        <v>639</v>
      </c>
      <c r="F176" s="51" t="s">
        <v>181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261</v>
      </c>
      <c r="C177" s="229" t="s">
        <v>32</v>
      </c>
      <c r="D177" s="51" t="s">
        <v>181</v>
      </c>
      <c r="E177" s="46">
        <v>639</v>
      </c>
      <c r="F177" s="51" t="s">
        <v>181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262</v>
      </c>
      <c r="C178" s="229" t="s">
        <v>32</v>
      </c>
      <c r="D178" s="51" t="s">
        <v>181</v>
      </c>
      <c r="E178" s="46">
        <v>639</v>
      </c>
      <c r="F178" s="51" t="s">
        <v>181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263</v>
      </c>
      <c r="C179" s="229" t="s">
        <v>32</v>
      </c>
      <c r="D179" s="51" t="s">
        <v>181</v>
      </c>
      <c r="E179" s="46">
        <v>639</v>
      </c>
      <c r="F179" s="51" t="s">
        <v>181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264</v>
      </c>
      <c r="C180" s="229" t="s">
        <v>32</v>
      </c>
      <c r="D180" s="51" t="s">
        <v>181</v>
      </c>
      <c r="E180" s="46">
        <v>639</v>
      </c>
      <c r="F180" s="51" t="s">
        <v>181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265</v>
      </c>
      <c r="C181" s="229" t="s">
        <v>32</v>
      </c>
      <c r="D181" s="51" t="s">
        <v>181</v>
      </c>
      <c r="E181" s="46">
        <v>639</v>
      </c>
      <c r="F181" s="51" t="s">
        <v>181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266</v>
      </c>
      <c r="C182" s="229" t="s">
        <v>32</v>
      </c>
      <c r="D182" s="51" t="s">
        <v>181</v>
      </c>
      <c r="E182" s="65">
        <v>475.34</v>
      </c>
      <c r="F182" s="51" t="s">
        <v>181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267</v>
      </c>
      <c r="C183" s="229" t="s">
        <v>32</v>
      </c>
      <c r="D183" s="51" t="s">
        <v>181</v>
      </c>
      <c r="E183" s="65">
        <v>475.34</v>
      </c>
      <c r="F183" s="51" t="s">
        <v>181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268</v>
      </c>
      <c r="C184" s="229" t="s">
        <v>32</v>
      </c>
      <c r="D184" s="51" t="s">
        <v>181</v>
      </c>
      <c r="E184" s="65">
        <v>475.34</v>
      </c>
      <c r="F184" s="51" t="s">
        <v>181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269</v>
      </c>
      <c r="C185" s="229" t="s">
        <v>32</v>
      </c>
      <c r="D185" s="51" t="s">
        <v>181</v>
      </c>
      <c r="E185" s="65">
        <v>475.34</v>
      </c>
      <c r="F185" s="51" t="s">
        <v>181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270</v>
      </c>
      <c r="C186" s="229" t="s">
        <v>32</v>
      </c>
      <c r="D186" s="51" t="s">
        <v>181</v>
      </c>
      <c r="E186" s="65">
        <v>475.34</v>
      </c>
      <c r="F186" s="51" t="s">
        <v>181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271</v>
      </c>
      <c r="C187" s="229" t="s">
        <v>32</v>
      </c>
      <c r="D187" s="51" t="s">
        <v>181</v>
      </c>
      <c r="E187" s="65">
        <v>475.34</v>
      </c>
      <c r="F187" s="51" t="s">
        <v>181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272</v>
      </c>
      <c r="C188" s="229" t="s">
        <v>32</v>
      </c>
      <c r="D188" s="51" t="s">
        <v>181</v>
      </c>
      <c r="E188" s="65">
        <v>475.34</v>
      </c>
      <c r="F188" s="51" t="s">
        <v>181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273</v>
      </c>
      <c r="C189" s="229" t="s">
        <v>32</v>
      </c>
      <c r="D189" s="51" t="s">
        <v>181</v>
      </c>
      <c r="E189" s="65">
        <v>475.34</v>
      </c>
      <c r="F189" s="51" t="s">
        <v>181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274</v>
      </c>
      <c r="C190" s="229" t="s">
        <v>32</v>
      </c>
      <c r="D190" s="51" t="s">
        <v>181</v>
      </c>
      <c r="E190" s="65">
        <v>475.34</v>
      </c>
      <c r="F190" s="51" t="s">
        <v>181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275</v>
      </c>
      <c r="C191" s="229" t="s">
        <v>32</v>
      </c>
      <c r="D191" s="51" t="s">
        <v>181</v>
      </c>
      <c r="E191" s="65">
        <v>475.34</v>
      </c>
      <c r="F191" s="51" t="s">
        <v>181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276</v>
      </c>
      <c r="C192" s="229" t="s">
        <v>32</v>
      </c>
      <c r="D192" s="61" t="s">
        <v>248</v>
      </c>
      <c r="E192" s="65">
        <v>9800</v>
      </c>
      <c r="F192" s="196" t="s">
        <v>277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47</v>
      </c>
      <c r="C193" s="229" t="s">
        <v>32</v>
      </c>
      <c r="D193" s="61" t="s">
        <v>248</v>
      </c>
      <c r="E193" s="65">
        <v>943.5</v>
      </c>
      <c r="F193" s="196" t="s">
        <v>248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278</v>
      </c>
      <c r="C194" s="229" t="s">
        <v>32</v>
      </c>
      <c r="D194" s="61" t="s">
        <v>248</v>
      </c>
      <c r="E194" s="65">
        <v>943.5</v>
      </c>
      <c r="F194" s="196" t="s">
        <v>277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34</v>
      </c>
      <c r="C195" s="229" t="s">
        <v>32</v>
      </c>
      <c r="D195" s="61" t="s">
        <v>248</v>
      </c>
      <c r="E195" s="65">
        <v>1223</v>
      </c>
      <c r="F195" s="196" t="s">
        <v>277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279</v>
      </c>
      <c r="C196" s="229" t="s">
        <v>32</v>
      </c>
      <c r="D196" s="251" t="s">
        <v>245</v>
      </c>
      <c r="E196" s="65">
        <v>16471.25</v>
      </c>
      <c r="F196" s="252" t="s">
        <v>245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280</v>
      </c>
      <c r="C197" s="229" t="s">
        <v>32</v>
      </c>
      <c r="D197" s="251" t="s">
        <v>245</v>
      </c>
      <c r="E197" s="65">
        <v>32931.5</v>
      </c>
      <c r="F197" s="252" t="s">
        <v>245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281</v>
      </c>
      <c r="C198" s="229" t="s">
        <v>32</v>
      </c>
      <c r="D198" s="251" t="s">
        <v>245</v>
      </c>
      <c r="E198" s="65">
        <v>16209.5</v>
      </c>
      <c r="F198" s="252" t="s">
        <v>245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282</v>
      </c>
      <c r="C199" s="229" t="s">
        <v>32</v>
      </c>
      <c r="D199" s="52" t="s">
        <v>245</v>
      </c>
      <c r="E199" s="46">
        <v>32417</v>
      </c>
      <c r="F199" s="197" t="s">
        <v>245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283</v>
      </c>
      <c r="C200" s="229" t="s">
        <v>32</v>
      </c>
      <c r="D200" s="52" t="s">
        <v>245</v>
      </c>
      <c r="E200" s="46">
        <v>50250</v>
      </c>
      <c r="F200" s="197" t="s">
        <v>245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284</v>
      </c>
      <c r="C201" s="229" t="s">
        <v>32</v>
      </c>
      <c r="D201" s="52" t="s">
        <v>245</v>
      </c>
      <c r="E201" s="46">
        <v>25131.5</v>
      </c>
      <c r="F201" s="197" t="s">
        <v>245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285</v>
      </c>
      <c r="C202" s="229" t="s">
        <v>32</v>
      </c>
      <c r="D202" s="155" t="s">
        <v>247</v>
      </c>
      <c r="E202" s="156">
        <v>3700</v>
      </c>
      <c r="F202" s="193" t="s">
        <v>250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286</v>
      </c>
      <c r="C203" s="229" t="s">
        <v>32</v>
      </c>
      <c r="D203" s="51" t="s">
        <v>248</v>
      </c>
      <c r="E203" s="46">
        <v>92</v>
      </c>
      <c r="F203" s="193" t="s">
        <v>248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287</v>
      </c>
      <c r="C204" s="229" t="s">
        <v>32</v>
      </c>
      <c r="D204" s="155" t="s">
        <v>248</v>
      </c>
      <c r="E204" s="156">
        <v>92</v>
      </c>
      <c r="F204" s="193" t="s">
        <v>248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288</v>
      </c>
      <c r="C205" s="229" t="s">
        <v>32</v>
      </c>
      <c r="D205" s="155" t="s">
        <v>248</v>
      </c>
      <c r="E205" s="156">
        <v>92</v>
      </c>
      <c r="F205" s="193" t="s">
        <v>248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289</v>
      </c>
      <c r="C206" s="229" t="s">
        <v>32</v>
      </c>
      <c r="D206" s="155" t="s">
        <v>248</v>
      </c>
      <c r="E206" s="156">
        <v>8591.7999999999993</v>
      </c>
      <c r="F206" s="193" t="s">
        <v>248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290</v>
      </c>
      <c r="C207" s="229" t="s">
        <v>32</v>
      </c>
      <c r="D207" s="155" t="s">
        <v>248</v>
      </c>
      <c r="E207" s="156">
        <v>10740.701999999999</v>
      </c>
      <c r="F207" s="193" t="s">
        <v>248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291</v>
      </c>
      <c r="C208" s="229" t="s">
        <v>32</v>
      </c>
      <c r="D208" s="155" t="s">
        <v>248</v>
      </c>
      <c r="E208" s="156">
        <v>26000</v>
      </c>
      <c r="F208" s="193" t="s">
        <v>250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292</v>
      </c>
      <c r="C209" s="229" t="s">
        <v>32</v>
      </c>
      <c r="D209" s="155" t="s">
        <v>248</v>
      </c>
      <c r="E209" s="156">
        <v>13000</v>
      </c>
      <c r="F209" s="193" t="s">
        <v>250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293</v>
      </c>
      <c r="C210" s="229" t="s">
        <v>32</v>
      </c>
      <c r="D210" s="155" t="s">
        <v>248</v>
      </c>
      <c r="E210" s="156">
        <v>7000</v>
      </c>
      <c r="F210" s="193" t="s">
        <v>294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295</v>
      </c>
      <c r="C211" s="229" t="s">
        <v>32</v>
      </c>
      <c r="D211" s="51" t="s">
        <v>247</v>
      </c>
      <c r="E211" s="46">
        <v>12000</v>
      </c>
      <c r="F211" s="193" t="s">
        <v>294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296</v>
      </c>
      <c r="C212" s="229" t="s">
        <v>32</v>
      </c>
      <c r="D212" s="155" t="s">
        <v>120</v>
      </c>
      <c r="E212" s="156">
        <v>7266.666666666667</v>
      </c>
      <c r="F212" s="193" t="s">
        <v>294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45</v>
      </c>
      <c r="C213" s="229" t="s">
        <v>32</v>
      </c>
      <c r="D213" s="155" t="s">
        <v>120</v>
      </c>
      <c r="E213" s="156">
        <v>7266.666666666667</v>
      </c>
      <c r="F213" s="193" t="s">
        <v>294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297</v>
      </c>
      <c r="C214" s="229" t="s">
        <v>32</v>
      </c>
      <c r="D214" s="155" t="s">
        <v>120</v>
      </c>
      <c r="E214" s="156">
        <v>7266.665</v>
      </c>
      <c r="F214" s="193" t="s">
        <v>294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298</v>
      </c>
      <c r="C215" s="229" t="s">
        <v>32</v>
      </c>
      <c r="D215" s="155" t="s">
        <v>247</v>
      </c>
      <c r="E215" s="156">
        <v>5000</v>
      </c>
      <c r="F215" s="193" t="s">
        <v>294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299</v>
      </c>
      <c r="C216" s="229" t="s">
        <v>32</v>
      </c>
      <c r="D216" s="155" t="s">
        <v>120</v>
      </c>
      <c r="E216" s="156">
        <v>2866.6666666666665</v>
      </c>
      <c r="F216" s="193" t="s">
        <v>120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300</v>
      </c>
      <c r="C217" s="229" t="s">
        <v>32</v>
      </c>
      <c r="D217" s="51" t="s">
        <v>120</v>
      </c>
      <c r="E217" s="46">
        <v>2866.6666666666665</v>
      </c>
      <c r="F217" s="193" t="s">
        <v>120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301</v>
      </c>
      <c r="C218" s="229" t="s">
        <v>32</v>
      </c>
      <c r="D218" s="51" t="s">
        <v>245</v>
      </c>
      <c r="E218" s="170">
        <v>8000</v>
      </c>
      <c r="F218" s="198" t="s">
        <v>250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302</v>
      </c>
      <c r="C219" s="229" t="s">
        <v>32</v>
      </c>
      <c r="D219" s="51" t="s">
        <v>245</v>
      </c>
      <c r="E219" s="170">
        <v>10000</v>
      </c>
      <c r="F219" s="198" t="s">
        <v>250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303</v>
      </c>
      <c r="C220" s="229" t="s">
        <v>32</v>
      </c>
      <c r="D220" s="51" t="s">
        <v>245</v>
      </c>
      <c r="E220" s="170">
        <v>10000</v>
      </c>
      <c r="F220" s="198" t="s">
        <v>250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304</v>
      </c>
      <c r="C221" s="229" t="s">
        <v>32</v>
      </c>
      <c r="D221" s="51" t="s">
        <v>213</v>
      </c>
      <c r="E221" s="170">
        <v>636792</v>
      </c>
      <c r="F221" s="198" t="s">
        <v>120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305</v>
      </c>
      <c r="C222" s="229" t="s">
        <v>32</v>
      </c>
      <c r="D222" s="51" t="s">
        <v>277</v>
      </c>
      <c r="E222" s="46">
        <v>28.18</v>
      </c>
      <c r="F222" s="199" t="s">
        <v>277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306</v>
      </c>
      <c r="C223" s="229" t="s">
        <v>32</v>
      </c>
      <c r="D223" s="51" t="s">
        <v>277</v>
      </c>
      <c r="E223" s="170">
        <v>2700</v>
      </c>
      <c r="F223" s="198" t="s">
        <v>277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33</v>
      </c>
      <c r="C224" s="229" t="s">
        <v>32</v>
      </c>
      <c r="D224" s="51" t="s">
        <v>277</v>
      </c>
      <c r="E224" s="170">
        <v>18.53</v>
      </c>
      <c r="F224" s="198" t="s">
        <v>277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307</v>
      </c>
      <c r="C225" s="229" t="s">
        <v>32</v>
      </c>
      <c r="D225" s="51" t="s">
        <v>248</v>
      </c>
      <c r="E225" s="170">
        <v>1800</v>
      </c>
      <c r="F225" s="198" t="s">
        <v>277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308</v>
      </c>
      <c r="C226" s="229" t="s">
        <v>32</v>
      </c>
      <c r="D226" s="51" t="s">
        <v>248</v>
      </c>
      <c r="E226" s="170">
        <v>1057</v>
      </c>
      <c r="F226" s="198" t="s">
        <v>248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309</v>
      </c>
      <c r="C227" s="229" t="s">
        <v>32</v>
      </c>
      <c r="D227" s="51" t="s">
        <v>277</v>
      </c>
      <c r="E227" s="170">
        <v>18.53</v>
      </c>
      <c r="F227" s="198" t="s">
        <v>277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310</v>
      </c>
      <c r="C228" s="229" t="s">
        <v>32</v>
      </c>
      <c r="D228" s="51" t="s">
        <v>277</v>
      </c>
      <c r="E228" s="170">
        <v>22.8</v>
      </c>
      <c r="F228" s="198" t="s">
        <v>277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311</v>
      </c>
      <c r="C229" s="229" t="s">
        <v>32</v>
      </c>
      <c r="D229" s="51" t="s">
        <v>277</v>
      </c>
      <c r="E229" s="170">
        <v>22.8</v>
      </c>
      <c r="F229" s="198" t="s">
        <v>277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312</v>
      </c>
      <c r="C230" s="229" t="s">
        <v>32</v>
      </c>
      <c r="D230" s="51" t="s">
        <v>277</v>
      </c>
      <c r="E230" s="170">
        <v>14.73</v>
      </c>
      <c r="F230" s="198" t="s">
        <v>277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313</v>
      </c>
      <c r="C231" s="229" t="s">
        <v>32</v>
      </c>
      <c r="D231" s="51" t="s">
        <v>277</v>
      </c>
      <c r="E231" s="170">
        <v>14.73</v>
      </c>
      <c r="F231" s="198" t="s">
        <v>277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314</v>
      </c>
      <c r="C232" s="229" t="s">
        <v>32</v>
      </c>
      <c r="D232" s="51" t="s">
        <v>248</v>
      </c>
      <c r="E232" s="170">
        <v>819.99999999999989</v>
      </c>
      <c r="F232" s="198" t="s">
        <v>248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315</v>
      </c>
      <c r="C233" s="229" t="s">
        <v>32</v>
      </c>
      <c r="D233" s="51" t="s">
        <v>248</v>
      </c>
      <c r="E233" s="170">
        <v>1170</v>
      </c>
      <c r="F233" s="198" t="s">
        <v>248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316</v>
      </c>
      <c r="C234" s="229" t="s">
        <v>32</v>
      </c>
      <c r="D234" s="51" t="s">
        <v>248</v>
      </c>
      <c r="E234" s="170">
        <v>8000</v>
      </c>
      <c r="F234" s="198" t="s">
        <v>250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317</v>
      </c>
      <c r="C235" s="229" t="s">
        <v>32</v>
      </c>
      <c r="D235" s="51" t="s">
        <v>248</v>
      </c>
      <c r="E235" s="170">
        <v>11000</v>
      </c>
      <c r="F235" s="198" t="s">
        <v>250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318</v>
      </c>
      <c r="C236" s="229" t="s">
        <v>32</v>
      </c>
      <c r="D236" s="51" t="s">
        <v>248</v>
      </c>
      <c r="E236" s="170">
        <v>10858</v>
      </c>
      <c r="F236" s="198" t="s">
        <v>250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319</v>
      </c>
      <c r="C237" s="229" t="s">
        <v>32</v>
      </c>
      <c r="D237" s="51" t="s">
        <v>248</v>
      </c>
      <c r="E237" s="170">
        <v>13999.16</v>
      </c>
      <c r="F237" s="198" t="s">
        <v>248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320</v>
      </c>
      <c r="C238" s="229" t="s">
        <v>32</v>
      </c>
      <c r="D238" s="51" t="s">
        <v>245</v>
      </c>
      <c r="E238" s="170"/>
      <c r="F238" s="198" t="s">
        <v>277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321</v>
      </c>
      <c r="C239" s="229" t="s">
        <v>32</v>
      </c>
      <c r="D239" s="51" t="s">
        <v>223</v>
      </c>
      <c r="E239" s="170">
        <v>4776.666666666667</v>
      </c>
      <c r="F239" s="198" t="s">
        <v>120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322</v>
      </c>
      <c r="C240" s="229" t="s">
        <v>32</v>
      </c>
      <c r="D240" s="51" t="s">
        <v>248</v>
      </c>
      <c r="E240" s="46">
        <v>1035.3</v>
      </c>
      <c r="F240" s="199" t="s">
        <v>248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323</v>
      </c>
      <c r="C241" s="229" t="s">
        <v>32</v>
      </c>
      <c r="D241" s="51" t="s">
        <v>247</v>
      </c>
      <c r="E241" s="46">
        <v>700</v>
      </c>
      <c r="F241" s="199" t="s">
        <v>277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324</v>
      </c>
      <c r="C242" s="229" t="s">
        <v>32</v>
      </c>
      <c r="D242" s="51" t="s">
        <v>247</v>
      </c>
      <c r="E242" s="46">
        <v>1100</v>
      </c>
      <c r="F242" s="199" t="s">
        <v>277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325</v>
      </c>
      <c r="C243" s="229" t="s">
        <v>32</v>
      </c>
      <c r="D243" s="51" t="s">
        <v>277</v>
      </c>
      <c r="E243" s="46">
        <v>1000</v>
      </c>
      <c r="F243" s="199" t="s">
        <v>277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326</v>
      </c>
      <c r="C244" s="229" t="s">
        <v>32</v>
      </c>
      <c r="D244" s="51" t="s">
        <v>248</v>
      </c>
      <c r="E244" s="46">
        <v>700</v>
      </c>
      <c r="F244" s="199" t="s">
        <v>277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327</v>
      </c>
      <c r="C245" s="229" t="s">
        <v>32</v>
      </c>
      <c r="D245" s="51" t="s">
        <v>248</v>
      </c>
      <c r="E245" s="46">
        <v>84</v>
      </c>
      <c r="F245" s="199" t="s">
        <v>277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328</v>
      </c>
      <c r="C246" s="229" t="s">
        <v>32</v>
      </c>
      <c r="D246" s="51" t="s">
        <v>248</v>
      </c>
      <c r="E246" s="46">
        <v>10780</v>
      </c>
      <c r="F246" s="199" t="s">
        <v>250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127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102</v>
      </c>
      <c r="B517" s="190">
        <f>SUBTOTAL(3,(B519:B541))</f>
        <v>23</v>
      </c>
      <c r="C517" s="443"/>
      <c r="D517" s="443"/>
      <c r="E517"/>
      <c r="F517" s="194"/>
      <c r="H517"/>
      <c r="I517"/>
    </row>
    <row r="518" spans="1:10" ht="15" customHeight="1">
      <c r="A518" s="122" t="s">
        <v>88</v>
      </c>
      <c r="B518" s="129" t="s">
        <v>104</v>
      </c>
      <c r="C518" s="123" t="s">
        <v>105</v>
      </c>
      <c r="D518" s="107" t="s">
        <v>106</v>
      </c>
      <c r="E518" s="72" t="s">
        <v>107</v>
      </c>
      <c r="F518" s="192" t="s">
        <v>108</v>
      </c>
      <c r="G518" s="74" t="s">
        <v>109</v>
      </c>
      <c r="H518" s="75" t="s">
        <v>110</v>
      </c>
      <c r="I518" s="75" t="s">
        <v>111</v>
      </c>
      <c r="J518" s="77" t="s">
        <v>112</v>
      </c>
    </row>
    <row r="519" spans="1:10" ht="15" customHeight="1">
      <c r="A519" s="44">
        <v>1</v>
      </c>
      <c r="B519" s="150" t="s">
        <v>329</v>
      </c>
      <c r="C519" s="229" t="s">
        <v>29</v>
      </c>
      <c r="D519" s="51" t="s">
        <v>330</v>
      </c>
      <c r="E519" s="46">
        <v>380</v>
      </c>
      <c r="F519" s="193" t="s">
        <v>330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331</v>
      </c>
      <c r="C520" s="229" t="s">
        <v>29</v>
      </c>
      <c r="D520" s="53" t="s">
        <v>330</v>
      </c>
      <c r="E520" s="55">
        <v>848.47</v>
      </c>
      <c r="F520" s="54" t="s">
        <v>330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332</v>
      </c>
      <c r="C521" s="229" t="s">
        <v>29</v>
      </c>
      <c r="D521" s="53" t="s">
        <v>330</v>
      </c>
      <c r="E521" s="46">
        <v>815</v>
      </c>
      <c r="F521" s="193" t="s">
        <v>330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333</v>
      </c>
      <c r="C522" s="229" t="s">
        <v>29</v>
      </c>
      <c r="D522" s="53" t="s">
        <v>330</v>
      </c>
      <c r="E522" s="46">
        <v>623.66666666666663</v>
      </c>
      <c r="F522" s="193" t="s">
        <v>330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334</v>
      </c>
      <c r="C523" s="229" t="s">
        <v>29</v>
      </c>
      <c r="D523" s="51" t="s">
        <v>330</v>
      </c>
      <c r="E523" s="46">
        <v>698.53</v>
      </c>
      <c r="F523" s="193" t="s">
        <v>330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335</v>
      </c>
      <c r="C524" s="229" t="s">
        <v>29</v>
      </c>
      <c r="D524" s="51" t="s">
        <v>330</v>
      </c>
      <c r="E524" s="46">
        <v>390.66666666666669</v>
      </c>
      <c r="F524" s="193" t="s">
        <v>330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336</v>
      </c>
      <c r="C525" s="229" t="s">
        <v>29</v>
      </c>
      <c r="D525" s="51" t="s">
        <v>330</v>
      </c>
      <c r="E525" s="46">
        <v>477.19</v>
      </c>
      <c r="F525" s="54" t="s">
        <v>330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337</v>
      </c>
      <c r="C526" s="229" t="s">
        <v>29</v>
      </c>
      <c r="D526" s="51" t="s">
        <v>330</v>
      </c>
      <c r="E526" s="46">
        <v>998.41</v>
      </c>
      <c r="F526" s="193" t="s">
        <v>330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338</v>
      </c>
      <c r="C527" s="229" t="s">
        <v>29</v>
      </c>
      <c r="D527" s="51" t="s">
        <v>330</v>
      </c>
      <c r="E527" s="46">
        <v>898.44999999999993</v>
      </c>
      <c r="F527" s="193" t="s">
        <v>330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339</v>
      </c>
      <c r="C528" s="229" t="s">
        <v>29</v>
      </c>
      <c r="D528" s="225" t="s">
        <v>330</v>
      </c>
      <c r="E528" s="227">
        <v>1500</v>
      </c>
      <c r="F528" s="179" t="s">
        <v>330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340</v>
      </c>
      <c r="C529" s="229" t="s">
        <v>29</v>
      </c>
      <c r="D529" s="51" t="s">
        <v>330</v>
      </c>
      <c r="E529" s="226">
        <v>53371.5</v>
      </c>
      <c r="F529" s="54" t="s">
        <v>330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341</v>
      </c>
      <c r="C530" s="229" t="s">
        <v>29</v>
      </c>
      <c r="D530" s="51" t="s">
        <v>330</v>
      </c>
      <c r="E530" s="46">
        <v>897.26</v>
      </c>
      <c r="F530" s="193" t="s">
        <v>330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342</v>
      </c>
      <c r="C531" s="229" t="s">
        <v>29</v>
      </c>
      <c r="D531" s="56" t="s">
        <v>330</v>
      </c>
      <c r="E531" s="46">
        <v>1673.3335</v>
      </c>
      <c r="F531" s="193" t="s">
        <v>330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343</v>
      </c>
      <c r="C532" s="229" t="s">
        <v>29</v>
      </c>
      <c r="D532" s="53" t="s">
        <v>330</v>
      </c>
      <c r="E532" s="48">
        <v>250</v>
      </c>
      <c r="F532" s="54" t="s">
        <v>330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344</v>
      </c>
      <c r="C533" s="229" t="s">
        <v>29</v>
      </c>
      <c r="D533" s="53" t="s">
        <v>330</v>
      </c>
      <c r="E533" s="55">
        <v>898.45</v>
      </c>
      <c r="F533" s="54" t="s">
        <v>330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345</v>
      </c>
      <c r="C534" s="229" t="s">
        <v>29</v>
      </c>
      <c r="D534" s="53" t="s">
        <v>330</v>
      </c>
      <c r="E534" s="55">
        <v>898.45</v>
      </c>
      <c r="F534" s="54" t="s">
        <v>330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346</v>
      </c>
      <c r="C535" s="229" t="s">
        <v>29</v>
      </c>
      <c r="D535" s="224" t="s">
        <v>330</v>
      </c>
      <c r="E535" s="149">
        <v>549.78</v>
      </c>
      <c r="F535" s="54" t="s">
        <v>330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347</v>
      </c>
      <c r="C536" s="229" t="s">
        <v>29</v>
      </c>
      <c r="D536" s="224" t="s">
        <v>330</v>
      </c>
      <c r="E536" s="228">
        <v>357</v>
      </c>
      <c r="F536" s="54" t="s">
        <v>330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348</v>
      </c>
      <c r="C537" s="229" t="s">
        <v>29</v>
      </c>
      <c r="D537" s="224" t="s">
        <v>330</v>
      </c>
      <c r="E537" s="149">
        <v>998.41</v>
      </c>
      <c r="F537" s="54" t="s">
        <v>330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30</v>
      </c>
      <c r="C538" s="229" t="s">
        <v>29</v>
      </c>
      <c r="D538" s="148" t="s">
        <v>330</v>
      </c>
      <c r="E538" s="149">
        <v>898.45</v>
      </c>
      <c r="F538" s="57" t="s">
        <v>330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349</v>
      </c>
      <c r="C539" s="229" t="s">
        <v>29</v>
      </c>
      <c r="D539" s="177" t="s">
        <v>330</v>
      </c>
      <c r="E539" s="178">
        <v>1200</v>
      </c>
      <c r="F539" s="179" t="s">
        <v>330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350</v>
      </c>
      <c r="C540" s="229" t="s">
        <v>29</v>
      </c>
      <c r="D540" s="148" t="s">
        <v>330</v>
      </c>
      <c r="E540" s="145">
        <v>1217</v>
      </c>
      <c r="F540" s="193" t="s">
        <v>330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351</v>
      </c>
      <c r="C541" s="229" t="s">
        <v>29</v>
      </c>
      <c r="D541" s="148" t="s">
        <v>330</v>
      </c>
      <c r="E541" s="149">
        <v>759.22</v>
      </c>
      <c r="F541" s="54" t="s">
        <v>330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127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102</v>
      </c>
      <c r="B563" s="221">
        <f>SUBTOTAL(3,(B565:B985))</f>
        <v>421</v>
      </c>
      <c r="C563" s="444"/>
      <c r="D563" s="445"/>
      <c r="E563"/>
      <c r="F563" s="194"/>
      <c r="H563"/>
      <c r="I563"/>
    </row>
    <row r="564" spans="1:10" ht="15" customHeight="1">
      <c r="A564" s="76" t="s">
        <v>88</v>
      </c>
      <c r="B564" s="183" t="s">
        <v>104</v>
      </c>
      <c r="C564" s="69" t="s">
        <v>105</v>
      </c>
      <c r="D564" s="70" t="s">
        <v>106</v>
      </c>
      <c r="E564" s="72" t="s">
        <v>107</v>
      </c>
      <c r="F564" s="192" t="s">
        <v>108</v>
      </c>
      <c r="G564" s="74" t="s">
        <v>109</v>
      </c>
      <c r="H564" s="75" t="s">
        <v>110</v>
      </c>
      <c r="I564" s="184" t="s">
        <v>111</v>
      </c>
      <c r="J564" s="78" t="s">
        <v>112</v>
      </c>
    </row>
    <row r="565" spans="1:10" ht="15" customHeight="1">
      <c r="A565" s="44">
        <v>1</v>
      </c>
      <c r="B565" s="245" t="s">
        <v>352</v>
      </c>
      <c r="C565" s="229" t="s">
        <v>35</v>
      </c>
      <c r="D565" s="51" t="s">
        <v>120</v>
      </c>
      <c r="E565" s="46">
        <v>304.64</v>
      </c>
      <c r="F565" s="193" t="s">
        <v>120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353</v>
      </c>
      <c r="C566" s="229" t="s">
        <v>35</v>
      </c>
      <c r="D566" s="51" t="s">
        <v>120</v>
      </c>
      <c r="E566" s="58">
        <v>3356</v>
      </c>
      <c r="F566" s="200" t="s">
        <v>120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354</v>
      </c>
      <c r="C567" s="229" t="s">
        <v>35</v>
      </c>
      <c r="D567" s="51" t="s">
        <v>120</v>
      </c>
      <c r="E567" s="58">
        <v>304.64</v>
      </c>
      <c r="F567" s="200" t="s">
        <v>120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355</v>
      </c>
      <c r="C568" s="229" t="s">
        <v>35</v>
      </c>
      <c r="D568" s="51" t="s">
        <v>120</v>
      </c>
      <c r="E568" s="46">
        <v>304.64</v>
      </c>
      <c r="F568" s="193" t="s">
        <v>120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356</v>
      </c>
      <c r="C569" s="229" t="s">
        <v>35</v>
      </c>
      <c r="D569" s="51" t="s">
        <v>120</v>
      </c>
      <c r="E569" s="58">
        <v>304.64</v>
      </c>
      <c r="F569" s="200" t="s">
        <v>120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357</v>
      </c>
      <c r="C570" s="229" t="s">
        <v>35</v>
      </c>
      <c r="D570" s="51" t="s">
        <v>120</v>
      </c>
      <c r="E570" s="46">
        <v>304.64</v>
      </c>
      <c r="F570" s="193" t="s">
        <v>120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358</v>
      </c>
      <c r="C571" s="229" t="s">
        <v>35</v>
      </c>
      <c r="D571" s="51" t="s">
        <v>120</v>
      </c>
      <c r="E571" s="58">
        <v>304.64</v>
      </c>
      <c r="F571" s="200" t="s">
        <v>120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359</v>
      </c>
      <c r="C572" s="229" t="s">
        <v>35</v>
      </c>
      <c r="D572" s="51" t="s">
        <v>120</v>
      </c>
      <c r="E572" s="46">
        <v>304.64</v>
      </c>
      <c r="F572" s="193" t="s">
        <v>120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360</v>
      </c>
      <c r="C573" s="229" t="s">
        <v>35</v>
      </c>
      <c r="D573" s="51" t="s">
        <v>120</v>
      </c>
      <c r="E573" s="46">
        <v>304.64</v>
      </c>
      <c r="F573" s="193" t="s">
        <v>120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361</v>
      </c>
      <c r="C574" s="229" t="s">
        <v>35</v>
      </c>
      <c r="D574" s="51" t="s">
        <v>120</v>
      </c>
      <c r="E574" s="58">
        <v>304.64</v>
      </c>
      <c r="F574" s="200" t="s">
        <v>120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362</v>
      </c>
      <c r="C575" s="229" t="s">
        <v>35</v>
      </c>
      <c r="D575" s="51" t="s">
        <v>120</v>
      </c>
      <c r="E575" s="46">
        <v>2400</v>
      </c>
      <c r="F575" s="193" t="s">
        <v>120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363</v>
      </c>
      <c r="C576" s="229" t="s">
        <v>35</v>
      </c>
      <c r="D576" s="51" t="s">
        <v>120</v>
      </c>
      <c r="E576" s="46">
        <v>2400</v>
      </c>
      <c r="F576" s="193" t="s">
        <v>120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364</v>
      </c>
      <c r="C577" s="229" t="s">
        <v>35</v>
      </c>
      <c r="D577" s="51" t="s">
        <v>120</v>
      </c>
      <c r="E577" s="46">
        <v>2400</v>
      </c>
      <c r="F577" s="193" t="s">
        <v>120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365</v>
      </c>
      <c r="C578" s="229" t="s">
        <v>35</v>
      </c>
      <c r="D578" s="51" t="s">
        <v>120</v>
      </c>
      <c r="E578" s="46">
        <v>2400</v>
      </c>
      <c r="F578" s="193" t="s">
        <v>120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366</v>
      </c>
      <c r="C579" s="229" t="s">
        <v>35</v>
      </c>
      <c r="D579" s="51" t="s">
        <v>120</v>
      </c>
      <c r="E579" s="46">
        <v>2400</v>
      </c>
      <c r="F579" s="193" t="s">
        <v>120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367</v>
      </c>
      <c r="C580" s="229" t="s">
        <v>35</v>
      </c>
      <c r="D580" s="51" t="s">
        <v>120</v>
      </c>
      <c r="E580" s="46">
        <v>2400</v>
      </c>
      <c r="F580" s="193" t="s">
        <v>120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368</v>
      </c>
      <c r="C581" s="229" t="s">
        <v>35</v>
      </c>
      <c r="D581" s="51" t="s">
        <v>120</v>
      </c>
      <c r="E581" s="46">
        <v>304.64</v>
      </c>
      <c r="F581" s="200" t="s">
        <v>120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369</v>
      </c>
      <c r="C582" s="229" t="s">
        <v>35</v>
      </c>
      <c r="D582" s="51" t="s">
        <v>120</v>
      </c>
      <c r="E582" s="46">
        <v>304.64</v>
      </c>
      <c r="F582" s="193" t="s">
        <v>120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370</v>
      </c>
      <c r="C583" s="229" t="s">
        <v>35</v>
      </c>
      <c r="D583" s="51" t="s">
        <v>120</v>
      </c>
      <c r="E583" s="46">
        <v>304.64</v>
      </c>
      <c r="F583" s="193" t="s">
        <v>120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371</v>
      </c>
      <c r="C584" s="229" t="s">
        <v>35</v>
      </c>
      <c r="D584" s="51" t="s">
        <v>120</v>
      </c>
      <c r="E584" s="46">
        <v>304.64</v>
      </c>
      <c r="F584" s="193" t="s">
        <v>120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372</v>
      </c>
      <c r="C585" s="229" t="s">
        <v>35</v>
      </c>
      <c r="D585" s="51" t="s">
        <v>120</v>
      </c>
      <c r="E585" s="46">
        <v>304.64</v>
      </c>
      <c r="F585" s="193" t="s">
        <v>120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373</v>
      </c>
      <c r="C586" s="229" t="s">
        <v>35</v>
      </c>
      <c r="D586" s="51" t="s">
        <v>120</v>
      </c>
      <c r="E586" s="58">
        <v>304.64</v>
      </c>
      <c r="F586" s="200" t="s">
        <v>120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374</v>
      </c>
      <c r="C587" s="229" t="s">
        <v>35</v>
      </c>
      <c r="D587" s="51" t="s">
        <v>120</v>
      </c>
      <c r="E587" s="46">
        <v>304.64</v>
      </c>
      <c r="F587" s="193" t="s">
        <v>120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375</v>
      </c>
      <c r="C588" s="229" t="s">
        <v>35</v>
      </c>
      <c r="D588" s="51" t="s">
        <v>120</v>
      </c>
      <c r="E588" s="46">
        <v>304.64</v>
      </c>
      <c r="F588" s="193" t="s">
        <v>120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376</v>
      </c>
      <c r="C589" s="229" t="s">
        <v>35</v>
      </c>
      <c r="D589" s="51" t="s">
        <v>120</v>
      </c>
      <c r="E589" s="46">
        <v>304.64</v>
      </c>
      <c r="F589" s="193" t="s">
        <v>120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377</v>
      </c>
      <c r="C590" s="229" t="s">
        <v>35</v>
      </c>
      <c r="D590" s="51" t="s">
        <v>120</v>
      </c>
      <c r="E590" s="46">
        <v>304.64</v>
      </c>
      <c r="F590" s="193" t="s">
        <v>120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378</v>
      </c>
      <c r="C591" s="229" t="s">
        <v>35</v>
      </c>
      <c r="D591" s="51" t="s">
        <v>120</v>
      </c>
      <c r="E591" s="46">
        <v>304.64</v>
      </c>
      <c r="F591" s="193" t="s">
        <v>120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379</v>
      </c>
      <c r="C592" s="229" t="s">
        <v>35</v>
      </c>
      <c r="D592" s="51" t="s">
        <v>120</v>
      </c>
      <c r="E592" s="46">
        <v>304.64</v>
      </c>
      <c r="F592" s="193" t="s">
        <v>120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380</v>
      </c>
      <c r="C593" s="229" t="s">
        <v>35</v>
      </c>
      <c r="D593" s="51" t="s">
        <v>120</v>
      </c>
      <c r="E593" s="46">
        <v>304.64</v>
      </c>
      <c r="F593" s="193" t="s">
        <v>120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381</v>
      </c>
      <c r="C594" s="229" t="s">
        <v>35</v>
      </c>
      <c r="D594" s="51" t="s">
        <v>120</v>
      </c>
      <c r="E594" s="46">
        <v>304.64</v>
      </c>
      <c r="F594" s="193" t="s">
        <v>120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382</v>
      </c>
      <c r="C595" s="229" t="s">
        <v>35</v>
      </c>
      <c r="D595" s="51" t="s">
        <v>120</v>
      </c>
      <c r="E595" s="58">
        <v>304.64</v>
      </c>
      <c r="F595" s="200" t="s">
        <v>120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383</v>
      </c>
      <c r="C596" s="229" t="s">
        <v>35</v>
      </c>
      <c r="D596" s="51" t="s">
        <v>120</v>
      </c>
      <c r="E596" s="46">
        <v>304.64</v>
      </c>
      <c r="F596" s="193" t="s">
        <v>120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384</v>
      </c>
      <c r="C597" s="229" t="s">
        <v>35</v>
      </c>
      <c r="D597" s="51" t="s">
        <v>120</v>
      </c>
      <c r="E597" s="46">
        <v>3356</v>
      </c>
      <c r="F597" s="193" t="s">
        <v>120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385</v>
      </c>
      <c r="C598" s="229" t="s">
        <v>35</v>
      </c>
      <c r="D598" s="51" t="s">
        <v>120</v>
      </c>
      <c r="E598" s="46">
        <v>3356</v>
      </c>
      <c r="F598" s="193" t="s">
        <v>120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386</v>
      </c>
      <c r="C599" s="229" t="s">
        <v>35</v>
      </c>
      <c r="D599" s="51" t="s">
        <v>120</v>
      </c>
      <c r="E599" s="46">
        <v>3356</v>
      </c>
      <c r="F599" s="193" t="s">
        <v>120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387</v>
      </c>
      <c r="C600" s="229" t="s">
        <v>35</v>
      </c>
      <c r="D600" s="51" t="s">
        <v>120</v>
      </c>
      <c r="E600" s="46">
        <v>3356</v>
      </c>
      <c r="F600" s="193" t="s">
        <v>120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388</v>
      </c>
      <c r="C601" s="229" t="s">
        <v>35</v>
      </c>
      <c r="D601" s="51" t="s">
        <v>120</v>
      </c>
      <c r="E601" s="46">
        <v>3356</v>
      </c>
      <c r="F601" s="193" t="s">
        <v>120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389</v>
      </c>
      <c r="C602" s="229" t="s">
        <v>35</v>
      </c>
      <c r="D602" s="51" t="s">
        <v>120</v>
      </c>
      <c r="E602" s="46">
        <v>3356</v>
      </c>
      <c r="F602" s="193" t="s">
        <v>120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390</v>
      </c>
      <c r="C603" s="229" t="s">
        <v>35</v>
      </c>
      <c r="D603" s="51" t="s">
        <v>120</v>
      </c>
      <c r="E603" s="46">
        <v>3356</v>
      </c>
      <c r="F603" s="193" t="s">
        <v>120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391</v>
      </c>
      <c r="C604" s="229" t="s">
        <v>35</v>
      </c>
      <c r="D604" s="51" t="s">
        <v>120</v>
      </c>
      <c r="E604" s="46">
        <v>3356</v>
      </c>
      <c r="F604" s="193" t="s">
        <v>120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392</v>
      </c>
      <c r="C605" s="229" t="s">
        <v>35</v>
      </c>
      <c r="D605" s="51" t="s">
        <v>120</v>
      </c>
      <c r="E605" s="46">
        <v>3356</v>
      </c>
      <c r="F605" s="193" t="s">
        <v>120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393</v>
      </c>
      <c r="C606" s="229" t="s">
        <v>35</v>
      </c>
      <c r="D606" s="51" t="s">
        <v>120</v>
      </c>
      <c r="E606" s="46">
        <v>3356</v>
      </c>
      <c r="F606" s="193" t="s">
        <v>120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394</v>
      </c>
      <c r="C607" s="229" t="s">
        <v>35</v>
      </c>
      <c r="D607" s="51" t="s">
        <v>120</v>
      </c>
      <c r="E607" s="46">
        <v>3356</v>
      </c>
      <c r="F607" s="193" t="s">
        <v>120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395</v>
      </c>
      <c r="C608" s="229" t="s">
        <v>35</v>
      </c>
      <c r="D608" s="51" t="s">
        <v>120</v>
      </c>
      <c r="E608" s="46">
        <v>1537.48</v>
      </c>
      <c r="F608" s="193" t="s">
        <v>120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396</v>
      </c>
      <c r="C609" s="229" t="s">
        <v>35</v>
      </c>
      <c r="D609" s="51" t="s">
        <v>120</v>
      </c>
      <c r="E609" s="58">
        <v>1537.48</v>
      </c>
      <c r="F609" s="193" t="s">
        <v>120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397</v>
      </c>
      <c r="C610" s="229" t="s">
        <v>35</v>
      </c>
      <c r="D610" s="51" t="s">
        <v>120</v>
      </c>
      <c r="E610" s="46">
        <v>1537.48</v>
      </c>
      <c r="F610" s="193" t="s">
        <v>120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398</v>
      </c>
      <c r="C611" s="229" t="s">
        <v>35</v>
      </c>
      <c r="D611" s="51" t="s">
        <v>120</v>
      </c>
      <c r="E611" s="46">
        <v>1537.48</v>
      </c>
      <c r="F611" s="193" t="s">
        <v>120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399</v>
      </c>
      <c r="C612" s="229" t="s">
        <v>35</v>
      </c>
      <c r="D612" s="51" t="s">
        <v>120</v>
      </c>
      <c r="E612" s="58">
        <v>1537.48</v>
      </c>
      <c r="F612" s="200" t="s">
        <v>120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400</v>
      </c>
      <c r="C613" s="229" t="s">
        <v>35</v>
      </c>
      <c r="D613" s="51" t="s">
        <v>120</v>
      </c>
      <c r="E613" s="58">
        <v>2727.48</v>
      </c>
      <c r="F613" s="193" t="s">
        <v>120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401</v>
      </c>
      <c r="C614" s="229" t="s">
        <v>35</v>
      </c>
      <c r="D614" s="51" t="s">
        <v>120</v>
      </c>
      <c r="E614" s="58">
        <v>1537.48</v>
      </c>
      <c r="F614" s="200" t="s">
        <v>120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402</v>
      </c>
      <c r="C615" s="229" t="s">
        <v>35</v>
      </c>
      <c r="D615" s="51" t="s">
        <v>120</v>
      </c>
      <c r="E615" s="58">
        <v>11057</v>
      </c>
      <c r="F615" s="200" t="s">
        <v>120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403</v>
      </c>
      <c r="C616" s="229" t="s">
        <v>35</v>
      </c>
      <c r="D616" s="51" t="s">
        <v>120</v>
      </c>
      <c r="E616" s="58">
        <v>11057</v>
      </c>
      <c r="F616" s="200" t="s">
        <v>120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404</v>
      </c>
      <c r="C617" s="229" t="s">
        <v>35</v>
      </c>
      <c r="D617" s="51" t="s">
        <v>120</v>
      </c>
      <c r="E617" s="58">
        <v>375</v>
      </c>
      <c r="F617" s="200" t="s">
        <v>120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405</v>
      </c>
      <c r="C618" s="229" t="s">
        <v>35</v>
      </c>
      <c r="D618" s="51" t="s">
        <v>120</v>
      </c>
      <c r="E618" s="58">
        <v>1006.6666666666666</v>
      </c>
      <c r="F618" s="200" t="s">
        <v>120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406</v>
      </c>
      <c r="C619" s="229" t="s">
        <v>35</v>
      </c>
      <c r="D619" s="51" t="s">
        <v>120</v>
      </c>
      <c r="E619" s="58">
        <v>375</v>
      </c>
      <c r="F619" s="200" t="s">
        <v>120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407</v>
      </c>
      <c r="C620" s="229" t="s">
        <v>35</v>
      </c>
      <c r="D620" s="51" t="s">
        <v>120</v>
      </c>
      <c r="E620" s="58">
        <v>375</v>
      </c>
      <c r="F620" s="200" t="s">
        <v>120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408</v>
      </c>
      <c r="C621" s="229" t="s">
        <v>35</v>
      </c>
      <c r="D621" s="51" t="s">
        <v>120</v>
      </c>
      <c r="E621" s="58">
        <v>177.31</v>
      </c>
      <c r="F621" s="200" t="s">
        <v>120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409</v>
      </c>
      <c r="C622" s="229" t="s">
        <v>35</v>
      </c>
      <c r="D622" s="51" t="s">
        <v>120</v>
      </c>
      <c r="E622" s="58">
        <v>177.31</v>
      </c>
      <c r="F622" s="200" t="s">
        <v>120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410</v>
      </c>
      <c r="C623" s="229" t="s">
        <v>35</v>
      </c>
      <c r="D623" s="51" t="s">
        <v>120</v>
      </c>
      <c r="E623" s="58">
        <v>177.31</v>
      </c>
      <c r="F623" s="200" t="s">
        <v>120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411</v>
      </c>
      <c r="C624" s="229" t="s">
        <v>35</v>
      </c>
      <c r="D624" s="51" t="s">
        <v>120</v>
      </c>
      <c r="E624" s="58">
        <v>177.31</v>
      </c>
      <c r="F624" s="200" t="s">
        <v>120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412</v>
      </c>
      <c r="C625" s="229" t="s">
        <v>35</v>
      </c>
      <c r="D625" s="51" t="s">
        <v>120</v>
      </c>
      <c r="E625" s="46">
        <v>1280.44</v>
      </c>
      <c r="F625" s="193" t="s">
        <v>277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413</v>
      </c>
      <c r="C626" s="229" t="s">
        <v>35</v>
      </c>
      <c r="D626" s="51" t="s">
        <v>120</v>
      </c>
      <c r="E626" s="58">
        <v>1280.44</v>
      </c>
      <c r="F626" s="193" t="s">
        <v>120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414</v>
      </c>
      <c r="C627" s="229" t="s">
        <v>35</v>
      </c>
      <c r="D627" s="51" t="s">
        <v>120</v>
      </c>
      <c r="E627" s="46">
        <v>1280.44</v>
      </c>
      <c r="F627" s="193" t="s">
        <v>277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415</v>
      </c>
      <c r="C628" s="229" t="s">
        <v>35</v>
      </c>
      <c r="D628" s="51" t="s">
        <v>120</v>
      </c>
      <c r="E628" s="46">
        <v>1280.44</v>
      </c>
      <c r="F628" s="193" t="s">
        <v>277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416</v>
      </c>
      <c r="C629" s="229" t="s">
        <v>35</v>
      </c>
      <c r="D629" s="51" t="s">
        <v>120</v>
      </c>
      <c r="E629" s="46">
        <v>1280.44</v>
      </c>
      <c r="F629" s="193" t="s">
        <v>277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417</v>
      </c>
      <c r="C630" s="229" t="s">
        <v>35</v>
      </c>
      <c r="D630" s="51" t="s">
        <v>120</v>
      </c>
      <c r="E630" s="58">
        <v>1280.44</v>
      </c>
      <c r="F630" s="193" t="s">
        <v>120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418</v>
      </c>
      <c r="C631" s="229" t="s">
        <v>35</v>
      </c>
      <c r="D631" s="51" t="s">
        <v>120</v>
      </c>
      <c r="E631" s="46">
        <v>1280.44</v>
      </c>
      <c r="F631" s="193" t="s">
        <v>277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419</v>
      </c>
      <c r="C632" s="229" t="s">
        <v>35</v>
      </c>
      <c r="D632" s="51" t="s">
        <v>120</v>
      </c>
      <c r="E632" s="58">
        <v>14750</v>
      </c>
      <c r="F632" s="200" t="s">
        <v>120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420</v>
      </c>
      <c r="C633" s="229" t="s">
        <v>35</v>
      </c>
      <c r="D633" s="51" t="s">
        <v>120</v>
      </c>
      <c r="E633" s="58">
        <v>14750</v>
      </c>
      <c r="F633" s="200" t="s">
        <v>120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421</v>
      </c>
      <c r="C634" s="229" t="s">
        <v>35</v>
      </c>
      <c r="D634" s="51" t="s">
        <v>120</v>
      </c>
      <c r="E634" s="58">
        <v>4799.2700000000004</v>
      </c>
      <c r="F634" s="200" t="s">
        <v>120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422</v>
      </c>
      <c r="C635" s="229" t="s">
        <v>35</v>
      </c>
      <c r="D635" s="51" t="s">
        <v>120</v>
      </c>
      <c r="E635" s="58">
        <v>4799.2700000000004</v>
      </c>
      <c r="F635" s="200" t="s">
        <v>120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423</v>
      </c>
      <c r="C636" s="229" t="s">
        <v>35</v>
      </c>
      <c r="D636" s="51" t="s">
        <v>120</v>
      </c>
      <c r="E636" s="58">
        <v>1000</v>
      </c>
      <c r="F636" s="200" t="s">
        <v>120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424</v>
      </c>
      <c r="C637" s="229" t="s">
        <v>35</v>
      </c>
      <c r="D637" s="51" t="s">
        <v>120</v>
      </c>
      <c r="E637" s="58">
        <v>1000</v>
      </c>
      <c r="F637" s="200" t="s">
        <v>120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425</v>
      </c>
      <c r="C638" s="229" t="s">
        <v>35</v>
      </c>
      <c r="D638" s="51" t="s">
        <v>120</v>
      </c>
      <c r="E638" s="58">
        <v>6957.9299999999994</v>
      </c>
      <c r="F638" s="200" t="s">
        <v>120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426</v>
      </c>
      <c r="C639" s="229" t="s">
        <v>35</v>
      </c>
      <c r="D639" s="51" t="s">
        <v>120</v>
      </c>
      <c r="E639" s="58">
        <v>6957.9299999999994</v>
      </c>
      <c r="F639" s="200" t="s">
        <v>120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427</v>
      </c>
      <c r="C640" s="229" t="s">
        <v>35</v>
      </c>
      <c r="D640" s="51" t="s">
        <v>120</v>
      </c>
      <c r="E640" s="58">
        <v>6957.9299999999994</v>
      </c>
      <c r="F640" s="200" t="s">
        <v>120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428</v>
      </c>
      <c r="C641" s="229" t="s">
        <v>35</v>
      </c>
      <c r="D641" s="51" t="s">
        <v>120</v>
      </c>
      <c r="E641" s="58">
        <v>6957.9299999999994</v>
      </c>
      <c r="F641" s="200" t="s">
        <v>120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429</v>
      </c>
      <c r="C642" s="229" t="s">
        <v>35</v>
      </c>
      <c r="D642" s="51" t="s">
        <v>120</v>
      </c>
      <c r="E642" s="58">
        <v>6957.9299999999994</v>
      </c>
      <c r="F642" s="200" t="s">
        <v>120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430</v>
      </c>
      <c r="C643" s="229" t="s">
        <v>35</v>
      </c>
      <c r="D643" s="51" t="s">
        <v>120</v>
      </c>
      <c r="E643" s="58">
        <v>6957.9299999999994</v>
      </c>
      <c r="F643" s="200" t="s">
        <v>120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431</v>
      </c>
      <c r="C644" s="229" t="s">
        <v>35</v>
      </c>
      <c r="D644" s="51" t="s">
        <v>120</v>
      </c>
      <c r="E644" s="58">
        <v>6957.9299999999994</v>
      </c>
      <c r="F644" s="200" t="s">
        <v>120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432</v>
      </c>
      <c r="C645" s="229" t="s">
        <v>35</v>
      </c>
      <c r="D645" s="51" t="s">
        <v>120</v>
      </c>
      <c r="E645" s="58">
        <v>6957.9299999999994</v>
      </c>
      <c r="F645" s="200" t="s">
        <v>120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433</v>
      </c>
      <c r="C646" s="229" t="s">
        <v>35</v>
      </c>
      <c r="D646" s="51" t="s">
        <v>120</v>
      </c>
      <c r="E646" s="58">
        <v>6957.9299999999994</v>
      </c>
      <c r="F646" s="200" t="s">
        <v>120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434</v>
      </c>
      <c r="C647" s="229" t="s">
        <v>35</v>
      </c>
      <c r="D647" s="51" t="s">
        <v>120</v>
      </c>
      <c r="E647" s="58">
        <v>6957.9299999999994</v>
      </c>
      <c r="F647" s="200" t="s">
        <v>120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435</v>
      </c>
      <c r="C648" s="229" t="s">
        <v>35</v>
      </c>
      <c r="D648" s="51" t="s">
        <v>120</v>
      </c>
      <c r="E648" s="58">
        <v>6957.9299999999994</v>
      </c>
      <c r="F648" s="200" t="s">
        <v>120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436</v>
      </c>
      <c r="C649" s="229" t="s">
        <v>35</v>
      </c>
      <c r="D649" s="51" t="s">
        <v>120</v>
      </c>
      <c r="E649" s="58">
        <v>6957.9299999999994</v>
      </c>
      <c r="F649" s="200" t="s">
        <v>120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437</v>
      </c>
      <c r="C650" s="229" t="s">
        <v>35</v>
      </c>
      <c r="D650" s="51" t="s">
        <v>120</v>
      </c>
      <c r="E650" s="46">
        <v>3700</v>
      </c>
      <c r="F650" s="193" t="s">
        <v>120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438</v>
      </c>
      <c r="C651" s="229" t="s">
        <v>35</v>
      </c>
      <c r="D651" s="51" t="s">
        <v>120</v>
      </c>
      <c r="E651" s="46">
        <v>3700</v>
      </c>
      <c r="F651" s="193" t="s">
        <v>120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439</v>
      </c>
      <c r="C652" s="229" t="s">
        <v>35</v>
      </c>
      <c r="D652" s="51" t="s">
        <v>120</v>
      </c>
      <c r="E652" s="58">
        <v>1200</v>
      </c>
      <c r="F652" s="200" t="s">
        <v>120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440</v>
      </c>
      <c r="C653" s="229" t="s">
        <v>35</v>
      </c>
      <c r="D653" s="51" t="s">
        <v>120</v>
      </c>
      <c r="E653" s="58">
        <v>1200</v>
      </c>
      <c r="F653" s="200" t="s">
        <v>120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441</v>
      </c>
      <c r="C654" s="229" t="s">
        <v>35</v>
      </c>
      <c r="D654" s="51" t="s">
        <v>120</v>
      </c>
      <c r="E654" s="58">
        <v>1200</v>
      </c>
      <c r="F654" s="200" t="s">
        <v>120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442</v>
      </c>
      <c r="C655" s="229" t="s">
        <v>35</v>
      </c>
      <c r="D655" s="51" t="s">
        <v>120</v>
      </c>
      <c r="E655" s="58">
        <v>1200</v>
      </c>
      <c r="F655" s="200" t="s">
        <v>120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443</v>
      </c>
      <c r="C656" s="229" t="s">
        <v>35</v>
      </c>
      <c r="D656" s="51" t="s">
        <v>120</v>
      </c>
      <c r="E656" s="58">
        <v>1200</v>
      </c>
      <c r="F656" s="200" t="s">
        <v>120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444</v>
      </c>
      <c r="C657" s="229" t="s">
        <v>35</v>
      </c>
      <c r="D657" s="51" t="s">
        <v>120</v>
      </c>
      <c r="E657" s="58">
        <v>873.94</v>
      </c>
      <c r="F657" s="200" t="s">
        <v>120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445</v>
      </c>
      <c r="C658" s="229" t="s">
        <v>35</v>
      </c>
      <c r="D658" s="51" t="s">
        <v>120</v>
      </c>
      <c r="E658" s="58">
        <v>873.94</v>
      </c>
      <c r="F658" s="200" t="s">
        <v>120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446</v>
      </c>
      <c r="C659" s="229" t="s">
        <v>35</v>
      </c>
      <c r="D659" s="51" t="s">
        <v>120</v>
      </c>
      <c r="E659" s="58">
        <v>873.94</v>
      </c>
      <c r="F659" s="200" t="s">
        <v>120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447</v>
      </c>
      <c r="C660" s="229" t="s">
        <v>35</v>
      </c>
      <c r="D660" s="51" t="s">
        <v>120</v>
      </c>
      <c r="E660" s="58">
        <v>1173.3399999999999</v>
      </c>
      <c r="F660" s="200" t="s">
        <v>120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448</v>
      </c>
      <c r="C661" s="229" t="s">
        <v>35</v>
      </c>
      <c r="D661" s="51" t="s">
        <v>120</v>
      </c>
      <c r="E661" s="58">
        <v>998.41</v>
      </c>
      <c r="F661" s="200" t="s">
        <v>120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36</v>
      </c>
      <c r="C662" s="229" t="s">
        <v>35</v>
      </c>
      <c r="D662" s="51" t="s">
        <v>120</v>
      </c>
      <c r="E662" s="58">
        <v>998.41</v>
      </c>
      <c r="F662" s="200" t="s">
        <v>120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449</v>
      </c>
      <c r="C663" s="229" t="s">
        <v>35</v>
      </c>
      <c r="D663" s="51" t="s">
        <v>120</v>
      </c>
      <c r="E663" s="58">
        <v>998.41</v>
      </c>
      <c r="F663" s="200" t="s">
        <v>120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450</v>
      </c>
      <c r="C664" s="229" t="s">
        <v>35</v>
      </c>
      <c r="D664" s="51" t="s">
        <v>120</v>
      </c>
      <c r="E664" s="58">
        <v>998.41</v>
      </c>
      <c r="F664" s="200" t="s">
        <v>120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451</v>
      </c>
      <c r="C665" s="229" t="s">
        <v>35</v>
      </c>
      <c r="D665" s="51" t="s">
        <v>120</v>
      </c>
      <c r="E665" s="58">
        <v>1173.3399999999999</v>
      </c>
      <c r="F665" s="200" t="s">
        <v>120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452</v>
      </c>
      <c r="C666" s="229" t="s">
        <v>35</v>
      </c>
      <c r="D666" s="51" t="s">
        <v>120</v>
      </c>
      <c r="E666" s="58">
        <v>998.41</v>
      </c>
      <c r="F666" s="200" t="s">
        <v>120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453</v>
      </c>
      <c r="C667" s="229" t="s">
        <v>35</v>
      </c>
      <c r="D667" s="51" t="s">
        <v>120</v>
      </c>
      <c r="E667" s="58">
        <v>998.41</v>
      </c>
      <c r="F667" s="200" t="s">
        <v>120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454</v>
      </c>
      <c r="C668" s="229" t="s">
        <v>35</v>
      </c>
      <c r="D668" s="51" t="s">
        <v>120</v>
      </c>
      <c r="E668" s="58">
        <v>1173.3399999999999</v>
      </c>
      <c r="F668" s="200" t="s">
        <v>120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455</v>
      </c>
      <c r="C669" s="229" t="s">
        <v>35</v>
      </c>
      <c r="D669" s="51" t="s">
        <v>120</v>
      </c>
      <c r="E669" s="58">
        <v>998.41</v>
      </c>
      <c r="F669" s="200" t="s">
        <v>120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456</v>
      </c>
      <c r="C670" s="229" t="s">
        <v>35</v>
      </c>
      <c r="D670" s="51" t="s">
        <v>120</v>
      </c>
      <c r="E670" s="58">
        <v>998.41</v>
      </c>
      <c r="F670" s="200" t="s">
        <v>120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457</v>
      </c>
      <c r="C671" s="229" t="s">
        <v>35</v>
      </c>
      <c r="D671" s="51" t="s">
        <v>120</v>
      </c>
      <c r="E671" s="58">
        <v>1018.64</v>
      </c>
      <c r="F671" s="200" t="s">
        <v>120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458</v>
      </c>
      <c r="C672" s="229" t="s">
        <v>35</v>
      </c>
      <c r="D672" s="51" t="s">
        <v>120</v>
      </c>
      <c r="E672" s="58">
        <v>1173.3399999999999</v>
      </c>
      <c r="F672" s="200" t="s">
        <v>120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459</v>
      </c>
      <c r="C673" s="229" t="s">
        <v>35</v>
      </c>
      <c r="D673" s="51" t="s">
        <v>120</v>
      </c>
      <c r="E673" s="58">
        <v>1173.3399999999999</v>
      </c>
      <c r="F673" s="200" t="s">
        <v>120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460</v>
      </c>
      <c r="C674" s="229" t="s">
        <v>35</v>
      </c>
      <c r="D674" s="51" t="s">
        <v>120</v>
      </c>
      <c r="E674" s="58">
        <v>1018.64</v>
      </c>
      <c r="F674" s="200" t="s">
        <v>120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461</v>
      </c>
      <c r="C675" s="229" t="s">
        <v>35</v>
      </c>
      <c r="D675" s="51" t="s">
        <v>120</v>
      </c>
      <c r="E675" s="58">
        <v>1018.64</v>
      </c>
      <c r="F675" s="200" t="s">
        <v>120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462</v>
      </c>
      <c r="C676" s="229" t="s">
        <v>35</v>
      </c>
      <c r="D676" s="51" t="s">
        <v>120</v>
      </c>
      <c r="E676" s="58">
        <v>2746.52</v>
      </c>
      <c r="F676" s="200" t="s">
        <v>120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463</v>
      </c>
      <c r="C677" s="229" t="s">
        <v>35</v>
      </c>
      <c r="D677" s="51" t="s">
        <v>120</v>
      </c>
      <c r="E677" s="58">
        <v>1173.3399999999999</v>
      </c>
      <c r="F677" s="200" t="s">
        <v>120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464</v>
      </c>
      <c r="C678" s="229" t="s">
        <v>35</v>
      </c>
      <c r="D678" s="51" t="s">
        <v>120</v>
      </c>
      <c r="E678" s="58">
        <v>1173.3399999999999</v>
      </c>
      <c r="F678" s="200" t="s">
        <v>120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465</v>
      </c>
      <c r="C679" s="229" t="s">
        <v>35</v>
      </c>
      <c r="D679" s="51" t="s">
        <v>120</v>
      </c>
      <c r="E679" s="58">
        <v>1173.3399999999999</v>
      </c>
      <c r="F679" s="200" t="s">
        <v>120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466</v>
      </c>
      <c r="C680" s="229" t="s">
        <v>35</v>
      </c>
      <c r="D680" s="51" t="s">
        <v>120</v>
      </c>
      <c r="E680" s="58">
        <v>1173.3399999999999</v>
      </c>
      <c r="F680" s="200" t="s">
        <v>120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467</v>
      </c>
      <c r="C681" s="229" t="s">
        <v>35</v>
      </c>
      <c r="D681" s="51" t="s">
        <v>120</v>
      </c>
      <c r="E681" s="58">
        <v>1173.3399999999999</v>
      </c>
      <c r="F681" s="200" t="s">
        <v>120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468</v>
      </c>
      <c r="C682" s="229" t="s">
        <v>35</v>
      </c>
      <c r="D682" s="51" t="s">
        <v>120</v>
      </c>
      <c r="E682" s="58">
        <v>1173.3399999999999</v>
      </c>
      <c r="F682" s="200" t="s">
        <v>120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469</v>
      </c>
      <c r="C683" s="229" t="s">
        <v>35</v>
      </c>
      <c r="D683" s="51" t="s">
        <v>120</v>
      </c>
      <c r="E683" s="58">
        <v>1173.3399999999999</v>
      </c>
      <c r="F683" s="200" t="s">
        <v>120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470</v>
      </c>
      <c r="C684" s="229" t="s">
        <v>35</v>
      </c>
      <c r="D684" s="51" t="s">
        <v>120</v>
      </c>
      <c r="E684" s="58">
        <v>1173.3399999999999</v>
      </c>
      <c r="F684" s="200" t="s">
        <v>120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471</v>
      </c>
      <c r="C685" s="229" t="s">
        <v>35</v>
      </c>
      <c r="D685" s="51" t="s">
        <v>120</v>
      </c>
      <c r="E685" s="58">
        <v>1173.3399999999999</v>
      </c>
      <c r="F685" s="200" t="s">
        <v>120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472</v>
      </c>
      <c r="C686" s="229" t="s">
        <v>35</v>
      </c>
      <c r="D686" s="51" t="s">
        <v>120</v>
      </c>
      <c r="E686" s="58">
        <v>2563</v>
      </c>
      <c r="F686" s="193" t="s">
        <v>120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473</v>
      </c>
      <c r="C687" s="229" t="s">
        <v>35</v>
      </c>
      <c r="D687" s="51" t="s">
        <v>120</v>
      </c>
      <c r="E687" s="46">
        <v>2364.5299999999997</v>
      </c>
      <c r="F687" s="193" t="s">
        <v>120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474</v>
      </c>
      <c r="C688" s="229" t="s">
        <v>35</v>
      </c>
      <c r="D688" s="51" t="s">
        <v>120</v>
      </c>
      <c r="E688" s="46">
        <v>2364.5299999999997</v>
      </c>
      <c r="F688" s="193" t="s">
        <v>120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475</v>
      </c>
      <c r="C689" s="229" t="s">
        <v>35</v>
      </c>
      <c r="D689" s="51" t="s">
        <v>120</v>
      </c>
      <c r="E689" s="46">
        <v>2563</v>
      </c>
      <c r="F689" s="193" t="s">
        <v>120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476</v>
      </c>
      <c r="C690" s="229" t="s">
        <v>35</v>
      </c>
      <c r="D690" s="51" t="s">
        <v>120</v>
      </c>
      <c r="E690" s="58">
        <v>2563</v>
      </c>
      <c r="F690" s="200" t="s">
        <v>120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477</v>
      </c>
      <c r="C691" s="229" t="s">
        <v>35</v>
      </c>
      <c r="D691" s="51" t="s">
        <v>120</v>
      </c>
      <c r="E691" s="58">
        <v>2563</v>
      </c>
      <c r="F691" s="200" t="s">
        <v>120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478</v>
      </c>
      <c r="C692" s="229" t="s">
        <v>35</v>
      </c>
      <c r="D692" s="51" t="s">
        <v>120</v>
      </c>
      <c r="E692" s="46">
        <v>2440.69</v>
      </c>
      <c r="F692" s="193" t="s">
        <v>120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479</v>
      </c>
      <c r="C693" s="229" t="s">
        <v>35</v>
      </c>
      <c r="D693" s="51" t="s">
        <v>120</v>
      </c>
      <c r="E693" s="46">
        <v>2440.69</v>
      </c>
      <c r="F693" s="193" t="s">
        <v>120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480</v>
      </c>
      <c r="C694" s="229" t="s">
        <v>35</v>
      </c>
      <c r="D694" s="51" t="s">
        <v>120</v>
      </c>
      <c r="E694" s="58">
        <v>873.94</v>
      </c>
      <c r="F694" s="200" t="s">
        <v>120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481</v>
      </c>
      <c r="C695" s="229" t="s">
        <v>35</v>
      </c>
      <c r="D695" s="51" t="s">
        <v>120</v>
      </c>
      <c r="E695" s="58">
        <v>873.94</v>
      </c>
      <c r="F695" s="200" t="s">
        <v>120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482</v>
      </c>
      <c r="C696" s="229" t="s">
        <v>35</v>
      </c>
      <c r="D696" s="51" t="s">
        <v>120</v>
      </c>
      <c r="E696" s="58">
        <v>873.94</v>
      </c>
      <c r="F696" s="200" t="s">
        <v>120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483</v>
      </c>
      <c r="C697" s="229" t="s">
        <v>35</v>
      </c>
      <c r="D697" s="51" t="s">
        <v>120</v>
      </c>
      <c r="E697" s="58">
        <v>873.94</v>
      </c>
      <c r="F697" s="200" t="s">
        <v>120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484</v>
      </c>
      <c r="C698" s="229" t="s">
        <v>35</v>
      </c>
      <c r="D698" s="51" t="s">
        <v>120</v>
      </c>
      <c r="E698" s="58">
        <v>873.94</v>
      </c>
      <c r="F698" s="200" t="s">
        <v>120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485</v>
      </c>
      <c r="C699" s="229" t="s">
        <v>35</v>
      </c>
      <c r="D699" s="51" t="s">
        <v>120</v>
      </c>
      <c r="E699" s="58">
        <v>1547</v>
      </c>
      <c r="F699" s="200" t="s">
        <v>120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486</v>
      </c>
      <c r="C700" s="229" t="s">
        <v>35</v>
      </c>
      <c r="D700" s="51" t="s">
        <v>120</v>
      </c>
      <c r="E700" s="58">
        <v>1547</v>
      </c>
      <c r="F700" s="200" t="s">
        <v>120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487</v>
      </c>
      <c r="C701" s="229" t="s">
        <v>35</v>
      </c>
      <c r="D701" s="51" t="s">
        <v>120</v>
      </c>
      <c r="E701" s="58">
        <v>1547</v>
      </c>
      <c r="F701" s="200" t="s">
        <v>120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488</v>
      </c>
      <c r="C702" s="229" t="s">
        <v>35</v>
      </c>
      <c r="D702" s="51" t="s">
        <v>120</v>
      </c>
      <c r="E702" s="58">
        <v>1850</v>
      </c>
      <c r="F702" s="200" t="s">
        <v>120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489</v>
      </c>
      <c r="C703" s="229" t="s">
        <v>35</v>
      </c>
      <c r="D703" s="51" t="s">
        <v>120</v>
      </c>
      <c r="E703" s="58">
        <v>1850</v>
      </c>
      <c r="F703" s="200" t="s">
        <v>120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490</v>
      </c>
      <c r="C704" s="229" t="s">
        <v>35</v>
      </c>
      <c r="D704" s="51" t="s">
        <v>120</v>
      </c>
      <c r="E704" s="58">
        <v>4799.2700000000004</v>
      </c>
      <c r="F704" s="200" t="s">
        <v>120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491</v>
      </c>
      <c r="C705" s="229" t="s">
        <v>35</v>
      </c>
      <c r="D705" s="51" t="s">
        <v>120</v>
      </c>
      <c r="E705" s="58">
        <v>4799.2700000000004</v>
      </c>
      <c r="F705" s="200" t="s">
        <v>120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492</v>
      </c>
      <c r="C706" s="229" t="s">
        <v>35</v>
      </c>
      <c r="D706" s="51" t="s">
        <v>120</v>
      </c>
      <c r="E706" s="58">
        <v>4799.2700000000004</v>
      </c>
      <c r="F706" s="200" t="s">
        <v>120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493</v>
      </c>
      <c r="C707" s="229" t="s">
        <v>35</v>
      </c>
      <c r="D707" s="51" t="s">
        <v>120</v>
      </c>
      <c r="E707" s="58">
        <v>4799.2700000000004</v>
      </c>
      <c r="F707" s="200" t="s">
        <v>120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494</v>
      </c>
      <c r="C708" s="229" t="s">
        <v>35</v>
      </c>
      <c r="D708" s="51" t="s">
        <v>120</v>
      </c>
      <c r="E708" s="58">
        <v>4799.2700000000004</v>
      </c>
      <c r="F708" s="200" t="s">
        <v>120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495</v>
      </c>
      <c r="C709" s="229" t="s">
        <v>35</v>
      </c>
      <c r="D709" s="51" t="s">
        <v>120</v>
      </c>
      <c r="E709" s="58">
        <v>4799.2700000000004</v>
      </c>
      <c r="F709" s="200" t="s">
        <v>120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496</v>
      </c>
      <c r="C710" s="229" t="s">
        <v>35</v>
      </c>
      <c r="D710" s="51" t="s">
        <v>120</v>
      </c>
      <c r="E710" s="58">
        <v>4799.2700000000004</v>
      </c>
      <c r="F710" s="200" t="s">
        <v>120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497</v>
      </c>
      <c r="C711" s="229" t="s">
        <v>35</v>
      </c>
      <c r="D711" s="51" t="s">
        <v>120</v>
      </c>
      <c r="E711" s="58">
        <v>4799.2700000000004</v>
      </c>
      <c r="F711" s="200" t="s">
        <v>120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498</v>
      </c>
      <c r="C712" s="229" t="s">
        <v>35</v>
      </c>
      <c r="D712" s="51" t="s">
        <v>120</v>
      </c>
      <c r="E712" s="58">
        <v>1000</v>
      </c>
      <c r="F712" s="200" t="s">
        <v>120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499</v>
      </c>
      <c r="C713" s="229" t="s">
        <v>35</v>
      </c>
      <c r="D713" s="51" t="s">
        <v>120</v>
      </c>
      <c r="E713" s="58">
        <v>8973.7900000000009</v>
      </c>
      <c r="F713" s="200" t="s">
        <v>120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500</v>
      </c>
      <c r="C714" s="229" t="s">
        <v>35</v>
      </c>
      <c r="D714" s="51" t="s">
        <v>120</v>
      </c>
      <c r="E714" s="58">
        <v>8973.7900000000009</v>
      </c>
      <c r="F714" s="200" t="s">
        <v>120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501</v>
      </c>
      <c r="C715" s="229" t="s">
        <v>35</v>
      </c>
      <c r="D715" s="51" t="s">
        <v>120</v>
      </c>
      <c r="E715" s="58">
        <v>8973.7900000000009</v>
      </c>
      <c r="F715" s="200" t="s">
        <v>120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502</v>
      </c>
      <c r="C716" s="229" t="s">
        <v>35</v>
      </c>
      <c r="D716" s="51" t="s">
        <v>120</v>
      </c>
      <c r="E716" s="58">
        <v>8973.7900000000009</v>
      </c>
      <c r="F716" s="200" t="s">
        <v>120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503</v>
      </c>
      <c r="C717" s="229" t="s">
        <v>35</v>
      </c>
      <c r="D717" s="51" t="s">
        <v>120</v>
      </c>
      <c r="E717" s="58">
        <v>3844.89</v>
      </c>
      <c r="F717" s="200" t="s">
        <v>120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504</v>
      </c>
      <c r="C718" s="229" t="s">
        <v>35</v>
      </c>
      <c r="D718" s="51" t="s">
        <v>120</v>
      </c>
      <c r="E718" s="58">
        <v>3844.89</v>
      </c>
      <c r="F718" s="200" t="s">
        <v>120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505</v>
      </c>
      <c r="C719" s="229" t="s">
        <v>35</v>
      </c>
      <c r="D719" s="51" t="s">
        <v>120</v>
      </c>
      <c r="E719" s="58">
        <v>3844.89</v>
      </c>
      <c r="F719" s="200" t="s">
        <v>120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506</v>
      </c>
      <c r="C720" s="229" t="s">
        <v>35</v>
      </c>
      <c r="D720" s="51" t="s">
        <v>120</v>
      </c>
      <c r="E720" s="58">
        <v>3844.89</v>
      </c>
      <c r="F720" s="200" t="s">
        <v>120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507</v>
      </c>
      <c r="C721" s="229" t="s">
        <v>35</v>
      </c>
      <c r="D721" s="51" t="s">
        <v>120</v>
      </c>
      <c r="E721" s="58">
        <v>3844.89</v>
      </c>
      <c r="F721" s="200" t="s">
        <v>120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508</v>
      </c>
      <c r="C722" s="229" t="s">
        <v>35</v>
      </c>
      <c r="D722" s="51" t="s">
        <v>120</v>
      </c>
      <c r="E722" s="58">
        <v>3844.89</v>
      </c>
      <c r="F722" s="200" t="s">
        <v>120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509</v>
      </c>
      <c r="C723" s="229" t="s">
        <v>35</v>
      </c>
      <c r="D723" s="51" t="s">
        <v>120</v>
      </c>
      <c r="E723" s="58">
        <v>3844.89</v>
      </c>
      <c r="F723" s="200" t="s">
        <v>120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510</v>
      </c>
      <c r="C724" s="229" t="s">
        <v>35</v>
      </c>
      <c r="D724" s="51" t="s">
        <v>120</v>
      </c>
      <c r="E724" s="58">
        <v>3844.89</v>
      </c>
      <c r="F724" s="200" t="s">
        <v>120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511</v>
      </c>
      <c r="C725" s="229" t="s">
        <v>35</v>
      </c>
      <c r="D725" s="51" t="s">
        <v>120</v>
      </c>
      <c r="E725" s="58">
        <v>1661.24</v>
      </c>
      <c r="F725" s="200" t="s">
        <v>120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512</v>
      </c>
      <c r="C726" s="229" t="s">
        <v>35</v>
      </c>
      <c r="D726" s="51" t="s">
        <v>120</v>
      </c>
      <c r="E726" s="58">
        <v>1661.24</v>
      </c>
      <c r="F726" s="200" t="s">
        <v>120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513</v>
      </c>
      <c r="C727" s="229" t="s">
        <v>35</v>
      </c>
      <c r="D727" s="51" t="s">
        <v>120</v>
      </c>
      <c r="E727" s="58">
        <v>1661.24</v>
      </c>
      <c r="F727" s="200" t="s">
        <v>120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514</v>
      </c>
      <c r="C728" s="229" t="s">
        <v>35</v>
      </c>
      <c r="D728" s="51" t="s">
        <v>120</v>
      </c>
      <c r="E728" s="58">
        <v>1661.24</v>
      </c>
      <c r="F728" s="200" t="s">
        <v>120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515</v>
      </c>
      <c r="C729" s="229" t="s">
        <v>35</v>
      </c>
      <c r="D729" s="51" t="s">
        <v>120</v>
      </c>
      <c r="E729" s="58">
        <v>1661.24</v>
      </c>
      <c r="F729" s="200" t="s">
        <v>120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516</v>
      </c>
      <c r="C730" s="229" t="s">
        <v>35</v>
      </c>
      <c r="D730" s="51" t="s">
        <v>120</v>
      </c>
      <c r="E730" s="58">
        <v>690.75</v>
      </c>
      <c r="F730" s="200" t="s">
        <v>120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517</v>
      </c>
      <c r="C731" s="229" t="s">
        <v>35</v>
      </c>
      <c r="D731" s="51" t="s">
        <v>120</v>
      </c>
      <c r="E731" s="58">
        <v>690.75</v>
      </c>
      <c r="F731" s="200" t="s">
        <v>120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518</v>
      </c>
      <c r="C732" s="229" t="s">
        <v>35</v>
      </c>
      <c r="D732" s="51" t="s">
        <v>120</v>
      </c>
      <c r="E732" s="58">
        <v>690.75</v>
      </c>
      <c r="F732" s="200" t="s">
        <v>120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519</v>
      </c>
      <c r="C733" s="229" t="s">
        <v>35</v>
      </c>
      <c r="D733" s="51" t="s">
        <v>120</v>
      </c>
      <c r="E733" s="58">
        <v>690.75</v>
      </c>
      <c r="F733" s="200" t="s">
        <v>120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520</v>
      </c>
      <c r="C734" s="229" t="s">
        <v>35</v>
      </c>
      <c r="D734" s="51" t="s">
        <v>120</v>
      </c>
      <c r="E734" s="58">
        <v>690.75</v>
      </c>
      <c r="F734" s="200" t="s">
        <v>120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521</v>
      </c>
      <c r="C735" s="229" t="s">
        <v>35</v>
      </c>
      <c r="D735" s="51" t="s">
        <v>120</v>
      </c>
      <c r="E735" s="58">
        <v>690.75</v>
      </c>
      <c r="F735" s="200" t="s">
        <v>120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522</v>
      </c>
      <c r="C736" s="229" t="s">
        <v>35</v>
      </c>
      <c r="D736" s="51" t="s">
        <v>120</v>
      </c>
      <c r="E736" s="46">
        <v>690.75</v>
      </c>
      <c r="F736" s="193" t="s">
        <v>120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523</v>
      </c>
      <c r="C737" s="229" t="s">
        <v>35</v>
      </c>
      <c r="D737" s="51" t="s">
        <v>120</v>
      </c>
      <c r="E737" s="46">
        <v>690.75</v>
      </c>
      <c r="F737" s="193" t="s">
        <v>120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524</v>
      </c>
      <c r="C738" s="229" t="s">
        <v>35</v>
      </c>
      <c r="D738" s="51" t="s">
        <v>120</v>
      </c>
      <c r="E738" s="58">
        <v>690.75</v>
      </c>
      <c r="F738" s="200" t="s">
        <v>120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525</v>
      </c>
      <c r="C739" s="229" t="s">
        <v>35</v>
      </c>
      <c r="D739" s="51" t="s">
        <v>120</v>
      </c>
      <c r="E739" s="58">
        <v>690.75</v>
      </c>
      <c r="F739" s="200" t="s">
        <v>120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526</v>
      </c>
      <c r="C740" s="229" t="s">
        <v>35</v>
      </c>
      <c r="D740" s="51" t="s">
        <v>120</v>
      </c>
      <c r="E740" s="58">
        <v>690.75</v>
      </c>
      <c r="F740" s="200" t="s">
        <v>120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527</v>
      </c>
      <c r="C741" s="229" t="s">
        <v>35</v>
      </c>
      <c r="D741" s="51" t="s">
        <v>120</v>
      </c>
      <c r="E741" s="58">
        <v>690.75</v>
      </c>
      <c r="F741" s="200" t="s">
        <v>120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528</v>
      </c>
      <c r="C742" s="229" t="s">
        <v>35</v>
      </c>
      <c r="D742" s="51" t="s">
        <v>120</v>
      </c>
      <c r="E742" s="46">
        <v>690.75</v>
      </c>
      <c r="F742" s="193" t="s">
        <v>120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529</v>
      </c>
      <c r="C743" s="229" t="s">
        <v>35</v>
      </c>
      <c r="D743" s="51" t="s">
        <v>120</v>
      </c>
      <c r="E743" s="46">
        <v>690.75</v>
      </c>
      <c r="F743" s="193" t="s">
        <v>120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530</v>
      </c>
      <c r="C744" s="229" t="s">
        <v>35</v>
      </c>
      <c r="D744" s="51" t="s">
        <v>120</v>
      </c>
      <c r="E744" s="58">
        <v>690.75</v>
      </c>
      <c r="F744" s="200" t="s">
        <v>120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531</v>
      </c>
      <c r="C745" s="229" t="s">
        <v>35</v>
      </c>
      <c r="D745" s="51" t="s">
        <v>120</v>
      </c>
      <c r="E745" s="58">
        <v>690.75</v>
      </c>
      <c r="F745" s="200" t="s">
        <v>120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532</v>
      </c>
      <c r="C746" s="229" t="s">
        <v>35</v>
      </c>
      <c r="D746" s="51" t="s">
        <v>120</v>
      </c>
      <c r="E746" s="58">
        <v>690.75</v>
      </c>
      <c r="F746" s="200" t="s">
        <v>120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533</v>
      </c>
      <c r="C747" s="229" t="s">
        <v>35</v>
      </c>
      <c r="D747" s="51" t="s">
        <v>120</v>
      </c>
      <c r="E747" s="46">
        <v>690.75</v>
      </c>
      <c r="F747" s="193" t="s">
        <v>120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534</v>
      </c>
      <c r="C748" s="229" t="s">
        <v>35</v>
      </c>
      <c r="D748" s="51" t="s">
        <v>120</v>
      </c>
      <c r="E748" s="58">
        <v>690.75</v>
      </c>
      <c r="F748" s="200" t="s">
        <v>120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535</v>
      </c>
      <c r="C749" s="229" t="s">
        <v>35</v>
      </c>
      <c r="D749" s="51" t="s">
        <v>120</v>
      </c>
      <c r="E749" s="58">
        <v>690.75</v>
      </c>
      <c r="F749" s="200" t="s">
        <v>120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536</v>
      </c>
      <c r="C750" s="229" t="s">
        <v>35</v>
      </c>
      <c r="D750" s="51" t="s">
        <v>120</v>
      </c>
      <c r="E750" s="58">
        <v>690.75</v>
      </c>
      <c r="F750" s="200" t="s">
        <v>120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537</v>
      </c>
      <c r="C751" s="229" t="s">
        <v>35</v>
      </c>
      <c r="D751" s="51" t="s">
        <v>120</v>
      </c>
      <c r="E751" s="58">
        <v>690.75</v>
      </c>
      <c r="F751" s="200" t="s">
        <v>120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538</v>
      </c>
      <c r="C752" s="229" t="s">
        <v>35</v>
      </c>
      <c r="D752" s="51" t="s">
        <v>120</v>
      </c>
      <c r="E752" s="46">
        <v>690.75</v>
      </c>
      <c r="F752" s="193" t="s">
        <v>120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539</v>
      </c>
      <c r="C753" s="229" t="s">
        <v>35</v>
      </c>
      <c r="D753" s="51" t="s">
        <v>120</v>
      </c>
      <c r="E753" s="58">
        <v>690.75</v>
      </c>
      <c r="F753" s="200" t="s">
        <v>120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540</v>
      </c>
      <c r="C754" s="229" t="s">
        <v>35</v>
      </c>
      <c r="D754" s="51" t="s">
        <v>120</v>
      </c>
      <c r="E754" s="58">
        <v>690.75</v>
      </c>
      <c r="F754" s="200" t="s">
        <v>120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541</v>
      </c>
      <c r="C755" s="229" t="s">
        <v>35</v>
      </c>
      <c r="D755" s="51" t="s">
        <v>120</v>
      </c>
      <c r="E755" s="58">
        <v>3850</v>
      </c>
      <c r="F755" s="200" t="s">
        <v>120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542</v>
      </c>
      <c r="C756" s="229" t="s">
        <v>35</v>
      </c>
      <c r="D756" s="51" t="s">
        <v>120</v>
      </c>
      <c r="E756" s="58">
        <v>3850</v>
      </c>
      <c r="F756" s="200" t="s">
        <v>120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543</v>
      </c>
      <c r="C757" s="229" t="s">
        <v>35</v>
      </c>
      <c r="D757" s="51" t="s">
        <v>120</v>
      </c>
      <c r="E757" s="58">
        <v>3850</v>
      </c>
      <c r="F757" s="200" t="s">
        <v>120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544</v>
      </c>
      <c r="C758" s="229" t="s">
        <v>35</v>
      </c>
      <c r="D758" s="51" t="s">
        <v>120</v>
      </c>
      <c r="E758" s="58">
        <v>3850</v>
      </c>
      <c r="F758" s="200" t="s">
        <v>120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545</v>
      </c>
      <c r="C759" s="229" t="s">
        <v>35</v>
      </c>
      <c r="D759" s="51" t="s">
        <v>120</v>
      </c>
      <c r="E759" s="58">
        <v>3850</v>
      </c>
      <c r="F759" s="200" t="s">
        <v>120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546</v>
      </c>
      <c r="C760" s="229" t="s">
        <v>35</v>
      </c>
      <c r="D760" s="51" t="s">
        <v>120</v>
      </c>
      <c r="E760" s="58">
        <v>3850</v>
      </c>
      <c r="F760" s="200" t="s">
        <v>120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547</v>
      </c>
      <c r="C761" s="229" t="s">
        <v>35</v>
      </c>
      <c r="D761" s="51" t="s">
        <v>120</v>
      </c>
      <c r="E761" s="58">
        <v>3850</v>
      </c>
      <c r="F761" s="200" t="s">
        <v>120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548</v>
      </c>
      <c r="C762" s="229" t="s">
        <v>35</v>
      </c>
      <c r="D762" s="51" t="s">
        <v>120</v>
      </c>
      <c r="E762" s="58">
        <v>3850</v>
      </c>
      <c r="F762" s="200" t="s">
        <v>120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549</v>
      </c>
      <c r="C763" s="229" t="s">
        <v>35</v>
      </c>
      <c r="D763" s="51" t="s">
        <v>120</v>
      </c>
      <c r="E763" s="58">
        <v>3850</v>
      </c>
      <c r="F763" s="200" t="s">
        <v>120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550</v>
      </c>
      <c r="C764" s="229" t="s">
        <v>35</v>
      </c>
      <c r="D764" s="51" t="s">
        <v>120</v>
      </c>
      <c r="E764" s="58">
        <v>3850</v>
      </c>
      <c r="F764" s="200" t="s">
        <v>120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551</v>
      </c>
      <c r="C765" s="229" t="s">
        <v>35</v>
      </c>
      <c r="D765" s="51" t="s">
        <v>120</v>
      </c>
      <c r="E765" s="58">
        <v>3850</v>
      </c>
      <c r="F765" s="200" t="s">
        <v>120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552</v>
      </c>
      <c r="C766" s="229" t="s">
        <v>35</v>
      </c>
      <c r="D766" s="51" t="s">
        <v>120</v>
      </c>
      <c r="E766" s="58">
        <v>3850</v>
      </c>
      <c r="F766" s="200" t="s">
        <v>120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553</v>
      </c>
      <c r="C767" s="229" t="s">
        <v>35</v>
      </c>
      <c r="D767" s="51" t="s">
        <v>120</v>
      </c>
      <c r="E767" s="58">
        <v>3850</v>
      </c>
      <c r="F767" s="200" t="s">
        <v>120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554</v>
      </c>
      <c r="C768" s="229" t="s">
        <v>35</v>
      </c>
      <c r="D768" s="51" t="s">
        <v>120</v>
      </c>
      <c r="E768" s="58">
        <v>3850</v>
      </c>
      <c r="F768" s="200" t="s">
        <v>120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555</v>
      </c>
      <c r="C769" s="229" t="s">
        <v>35</v>
      </c>
      <c r="D769" s="51" t="s">
        <v>120</v>
      </c>
      <c r="E769" s="58">
        <v>3850</v>
      </c>
      <c r="F769" s="200" t="s">
        <v>120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556</v>
      </c>
      <c r="C770" s="229" t="s">
        <v>35</v>
      </c>
      <c r="D770" s="51" t="s">
        <v>120</v>
      </c>
      <c r="E770" s="58">
        <v>3850</v>
      </c>
      <c r="F770" s="200" t="s">
        <v>120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557</v>
      </c>
      <c r="C771" s="229" t="s">
        <v>35</v>
      </c>
      <c r="D771" s="51" t="s">
        <v>120</v>
      </c>
      <c r="E771" s="58">
        <v>3850</v>
      </c>
      <c r="F771" s="200" t="s">
        <v>120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558</v>
      </c>
      <c r="C772" s="229" t="s">
        <v>35</v>
      </c>
      <c r="D772" s="51" t="s">
        <v>120</v>
      </c>
      <c r="E772" s="58">
        <v>3850</v>
      </c>
      <c r="F772" s="200" t="s">
        <v>120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559</v>
      </c>
      <c r="C773" s="229" t="s">
        <v>35</v>
      </c>
      <c r="D773" s="51" t="s">
        <v>120</v>
      </c>
      <c r="E773" s="58">
        <v>3850</v>
      </c>
      <c r="F773" s="200" t="s">
        <v>120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560</v>
      </c>
      <c r="C774" s="229" t="s">
        <v>35</v>
      </c>
      <c r="D774" s="51" t="s">
        <v>120</v>
      </c>
      <c r="E774" s="58">
        <v>3850</v>
      </c>
      <c r="F774" s="200" t="s">
        <v>120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561</v>
      </c>
      <c r="C775" s="229" t="s">
        <v>35</v>
      </c>
      <c r="D775" s="51" t="s">
        <v>120</v>
      </c>
      <c r="E775" s="58">
        <v>3850</v>
      </c>
      <c r="F775" s="200" t="s">
        <v>120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562</v>
      </c>
      <c r="C776" s="229" t="s">
        <v>35</v>
      </c>
      <c r="D776" s="51" t="s">
        <v>120</v>
      </c>
      <c r="E776" s="58">
        <v>8973.7900000000009</v>
      </c>
      <c r="F776" s="200" t="s">
        <v>120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563</v>
      </c>
      <c r="C777" s="229" t="s">
        <v>35</v>
      </c>
      <c r="D777" s="51" t="s">
        <v>120</v>
      </c>
      <c r="E777" s="58">
        <v>8973.7900000000009</v>
      </c>
      <c r="F777" s="200" t="s">
        <v>120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564</v>
      </c>
      <c r="C778" s="229" t="s">
        <v>35</v>
      </c>
      <c r="D778" s="51" t="s">
        <v>120</v>
      </c>
      <c r="E778" s="58">
        <v>8973.7900000000009</v>
      </c>
      <c r="F778" s="200" t="s">
        <v>120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565</v>
      </c>
      <c r="C779" s="229" t="s">
        <v>35</v>
      </c>
      <c r="D779" s="51" t="s">
        <v>120</v>
      </c>
      <c r="E779" s="58">
        <v>1661.24</v>
      </c>
      <c r="F779" s="200" t="s">
        <v>120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566</v>
      </c>
      <c r="C780" s="229" t="s">
        <v>35</v>
      </c>
      <c r="D780" s="51" t="s">
        <v>120</v>
      </c>
      <c r="E780" s="58">
        <v>1661.24</v>
      </c>
      <c r="F780" s="200" t="s">
        <v>120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567</v>
      </c>
      <c r="C781" s="229" t="s">
        <v>35</v>
      </c>
      <c r="D781" s="51" t="s">
        <v>120</v>
      </c>
      <c r="E781" s="58">
        <v>690.75</v>
      </c>
      <c r="F781" s="200" t="s">
        <v>120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568</v>
      </c>
      <c r="C782" s="229" t="s">
        <v>35</v>
      </c>
      <c r="D782" s="51" t="s">
        <v>120</v>
      </c>
      <c r="E782" s="59">
        <v>1505.04</v>
      </c>
      <c r="F782" s="193" t="s">
        <v>120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569</v>
      </c>
      <c r="C783" s="229" t="s">
        <v>35</v>
      </c>
      <c r="D783" s="51" t="s">
        <v>120</v>
      </c>
      <c r="E783" s="59">
        <v>3628.57</v>
      </c>
      <c r="F783" s="193" t="s">
        <v>120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570</v>
      </c>
      <c r="C784" s="229" t="s">
        <v>35</v>
      </c>
      <c r="D784" s="51" t="s">
        <v>120</v>
      </c>
      <c r="E784" s="59">
        <v>1505.04</v>
      </c>
      <c r="F784" s="193" t="s">
        <v>120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571</v>
      </c>
      <c r="C785" s="229" t="s">
        <v>35</v>
      </c>
      <c r="D785" s="51" t="s">
        <v>120</v>
      </c>
      <c r="E785" s="58">
        <v>2898.84</v>
      </c>
      <c r="F785" s="200" t="s">
        <v>120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572</v>
      </c>
      <c r="C786" s="229" t="s">
        <v>35</v>
      </c>
      <c r="D786" s="51" t="s">
        <v>120</v>
      </c>
      <c r="E786" s="58">
        <v>2898.84</v>
      </c>
      <c r="F786" s="200" t="s">
        <v>120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573</v>
      </c>
      <c r="C787" s="229" t="s">
        <v>35</v>
      </c>
      <c r="D787" s="51" t="s">
        <v>120</v>
      </c>
      <c r="E787" s="58">
        <v>2898.84</v>
      </c>
      <c r="F787" s="200" t="s">
        <v>120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574</v>
      </c>
      <c r="C788" s="229" t="s">
        <v>35</v>
      </c>
      <c r="D788" s="51" t="s">
        <v>120</v>
      </c>
      <c r="E788" s="58">
        <v>833</v>
      </c>
      <c r="F788" s="200" t="s">
        <v>120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575</v>
      </c>
      <c r="C789" s="229" t="s">
        <v>35</v>
      </c>
      <c r="D789" s="51" t="s">
        <v>120</v>
      </c>
      <c r="E789" s="58">
        <v>833</v>
      </c>
      <c r="F789" s="200" t="s">
        <v>120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576</v>
      </c>
      <c r="C790" s="229" t="s">
        <v>35</v>
      </c>
      <c r="D790" s="51" t="s">
        <v>120</v>
      </c>
      <c r="E790" s="58">
        <v>1266.6666666666667</v>
      </c>
      <c r="F790" s="200" t="s">
        <v>120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577</v>
      </c>
      <c r="C791" s="229" t="s">
        <v>35</v>
      </c>
      <c r="D791" s="51" t="s">
        <v>120</v>
      </c>
      <c r="E791" s="58">
        <v>1266.6666666666667</v>
      </c>
      <c r="F791" s="200" t="s">
        <v>120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578</v>
      </c>
      <c r="C792" s="229" t="s">
        <v>35</v>
      </c>
      <c r="D792" s="51" t="s">
        <v>120</v>
      </c>
      <c r="E792" s="58">
        <v>1266.6666666666667</v>
      </c>
      <c r="F792" s="200" t="s">
        <v>120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579</v>
      </c>
      <c r="C793" s="229" t="s">
        <v>35</v>
      </c>
      <c r="D793" s="51" t="s">
        <v>120</v>
      </c>
      <c r="E793" s="58">
        <v>1266.6666666666667</v>
      </c>
      <c r="F793" s="200" t="s">
        <v>120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580</v>
      </c>
      <c r="C794" s="229" t="s">
        <v>35</v>
      </c>
      <c r="D794" s="51" t="s">
        <v>120</v>
      </c>
      <c r="E794" s="46">
        <v>1266.6666666666667</v>
      </c>
      <c r="F794" s="193" t="s">
        <v>120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581</v>
      </c>
      <c r="C795" s="229" t="s">
        <v>35</v>
      </c>
      <c r="D795" s="51" t="s">
        <v>120</v>
      </c>
      <c r="E795" s="58">
        <v>1266.6666666666667</v>
      </c>
      <c r="F795" s="200" t="s">
        <v>120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582</v>
      </c>
      <c r="C796" s="229" t="s">
        <v>35</v>
      </c>
      <c r="D796" s="51" t="s">
        <v>120</v>
      </c>
      <c r="E796" s="58">
        <v>1266.6666666666667</v>
      </c>
      <c r="F796" s="200" t="s">
        <v>120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583</v>
      </c>
      <c r="C797" s="229" t="s">
        <v>35</v>
      </c>
      <c r="D797" s="51" t="s">
        <v>120</v>
      </c>
      <c r="E797" s="58">
        <v>1266.6666666666667</v>
      </c>
      <c r="F797" s="200" t="s">
        <v>120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584</v>
      </c>
      <c r="C798" s="229" t="s">
        <v>35</v>
      </c>
      <c r="D798" s="51" t="s">
        <v>120</v>
      </c>
      <c r="E798" s="58">
        <v>1266.6666666666667</v>
      </c>
      <c r="F798" s="200" t="s">
        <v>120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585</v>
      </c>
      <c r="C799" s="229" t="s">
        <v>35</v>
      </c>
      <c r="D799" s="51" t="s">
        <v>120</v>
      </c>
      <c r="E799" s="58">
        <v>1266.6666666666667</v>
      </c>
      <c r="F799" s="200" t="s">
        <v>120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586</v>
      </c>
      <c r="C800" s="229" t="s">
        <v>35</v>
      </c>
      <c r="D800" s="51" t="s">
        <v>120</v>
      </c>
      <c r="E800" s="58">
        <v>1266.6666666666667</v>
      </c>
      <c r="F800" s="200" t="s">
        <v>120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587</v>
      </c>
      <c r="C801" s="229" t="s">
        <v>35</v>
      </c>
      <c r="D801" s="51" t="s">
        <v>120</v>
      </c>
      <c r="E801" s="58">
        <v>1266.6666666666667</v>
      </c>
      <c r="F801" s="200" t="s">
        <v>120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46</v>
      </c>
      <c r="C802" s="229" t="s">
        <v>35</v>
      </c>
      <c r="D802" s="51" t="s">
        <v>120</v>
      </c>
      <c r="E802" s="58">
        <v>455.66624999999999</v>
      </c>
      <c r="F802" s="200" t="s">
        <v>120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588</v>
      </c>
      <c r="C803" s="229" t="s">
        <v>35</v>
      </c>
      <c r="D803" s="51" t="s">
        <v>120</v>
      </c>
      <c r="E803" s="58">
        <v>455.66624999999999</v>
      </c>
      <c r="F803" s="200" t="s">
        <v>120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589</v>
      </c>
      <c r="C804" s="229" t="s">
        <v>35</v>
      </c>
      <c r="D804" s="51" t="s">
        <v>120</v>
      </c>
      <c r="E804" s="58">
        <v>455.66624999999999</v>
      </c>
      <c r="F804" s="200" t="s">
        <v>120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590</v>
      </c>
      <c r="C805" s="229" t="s">
        <v>35</v>
      </c>
      <c r="D805" s="51" t="s">
        <v>120</v>
      </c>
      <c r="E805" s="58">
        <v>455.66624999999999</v>
      </c>
      <c r="F805" s="200" t="s">
        <v>120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591</v>
      </c>
      <c r="C806" s="229" t="s">
        <v>35</v>
      </c>
      <c r="D806" s="51" t="s">
        <v>120</v>
      </c>
      <c r="E806" s="58">
        <v>455.66624999999999</v>
      </c>
      <c r="F806" s="200" t="s">
        <v>120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48</v>
      </c>
      <c r="C807" s="229" t="s">
        <v>35</v>
      </c>
      <c r="D807" s="51" t="s">
        <v>120</v>
      </c>
      <c r="E807" s="58">
        <v>455.66624999999999</v>
      </c>
      <c r="F807" s="200" t="s">
        <v>120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592</v>
      </c>
      <c r="C808" s="229" t="s">
        <v>35</v>
      </c>
      <c r="D808" s="51" t="s">
        <v>120</v>
      </c>
      <c r="E808" s="58">
        <v>455.66624999999999</v>
      </c>
      <c r="F808" s="200" t="s">
        <v>120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593</v>
      </c>
      <c r="C809" s="229" t="s">
        <v>35</v>
      </c>
      <c r="D809" s="51" t="s">
        <v>120</v>
      </c>
      <c r="E809" s="58">
        <v>455.66624999999999</v>
      </c>
      <c r="F809" s="200" t="s">
        <v>120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594</v>
      </c>
      <c r="C810" s="229" t="s">
        <v>35</v>
      </c>
      <c r="D810" s="51" t="s">
        <v>120</v>
      </c>
      <c r="E810" s="58">
        <v>455.66624999999999</v>
      </c>
      <c r="F810" s="200" t="s">
        <v>120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595</v>
      </c>
      <c r="C811" s="229" t="s">
        <v>35</v>
      </c>
      <c r="D811" s="51" t="s">
        <v>120</v>
      </c>
      <c r="E811" s="58">
        <v>455.66624999999999</v>
      </c>
      <c r="F811" s="200" t="s">
        <v>120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596</v>
      </c>
      <c r="C812" s="229" t="s">
        <v>35</v>
      </c>
      <c r="D812" s="51" t="s">
        <v>120</v>
      </c>
      <c r="E812" s="58">
        <v>455.66624999999999</v>
      </c>
      <c r="F812" s="200" t="s">
        <v>120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597</v>
      </c>
      <c r="C813" s="229" t="s">
        <v>35</v>
      </c>
      <c r="D813" s="51" t="s">
        <v>120</v>
      </c>
      <c r="E813" s="58">
        <v>455.66624999999999</v>
      </c>
      <c r="F813" s="200" t="s">
        <v>120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598</v>
      </c>
      <c r="C814" s="229" t="s">
        <v>35</v>
      </c>
      <c r="D814" s="51" t="s">
        <v>120</v>
      </c>
      <c r="E814" s="58">
        <v>455.66624999999999</v>
      </c>
      <c r="F814" s="200" t="s">
        <v>120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599</v>
      </c>
      <c r="C815" s="229" t="s">
        <v>35</v>
      </c>
      <c r="D815" s="51" t="s">
        <v>120</v>
      </c>
      <c r="E815" s="58">
        <v>455.66624999999999</v>
      </c>
      <c r="F815" s="200" t="s">
        <v>120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600</v>
      </c>
      <c r="C816" s="229" t="s">
        <v>35</v>
      </c>
      <c r="D816" s="51" t="s">
        <v>120</v>
      </c>
      <c r="E816" s="46">
        <v>3356</v>
      </c>
      <c r="F816" s="193" t="s">
        <v>120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601</v>
      </c>
      <c r="C817" s="229" t="s">
        <v>35</v>
      </c>
      <c r="D817" s="51" t="s">
        <v>120</v>
      </c>
      <c r="E817" s="58">
        <v>1900</v>
      </c>
      <c r="F817" s="200" t="s">
        <v>120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602</v>
      </c>
      <c r="C818" s="229" t="s">
        <v>35</v>
      </c>
      <c r="D818" s="51" t="s">
        <v>120</v>
      </c>
      <c r="E818" s="58">
        <v>1900</v>
      </c>
      <c r="F818" s="200" t="s">
        <v>120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603</v>
      </c>
      <c r="C819" s="229" t="s">
        <v>35</v>
      </c>
      <c r="D819" s="51" t="s">
        <v>120</v>
      </c>
      <c r="E819" s="58">
        <v>23075</v>
      </c>
      <c r="F819" s="200" t="s">
        <v>120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604</v>
      </c>
      <c r="C820" s="229" t="s">
        <v>35</v>
      </c>
      <c r="D820" s="51" t="s">
        <v>120</v>
      </c>
      <c r="E820" s="58">
        <v>23075.289999999997</v>
      </c>
      <c r="F820" s="193" t="s">
        <v>120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605</v>
      </c>
      <c r="C821" s="229" t="s">
        <v>35</v>
      </c>
      <c r="D821" s="51" t="s">
        <v>120</v>
      </c>
      <c r="E821" s="58">
        <v>1018.64</v>
      </c>
      <c r="F821" s="200" t="s">
        <v>120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606</v>
      </c>
      <c r="C822" s="229" t="s">
        <v>35</v>
      </c>
      <c r="D822" s="51" t="s">
        <v>120</v>
      </c>
      <c r="E822" s="58">
        <v>1018.64</v>
      </c>
      <c r="F822" s="200" t="s">
        <v>120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607</v>
      </c>
      <c r="C823" s="229" t="s">
        <v>35</v>
      </c>
      <c r="D823" s="51" t="s">
        <v>120</v>
      </c>
      <c r="E823" s="46">
        <v>3356</v>
      </c>
      <c r="F823" s="193" t="s">
        <v>120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608</v>
      </c>
      <c r="C824" s="229" t="s">
        <v>35</v>
      </c>
      <c r="D824" s="51" t="s">
        <v>120</v>
      </c>
      <c r="E824" s="46">
        <v>3356</v>
      </c>
      <c r="F824" s="193" t="s">
        <v>120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609</v>
      </c>
      <c r="C825" s="229" t="s">
        <v>35</v>
      </c>
      <c r="D825" s="51" t="s">
        <v>120</v>
      </c>
      <c r="E825" s="46">
        <v>3356</v>
      </c>
      <c r="F825" s="193" t="s">
        <v>120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610</v>
      </c>
      <c r="C826" s="229" t="s">
        <v>35</v>
      </c>
      <c r="D826" s="51" t="s">
        <v>120</v>
      </c>
      <c r="E826" s="46">
        <v>3356</v>
      </c>
      <c r="F826" s="193" t="s">
        <v>120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611</v>
      </c>
      <c r="C827" s="229" t="s">
        <v>35</v>
      </c>
      <c r="D827" s="51" t="s">
        <v>120</v>
      </c>
      <c r="E827" s="58">
        <v>3356</v>
      </c>
      <c r="F827" s="200" t="s">
        <v>120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612</v>
      </c>
      <c r="C828" s="229" t="s">
        <v>35</v>
      </c>
      <c r="D828" s="51" t="s">
        <v>120</v>
      </c>
      <c r="E828" s="46">
        <v>3356</v>
      </c>
      <c r="F828" s="193" t="s">
        <v>120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613</v>
      </c>
      <c r="C829" s="229" t="s">
        <v>35</v>
      </c>
      <c r="D829" s="51" t="s">
        <v>120</v>
      </c>
      <c r="E829" s="46">
        <v>3356</v>
      </c>
      <c r="F829" s="193" t="s">
        <v>120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614</v>
      </c>
      <c r="C830" s="229" t="s">
        <v>35</v>
      </c>
      <c r="D830" s="51" t="s">
        <v>120</v>
      </c>
      <c r="E830" s="46">
        <v>3356</v>
      </c>
      <c r="F830" s="193" t="s">
        <v>120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615</v>
      </c>
      <c r="C831" s="229" t="s">
        <v>35</v>
      </c>
      <c r="D831" s="51" t="s">
        <v>120</v>
      </c>
      <c r="E831" s="58">
        <v>198</v>
      </c>
      <c r="F831" s="200" t="s">
        <v>120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616</v>
      </c>
      <c r="C832" s="229" t="s">
        <v>35</v>
      </c>
      <c r="D832" s="51" t="s">
        <v>120</v>
      </c>
      <c r="E832" s="58">
        <v>3356</v>
      </c>
      <c r="F832" s="200" t="s">
        <v>120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617</v>
      </c>
      <c r="C833" s="229" t="s">
        <v>35</v>
      </c>
      <c r="D833" s="51" t="s">
        <v>120</v>
      </c>
      <c r="E833" s="58">
        <v>198</v>
      </c>
      <c r="F833" s="200" t="s">
        <v>120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618</v>
      </c>
      <c r="C834" s="229" t="s">
        <v>35</v>
      </c>
      <c r="D834" s="51" t="s">
        <v>120</v>
      </c>
      <c r="E834" s="58">
        <v>3356</v>
      </c>
      <c r="F834" s="200" t="s">
        <v>120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619</v>
      </c>
      <c r="C835" s="229" t="s">
        <v>35</v>
      </c>
      <c r="D835" s="51" t="s">
        <v>120</v>
      </c>
      <c r="E835" s="58">
        <v>3356</v>
      </c>
      <c r="F835" s="200" t="s">
        <v>120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620</v>
      </c>
      <c r="C836" s="229" t="s">
        <v>35</v>
      </c>
      <c r="D836" s="51" t="s">
        <v>120</v>
      </c>
      <c r="E836" s="46">
        <v>198</v>
      </c>
      <c r="F836" s="193" t="s">
        <v>120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621</v>
      </c>
      <c r="C837" s="229" t="s">
        <v>35</v>
      </c>
      <c r="D837" s="51" t="s">
        <v>120</v>
      </c>
      <c r="E837" s="58">
        <v>198</v>
      </c>
      <c r="F837" s="200" t="s">
        <v>120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622</v>
      </c>
      <c r="C838" s="229" t="s">
        <v>35</v>
      </c>
      <c r="D838" s="51" t="s">
        <v>120</v>
      </c>
      <c r="E838" s="58">
        <v>198</v>
      </c>
      <c r="F838" s="200" t="s">
        <v>120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623</v>
      </c>
      <c r="C839" s="229" t="s">
        <v>35</v>
      </c>
      <c r="D839" s="51" t="s">
        <v>120</v>
      </c>
      <c r="E839" s="58">
        <v>198</v>
      </c>
      <c r="F839" s="200" t="s">
        <v>120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624</v>
      </c>
      <c r="C840" s="229" t="s">
        <v>35</v>
      </c>
      <c r="D840" s="51" t="s">
        <v>120</v>
      </c>
      <c r="E840" s="58">
        <v>198</v>
      </c>
      <c r="F840" s="200" t="s">
        <v>120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625</v>
      </c>
      <c r="C841" s="229" t="s">
        <v>35</v>
      </c>
      <c r="D841" s="51" t="s">
        <v>120</v>
      </c>
      <c r="E841" s="58">
        <v>3356</v>
      </c>
      <c r="F841" s="200" t="s">
        <v>120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626</v>
      </c>
      <c r="C842" s="229" t="s">
        <v>35</v>
      </c>
      <c r="D842" s="51" t="s">
        <v>120</v>
      </c>
      <c r="E842" s="58">
        <v>1100</v>
      </c>
      <c r="F842" s="200" t="s">
        <v>120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627</v>
      </c>
      <c r="C843" s="229" t="s">
        <v>35</v>
      </c>
      <c r="D843" s="51" t="s">
        <v>120</v>
      </c>
      <c r="E843" s="58">
        <v>1350</v>
      </c>
      <c r="F843" s="200" t="s">
        <v>120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628</v>
      </c>
      <c r="C844" s="229" t="s">
        <v>35</v>
      </c>
      <c r="D844" s="51" t="s">
        <v>120</v>
      </c>
      <c r="E844" s="58">
        <v>925</v>
      </c>
      <c r="F844" s="200" t="s">
        <v>120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629</v>
      </c>
      <c r="C845" s="229" t="s">
        <v>35</v>
      </c>
      <c r="D845" s="51" t="s">
        <v>120</v>
      </c>
      <c r="E845" s="46">
        <v>3373</v>
      </c>
      <c r="F845" s="193" t="s">
        <v>120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630</v>
      </c>
      <c r="C846" s="229" t="s">
        <v>35</v>
      </c>
      <c r="D846" s="51" t="s">
        <v>120</v>
      </c>
      <c r="E846" s="59">
        <v>1275.68</v>
      </c>
      <c r="F846" s="193" t="s">
        <v>120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631</v>
      </c>
      <c r="C847" s="229" t="s">
        <v>35</v>
      </c>
      <c r="D847" s="51" t="s">
        <v>120</v>
      </c>
      <c r="E847" s="58">
        <v>3373</v>
      </c>
      <c r="F847" s="200" t="s">
        <v>120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632</v>
      </c>
      <c r="C848" s="229" t="s">
        <v>35</v>
      </c>
      <c r="D848" s="51" t="s">
        <v>120</v>
      </c>
      <c r="E848" s="59">
        <v>1275.68</v>
      </c>
      <c r="F848" s="193" t="s">
        <v>120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633</v>
      </c>
      <c r="C849" s="229" t="s">
        <v>35</v>
      </c>
      <c r="D849" s="51" t="s">
        <v>120</v>
      </c>
      <c r="E849" s="46">
        <v>1275.68</v>
      </c>
      <c r="F849" s="193" t="s">
        <v>120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634</v>
      </c>
      <c r="C850" s="229" t="s">
        <v>35</v>
      </c>
      <c r="D850" s="51" t="s">
        <v>120</v>
      </c>
      <c r="E850" s="58">
        <v>2746.52</v>
      </c>
      <c r="F850" s="200" t="s">
        <v>120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635</v>
      </c>
      <c r="C851" s="229" t="s">
        <v>35</v>
      </c>
      <c r="D851" s="51" t="s">
        <v>120</v>
      </c>
      <c r="E851" s="46">
        <v>1275.68</v>
      </c>
      <c r="F851" s="193" t="s">
        <v>120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636</v>
      </c>
      <c r="C852" s="229" t="s">
        <v>35</v>
      </c>
      <c r="D852" s="51" t="s">
        <v>120</v>
      </c>
      <c r="E852" s="46">
        <v>1225.7</v>
      </c>
      <c r="F852" s="193" t="s">
        <v>120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637</v>
      </c>
      <c r="C853" s="229" t="s">
        <v>35</v>
      </c>
      <c r="D853" s="51" t="s">
        <v>120</v>
      </c>
      <c r="E853" s="46">
        <v>3881.78</v>
      </c>
      <c r="F853" s="193" t="s">
        <v>120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638</v>
      </c>
      <c r="C854" s="229" t="s">
        <v>35</v>
      </c>
      <c r="D854" s="51" t="s">
        <v>120</v>
      </c>
      <c r="E854" s="46">
        <v>1275.68</v>
      </c>
      <c r="F854" s="193" t="s">
        <v>120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639</v>
      </c>
      <c r="C855" s="229" t="s">
        <v>35</v>
      </c>
      <c r="D855" s="51" t="s">
        <v>120</v>
      </c>
      <c r="E855" s="46">
        <v>3881.78</v>
      </c>
      <c r="F855" s="193" t="s">
        <v>120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640</v>
      </c>
      <c r="C856" s="229" t="s">
        <v>35</v>
      </c>
      <c r="D856" s="51" t="s">
        <v>120</v>
      </c>
      <c r="E856" s="58">
        <v>1225.7</v>
      </c>
      <c r="F856" s="200" t="s">
        <v>120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641</v>
      </c>
      <c r="C857" s="229" t="s">
        <v>35</v>
      </c>
      <c r="D857" s="51" t="s">
        <v>120</v>
      </c>
      <c r="E857" s="46">
        <v>1225.7</v>
      </c>
      <c r="F857" s="193" t="s">
        <v>120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642</v>
      </c>
      <c r="C858" s="229" t="s">
        <v>35</v>
      </c>
      <c r="D858" s="51" t="s">
        <v>120</v>
      </c>
      <c r="E858" s="46">
        <v>2400</v>
      </c>
      <c r="F858" s="193" t="s">
        <v>120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643</v>
      </c>
      <c r="C859" s="229" t="s">
        <v>35</v>
      </c>
      <c r="D859" s="51" t="s">
        <v>120</v>
      </c>
      <c r="E859" s="46">
        <v>1275.68</v>
      </c>
      <c r="F859" s="193" t="s">
        <v>120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644</v>
      </c>
      <c r="C860" s="229" t="s">
        <v>35</v>
      </c>
      <c r="D860" s="51" t="s">
        <v>120</v>
      </c>
      <c r="E860" s="46">
        <v>1225.7</v>
      </c>
      <c r="F860" s="193" t="s">
        <v>120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645</v>
      </c>
      <c r="C861" s="229" t="s">
        <v>35</v>
      </c>
      <c r="D861" s="51" t="s">
        <v>120</v>
      </c>
      <c r="E861" s="46">
        <v>1275.68</v>
      </c>
      <c r="F861" s="193" t="s">
        <v>120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646</v>
      </c>
      <c r="C862" s="229" t="s">
        <v>35</v>
      </c>
      <c r="D862" s="51" t="s">
        <v>120</v>
      </c>
      <c r="E862" s="46">
        <v>2400</v>
      </c>
      <c r="F862" s="193" t="s">
        <v>120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647</v>
      </c>
      <c r="C863" s="229" t="s">
        <v>35</v>
      </c>
      <c r="D863" s="51" t="s">
        <v>120</v>
      </c>
      <c r="E863" s="58">
        <v>873.94</v>
      </c>
      <c r="F863" s="200" t="s">
        <v>120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648</v>
      </c>
      <c r="C864" s="229" t="s">
        <v>35</v>
      </c>
      <c r="D864" s="51" t="s">
        <v>120</v>
      </c>
      <c r="E864" s="58">
        <v>873.94</v>
      </c>
      <c r="F864" s="200" t="s">
        <v>120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649</v>
      </c>
      <c r="C865" s="229" t="s">
        <v>35</v>
      </c>
      <c r="D865" s="51" t="s">
        <v>120</v>
      </c>
      <c r="E865" s="58">
        <v>873.94</v>
      </c>
      <c r="F865" s="200" t="s">
        <v>120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650</v>
      </c>
      <c r="C866" s="229" t="s">
        <v>35</v>
      </c>
      <c r="D866" s="51" t="s">
        <v>120</v>
      </c>
      <c r="E866" s="58">
        <v>873.94</v>
      </c>
      <c r="F866" s="200" t="s">
        <v>120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651</v>
      </c>
      <c r="C867" s="229" t="s">
        <v>35</v>
      </c>
      <c r="D867" s="51" t="s">
        <v>120</v>
      </c>
      <c r="E867" s="46">
        <v>131.97</v>
      </c>
      <c r="F867" s="193" t="s">
        <v>120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652</v>
      </c>
      <c r="C868" s="229" t="s">
        <v>35</v>
      </c>
      <c r="D868" s="51" t="s">
        <v>120</v>
      </c>
      <c r="E868" s="58">
        <v>5450</v>
      </c>
      <c r="F868" s="200" t="s">
        <v>120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653</v>
      </c>
      <c r="C869" s="229" t="s">
        <v>35</v>
      </c>
      <c r="D869" s="51" t="s">
        <v>120</v>
      </c>
      <c r="E869" s="58">
        <v>5450</v>
      </c>
      <c r="F869" s="200" t="s">
        <v>120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654</v>
      </c>
      <c r="C870" s="229" t="s">
        <v>35</v>
      </c>
      <c r="D870" s="51" t="s">
        <v>120</v>
      </c>
      <c r="E870" s="58">
        <v>5450</v>
      </c>
      <c r="F870" s="200" t="s">
        <v>120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655</v>
      </c>
      <c r="C871" s="229" t="s">
        <v>35</v>
      </c>
      <c r="D871" s="51" t="s">
        <v>120</v>
      </c>
      <c r="E871" s="58">
        <v>5450</v>
      </c>
      <c r="F871" s="200" t="s">
        <v>120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656</v>
      </c>
      <c r="C872" s="229" t="s">
        <v>35</v>
      </c>
      <c r="D872" s="51" t="s">
        <v>120</v>
      </c>
      <c r="E872" s="58">
        <v>5450</v>
      </c>
      <c r="F872" s="200" t="s">
        <v>120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657</v>
      </c>
      <c r="C873" s="229" t="s">
        <v>35</v>
      </c>
      <c r="D873" s="51" t="s">
        <v>120</v>
      </c>
      <c r="E873" s="58">
        <v>5450</v>
      </c>
      <c r="F873" s="200" t="s">
        <v>120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658</v>
      </c>
      <c r="C874" s="229" t="s">
        <v>35</v>
      </c>
      <c r="D874" s="51" t="s">
        <v>120</v>
      </c>
      <c r="E874" s="58">
        <v>5450</v>
      </c>
      <c r="F874" s="200" t="s">
        <v>120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659</v>
      </c>
      <c r="C875" s="229" t="s">
        <v>35</v>
      </c>
      <c r="D875" s="51" t="s">
        <v>120</v>
      </c>
      <c r="E875" s="58">
        <v>5450</v>
      </c>
      <c r="F875" s="200" t="s">
        <v>120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660</v>
      </c>
      <c r="C876" s="229" t="s">
        <v>35</v>
      </c>
      <c r="D876" s="51" t="s">
        <v>120</v>
      </c>
      <c r="E876" s="46">
        <v>131.97</v>
      </c>
      <c r="F876" s="193" t="s">
        <v>120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661</v>
      </c>
      <c r="C877" s="229" t="s">
        <v>35</v>
      </c>
      <c r="D877" s="51" t="s">
        <v>120</v>
      </c>
      <c r="E877" s="46">
        <v>131.97</v>
      </c>
      <c r="F877" s="193" t="s">
        <v>120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662</v>
      </c>
      <c r="C878" s="229" t="s">
        <v>35</v>
      </c>
      <c r="D878" s="51" t="s">
        <v>120</v>
      </c>
      <c r="E878" s="46">
        <v>249.9</v>
      </c>
      <c r="F878" s="193" t="s">
        <v>277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663</v>
      </c>
      <c r="C879" s="229" t="s">
        <v>35</v>
      </c>
      <c r="D879" s="51" t="s">
        <v>120</v>
      </c>
      <c r="E879" s="46">
        <v>131.97</v>
      </c>
      <c r="F879" s="193" t="s">
        <v>248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664</v>
      </c>
      <c r="C880" s="229" t="s">
        <v>35</v>
      </c>
      <c r="D880" s="51" t="s">
        <v>120</v>
      </c>
      <c r="E880" s="46">
        <v>131.97</v>
      </c>
      <c r="F880" s="193" t="s">
        <v>120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665</v>
      </c>
      <c r="C881" s="229" t="s">
        <v>35</v>
      </c>
      <c r="D881" s="51" t="s">
        <v>120</v>
      </c>
      <c r="E881" s="58">
        <v>131.97</v>
      </c>
      <c r="F881" s="200" t="s">
        <v>120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666</v>
      </c>
      <c r="C882" s="229" t="s">
        <v>35</v>
      </c>
      <c r="D882" s="51" t="s">
        <v>120</v>
      </c>
      <c r="E882" s="46">
        <v>131.97</v>
      </c>
      <c r="F882" s="193" t="s">
        <v>120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667</v>
      </c>
      <c r="C883" s="229" t="s">
        <v>35</v>
      </c>
      <c r="D883" s="51" t="s">
        <v>120</v>
      </c>
      <c r="E883" s="46">
        <v>131.97</v>
      </c>
      <c r="F883" s="193" t="s">
        <v>120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668</v>
      </c>
      <c r="C884" s="229" t="s">
        <v>35</v>
      </c>
      <c r="D884" s="51" t="s">
        <v>120</v>
      </c>
      <c r="E884" s="46">
        <v>131.97</v>
      </c>
      <c r="F884" s="193" t="s">
        <v>120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669</v>
      </c>
      <c r="C885" s="229" t="s">
        <v>35</v>
      </c>
      <c r="D885" s="51" t="s">
        <v>120</v>
      </c>
      <c r="E885" s="46">
        <v>131.97</v>
      </c>
      <c r="F885" s="193" t="s">
        <v>120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670</v>
      </c>
      <c r="C886" s="229" t="s">
        <v>35</v>
      </c>
      <c r="D886" s="51" t="s">
        <v>120</v>
      </c>
      <c r="E886" s="46">
        <v>131.97</v>
      </c>
      <c r="F886" s="193" t="s">
        <v>120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671</v>
      </c>
      <c r="C887" s="229" t="s">
        <v>35</v>
      </c>
      <c r="D887" s="51" t="s">
        <v>120</v>
      </c>
      <c r="E887" s="46">
        <v>131.97</v>
      </c>
      <c r="F887" s="193" t="s">
        <v>120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672</v>
      </c>
      <c r="C888" s="229" t="s">
        <v>35</v>
      </c>
      <c r="D888" s="51" t="s">
        <v>120</v>
      </c>
      <c r="E888" s="46">
        <v>131.97</v>
      </c>
      <c r="F888" s="200" t="s">
        <v>120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673</v>
      </c>
      <c r="C889" s="229" t="s">
        <v>35</v>
      </c>
      <c r="D889" s="51" t="s">
        <v>120</v>
      </c>
      <c r="E889" s="46">
        <v>131.97</v>
      </c>
      <c r="F889" s="193" t="s">
        <v>120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674</v>
      </c>
      <c r="C890" s="229" t="s">
        <v>35</v>
      </c>
      <c r="D890" s="51" t="s">
        <v>120</v>
      </c>
      <c r="E890" s="46">
        <v>131.97</v>
      </c>
      <c r="F890" s="193" t="s">
        <v>120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675</v>
      </c>
      <c r="C891" s="229" t="s">
        <v>35</v>
      </c>
      <c r="D891" s="51" t="s">
        <v>120</v>
      </c>
      <c r="E891" s="46">
        <v>131.97</v>
      </c>
      <c r="F891" s="193" t="s">
        <v>120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676</v>
      </c>
      <c r="C892" s="229" t="s">
        <v>35</v>
      </c>
      <c r="D892" s="51" t="s">
        <v>120</v>
      </c>
      <c r="E892" s="58">
        <v>131.97</v>
      </c>
      <c r="F892" s="200" t="s">
        <v>120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677</v>
      </c>
      <c r="C893" s="229" t="s">
        <v>35</v>
      </c>
      <c r="D893" s="51" t="s">
        <v>120</v>
      </c>
      <c r="E893" s="46">
        <v>131.97</v>
      </c>
      <c r="F893" s="193" t="s">
        <v>120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678</v>
      </c>
      <c r="C894" s="229" t="s">
        <v>35</v>
      </c>
      <c r="D894" s="51" t="s">
        <v>120</v>
      </c>
      <c r="E894" s="46">
        <v>131.97</v>
      </c>
      <c r="F894" s="193" t="s">
        <v>120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679</v>
      </c>
      <c r="C895" s="229" t="s">
        <v>35</v>
      </c>
      <c r="D895" s="51" t="s">
        <v>120</v>
      </c>
      <c r="E895" s="46">
        <v>131.97</v>
      </c>
      <c r="F895" s="193" t="s">
        <v>120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680</v>
      </c>
      <c r="C896" s="229" t="s">
        <v>35</v>
      </c>
      <c r="D896" s="51" t="s">
        <v>120</v>
      </c>
      <c r="E896" s="46">
        <v>131.97</v>
      </c>
      <c r="F896" s="193" t="s">
        <v>120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681</v>
      </c>
      <c r="C897" s="229" t="s">
        <v>35</v>
      </c>
      <c r="D897" s="51" t="s">
        <v>120</v>
      </c>
      <c r="E897" s="58">
        <v>131.97</v>
      </c>
      <c r="F897" s="200" t="s">
        <v>120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682</v>
      </c>
      <c r="C898" s="229" t="s">
        <v>35</v>
      </c>
      <c r="D898" s="51" t="s">
        <v>120</v>
      </c>
      <c r="E898" s="58">
        <v>6957.9299999999994</v>
      </c>
      <c r="F898" s="200" t="s">
        <v>120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683</v>
      </c>
      <c r="C899" s="229" t="s">
        <v>35</v>
      </c>
      <c r="D899" s="51" t="s">
        <v>120</v>
      </c>
      <c r="E899" s="58">
        <v>2563</v>
      </c>
      <c r="F899" s="200" t="s">
        <v>120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684</v>
      </c>
      <c r="C900" s="229" t="s">
        <v>35</v>
      </c>
      <c r="D900" s="51" t="s">
        <v>120</v>
      </c>
      <c r="E900" s="58">
        <v>2563</v>
      </c>
      <c r="F900" s="200" t="s">
        <v>120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685</v>
      </c>
      <c r="C901" s="229" t="s">
        <v>35</v>
      </c>
      <c r="D901" s="51" t="s">
        <v>120</v>
      </c>
      <c r="E901" s="58">
        <v>2563</v>
      </c>
      <c r="F901" s="200" t="s">
        <v>120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686</v>
      </c>
      <c r="C902" s="229" t="s">
        <v>35</v>
      </c>
      <c r="D902" s="51" t="s">
        <v>120</v>
      </c>
      <c r="E902" s="58">
        <v>2563</v>
      </c>
      <c r="F902" s="200" t="s">
        <v>120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687</v>
      </c>
      <c r="C903" s="229" t="s">
        <v>35</v>
      </c>
      <c r="D903" s="51" t="s">
        <v>120</v>
      </c>
      <c r="E903" s="58">
        <v>2885.5</v>
      </c>
      <c r="F903" s="200" t="s">
        <v>120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688</v>
      </c>
      <c r="C904" s="229" t="s">
        <v>35</v>
      </c>
      <c r="D904" s="51" t="s">
        <v>120</v>
      </c>
      <c r="E904" s="58">
        <v>2885.5</v>
      </c>
      <c r="F904" s="200" t="s">
        <v>120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689</v>
      </c>
      <c r="C905" s="229" t="s">
        <v>35</v>
      </c>
      <c r="D905" s="51" t="s">
        <v>120</v>
      </c>
      <c r="E905" s="58">
        <v>2885.5</v>
      </c>
      <c r="F905" s="200" t="s">
        <v>120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690</v>
      </c>
      <c r="C906" s="229" t="s">
        <v>35</v>
      </c>
      <c r="D906" s="51" t="s">
        <v>120</v>
      </c>
      <c r="E906" s="58">
        <v>2885.5</v>
      </c>
      <c r="F906" s="200" t="s">
        <v>120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691</v>
      </c>
      <c r="C907" s="229" t="s">
        <v>35</v>
      </c>
      <c r="D907" s="51" t="s">
        <v>120</v>
      </c>
      <c r="E907" s="58">
        <v>2885.5</v>
      </c>
      <c r="F907" s="200" t="s">
        <v>120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692</v>
      </c>
      <c r="C908" s="229" t="s">
        <v>35</v>
      </c>
      <c r="D908" s="51" t="s">
        <v>120</v>
      </c>
      <c r="E908" s="58">
        <v>2885.5</v>
      </c>
      <c r="F908" s="200" t="s">
        <v>120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693</v>
      </c>
      <c r="C909" s="229" t="s">
        <v>35</v>
      </c>
      <c r="D909" s="51" t="s">
        <v>120</v>
      </c>
      <c r="E909" s="58">
        <v>2885.5</v>
      </c>
      <c r="F909" s="200" t="s">
        <v>120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694</v>
      </c>
      <c r="C910" s="229" t="s">
        <v>35</v>
      </c>
      <c r="D910" s="51" t="s">
        <v>120</v>
      </c>
      <c r="E910" s="58">
        <v>2885.5</v>
      </c>
      <c r="F910" s="200" t="s">
        <v>120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695</v>
      </c>
      <c r="C911" s="229" t="s">
        <v>35</v>
      </c>
      <c r="D911" s="51" t="s">
        <v>120</v>
      </c>
      <c r="E911" s="58">
        <v>2785.5</v>
      </c>
      <c r="F911" s="200" t="s">
        <v>120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696</v>
      </c>
      <c r="C912" s="229" t="s">
        <v>35</v>
      </c>
      <c r="D912" s="51" t="s">
        <v>120</v>
      </c>
      <c r="E912" s="58">
        <v>2785.5</v>
      </c>
      <c r="F912" s="200" t="s">
        <v>120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697</v>
      </c>
      <c r="C913" s="229" t="s">
        <v>35</v>
      </c>
      <c r="D913" s="51" t="s">
        <v>120</v>
      </c>
      <c r="E913" s="58">
        <v>1</v>
      </c>
      <c r="F913" s="200" t="s">
        <v>120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698</v>
      </c>
      <c r="C914" s="229" t="s">
        <v>35</v>
      </c>
      <c r="D914" s="51" t="s">
        <v>120</v>
      </c>
      <c r="E914" s="58">
        <v>1200</v>
      </c>
      <c r="F914" s="200" t="s">
        <v>120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699</v>
      </c>
      <c r="C915" s="229" t="s">
        <v>35</v>
      </c>
      <c r="D915" s="51" t="s">
        <v>120</v>
      </c>
      <c r="E915" s="58">
        <v>1200</v>
      </c>
      <c r="F915" s="200" t="s">
        <v>120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700</v>
      </c>
      <c r="C916" s="229" t="s">
        <v>35</v>
      </c>
      <c r="D916" s="51" t="s">
        <v>120</v>
      </c>
      <c r="E916" s="58">
        <v>1200</v>
      </c>
      <c r="F916" s="200" t="s">
        <v>120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701</v>
      </c>
      <c r="C917" s="229" t="s">
        <v>35</v>
      </c>
      <c r="D917" s="51" t="s">
        <v>120</v>
      </c>
      <c r="E917" s="58">
        <v>500</v>
      </c>
      <c r="F917" s="200" t="s">
        <v>120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702</v>
      </c>
      <c r="C918" s="229" t="s">
        <v>35</v>
      </c>
      <c r="D918" s="51" t="s">
        <v>120</v>
      </c>
      <c r="E918" s="58">
        <v>500</v>
      </c>
      <c r="F918" s="200" t="s">
        <v>120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703</v>
      </c>
      <c r="C919" s="229" t="s">
        <v>35</v>
      </c>
      <c r="D919" s="51" t="s">
        <v>120</v>
      </c>
      <c r="E919" s="58">
        <v>500</v>
      </c>
      <c r="F919" s="200" t="s">
        <v>120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704</v>
      </c>
      <c r="C920" s="229" t="s">
        <v>35</v>
      </c>
      <c r="D920" s="51" t="s">
        <v>120</v>
      </c>
      <c r="E920" s="58">
        <v>500</v>
      </c>
      <c r="F920" s="200" t="s">
        <v>120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705</v>
      </c>
      <c r="C921" s="229" t="s">
        <v>35</v>
      </c>
      <c r="D921" s="51" t="s">
        <v>120</v>
      </c>
      <c r="E921" s="58">
        <v>500</v>
      </c>
      <c r="F921" s="200" t="s">
        <v>120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706</v>
      </c>
      <c r="C922" s="229" t="s">
        <v>35</v>
      </c>
      <c r="D922" s="51" t="s">
        <v>120</v>
      </c>
      <c r="E922" s="58">
        <v>114.24</v>
      </c>
      <c r="F922" s="200" t="s">
        <v>120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707</v>
      </c>
      <c r="C923" s="229" t="s">
        <v>35</v>
      </c>
      <c r="D923" s="51" t="s">
        <v>120</v>
      </c>
      <c r="E923" s="58">
        <v>114.24</v>
      </c>
      <c r="F923" s="200" t="s">
        <v>120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708</v>
      </c>
      <c r="C924" s="229" t="s">
        <v>35</v>
      </c>
      <c r="D924" s="51" t="s">
        <v>120</v>
      </c>
      <c r="E924" s="58">
        <v>114.24</v>
      </c>
      <c r="F924" s="200" t="s">
        <v>120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709</v>
      </c>
      <c r="C925" s="229" t="s">
        <v>35</v>
      </c>
      <c r="D925" s="51" t="s">
        <v>120</v>
      </c>
      <c r="E925" s="58">
        <v>114.24</v>
      </c>
      <c r="F925" s="200" t="s">
        <v>120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710</v>
      </c>
      <c r="C926" s="229" t="s">
        <v>35</v>
      </c>
      <c r="D926" s="51" t="s">
        <v>120</v>
      </c>
      <c r="E926" s="58">
        <v>114.24</v>
      </c>
      <c r="F926" s="200" t="s">
        <v>120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711</v>
      </c>
      <c r="C927" s="229" t="s">
        <v>35</v>
      </c>
      <c r="D927" s="51" t="s">
        <v>120</v>
      </c>
      <c r="E927" s="58">
        <v>114.24</v>
      </c>
      <c r="F927" s="200" t="s">
        <v>120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712</v>
      </c>
      <c r="C928" s="229" t="s">
        <v>35</v>
      </c>
      <c r="D928" s="51" t="s">
        <v>120</v>
      </c>
      <c r="E928" s="58">
        <v>114.24</v>
      </c>
      <c r="F928" s="200" t="s">
        <v>120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713</v>
      </c>
      <c r="C929" s="229" t="s">
        <v>35</v>
      </c>
      <c r="D929" s="51" t="s">
        <v>120</v>
      </c>
      <c r="E929" s="58">
        <v>114.24</v>
      </c>
      <c r="F929" s="200" t="s">
        <v>120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714</v>
      </c>
      <c r="C930" s="229" t="s">
        <v>35</v>
      </c>
      <c r="D930" s="51" t="s">
        <v>120</v>
      </c>
      <c r="E930" s="58">
        <v>114.24</v>
      </c>
      <c r="F930" s="200" t="s">
        <v>120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715</v>
      </c>
      <c r="C931" s="229" t="s">
        <v>35</v>
      </c>
      <c r="D931" s="51" t="s">
        <v>120</v>
      </c>
      <c r="E931" s="58">
        <v>114.24</v>
      </c>
      <c r="F931" s="200" t="s">
        <v>120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716</v>
      </c>
      <c r="C932" s="229" t="s">
        <v>35</v>
      </c>
      <c r="D932" s="51" t="s">
        <v>120</v>
      </c>
      <c r="E932" s="58">
        <v>114.24</v>
      </c>
      <c r="F932" s="200" t="s">
        <v>120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717</v>
      </c>
      <c r="C933" s="229" t="s">
        <v>35</v>
      </c>
      <c r="D933" s="51" t="s">
        <v>120</v>
      </c>
      <c r="E933" s="58">
        <v>114.24</v>
      </c>
      <c r="F933" s="200" t="s">
        <v>120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718</v>
      </c>
      <c r="C934" s="229" t="s">
        <v>35</v>
      </c>
      <c r="D934" s="51" t="s">
        <v>120</v>
      </c>
      <c r="E934" s="58">
        <v>114.24</v>
      </c>
      <c r="F934" s="200" t="s">
        <v>120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719</v>
      </c>
      <c r="C935" s="229" t="s">
        <v>35</v>
      </c>
      <c r="D935" s="51" t="s">
        <v>120</v>
      </c>
      <c r="E935" s="58">
        <v>114.24</v>
      </c>
      <c r="F935" s="200" t="s">
        <v>120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720</v>
      </c>
      <c r="C936" s="229" t="s">
        <v>35</v>
      </c>
      <c r="D936" s="51" t="s">
        <v>120</v>
      </c>
      <c r="E936" s="58">
        <v>1800</v>
      </c>
      <c r="F936" s="200" t="s">
        <v>120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721</v>
      </c>
      <c r="C937" s="229" t="s">
        <v>35</v>
      </c>
      <c r="D937" s="51" t="s">
        <v>120</v>
      </c>
      <c r="E937" s="58">
        <v>546</v>
      </c>
      <c r="F937" s="200" t="s">
        <v>120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722</v>
      </c>
      <c r="C938" s="229" t="s">
        <v>35</v>
      </c>
      <c r="D938" s="51" t="s">
        <v>120</v>
      </c>
      <c r="E938" s="58">
        <v>114.24</v>
      </c>
      <c r="F938" s="200" t="s">
        <v>120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723</v>
      </c>
      <c r="C939" s="229" t="s">
        <v>35</v>
      </c>
      <c r="D939" s="51" t="s">
        <v>120</v>
      </c>
      <c r="E939" s="58">
        <v>114.24</v>
      </c>
      <c r="F939" s="200" t="s">
        <v>120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724</v>
      </c>
      <c r="C940" s="229" t="s">
        <v>35</v>
      </c>
      <c r="D940" s="51" t="s">
        <v>120</v>
      </c>
      <c r="E940" s="58">
        <v>114.24</v>
      </c>
      <c r="F940" s="200" t="s">
        <v>120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725</v>
      </c>
      <c r="C941" s="229" t="s">
        <v>35</v>
      </c>
      <c r="D941" s="51" t="s">
        <v>120</v>
      </c>
      <c r="E941" s="58">
        <v>114.24</v>
      </c>
      <c r="F941" s="200" t="s">
        <v>120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726</v>
      </c>
      <c r="C942" s="229" t="s">
        <v>35</v>
      </c>
      <c r="D942" s="51" t="s">
        <v>120</v>
      </c>
      <c r="E942" s="58">
        <v>114.24</v>
      </c>
      <c r="F942" s="200" t="s">
        <v>120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727</v>
      </c>
      <c r="C943" s="229" t="s">
        <v>35</v>
      </c>
      <c r="D943" s="51" t="s">
        <v>120</v>
      </c>
      <c r="E943" s="58">
        <v>114.24</v>
      </c>
      <c r="F943" s="200" t="s">
        <v>120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728</v>
      </c>
      <c r="C944" s="229" t="s">
        <v>35</v>
      </c>
      <c r="D944" s="51" t="s">
        <v>120</v>
      </c>
      <c r="E944" s="58">
        <v>114.24</v>
      </c>
      <c r="F944" s="200" t="s">
        <v>120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729</v>
      </c>
      <c r="C945" s="229" t="s">
        <v>35</v>
      </c>
      <c r="D945" s="51" t="s">
        <v>120</v>
      </c>
      <c r="E945" s="58">
        <v>114.24</v>
      </c>
      <c r="F945" s="200" t="s">
        <v>120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730</v>
      </c>
      <c r="C946" s="229" t="s">
        <v>35</v>
      </c>
      <c r="D946" s="51" t="s">
        <v>120</v>
      </c>
      <c r="E946" s="58">
        <v>114.24</v>
      </c>
      <c r="F946" s="200" t="s">
        <v>120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731</v>
      </c>
      <c r="C947" s="229" t="s">
        <v>35</v>
      </c>
      <c r="D947" s="51" t="s">
        <v>120</v>
      </c>
      <c r="E947" s="58">
        <v>114.24</v>
      </c>
      <c r="F947" s="200" t="s">
        <v>120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732</v>
      </c>
      <c r="C948" s="229" t="s">
        <v>35</v>
      </c>
      <c r="D948" s="51" t="s">
        <v>120</v>
      </c>
      <c r="E948" s="58">
        <v>1550</v>
      </c>
      <c r="F948" s="200" t="s">
        <v>120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733</v>
      </c>
      <c r="C949" s="229" t="s">
        <v>35</v>
      </c>
      <c r="D949" s="51" t="s">
        <v>120</v>
      </c>
      <c r="E949" s="58">
        <v>1550</v>
      </c>
      <c r="F949" s="200" t="s">
        <v>120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734</v>
      </c>
      <c r="C950" s="229" t="s">
        <v>35</v>
      </c>
      <c r="D950" s="51" t="s">
        <v>120</v>
      </c>
      <c r="E950" s="58">
        <v>1550</v>
      </c>
      <c r="F950" s="200" t="s">
        <v>120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735</v>
      </c>
      <c r="C951" s="229" t="s">
        <v>35</v>
      </c>
      <c r="D951" s="51" t="s">
        <v>120</v>
      </c>
      <c r="E951" s="58">
        <v>1550</v>
      </c>
      <c r="F951" s="200" t="s">
        <v>120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736</v>
      </c>
      <c r="C952" s="229" t="s">
        <v>35</v>
      </c>
      <c r="D952" s="51" t="s">
        <v>120</v>
      </c>
      <c r="E952" s="58">
        <v>1550</v>
      </c>
      <c r="F952" s="200" t="s">
        <v>120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737</v>
      </c>
      <c r="C953" s="229" t="s">
        <v>35</v>
      </c>
      <c r="D953" s="51" t="s">
        <v>120</v>
      </c>
      <c r="E953" s="58">
        <v>1550</v>
      </c>
      <c r="F953" s="200" t="s">
        <v>120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738</v>
      </c>
      <c r="C954" s="229" t="s">
        <v>35</v>
      </c>
      <c r="D954" s="51" t="s">
        <v>120</v>
      </c>
      <c r="E954" s="58">
        <v>952</v>
      </c>
      <c r="F954" s="200" t="s">
        <v>120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739</v>
      </c>
      <c r="C955" s="229" t="s">
        <v>35</v>
      </c>
      <c r="D955" s="51" t="s">
        <v>120</v>
      </c>
      <c r="E955" s="58">
        <v>925</v>
      </c>
      <c r="F955" s="200" t="s">
        <v>120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740</v>
      </c>
      <c r="C956" s="229" t="s">
        <v>35</v>
      </c>
      <c r="D956" s="51" t="s">
        <v>120</v>
      </c>
      <c r="E956" s="58">
        <v>1100</v>
      </c>
      <c r="F956" s="200" t="s">
        <v>120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741</v>
      </c>
      <c r="C957" s="229" t="s">
        <v>35</v>
      </c>
      <c r="D957" s="51" t="s">
        <v>120</v>
      </c>
      <c r="E957" s="58">
        <v>1350</v>
      </c>
      <c r="F957" s="200" t="s">
        <v>120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742</v>
      </c>
      <c r="C958" s="229" t="s">
        <v>35</v>
      </c>
      <c r="D958" s="51" t="s">
        <v>120</v>
      </c>
      <c r="E958" s="58">
        <v>1350</v>
      </c>
      <c r="F958" s="200" t="s">
        <v>120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743</v>
      </c>
      <c r="C959" s="229" t="s">
        <v>35</v>
      </c>
      <c r="D959" s="51" t="s">
        <v>120</v>
      </c>
      <c r="E959" s="46">
        <v>2727.48</v>
      </c>
      <c r="F959" s="193" t="s">
        <v>120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744</v>
      </c>
      <c r="C960" s="229" t="s">
        <v>35</v>
      </c>
      <c r="D960" s="51" t="s">
        <v>120</v>
      </c>
      <c r="E960" s="46">
        <v>2727.48</v>
      </c>
      <c r="F960" s="193" t="s">
        <v>120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745</v>
      </c>
      <c r="C961" s="229" t="s">
        <v>35</v>
      </c>
      <c r="D961" s="51" t="s">
        <v>120</v>
      </c>
      <c r="E961" s="58">
        <v>2727.48</v>
      </c>
      <c r="F961" s="200" t="s">
        <v>120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746</v>
      </c>
      <c r="C962" s="229" t="s">
        <v>35</v>
      </c>
      <c r="D962" s="51" t="s">
        <v>120</v>
      </c>
      <c r="E962" s="58">
        <v>2727.48</v>
      </c>
      <c r="F962" s="200" t="s">
        <v>120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747</v>
      </c>
      <c r="C963" s="229" t="s">
        <v>35</v>
      </c>
      <c r="D963" s="51" t="s">
        <v>120</v>
      </c>
      <c r="E963" s="58">
        <v>2727.48</v>
      </c>
      <c r="F963" s="200" t="s">
        <v>120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748</v>
      </c>
      <c r="C964" s="229" t="s">
        <v>35</v>
      </c>
      <c r="D964" s="51" t="s">
        <v>120</v>
      </c>
      <c r="E964" s="58">
        <v>3111.85</v>
      </c>
      <c r="F964" s="200" t="s">
        <v>120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749</v>
      </c>
      <c r="C965" s="229" t="s">
        <v>35</v>
      </c>
      <c r="D965" s="51" t="s">
        <v>120</v>
      </c>
      <c r="E965" s="46">
        <v>1550</v>
      </c>
      <c r="F965" s="193" t="s">
        <v>120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750</v>
      </c>
      <c r="C966" s="229" t="s">
        <v>35</v>
      </c>
      <c r="D966" s="51" t="s">
        <v>120</v>
      </c>
      <c r="E966" s="58">
        <v>1550</v>
      </c>
      <c r="F966" s="200" t="s">
        <v>120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751</v>
      </c>
      <c r="C967" s="229" t="s">
        <v>35</v>
      </c>
      <c r="D967" s="51" t="s">
        <v>120</v>
      </c>
      <c r="E967" s="58">
        <v>1550</v>
      </c>
      <c r="F967" s="200" t="s">
        <v>120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752</v>
      </c>
      <c r="C968" s="229" t="s">
        <v>35</v>
      </c>
      <c r="D968" s="51" t="s">
        <v>120</v>
      </c>
      <c r="E968" s="46">
        <v>1550</v>
      </c>
      <c r="F968" s="193" t="s">
        <v>120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753</v>
      </c>
      <c r="C969" s="229" t="s">
        <v>35</v>
      </c>
      <c r="D969" s="51" t="s">
        <v>120</v>
      </c>
      <c r="E969" s="58">
        <v>1550</v>
      </c>
      <c r="F969" s="200" t="s">
        <v>120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754</v>
      </c>
      <c r="C970" s="229" t="s">
        <v>35</v>
      </c>
      <c r="D970" s="51" t="s">
        <v>120</v>
      </c>
      <c r="E970" s="58">
        <v>3844</v>
      </c>
      <c r="F970" s="200" t="s">
        <v>120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755</v>
      </c>
      <c r="C971" s="229" t="s">
        <v>35</v>
      </c>
      <c r="D971" s="51" t="s">
        <v>120</v>
      </c>
      <c r="E971" s="58">
        <v>3844</v>
      </c>
      <c r="F971" s="200" t="s">
        <v>120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38</v>
      </c>
      <c r="C972" s="229" t="s">
        <v>35</v>
      </c>
      <c r="D972" s="51" t="s">
        <v>120</v>
      </c>
      <c r="E972" s="58">
        <v>998.41</v>
      </c>
      <c r="F972" s="200" t="s">
        <v>120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756</v>
      </c>
      <c r="C973" s="229" t="s">
        <v>35</v>
      </c>
      <c r="D973" s="51" t="s">
        <v>120</v>
      </c>
      <c r="E973" s="58">
        <v>998.41</v>
      </c>
      <c r="F973" s="200" t="s">
        <v>120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757</v>
      </c>
      <c r="C974" s="229" t="s">
        <v>35</v>
      </c>
      <c r="D974" s="51" t="s">
        <v>120</v>
      </c>
      <c r="E974" s="58">
        <v>998.41</v>
      </c>
      <c r="F974" s="200" t="s">
        <v>120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758</v>
      </c>
      <c r="C975" s="229" t="s">
        <v>35</v>
      </c>
      <c r="D975" s="51" t="s">
        <v>120</v>
      </c>
      <c r="E975" s="58">
        <v>998.41</v>
      </c>
      <c r="F975" s="200" t="s">
        <v>120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759</v>
      </c>
      <c r="C976" s="229" t="s">
        <v>35</v>
      </c>
      <c r="D976" s="51" t="s">
        <v>120</v>
      </c>
      <c r="E976" s="58">
        <v>998.41</v>
      </c>
      <c r="F976" s="200" t="s">
        <v>120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760</v>
      </c>
      <c r="C977" s="229" t="s">
        <v>35</v>
      </c>
      <c r="D977" s="51" t="s">
        <v>120</v>
      </c>
      <c r="E977" s="58">
        <v>998.41</v>
      </c>
      <c r="F977" s="200" t="s">
        <v>120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761</v>
      </c>
      <c r="C978" s="229" t="s">
        <v>35</v>
      </c>
      <c r="D978" s="51" t="s">
        <v>120</v>
      </c>
      <c r="E978" s="58">
        <v>3844</v>
      </c>
      <c r="F978" s="200" t="s">
        <v>120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762</v>
      </c>
      <c r="C979" s="229" t="s">
        <v>35</v>
      </c>
      <c r="D979" s="51" t="s">
        <v>120</v>
      </c>
      <c r="E979" s="58">
        <v>3844</v>
      </c>
      <c r="F979" s="200" t="s">
        <v>120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763</v>
      </c>
      <c r="C980" s="229" t="s">
        <v>35</v>
      </c>
      <c r="D980" s="51" t="s">
        <v>120</v>
      </c>
      <c r="E980" s="58">
        <v>998.41</v>
      </c>
      <c r="F980" s="200" t="s">
        <v>120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764</v>
      </c>
      <c r="C981" s="229" t="s">
        <v>35</v>
      </c>
      <c r="D981" s="51" t="s">
        <v>120</v>
      </c>
      <c r="E981" s="58">
        <v>3844</v>
      </c>
      <c r="F981" s="200" t="s">
        <v>120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765</v>
      </c>
      <c r="C982" s="229" t="s">
        <v>35</v>
      </c>
      <c r="D982" s="51" t="s">
        <v>120</v>
      </c>
      <c r="E982" s="58">
        <v>3844</v>
      </c>
      <c r="F982" s="200" t="s">
        <v>120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766</v>
      </c>
      <c r="C983" s="229" t="s">
        <v>35</v>
      </c>
      <c r="D983" s="51" t="s">
        <v>120</v>
      </c>
      <c r="E983" s="58">
        <v>1173.3399999999999</v>
      </c>
      <c r="F983" s="200" t="s">
        <v>120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767</v>
      </c>
      <c r="C984" s="229" t="s">
        <v>35</v>
      </c>
      <c r="D984" s="51" t="s">
        <v>120</v>
      </c>
      <c r="E984" s="58">
        <v>3844</v>
      </c>
      <c r="F984" s="200" t="s">
        <v>120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768</v>
      </c>
      <c r="C985" s="229" t="s">
        <v>35</v>
      </c>
      <c r="D985" s="51" t="s">
        <v>120</v>
      </c>
      <c r="E985" s="58">
        <v>1200</v>
      </c>
      <c r="F985" s="200" t="s">
        <v>120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127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102</v>
      </c>
      <c r="B1012" s="269">
        <f>SUBTOTAL(3,(B1014:B1046))</f>
        <v>33</v>
      </c>
      <c r="C1012" s="443"/>
      <c r="D1012" s="443"/>
      <c r="E1012"/>
      <c r="F1012" s="194"/>
      <c r="H1012"/>
      <c r="I1012"/>
    </row>
    <row r="1013" spans="1:10" ht="46.9">
      <c r="A1013" s="122" t="s">
        <v>88</v>
      </c>
      <c r="B1013" s="132" t="s">
        <v>104</v>
      </c>
      <c r="C1013" s="123" t="s">
        <v>105</v>
      </c>
      <c r="D1013" s="107" t="s">
        <v>106</v>
      </c>
      <c r="E1013" s="72" t="s">
        <v>107</v>
      </c>
      <c r="F1013" s="192" t="s">
        <v>108</v>
      </c>
      <c r="G1013" s="74" t="s">
        <v>109</v>
      </c>
      <c r="H1013" s="75" t="s">
        <v>110</v>
      </c>
      <c r="I1013" s="75" t="s">
        <v>111</v>
      </c>
      <c r="J1013" s="77" t="s">
        <v>112</v>
      </c>
    </row>
    <row r="1014" spans="1:10">
      <c r="A1014" s="44">
        <v>1</v>
      </c>
      <c r="B1014" s="173" t="s">
        <v>769</v>
      </c>
      <c r="C1014" s="164" t="s">
        <v>26</v>
      </c>
      <c r="D1014" s="51" t="s">
        <v>248</v>
      </c>
      <c r="E1014" s="46">
        <v>8770.3333333333339</v>
      </c>
      <c r="F1014" s="193" t="s">
        <v>250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770</v>
      </c>
      <c r="C1015" s="164" t="s">
        <v>26</v>
      </c>
      <c r="D1015" s="51" t="s">
        <v>248</v>
      </c>
      <c r="E1015" s="46">
        <v>17830</v>
      </c>
      <c r="F1015" s="193" t="s">
        <v>250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771</v>
      </c>
      <c r="C1016" s="164" t="s">
        <v>26</v>
      </c>
      <c r="D1016" s="51" t="s">
        <v>248</v>
      </c>
      <c r="E1016" s="46">
        <v>28016</v>
      </c>
      <c r="F1016" s="193" t="s">
        <v>250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772</v>
      </c>
      <c r="C1017" s="164" t="s">
        <v>26</v>
      </c>
      <c r="D1017" s="51" t="s">
        <v>248</v>
      </c>
      <c r="E1017" s="46">
        <v>18321</v>
      </c>
      <c r="F1017" s="193" t="s">
        <v>250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41</v>
      </c>
      <c r="C1018" s="164" t="s">
        <v>26</v>
      </c>
      <c r="D1018" s="51" t="s">
        <v>247</v>
      </c>
      <c r="E1018" s="46">
        <v>28016</v>
      </c>
      <c r="F1018" s="193" t="s">
        <v>250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39</v>
      </c>
      <c r="C1019" s="164" t="s">
        <v>26</v>
      </c>
      <c r="D1019" s="51" t="s">
        <v>247</v>
      </c>
      <c r="E1019" s="46">
        <v>10317</v>
      </c>
      <c r="F1019" s="193" t="s">
        <v>250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773</v>
      </c>
      <c r="C1020" s="164" t="s">
        <v>26</v>
      </c>
      <c r="D1020" s="51" t="s">
        <v>248</v>
      </c>
      <c r="E1020" s="46">
        <v>10200</v>
      </c>
      <c r="F1020" s="193" t="s">
        <v>250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774</v>
      </c>
      <c r="C1021" s="164" t="s">
        <v>26</v>
      </c>
      <c r="D1021" s="51" t="s">
        <v>248</v>
      </c>
      <c r="E1021" s="46">
        <v>39999.47</v>
      </c>
      <c r="F1021" s="193" t="s">
        <v>250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27</v>
      </c>
      <c r="C1022" s="164" t="s">
        <v>26</v>
      </c>
      <c r="D1022" s="51" t="s">
        <v>247</v>
      </c>
      <c r="E1022" s="46">
        <v>10200</v>
      </c>
      <c r="F1022" s="193" t="s">
        <v>250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775</v>
      </c>
      <c r="C1023" s="164" t="s">
        <v>26</v>
      </c>
      <c r="D1023" s="51" t="s">
        <v>250</v>
      </c>
      <c r="E1023" s="46">
        <v>28550</v>
      </c>
      <c r="F1023" s="193" t="s">
        <v>250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776</v>
      </c>
      <c r="C1024" s="164" t="s">
        <v>26</v>
      </c>
      <c r="D1024" s="155" t="s">
        <v>248</v>
      </c>
      <c r="E1024" s="156">
        <v>34999.089999999997</v>
      </c>
      <c r="F1024" s="193" t="s">
        <v>250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777</v>
      </c>
      <c r="C1025" s="164" t="s">
        <v>26</v>
      </c>
      <c r="D1025" s="155" t="s">
        <v>248</v>
      </c>
      <c r="E1025" s="156">
        <v>24999.52</v>
      </c>
      <c r="F1025" s="193" t="s">
        <v>250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778</v>
      </c>
      <c r="C1026" s="164" t="s">
        <v>26</v>
      </c>
      <c r="D1026" s="155" t="s">
        <v>248</v>
      </c>
      <c r="E1026" s="156">
        <v>13269</v>
      </c>
      <c r="F1026" s="193" t="s">
        <v>250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779</v>
      </c>
      <c r="C1027" s="164" t="s">
        <v>26</v>
      </c>
      <c r="D1027" s="155" t="s">
        <v>248</v>
      </c>
      <c r="E1027" s="156">
        <v>20059.829999999998</v>
      </c>
      <c r="F1027" s="193" t="s">
        <v>250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780</v>
      </c>
      <c r="C1028" s="164" t="s">
        <v>26</v>
      </c>
      <c r="D1028" s="155" t="s">
        <v>248</v>
      </c>
      <c r="E1028" s="156">
        <v>31945</v>
      </c>
      <c r="F1028" s="193" t="s">
        <v>250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781</v>
      </c>
      <c r="C1029" s="164" t="s">
        <v>26</v>
      </c>
      <c r="D1029" s="155" t="s">
        <v>248</v>
      </c>
      <c r="E1029" s="156">
        <v>59308.5</v>
      </c>
      <c r="F1029" s="193" t="s">
        <v>250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782</v>
      </c>
      <c r="C1030" s="164" t="s">
        <v>26</v>
      </c>
      <c r="D1030" s="155" t="s">
        <v>248</v>
      </c>
      <c r="E1030" s="156">
        <v>22911.759999999998</v>
      </c>
      <c r="F1030" s="193" t="s">
        <v>250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783</v>
      </c>
      <c r="C1031" s="164" t="s">
        <v>26</v>
      </c>
      <c r="D1031" s="155" t="s">
        <v>248</v>
      </c>
      <c r="E1031" s="156">
        <v>39358.5</v>
      </c>
      <c r="F1031" s="193" t="s">
        <v>250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784</v>
      </c>
      <c r="C1032" s="164" t="s">
        <v>26</v>
      </c>
      <c r="D1032" s="155" t="s">
        <v>248</v>
      </c>
      <c r="E1032" s="156">
        <v>34666.660000000003</v>
      </c>
      <c r="F1032" s="193" t="s">
        <v>250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785</v>
      </c>
      <c r="C1033" s="164" t="s">
        <v>26</v>
      </c>
      <c r="D1033" s="155" t="s">
        <v>250</v>
      </c>
      <c r="E1033" s="156">
        <v>3550</v>
      </c>
      <c r="F1033" s="193" t="s">
        <v>250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786</v>
      </c>
      <c r="C1034" s="164" t="s">
        <v>26</v>
      </c>
      <c r="D1034" s="155" t="s">
        <v>248</v>
      </c>
      <c r="E1034" s="156">
        <v>6970</v>
      </c>
      <c r="F1034" s="193" t="s">
        <v>250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787</v>
      </c>
      <c r="C1035" s="164" t="s">
        <v>26</v>
      </c>
      <c r="D1035" s="155" t="s">
        <v>248</v>
      </c>
      <c r="E1035" s="156">
        <v>9500</v>
      </c>
      <c r="F1035" s="193" t="s">
        <v>250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788</v>
      </c>
      <c r="C1036" s="164" t="s">
        <v>26</v>
      </c>
      <c r="D1036" s="155" t="s">
        <v>248</v>
      </c>
      <c r="E1036" s="156">
        <v>4098</v>
      </c>
      <c r="F1036" s="193" t="s">
        <v>250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789</v>
      </c>
      <c r="C1037" s="164" t="s">
        <v>26</v>
      </c>
      <c r="D1037" s="155" t="s">
        <v>248</v>
      </c>
      <c r="E1037" s="156">
        <v>8770.3333333333339</v>
      </c>
      <c r="F1037" s="193" t="s">
        <v>250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790</v>
      </c>
      <c r="C1038" s="164" t="s">
        <v>26</v>
      </c>
      <c r="D1038" s="155" t="s">
        <v>248</v>
      </c>
      <c r="E1038" s="156">
        <v>44000</v>
      </c>
      <c r="F1038" s="193" t="s">
        <v>250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791</v>
      </c>
      <c r="C1039" s="164" t="s">
        <v>26</v>
      </c>
      <c r="D1039" s="155" t="s">
        <v>247</v>
      </c>
      <c r="E1039" s="156">
        <v>18500</v>
      </c>
      <c r="F1039" s="193" t="s">
        <v>250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792</v>
      </c>
      <c r="C1040" s="164" t="s">
        <v>26</v>
      </c>
      <c r="D1040" s="155" t="s">
        <v>247</v>
      </c>
      <c r="E1040" s="156">
        <v>39100</v>
      </c>
      <c r="F1040" s="193" t="s">
        <v>250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793</v>
      </c>
      <c r="C1041" s="164" t="s">
        <v>26</v>
      </c>
      <c r="D1041" s="51" t="s">
        <v>247</v>
      </c>
      <c r="E1041" s="46">
        <v>11950</v>
      </c>
      <c r="F1041" s="193" t="s">
        <v>250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794</v>
      </c>
      <c r="C1042" s="164" t="s">
        <v>26</v>
      </c>
      <c r="D1042" s="51" t="s">
        <v>248</v>
      </c>
      <c r="E1042" s="46">
        <v>5194</v>
      </c>
      <c r="F1042" s="193" t="s">
        <v>250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795</v>
      </c>
      <c r="C1043" s="164" t="s">
        <v>26</v>
      </c>
      <c r="D1043" s="155" t="s">
        <v>247</v>
      </c>
      <c r="E1043" s="156">
        <v>39358.5</v>
      </c>
      <c r="F1043" s="193" t="s">
        <v>250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796</v>
      </c>
      <c r="C1044" s="164" t="s">
        <v>26</v>
      </c>
      <c r="D1044" s="51" t="s">
        <v>247</v>
      </c>
      <c r="E1044" s="46">
        <v>31945</v>
      </c>
      <c r="F1044" s="193" t="s">
        <v>250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797</v>
      </c>
      <c r="C1045" s="164" t="s">
        <v>26</v>
      </c>
      <c r="D1045" s="51" t="s">
        <v>247</v>
      </c>
      <c r="E1045" s="46">
        <v>59308.5</v>
      </c>
      <c r="F1045" s="193" t="s">
        <v>250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798</v>
      </c>
      <c r="C1046" s="164" t="s">
        <v>26</v>
      </c>
      <c r="D1046" s="51" t="s">
        <v>248</v>
      </c>
      <c r="E1046" s="46">
        <v>0</v>
      </c>
      <c r="F1046" s="193" t="s">
        <v>250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127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46"/>
      <c r="D1067" s="445"/>
      <c r="E1067"/>
      <c r="F1067" s="194"/>
      <c r="H1067"/>
      <c r="I1067"/>
    </row>
    <row r="1068" spans="1:10" ht="21.6" thickBot="1">
      <c r="A1068" s="133" t="s">
        <v>102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88</v>
      </c>
      <c r="B1069" s="219" t="s">
        <v>104</v>
      </c>
      <c r="C1069" s="69" t="s">
        <v>105</v>
      </c>
      <c r="D1069" s="70" t="s">
        <v>106</v>
      </c>
      <c r="E1069" s="72" t="s">
        <v>107</v>
      </c>
      <c r="F1069" s="192" t="s">
        <v>108</v>
      </c>
      <c r="G1069" s="74" t="s">
        <v>109</v>
      </c>
      <c r="H1069" s="75" t="s">
        <v>110</v>
      </c>
      <c r="I1069" s="75" t="s">
        <v>111</v>
      </c>
      <c r="J1069" s="77" t="s">
        <v>112</v>
      </c>
    </row>
    <row r="1070" spans="1:10" ht="28.9">
      <c r="A1070" s="86">
        <v>1</v>
      </c>
      <c r="B1070" s="213" t="s">
        <v>799</v>
      </c>
      <c r="C1070" s="229" t="s">
        <v>71</v>
      </c>
      <c r="D1070" s="51" t="s">
        <v>245</v>
      </c>
      <c r="E1070" s="46">
        <v>49000</v>
      </c>
      <c r="F1070" s="193" t="s">
        <v>245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800</v>
      </c>
      <c r="C1071" s="229" t="s">
        <v>71</v>
      </c>
      <c r="D1071" s="51" t="s">
        <v>181</v>
      </c>
      <c r="E1071" s="46">
        <v>14150</v>
      </c>
      <c r="F1071" s="193" t="s">
        <v>181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801</v>
      </c>
      <c r="C1072" s="229" t="s">
        <v>71</v>
      </c>
      <c r="D1072" s="51" t="s">
        <v>181</v>
      </c>
      <c r="E1072" s="46">
        <v>16000</v>
      </c>
      <c r="F1072" s="193" t="s">
        <v>181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802</v>
      </c>
      <c r="C1073" s="229" t="s">
        <v>71</v>
      </c>
      <c r="D1073" s="51" t="s">
        <v>181</v>
      </c>
      <c r="E1073" s="46">
        <v>18633.3</v>
      </c>
      <c r="F1073" s="193" t="s">
        <v>181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803</v>
      </c>
      <c r="C1074" s="229" t="s">
        <v>71</v>
      </c>
      <c r="D1074" s="51" t="s">
        <v>181</v>
      </c>
      <c r="E1074" s="46">
        <v>8550</v>
      </c>
      <c r="F1074" s="193" t="s">
        <v>181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804</v>
      </c>
      <c r="C1075" s="229" t="s">
        <v>71</v>
      </c>
      <c r="D1075" s="51" t="s">
        <v>181</v>
      </c>
      <c r="E1075" s="46">
        <v>14000</v>
      </c>
      <c r="F1075" s="193" t="s">
        <v>181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805</v>
      </c>
      <c r="C1076" s="229" t="s">
        <v>71</v>
      </c>
      <c r="D1076" s="51" t="s">
        <v>181</v>
      </c>
      <c r="E1076" s="46">
        <v>24800</v>
      </c>
      <c r="F1076" s="193" t="s">
        <v>181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127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102</v>
      </c>
      <c r="B1108" s="217">
        <f>SUBTOTAL(3,(B1110:B1134))</f>
        <v>25</v>
      </c>
      <c r="C1108" s="443"/>
      <c r="D1108" s="443"/>
      <c r="E1108"/>
      <c r="F1108" s="194"/>
      <c r="H1108"/>
      <c r="I1108"/>
    </row>
    <row r="1109" spans="1:10" ht="46.9">
      <c r="A1109" s="84" t="s">
        <v>88</v>
      </c>
      <c r="B1109" s="212" t="s">
        <v>104</v>
      </c>
      <c r="C1109" s="208" t="s">
        <v>105</v>
      </c>
      <c r="D1109" s="209" t="s">
        <v>106</v>
      </c>
      <c r="E1109" s="72" t="s">
        <v>107</v>
      </c>
      <c r="F1109" s="192" t="s">
        <v>108</v>
      </c>
      <c r="G1109" s="74" t="s">
        <v>109</v>
      </c>
      <c r="H1109" s="75" t="s">
        <v>110</v>
      </c>
      <c r="I1109" s="75" t="s">
        <v>111</v>
      </c>
      <c r="J1109" s="77" t="s">
        <v>112</v>
      </c>
    </row>
    <row r="1110" spans="1:10" ht="28.9">
      <c r="A1110" s="86">
        <v>1</v>
      </c>
      <c r="B1110" s="213" t="s">
        <v>806</v>
      </c>
      <c r="C1110" s="40" t="s">
        <v>807</v>
      </c>
      <c r="D1110" s="51" t="s">
        <v>120</v>
      </c>
      <c r="E1110" s="46">
        <v>88750</v>
      </c>
      <c r="F1110" s="193" t="s">
        <v>120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808</v>
      </c>
      <c r="C1111" s="40" t="s">
        <v>807</v>
      </c>
      <c r="D1111" s="51" t="s">
        <v>120</v>
      </c>
      <c r="E1111" s="46">
        <v>18000</v>
      </c>
      <c r="F1111" s="193" t="s">
        <v>120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809</v>
      </c>
      <c r="C1112" s="40" t="s">
        <v>807</v>
      </c>
      <c r="D1112" s="51" t="s">
        <v>120</v>
      </c>
      <c r="E1112" s="46">
        <v>48900</v>
      </c>
      <c r="F1112" s="193" t="s">
        <v>120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810</v>
      </c>
      <c r="C1113" s="40" t="s">
        <v>807</v>
      </c>
      <c r="D1113" s="51" t="s">
        <v>120</v>
      </c>
      <c r="E1113" s="46">
        <v>5150</v>
      </c>
      <c r="F1113" s="193" t="s">
        <v>120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811</v>
      </c>
      <c r="C1114" s="40" t="s">
        <v>807</v>
      </c>
      <c r="D1114" s="51" t="s">
        <v>120</v>
      </c>
      <c r="E1114" s="46">
        <v>6400</v>
      </c>
      <c r="F1114" s="193" t="s">
        <v>120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812</v>
      </c>
      <c r="C1115" s="40" t="s">
        <v>807</v>
      </c>
      <c r="D1115" s="51" t="s">
        <v>181</v>
      </c>
      <c r="E1115" s="46">
        <v>61500</v>
      </c>
      <c r="F1115" s="193" t="s">
        <v>181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813</v>
      </c>
      <c r="C1116" s="40" t="s">
        <v>807</v>
      </c>
      <c r="D1116" s="51" t="s">
        <v>120</v>
      </c>
      <c r="E1116" s="46">
        <v>48683.375</v>
      </c>
      <c r="F1116" s="193" t="s">
        <v>120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814</v>
      </c>
      <c r="C1117" s="40" t="s">
        <v>807</v>
      </c>
      <c r="D1117" s="51" t="s">
        <v>120</v>
      </c>
      <c r="E1117" s="46">
        <v>44533.333333333336</v>
      </c>
      <c r="F1117" s="193" t="s">
        <v>120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815</v>
      </c>
      <c r="C1118" s="40" t="s">
        <v>807</v>
      </c>
      <c r="D1118" s="51" t="s">
        <v>120</v>
      </c>
      <c r="E1118" s="46">
        <v>30900</v>
      </c>
      <c r="F1118" s="193" t="s">
        <v>120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816</v>
      </c>
      <c r="C1119" s="40" t="s">
        <v>807</v>
      </c>
      <c r="D1119" s="51" t="s">
        <v>817</v>
      </c>
      <c r="E1119" s="46">
        <v>44500</v>
      </c>
      <c r="F1119" s="193" t="s">
        <v>120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818</v>
      </c>
      <c r="C1120" s="40" t="s">
        <v>807</v>
      </c>
      <c r="D1120" s="51" t="s">
        <v>120</v>
      </c>
      <c r="E1120" s="46">
        <v>22370</v>
      </c>
      <c r="F1120" s="193" t="s">
        <v>120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819</v>
      </c>
      <c r="C1121" s="40" t="s">
        <v>807</v>
      </c>
      <c r="D1121" s="51" t="s">
        <v>120</v>
      </c>
      <c r="E1121" s="46">
        <v>184100</v>
      </c>
      <c r="F1121" s="193" t="s">
        <v>120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820</v>
      </c>
      <c r="C1122" s="40" t="s">
        <v>807</v>
      </c>
      <c r="D1122" s="51" t="s">
        <v>120</v>
      </c>
      <c r="E1122" s="46">
        <v>6333.3374999999996</v>
      </c>
      <c r="F1122" s="193" t="s">
        <v>120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821</v>
      </c>
      <c r="C1123" s="40" t="s">
        <v>807</v>
      </c>
      <c r="D1123" s="51" t="s">
        <v>120</v>
      </c>
      <c r="E1123" s="46">
        <v>17266.599999999999</v>
      </c>
      <c r="F1123" s="193" t="s">
        <v>120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822</v>
      </c>
      <c r="C1124" s="40" t="s">
        <v>807</v>
      </c>
      <c r="D1124" s="51" t="s">
        <v>120</v>
      </c>
      <c r="E1124" s="46">
        <v>6796.7</v>
      </c>
      <c r="F1124" s="193" t="s">
        <v>120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823</v>
      </c>
      <c r="C1125" s="40" t="s">
        <v>807</v>
      </c>
      <c r="D1125" s="51" t="s">
        <v>120</v>
      </c>
      <c r="E1125" s="46">
        <v>182666.66666666666</v>
      </c>
      <c r="F1125" s="193" t="s">
        <v>120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824</v>
      </c>
      <c r="C1126" s="40" t="s">
        <v>807</v>
      </c>
      <c r="D1126" s="51" t="s">
        <v>817</v>
      </c>
      <c r="E1126" s="46">
        <v>2500</v>
      </c>
      <c r="F1126" s="193" t="s">
        <v>120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825</v>
      </c>
      <c r="C1127" s="40" t="s">
        <v>807</v>
      </c>
      <c r="D1127" s="51" t="s">
        <v>120</v>
      </c>
      <c r="E1127" s="46">
        <v>46996.6</v>
      </c>
      <c r="F1127" s="193" t="s">
        <v>120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825</v>
      </c>
      <c r="C1128" s="40" t="s">
        <v>807</v>
      </c>
      <c r="D1128" s="51" t="s">
        <v>120</v>
      </c>
      <c r="E1128" s="46">
        <v>48330</v>
      </c>
      <c r="F1128" s="193" t="s">
        <v>120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826</v>
      </c>
      <c r="C1129" s="40" t="s">
        <v>807</v>
      </c>
      <c r="D1129" s="51" t="s">
        <v>827</v>
      </c>
      <c r="E1129" s="46">
        <v>10166.700000000001</v>
      </c>
      <c r="F1129" s="193" t="s">
        <v>827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828</v>
      </c>
      <c r="C1130" s="40" t="s">
        <v>807</v>
      </c>
      <c r="D1130" s="51" t="s">
        <v>120</v>
      </c>
      <c r="E1130" s="46">
        <v>104388.75</v>
      </c>
      <c r="F1130" s="193" t="s">
        <v>120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829</v>
      </c>
      <c r="C1131" s="40" t="s">
        <v>807</v>
      </c>
      <c r="D1131" s="51" t="s">
        <v>120</v>
      </c>
      <c r="E1131" s="46">
        <v>79760</v>
      </c>
      <c r="F1131" s="193" t="s">
        <v>120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830</v>
      </c>
      <c r="C1132" s="40" t="s">
        <v>807</v>
      </c>
      <c r="D1132" s="51" t="s">
        <v>213</v>
      </c>
      <c r="E1132" s="46">
        <v>62000</v>
      </c>
      <c r="F1132" s="193" t="s">
        <v>213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831</v>
      </c>
      <c r="C1133" s="40" t="s">
        <v>807</v>
      </c>
      <c r="D1133" s="51" t="s">
        <v>120</v>
      </c>
      <c r="E1133" s="46">
        <v>152500</v>
      </c>
      <c r="F1133" s="193" t="s">
        <v>120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832</v>
      </c>
      <c r="C1134" s="40" t="s">
        <v>807</v>
      </c>
      <c r="D1134" s="211" t="s">
        <v>120</v>
      </c>
      <c r="E1134" s="46">
        <v>432050</v>
      </c>
      <c r="F1134" s="193" t="s">
        <v>120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127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102</v>
      </c>
      <c r="B1155" s="136">
        <f>SUBTOTAL(3,B1157:B1209)</f>
        <v>53</v>
      </c>
      <c r="C1155" s="443"/>
      <c r="D1155" s="443"/>
      <c r="E1155"/>
      <c r="F1155" s="194"/>
      <c r="H1155"/>
      <c r="I1155"/>
    </row>
    <row r="1156" spans="1:10" ht="46.9">
      <c r="A1156" s="76" t="s">
        <v>88</v>
      </c>
      <c r="B1156" s="137" t="s">
        <v>104</v>
      </c>
      <c r="C1156" s="123" t="s">
        <v>105</v>
      </c>
      <c r="D1156" s="107" t="s">
        <v>106</v>
      </c>
      <c r="E1156" s="72" t="s">
        <v>107</v>
      </c>
      <c r="F1156" s="192" t="s">
        <v>108</v>
      </c>
      <c r="G1156" s="74" t="s">
        <v>109</v>
      </c>
      <c r="H1156" s="75" t="s">
        <v>110</v>
      </c>
      <c r="I1156" s="75" t="s">
        <v>111</v>
      </c>
      <c r="J1156" s="85" t="s">
        <v>112</v>
      </c>
    </row>
    <row r="1157" spans="1:10">
      <c r="A1157" s="44">
        <v>1</v>
      </c>
      <c r="B1157" s="43" t="s">
        <v>833</v>
      </c>
      <c r="C1157" s="40" t="s">
        <v>834</v>
      </c>
      <c r="D1157" s="51" t="s">
        <v>120</v>
      </c>
      <c r="E1157" s="46">
        <v>343.33</v>
      </c>
      <c r="F1157" s="51" t="s">
        <v>120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835</v>
      </c>
      <c r="C1158" s="40" t="s">
        <v>834</v>
      </c>
      <c r="D1158" s="51" t="s">
        <v>120</v>
      </c>
      <c r="E1158" s="46">
        <v>343.33</v>
      </c>
      <c r="F1158" s="51" t="s">
        <v>120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836</v>
      </c>
      <c r="C1159" s="40" t="s">
        <v>834</v>
      </c>
      <c r="D1159" s="51" t="s">
        <v>120</v>
      </c>
      <c r="E1159" s="46">
        <v>343.33</v>
      </c>
      <c r="F1159" s="51" t="s">
        <v>120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837</v>
      </c>
      <c r="C1160" s="40" t="s">
        <v>834</v>
      </c>
      <c r="D1160" s="51" t="s">
        <v>120</v>
      </c>
      <c r="E1160" s="46">
        <v>343.33</v>
      </c>
      <c r="F1160" s="51" t="s">
        <v>120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838</v>
      </c>
      <c r="C1161" s="40" t="s">
        <v>834</v>
      </c>
      <c r="D1161" s="51" t="s">
        <v>120</v>
      </c>
      <c r="E1161" s="46">
        <v>343.33</v>
      </c>
      <c r="F1161" s="51" t="s">
        <v>120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839</v>
      </c>
      <c r="C1162" s="40" t="s">
        <v>834</v>
      </c>
      <c r="D1162" s="51" t="s">
        <v>120</v>
      </c>
      <c r="E1162" s="46">
        <v>343.33</v>
      </c>
      <c r="F1162" s="51" t="s">
        <v>120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840</v>
      </c>
      <c r="C1163" s="40" t="s">
        <v>834</v>
      </c>
      <c r="D1163" s="51" t="s">
        <v>120</v>
      </c>
      <c r="E1163" s="46">
        <v>343.33</v>
      </c>
      <c r="F1163" s="51" t="s">
        <v>120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841</v>
      </c>
      <c r="C1164" s="40" t="s">
        <v>834</v>
      </c>
      <c r="D1164" s="51" t="s">
        <v>120</v>
      </c>
      <c r="E1164" s="46">
        <v>343.33</v>
      </c>
      <c r="F1164" s="51" t="s">
        <v>120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842</v>
      </c>
      <c r="C1165" s="40" t="s">
        <v>834</v>
      </c>
      <c r="D1165" s="51" t="s">
        <v>120</v>
      </c>
      <c r="E1165" s="46">
        <v>343.33</v>
      </c>
      <c r="F1165" s="51" t="s">
        <v>120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843</v>
      </c>
      <c r="C1166" s="40" t="s">
        <v>834</v>
      </c>
      <c r="D1166" s="51" t="s">
        <v>120</v>
      </c>
      <c r="E1166" s="46">
        <v>343.33</v>
      </c>
      <c r="F1166" s="51" t="s">
        <v>120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844</v>
      </c>
      <c r="C1167" s="40" t="s">
        <v>834</v>
      </c>
      <c r="D1167" s="51" t="s">
        <v>120</v>
      </c>
      <c r="E1167" s="46">
        <v>343.33</v>
      </c>
      <c r="F1167" s="51" t="s">
        <v>120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845</v>
      </c>
      <c r="C1168" s="40" t="s">
        <v>834</v>
      </c>
      <c r="D1168" s="51" t="s">
        <v>120</v>
      </c>
      <c r="E1168" s="46">
        <v>343.33</v>
      </c>
      <c r="F1168" s="51" t="s">
        <v>120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846</v>
      </c>
      <c r="C1169" s="40" t="s">
        <v>834</v>
      </c>
      <c r="D1169" s="51" t="s">
        <v>120</v>
      </c>
      <c r="E1169" s="46">
        <v>343.33</v>
      </c>
      <c r="F1169" s="51" t="s">
        <v>120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847</v>
      </c>
      <c r="C1170" s="40" t="s">
        <v>834</v>
      </c>
      <c r="D1170" s="51" t="s">
        <v>120</v>
      </c>
      <c r="E1170" s="46">
        <v>343.33</v>
      </c>
      <c r="F1170" s="51" t="s">
        <v>120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848</v>
      </c>
      <c r="C1171" s="40" t="s">
        <v>834</v>
      </c>
      <c r="D1171" s="51" t="s">
        <v>120</v>
      </c>
      <c r="E1171" s="46">
        <v>343.33</v>
      </c>
      <c r="F1171" s="51" t="s">
        <v>120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849</v>
      </c>
      <c r="C1172" s="40" t="s">
        <v>834</v>
      </c>
      <c r="D1172" s="51" t="s">
        <v>120</v>
      </c>
      <c r="E1172" s="46">
        <v>343.33</v>
      </c>
      <c r="F1172" s="51" t="s">
        <v>120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850</v>
      </c>
      <c r="C1173" s="40" t="s">
        <v>834</v>
      </c>
      <c r="D1173" s="51" t="s">
        <v>120</v>
      </c>
      <c r="E1173" s="46">
        <v>343.33</v>
      </c>
      <c r="F1173" s="51" t="s">
        <v>120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851</v>
      </c>
      <c r="C1174" s="40" t="s">
        <v>834</v>
      </c>
      <c r="D1174" s="51" t="s">
        <v>120</v>
      </c>
      <c r="E1174" s="46">
        <v>343.33</v>
      </c>
      <c r="F1174" s="51" t="s">
        <v>120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852</v>
      </c>
      <c r="C1175" s="40" t="s">
        <v>834</v>
      </c>
      <c r="D1175" s="51" t="s">
        <v>120</v>
      </c>
      <c r="E1175" s="46">
        <v>343.33</v>
      </c>
      <c r="F1175" s="51" t="s">
        <v>120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853</v>
      </c>
      <c r="C1176" s="40" t="s">
        <v>834</v>
      </c>
      <c r="D1176" s="51" t="s">
        <v>120</v>
      </c>
      <c r="E1176" s="46">
        <v>343.33</v>
      </c>
      <c r="F1176" s="51" t="s">
        <v>120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854</v>
      </c>
      <c r="C1177" s="40" t="s">
        <v>834</v>
      </c>
      <c r="D1177" s="51" t="s">
        <v>120</v>
      </c>
      <c r="E1177" s="46">
        <v>308.33</v>
      </c>
      <c r="F1177" s="51" t="s">
        <v>120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855</v>
      </c>
      <c r="C1178" s="40" t="s">
        <v>834</v>
      </c>
      <c r="D1178" s="51" t="s">
        <v>856</v>
      </c>
      <c r="E1178" s="46">
        <v>42631</v>
      </c>
      <c r="F1178" s="193" t="s">
        <v>856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857</v>
      </c>
      <c r="C1179" s="40" t="s">
        <v>834</v>
      </c>
      <c r="D1179" s="51" t="s">
        <v>858</v>
      </c>
      <c r="E1179" s="46">
        <v>6081.3</v>
      </c>
      <c r="F1179" s="193" t="s">
        <v>858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859</v>
      </c>
      <c r="C1180" s="40" t="s">
        <v>834</v>
      </c>
      <c r="D1180" s="51" t="s">
        <v>860</v>
      </c>
      <c r="E1180" s="46">
        <v>19776</v>
      </c>
      <c r="F1180" s="193" t="s">
        <v>860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861</v>
      </c>
      <c r="C1181" s="40" t="s">
        <v>834</v>
      </c>
      <c r="D1181" s="51" t="s">
        <v>858</v>
      </c>
      <c r="E1181" s="46">
        <v>16133.3</v>
      </c>
      <c r="F1181" s="193" t="s">
        <v>858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862</v>
      </c>
      <c r="C1182" s="40" t="s">
        <v>834</v>
      </c>
      <c r="D1182" s="51" t="s">
        <v>863</v>
      </c>
      <c r="E1182" s="46">
        <v>17300</v>
      </c>
      <c r="F1182" s="193" t="s">
        <v>863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864</v>
      </c>
      <c r="C1183" s="40" t="s">
        <v>834</v>
      </c>
      <c r="D1183" s="51" t="s">
        <v>865</v>
      </c>
      <c r="E1183" s="46">
        <v>1583.1533333333334</v>
      </c>
      <c r="F1183" s="193" t="s">
        <v>865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866</v>
      </c>
      <c r="C1184" s="40" t="s">
        <v>834</v>
      </c>
      <c r="D1184" s="51" t="s">
        <v>247</v>
      </c>
      <c r="E1184" s="46">
        <v>4180</v>
      </c>
      <c r="F1184" s="193" t="s">
        <v>247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867</v>
      </c>
      <c r="C1185" s="40" t="s">
        <v>834</v>
      </c>
      <c r="D1185" s="51" t="s">
        <v>120</v>
      </c>
      <c r="E1185" s="46">
        <v>9522.5084745762706</v>
      </c>
      <c r="F1185" s="193" t="s">
        <v>120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868</v>
      </c>
      <c r="C1186" s="40" t="s">
        <v>834</v>
      </c>
      <c r="D1186" s="101" t="s">
        <v>248</v>
      </c>
      <c r="E1186" s="46">
        <v>0</v>
      </c>
      <c r="F1186" s="193" t="s">
        <v>248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869</v>
      </c>
      <c r="C1187" s="40" t="s">
        <v>834</v>
      </c>
      <c r="D1187" s="51" t="s">
        <v>120</v>
      </c>
      <c r="E1187" s="46">
        <v>4000</v>
      </c>
      <c r="F1187" s="193" t="s">
        <v>120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870</v>
      </c>
      <c r="C1188" s="40" t="s">
        <v>834</v>
      </c>
      <c r="D1188" s="51" t="s">
        <v>120</v>
      </c>
      <c r="E1188" s="46">
        <v>51000</v>
      </c>
      <c r="F1188" s="193" t="s">
        <v>120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871</v>
      </c>
      <c r="C1189" s="40" t="s">
        <v>834</v>
      </c>
      <c r="D1189" s="51" t="s">
        <v>120</v>
      </c>
      <c r="E1189" s="46">
        <v>1600</v>
      </c>
      <c r="F1189" s="193" t="s">
        <v>120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872</v>
      </c>
      <c r="C1190" s="40" t="s">
        <v>834</v>
      </c>
      <c r="D1190" s="51" t="s">
        <v>120</v>
      </c>
      <c r="E1190" s="46">
        <v>1233.6600000000001</v>
      </c>
      <c r="F1190" s="193" t="s">
        <v>120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873</v>
      </c>
      <c r="C1191" s="40" t="s">
        <v>834</v>
      </c>
      <c r="D1191" s="51" t="s">
        <v>120</v>
      </c>
      <c r="E1191" s="46">
        <v>500</v>
      </c>
      <c r="F1191" s="193" t="s">
        <v>120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874</v>
      </c>
      <c r="C1192" s="40" t="s">
        <v>834</v>
      </c>
      <c r="D1192" s="51" t="s">
        <v>120</v>
      </c>
      <c r="E1192" s="46">
        <v>5900</v>
      </c>
      <c r="F1192" s="193" t="s">
        <v>120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875</v>
      </c>
      <c r="C1193" s="40" t="s">
        <v>834</v>
      </c>
      <c r="D1193" s="51" t="s">
        <v>120</v>
      </c>
      <c r="E1193" s="46">
        <v>5900</v>
      </c>
      <c r="F1193" s="193" t="s">
        <v>120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876</v>
      </c>
      <c r="C1194" s="40" t="s">
        <v>834</v>
      </c>
      <c r="D1194" s="51" t="s">
        <v>120</v>
      </c>
      <c r="E1194" s="46">
        <v>288766.66666666669</v>
      </c>
      <c r="F1194" s="193" t="s">
        <v>120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877</v>
      </c>
      <c r="C1195" s="40" t="s">
        <v>834</v>
      </c>
      <c r="D1195" s="51" t="s">
        <v>878</v>
      </c>
      <c r="E1195" s="46">
        <v>23233.4</v>
      </c>
      <c r="F1195" s="193" t="s">
        <v>878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879</v>
      </c>
      <c r="C1196" s="40" t="s">
        <v>834</v>
      </c>
      <c r="D1196" s="51" t="s">
        <v>120</v>
      </c>
      <c r="E1196" s="46">
        <v>219.5</v>
      </c>
      <c r="F1196" s="193" t="s">
        <v>120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880</v>
      </c>
      <c r="C1197" s="40" t="s">
        <v>834</v>
      </c>
      <c r="D1197" s="51" t="s">
        <v>120</v>
      </c>
      <c r="E1197" s="46">
        <v>907</v>
      </c>
      <c r="F1197" s="193" t="s">
        <v>120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881</v>
      </c>
      <c r="C1198" s="40" t="s">
        <v>834</v>
      </c>
      <c r="D1198" s="51" t="s">
        <v>120</v>
      </c>
      <c r="E1198" s="46">
        <v>5333.34</v>
      </c>
      <c r="F1198" s="193" t="s">
        <v>120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882</v>
      </c>
      <c r="C1199" s="40" t="s">
        <v>834</v>
      </c>
      <c r="D1199" s="51" t="s">
        <v>245</v>
      </c>
      <c r="E1199" s="46">
        <v>867804</v>
      </c>
      <c r="F1199" s="193" t="s">
        <v>245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883</v>
      </c>
      <c r="C1200" s="40" t="s">
        <v>834</v>
      </c>
      <c r="D1200" s="51" t="s">
        <v>245</v>
      </c>
      <c r="E1200" s="46">
        <v>1097662</v>
      </c>
      <c r="F1200" s="193" t="s">
        <v>245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884</v>
      </c>
      <c r="C1201" s="40" t="s">
        <v>834</v>
      </c>
      <c r="D1201" s="61" t="s">
        <v>856</v>
      </c>
      <c r="E1201" s="65">
        <v>74866.666666666672</v>
      </c>
      <c r="F1201" s="196" t="s">
        <v>856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885</v>
      </c>
      <c r="C1202" s="165" t="s">
        <v>834</v>
      </c>
      <c r="D1202" s="171" t="s">
        <v>886</v>
      </c>
      <c r="E1202" s="65">
        <v>74866.666666666672</v>
      </c>
      <c r="F1202" s="196" t="s">
        <v>886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887</v>
      </c>
      <c r="C1203" s="165" t="s">
        <v>834</v>
      </c>
      <c r="D1203" s="171" t="s">
        <v>120</v>
      </c>
      <c r="E1203" s="65">
        <v>19073</v>
      </c>
      <c r="F1203" s="196" t="s">
        <v>120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888</v>
      </c>
      <c r="C1204" s="165" t="s">
        <v>834</v>
      </c>
      <c r="D1204" s="171" t="s">
        <v>120</v>
      </c>
      <c r="E1204" s="65">
        <v>866.66499999999996</v>
      </c>
      <c r="F1204" s="196" t="s">
        <v>120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889</v>
      </c>
      <c r="C1205" s="165" t="s">
        <v>834</v>
      </c>
      <c r="D1205" s="171" t="s">
        <v>865</v>
      </c>
      <c r="E1205" s="65">
        <v>513.33285714285716</v>
      </c>
      <c r="F1205" s="196" t="s">
        <v>865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890</v>
      </c>
      <c r="C1206" s="165" t="s">
        <v>834</v>
      </c>
      <c r="D1206" s="171" t="s">
        <v>120</v>
      </c>
      <c r="E1206" s="65">
        <v>19000</v>
      </c>
      <c r="F1206" s="196" t="s">
        <v>120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891</v>
      </c>
      <c r="C1207" s="165" t="s">
        <v>834</v>
      </c>
      <c r="D1207" s="171" t="s">
        <v>120</v>
      </c>
      <c r="E1207" s="65">
        <v>3800</v>
      </c>
      <c r="F1207" s="196" t="s">
        <v>120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892</v>
      </c>
      <c r="C1208" s="40" t="s">
        <v>834</v>
      </c>
      <c r="D1208" s="60" t="s">
        <v>181</v>
      </c>
      <c r="E1208" s="46">
        <v>3200</v>
      </c>
      <c r="F1208" s="193" t="s">
        <v>181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893</v>
      </c>
      <c r="C1209" s="229" t="s">
        <v>834</v>
      </c>
      <c r="D1209" s="90" t="s">
        <v>223</v>
      </c>
      <c r="E1209" s="170">
        <v>7200</v>
      </c>
      <c r="F1209" s="198" t="s">
        <v>856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894</v>
      </c>
      <c r="C1210" s="229" t="s">
        <v>834</v>
      </c>
      <c r="D1210" s="90" t="s">
        <v>120</v>
      </c>
      <c r="E1210" s="170">
        <v>6013.33</v>
      </c>
      <c r="F1210" s="198" t="s">
        <v>120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895</v>
      </c>
      <c r="C1211" s="231" t="s">
        <v>834</v>
      </c>
      <c r="D1211" s="235" t="s">
        <v>120</v>
      </c>
      <c r="E1211" s="232">
        <v>1101.5</v>
      </c>
      <c r="F1211" s="199" t="s">
        <v>120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896</v>
      </c>
      <c r="C1212" s="231" t="s">
        <v>834</v>
      </c>
      <c r="D1212" s="267" t="s">
        <v>120</v>
      </c>
      <c r="E1212" s="232">
        <v>11100</v>
      </c>
      <c r="F1212" s="199" t="s">
        <v>120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127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102</v>
      </c>
      <c r="B1255" s="140">
        <f>SUBTOTAL(3,Tabla34[Material])</f>
        <v>83</v>
      </c>
      <c r="C1255" s="443"/>
      <c r="D1255" s="443"/>
      <c r="E1255"/>
      <c r="F1255" s="194"/>
      <c r="H1255"/>
      <c r="I1255"/>
    </row>
    <row r="1256" spans="1:10" ht="46.9">
      <c r="A1256" s="138" t="s">
        <v>88</v>
      </c>
      <c r="B1256" s="71" t="s">
        <v>104</v>
      </c>
      <c r="C1256" s="123" t="s">
        <v>105</v>
      </c>
      <c r="D1256" s="139" t="s">
        <v>106</v>
      </c>
      <c r="E1256" s="62" t="s">
        <v>107</v>
      </c>
      <c r="F1256" s="201" t="s">
        <v>108</v>
      </c>
      <c r="G1256" s="63" t="s">
        <v>109</v>
      </c>
      <c r="H1256" s="64" t="s">
        <v>110</v>
      </c>
      <c r="I1256" s="64" t="s">
        <v>111</v>
      </c>
      <c r="J1256" s="67" t="s">
        <v>112</v>
      </c>
    </row>
    <row r="1257" spans="1:10">
      <c r="A1257" s="44">
        <v>1</v>
      </c>
      <c r="B1257" s="45" t="s">
        <v>897</v>
      </c>
      <c r="C1257" s="229" t="s">
        <v>68</v>
      </c>
      <c r="D1257" s="249" t="s">
        <v>898</v>
      </c>
      <c r="E1257" s="46">
        <v>35093.533333333333</v>
      </c>
      <c r="F1257" s="193" t="s">
        <v>898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899</v>
      </c>
      <c r="C1258" s="229" t="s">
        <v>68</v>
      </c>
      <c r="D1258" s="60" t="s">
        <v>120</v>
      </c>
      <c r="E1258" s="46">
        <v>3146.625</v>
      </c>
      <c r="F1258" s="193" t="s">
        <v>120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900</v>
      </c>
      <c r="C1259" s="229" t="s">
        <v>68</v>
      </c>
      <c r="D1259" s="51" t="s">
        <v>120</v>
      </c>
      <c r="E1259" s="46">
        <v>8731.5333333333328</v>
      </c>
      <c r="F1259" s="193" t="s">
        <v>120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901</v>
      </c>
      <c r="C1260" s="229" t="s">
        <v>68</v>
      </c>
      <c r="D1260" s="51" t="s">
        <v>120</v>
      </c>
      <c r="E1260" s="46">
        <v>5376.625</v>
      </c>
      <c r="F1260" s="193" t="s">
        <v>120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902</v>
      </c>
      <c r="C1261" s="229" t="s">
        <v>68</v>
      </c>
      <c r="D1261" s="51" t="s">
        <v>120</v>
      </c>
      <c r="E1261" s="46">
        <v>7039.5</v>
      </c>
      <c r="F1261" s="193" t="s">
        <v>120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903</v>
      </c>
      <c r="C1262" s="229" t="s">
        <v>68</v>
      </c>
      <c r="D1262" s="51" t="s">
        <v>120</v>
      </c>
      <c r="E1262" s="46">
        <v>13260</v>
      </c>
      <c r="F1262" s="193" t="s">
        <v>120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904</v>
      </c>
      <c r="C1263" s="229" t="s">
        <v>68</v>
      </c>
      <c r="D1263" s="51" t="s">
        <v>120</v>
      </c>
      <c r="E1263" s="46">
        <v>5136.2</v>
      </c>
      <c r="F1263" s="193" t="s">
        <v>120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905</v>
      </c>
      <c r="C1264" s="229" t="s">
        <v>68</v>
      </c>
      <c r="D1264" s="51" t="s">
        <v>120</v>
      </c>
      <c r="E1264" s="46">
        <v>5628.6</v>
      </c>
      <c r="F1264" s="193" t="s">
        <v>120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906</v>
      </c>
      <c r="C1265" s="229" t="s">
        <v>68</v>
      </c>
      <c r="D1265" s="51" t="s">
        <v>120</v>
      </c>
      <c r="E1265" s="49">
        <v>7204.6</v>
      </c>
      <c r="F1265" s="193" t="s">
        <v>120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907</v>
      </c>
      <c r="C1266" s="229" t="s">
        <v>68</v>
      </c>
      <c r="D1266" s="51" t="s">
        <v>120</v>
      </c>
      <c r="E1266" s="49">
        <v>12510</v>
      </c>
      <c r="F1266" s="193" t="s">
        <v>120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908</v>
      </c>
      <c r="C1267" s="229" t="s">
        <v>68</v>
      </c>
      <c r="D1267" s="51" t="s">
        <v>120</v>
      </c>
      <c r="E1267" s="49">
        <v>8789</v>
      </c>
      <c r="F1267" s="193" t="s">
        <v>120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909</v>
      </c>
      <c r="C1268" s="229" t="s">
        <v>68</v>
      </c>
      <c r="D1268" s="51" t="s">
        <v>120</v>
      </c>
      <c r="E1268" s="49">
        <v>20643.5</v>
      </c>
      <c r="F1268" s="193" t="s">
        <v>120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910</v>
      </c>
      <c r="C1269" s="229" t="s">
        <v>68</v>
      </c>
      <c r="D1269" s="51" t="s">
        <v>120</v>
      </c>
      <c r="E1269" s="49">
        <v>2006</v>
      </c>
      <c r="F1269" s="193" t="s">
        <v>120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911</v>
      </c>
      <c r="C1270" s="229" t="s">
        <v>68</v>
      </c>
      <c r="D1270" s="51" t="s">
        <v>120</v>
      </c>
      <c r="E1270" s="49">
        <v>36293.5</v>
      </c>
      <c r="F1270" s="193" t="s">
        <v>120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912</v>
      </c>
      <c r="C1271" s="229" t="s">
        <v>68</v>
      </c>
      <c r="D1271" s="51" t="s">
        <v>120</v>
      </c>
      <c r="E1271" s="49">
        <v>9613.3333333333339</v>
      </c>
      <c r="F1271" s="193" t="s">
        <v>120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913</v>
      </c>
      <c r="C1272" s="229" t="s">
        <v>68</v>
      </c>
      <c r="D1272" s="51" t="s">
        <v>120</v>
      </c>
      <c r="E1272" s="49">
        <v>76295</v>
      </c>
      <c r="F1272" s="193" t="s">
        <v>120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914</v>
      </c>
      <c r="C1273" s="229" t="s">
        <v>68</v>
      </c>
      <c r="D1273" s="51" t="s">
        <v>120</v>
      </c>
      <c r="E1273" s="49">
        <v>3326.46</v>
      </c>
      <c r="F1273" s="193" t="s">
        <v>120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915</v>
      </c>
      <c r="C1274" s="229" t="s">
        <v>68</v>
      </c>
      <c r="D1274" s="51" t="s">
        <v>120</v>
      </c>
      <c r="E1274" s="49">
        <v>61667.5</v>
      </c>
      <c r="F1274" s="193" t="s">
        <v>120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916</v>
      </c>
      <c r="C1275" s="229" t="s">
        <v>68</v>
      </c>
      <c r="D1275" s="51" t="s">
        <v>120</v>
      </c>
      <c r="E1275" s="46">
        <v>720750</v>
      </c>
      <c r="F1275" s="193" t="s">
        <v>120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917</v>
      </c>
      <c r="C1276" s="229" t="s">
        <v>68</v>
      </c>
      <c r="D1276" s="51" t="s">
        <v>865</v>
      </c>
      <c r="E1276" s="46">
        <v>3215</v>
      </c>
      <c r="F1276" s="193" t="s">
        <v>865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918</v>
      </c>
      <c r="C1277" s="229" t="s">
        <v>68</v>
      </c>
      <c r="D1277" s="51" t="s">
        <v>865</v>
      </c>
      <c r="E1277" s="46">
        <v>8300</v>
      </c>
      <c r="F1277" s="193" t="s">
        <v>865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919</v>
      </c>
      <c r="C1278" s="229" t="s">
        <v>68</v>
      </c>
      <c r="D1278" s="51" t="s">
        <v>865</v>
      </c>
      <c r="E1278" s="46">
        <v>3276</v>
      </c>
      <c r="F1278" s="193" t="s">
        <v>865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920</v>
      </c>
      <c r="C1279" s="229" t="s">
        <v>68</v>
      </c>
      <c r="D1279" s="51" t="s">
        <v>120</v>
      </c>
      <c r="E1279" s="46">
        <v>34700</v>
      </c>
      <c r="F1279" s="193" t="s">
        <v>120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921</v>
      </c>
      <c r="C1280" s="229" t="s">
        <v>68</v>
      </c>
      <c r="D1280" s="51" t="s">
        <v>120</v>
      </c>
      <c r="E1280" s="46">
        <v>16695</v>
      </c>
      <c r="F1280" s="193" t="s">
        <v>120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922</v>
      </c>
      <c r="C1281" s="229" t="s">
        <v>68</v>
      </c>
      <c r="D1281" s="51" t="s">
        <v>120</v>
      </c>
      <c r="E1281" s="46">
        <v>20585</v>
      </c>
      <c r="F1281" s="193" t="s">
        <v>120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923</v>
      </c>
      <c r="C1282" s="229" t="s">
        <v>68</v>
      </c>
      <c r="D1282" s="51" t="s">
        <v>120</v>
      </c>
      <c r="E1282" s="46">
        <v>2912.52</v>
      </c>
      <c r="F1282" s="193" t="s">
        <v>120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924</v>
      </c>
      <c r="C1283" s="229" t="s">
        <v>68</v>
      </c>
      <c r="D1283" s="51" t="s">
        <v>120</v>
      </c>
      <c r="E1283" s="46">
        <v>18486</v>
      </c>
      <c r="F1283" s="193" t="s">
        <v>120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925</v>
      </c>
      <c r="C1284" s="229" t="s">
        <v>68</v>
      </c>
      <c r="D1284" s="51" t="s">
        <v>120</v>
      </c>
      <c r="E1284" s="46">
        <v>18895</v>
      </c>
      <c r="F1284" s="193" t="s">
        <v>120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926</v>
      </c>
      <c r="C1285" s="229" t="s">
        <v>68</v>
      </c>
      <c r="D1285" s="51" t="s">
        <v>120</v>
      </c>
      <c r="E1285" s="46">
        <v>35150</v>
      </c>
      <c r="F1285" s="193" t="s">
        <v>120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927</v>
      </c>
      <c r="C1286" s="229" t="s">
        <v>68</v>
      </c>
      <c r="D1286" s="51" t="s">
        <v>865</v>
      </c>
      <c r="E1286" s="46">
        <v>3145</v>
      </c>
      <c r="F1286" s="193" t="s">
        <v>250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928</v>
      </c>
      <c r="C1287" s="229" t="s">
        <v>68</v>
      </c>
      <c r="D1287" s="51" t="s">
        <v>120</v>
      </c>
      <c r="E1287" s="46">
        <v>8470</v>
      </c>
      <c r="F1287" s="193" t="s">
        <v>120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929</v>
      </c>
      <c r="C1288" s="229" t="s">
        <v>68</v>
      </c>
      <c r="D1288" s="51" t="s">
        <v>120</v>
      </c>
      <c r="E1288" s="46">
        <v>2480</v>
      </c>
      <c r="F1288" s="193" t="s">
        <v>120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930</v>
      </c>
      <c r="C1289" s="229" t="s">
        <v>68</v>
      </c>
      <c r="D1289" s="51" t="s">
        <v>120</v>
      </c>
      <c r="E1289" s="46">
        <v>100620</v>
      </c>
      <c r="F1289" s="193" t="s">
        <v>120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931</v>
      </c>
      <c r="C1290" s="229" t="s">
        <v>68</v>
      </c>
      <c r="D1290" s="51" t="s">
        <v>120</v>
      </c>
      <c r="E1290" s="46">
        <v>50245</v>
      </c>
      <c r="F1290" s="193" t="s">
        <v>120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932</v>
      </c>
      <c r="C1291" s="229" t="s">
        <v>68</v>
      </c>
      <c r="D1291" s="51" t="s">
        <v>223</v>
      </c>
      <c r="E1291" s="46">
        <v>98275.666666666672</v>
      </c>
      <c r="F1291" s="193" t="s">
        <v>223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933</v>
      </c>
      <c r="C1292" s="229" t="s">
        <v>68</v>
      </c>
      <c r="D1292" s="51" t="s">
        <v>120</v>
      </c>
      <c r="E1292" s="46">
        <v>33709</v>
      </c>
      <c r="F1292" s="193" t="s">
        <v>120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934</v>
      </c>
      <c r="C1293" s="229" t="s">
        <v>68</v>
      </c>
      <c r="D1293" s="51" t="s">
        <v>120</v>
      </c>
      <c r="E1293" s="46">
        <v>103948</v>
      </c>
      <c r="F1293" s="193" t="s">
        <v>120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935</v>
      </c>
      <c r="C1294" s="229" t="s">
        <v>68</v>
      </c>
      <c r="D1294" s="51" t="s">
        <v>120</v>
      </c>
      <c r="E1294" s="46">
        <v>32370</v>
      </c>
      <c r="F1294" s="193" t="s">
        <v>120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936</v>
      </c>
      <c r="C1295" s="229" t="s">
        <v>68</v>
      </c>
      <c r="D1295" s="51" t="s">
        <v>120</v>
      </c>
      <c r="E1295" s="46">
        <v>110153</v>
      </c>
      <c r="F1295" s="193" t="s">
        <v>120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937</v>
      </c>
      <c r="C1296" s="229" t="s">
        <v>68</v>
      </c>
      <c r="D1296" s="51" t="s">
        <v>120</v>
      </c>
      <c r="E1296" s="46">
        <v>49830</v>
      </c>
      <c r="F1296" s="193" t="s">
        <v>120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938</v>
      </c>
      <c r="C1297" s="229" t="s">
        <v>68</v>
      </c>
      <c r="D1297" s="51" t="s">
        <v>120</v>
      </c>
      <c r="E1297" s="46">
        <v>45846.5</v>
      </c>
      <c r="F1297" s="193" t="s">
        <v>120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939</v>
      </c>
      <c r="C1298" s="229" t="s">
        <v>68</v>
      </c>
      <c r="D1298" s="51" t="s">
        <v>120</v>
      </c>
      <c r="E1298" s="46">
        <v>12830</v>
      </c>
      <c r="F1298" s="193" t="s">
        <v>120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940</v>
      </c>
      <c r="C1299" s="229" t="s">
        <v>68</v>
      </c>
      <c r="D1299" s="51" t="s">
        <v>120</v>
      </c>
      <c r="E1299" s="46">
        <v>38888.571428571428</v>
      </c>
      <c r="F1299" s="193" t="s">
        <v>120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941</v>
      </c>
      <c r="C1300" s="229" t="s">
        <v>68</v>
      </c>
      <c r="D1300" s="51" t="s">
        <v>245</v>
      </c>
      <c r="E1300" s="46">
        <v>90973.666666666672</v>
      </c>
      <c r="F1300" s="193" t="s">
        <v>250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942</v>
      </c>
      <c r="C1301" s="229" t="s">
        <v>68</v>
      </c>
      <c r="D1301" s="51" t="s">
        <v>120</v>
      </c>
      <c r="E1301" s="46">
        <v>22475</v>
      </c>
      <c r="F1301" s="193" t="s">
        <v>120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943</v>
      </c>
      <c r="C1302" s="229" t="s">
        <v>68</v>
      </c>
      <c r="D1302" s="51" t="s">
        <v>120</v>
      </c>
      <c r="E1302" s="46">
        <v>95966.7</v>
      </c>
      <c r="F1302" s="193" t="s">
        <v>120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944</v>
      </c>
      <c r="C1303" s="229" t="s">
        <v>68</v>
      </c>
      <c r="D1303" s="51" t="s">
        <v>120</v>
      </c>
      <c r="E1303" s="46">
        <v>22654</v>
      </c>
      <c r="F1303" s="193" t="s">
        <v>120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945</v>
      </c>
      <c r="C1304" s="229" t="s">
        <v>68</v>
      </c>
      <c r="D1304" s="51" t="s">
        <v>120</v>
      </c>
      <c r="E1304" s="46">
        <v>73154</v>
      </c>
      <c r="F1304" s="193" t="s">
        <v>120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946</v>
      </c>
      <c r="C1305" s="229" t="s">
        <v>68</v>
      </c>
      <c r="D1305" s="51" t="s">
        <v>120</v>
      </c>
      <c r="E1305" s="46">
        <v>22053.571428571428</v>
      </c>
      <c r="F1305" s="193" t="s">
        <v>120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947</v>
      </c>
      <c r="C1306" s="229" t="s">
        <v>68</v>
      </c>
      <c r="D1306" s="51" t="s">
        <v>120</v>
      </c>
      <c r="E1306" s="46">
        <v>132350</v>
      </c>
      <c r="F1306" s="193" t="s">
        <v>120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948</v>
      </c>
      <c r="C1307" s="229" t="s">
        <v>68</v>
      </c>
      <c r="D1307" s="51" t="s">
        <v>120</v>
      </c>
      <c r="E1307" s="46">
        <v>22518.5</v>
      </c>
      <c r="F1307" s="193" t="s">
        <v>120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949</v>
      </c>
      <c r="C1308" s="229" t="s">
        <v>68</v>
      </c>
      <c r="D1308" s="51" t="s">
        <v>120</v>
      </c>
      <c r="E1308" s="46">
        <v>2242.6</v>
      </c>
      <c r="F1308" s="193" t="s">
        <v>120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950</v>
      </c>
      <c r="C1309" s="229" t="s">
        <v>68</v>
      </c>
      <c r="D1309" s="51" t="s">
        <v>120</v>
      </c>
      <c r="E1309" s="46">
        <v>1875.65</v>
      </c>
      <c r="F1309" s="193" t="s">
        <v>120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951</v>
      </c>
      <c r="C1310" s="229" t="s">
        <v>68</v>
      </c>
      <c r="D1310" s="51" t="s">
        <v>215</v>
      </c>
      <c r="E1310" s="46">
        <v>3130</v>
      </c>
      <c r="F1310" s="193" t="s">
        <v>215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952</v>
      </c>
      <c r="C1311" s="229" t="s">
        <v>68</v>
      </c>
      <c r="D1311" s="51" t="s">
        <v>215</v>
      </c>
      <c r="E1311" s="46">
        <v>5010</v>
      </c>
      <c r="F1311" s="193" t="s">
        <v>215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953</v>
      </c>
      <c r="C1312" s="229" t="s">
        <v>68</v>
      </c>
      <c r="D1312" s="51" t="s">
        <v>120</v>
      </c>
      <c r="E1312" s="46">
        <v>37950</v>
      </c>
      <c r="F1312" s="193" t="s">
        <v>120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954</v>
      </c>
      <c r="C1313" s="229" t="s">
        <v>68</v>
      </c>
      <c r="D1313" s="51" t="s">
        <v>955</v>
      </c>
      <c r="E1313" s="46">
        <v>17375</v>
      </c>
      <c r="F1313" s="193" t="s">
        <v>955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956</v>
      </c>
      <c r="C1314" s="229" t="s">
        <v>68</v>
      </c>
      <c r="D1314" s="51" t="s">
        <v>247</v>
      </c>
      <c r="E1314" s="46">
        <v>107770</v>
      </c>
      <c r="F1314" s="193" t="s">
        <v>247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957</v>
      </c>
      <c r="C1315" s="229" t="s">
        <v>68</v>
      </c>
      <c r="D1315" s="51" t="s">
        <v>120</v>
      </c>
      <c r="E1315" s="46">
        <v>2670.7666666666669</v>
      </c>
      <c r="F1315" s="193" t="s">
        <v>120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958</v>
      </c>
      <c r="C1316" s="229" t="s">
        <v>68</v>
      </c>
      <c r="D1316" s="51" t="s">
        <v>215</v>
      </c>
      <c r="E1316" s="46">
        <v>21800</v>
      </c>
      <c r="F1316" s="193" t="s">
        <v>215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959</v>
      </c>
      <c r="C1317" s="229" t="s">
        <v>68</v>
      </c>
      <c r="D1317" s="51" t="s">
        <v>865</v>
      </c>
      <c r="E1317" s="46">
        <v>9196.3666666666668</v>
      </c>
      <c r="F1317" s="193" t="s">
        <v>250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960</v>
      </c>
      <c r="C1318" s="229" t="s">
        <v>68</v>
      </c>
      <c r="D1318" s="51" t="s">
        <v>865</v>
      </c>
      <c r="E1318" s="46">
        <v>9275</v>
      </c>
      <c r="F1318" s="193" t="s">
        <v>865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961</v>
      </c>
      <c r="C1319" s="229" t="s">
        <v>68</v>
      </c>
      <c r="D1319" s="51" t="s">
        <v>120</v>
      </c>
      <c r="E1319" s="46">
        <v>46106.7</v>
      </c>
      <c r="F1319" s="193" t="s">
        <v>120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962</v>
      </c>
      <c r="C1320" s="229" t="s">
        <v>68</v>
      </c>
      <c r="D1320" s="51" t="s">
        <v>247</v>
      </c>
      <c r="E1320" s="46">
        <v>38155</v>
      </c>
      <c r="F1320" s="193" t="s">
        <v>247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963</v>
      </c>
      <c r="C1321" s="229" t="s">
        <v>68</v>
      </c>
      <c r="D1321" s="51" t="s">
        <v>865</v>
      </c>
      <c r="E1321" s="46">
        <v>189.5</v>
      </c>
      <c r="F1321" s="193" t="s">
        <v>865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964</v>
      </c>
      <c r="C1322" s="229" t="s">
        <v>68</v>
      </c>
      <c r="D1322" s="51" t="s">
        <v>120</v>
      </c>
      <c r="E1322" s="46">
        <v>13585</v>
      </c>
      <c r="F1322" s="193" t="s">
        <v>120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965</v>
      </c>
      <c r="C1323" s="229" t="s">
        <v>68</v>
      </c>
      <c r="D1323" s="51" t="s">
        <v>966</v>
      </c>
      <c r="E1323" s="46">
        <v>5850</v>
      </c>
      <c r="F1323" s="193" t="s">
        <v>966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967</v>
      </c>
      <c r="C1324" s="229" t="s">
        <v>68</v>
      </c>
      <c r="D1324" s="51" t="s">
        <v>120</v>
      </c>
      <c r="E1324" s="46">
        <v>25650</v>
      </c>
      <c r="F1324" s="193" t="s">
        <v>120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968</v>
      </c>
      <c r="C1325" s="229" t="s">
        <v>68</v>
      </c>
      <c r="D1325" s="51" t="s">
        <v>120</v>
      </c>
      <c r="E1325" s="46">
        <v>2760</v>
      </c>
      <c r="F1325" s="193" t="s">
        <v>120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969</v>
      </c>
      <c r="C1326" s="229" t="s">
        <v>68</v>
      </c>
      <c r="D1326" s="51" t="s">
        <v>120</v>
      </c>
      <c r="E1326" s="46">
        <v>109000</v>
      </c>
      <c r="F1326" s="193" t="s">
        <v>120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970</v>
      </c>
      <c r="C1327" s="229" t="s">
        <v>68</v>
      </c>
      <c r="D1327" s="51" t="s">
        <v>120</v>
      </c>
      <c r="E1327" s="46">
        <v>758.33233532934105</v>
      </c>
      <c r="F1327" s="193" t="s">
        <v>120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971</v>
      </c>
      <c r="C1328" s="229" t="s">
        <v>68</v>
      </c>
      <c r="D1328" s="51" t="s">
        <v>120</v>
      </c>
      <c r="E1328" s="46">
        <v>2233.3000000000002</v>
      </c>
      <c r="F1328" s="193" t="s">
        <v>120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972</v>
      </c>
      <c r="C1329" s="229" t="s">
        <v>68</v>
      </c>
      <c r="D1329" s="51" t="s">
        <v>120</v>
      </c>
      <c r="E1329" s="46">
        <v>17680</v>
      </c>
      <c r="F1329" s="193" t="s">
        <v>120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973</v>
      </c>
      <c r="C1330" s="229" t="s">
        <v>68</v>
      </c>
      <c r="D1330" s="51" t="s">
        <v>120</v>
      </c>
      <c r="E1330" s="46">
        <v>16710</v>
      </c>
      <c r="F1330" s="193" t="s">
        <v>120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974</v>
      </c>
      <c r="C1331" s="229" t="s">
        <v>68</v>
      </c>
      <c r="D1331" s="51" t="s">
        <v>120</v>
      </c>
      <c r="E1331" s="46">
        <v>4120</v>
      </c>
      <c r="F1331" s="193" t="s">
        <v>120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975</v>
      </c>
      <c r="C1332" s="229" t="s">
        <v>68</v>
      </c>
      <c r="D1332" s="51" t="s">
        <v>223</v>
      </c>
      <c r="E1332" s="46">
        <v>45500</v>
      </c>
      <c r="F1332" s="193" t="s">
        <v>223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976</v>
      </c>
      <c r="C1333" s="229" t="s">
        <v>68</v>
      </c>
      <c r="D1333" s="51" t="s">
        <v>223</v>
      </c>
      <c r="E1333" s="46">
        <v>44156.666666666664</v>
      </c>
      <c r="F1333" s="193" t="s">
        <v>223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977</v>
      </c>
      <c r="C1334" s="229" t="s">
        <v>68</v>
      </c>
      <c r="D1334" s="51" t="s">
        <v>223</v>
      </c>
      <c r="E1334" s="46">
        <v>43333.333333333336</v>
      </c>
      <c r="F1334" s="193" t="s">
        <v>223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978</v>
      </c>
      <c r="C1335" s="229" t="s">
        <v>68</v>
      </c>
      <c r="D1335" s="51" t="s">
        <v>120</v>
      </c>
      <c r="E1335" s="46">
        <v>2860</v>
      </c>
      <c r="F1335" s="193" t="s">
        <v>120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979</v>
      </c>
      <c r="C1336" s="229" t="s">
        <v>68</v>
      </c>
      <c r="D1336" s="51" t="s">
        <v>120</v>
      </c>
      <c r="E1336" s="46">
        <v>212420</v>
      </c>
      <c r="F1336" s="193" t="s">
        <v>120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980</v>
      </c>
      <c r="C1337" s="229" t="s">
        <v>68</v>
      </c>
      <c r="D1337" s="90" t="s">
        <v>120</v>
      </c>
      <c r="E1337" s="170">
        <v>245960</v>
      </c>
      <c r="F1337" s="198" t="s">
        <v>120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981</v>
      </c>
      <c r="C1338" s="229" t="s">
        <v>68</v>
      </c>
      <c r="D1338" s="51" t="s">
        <v>120</v>
      </c>
      <c r="E1338" s="46">
        <v>1270000</v>
      </c>
      <c r="F1338" s="193" t="s">
        <v>120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982</v>
      </c>
      <c r="C1339" s="40" t="s">
        <v>834</v>
      </c>
      <c r="D1339" s="51" t="s">
        <v>865</v>
      </c>
      <c r="E1339" s="46">
        <v>1583.1533333333334</v>
      </c>
      <c r="F1339" s="193" t="s">
        <v>865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127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102</v>
      </c>
      <c r="B1349" s="169">
        <f>SUBTOTAL(3,(B1351:B1436))</f>
        <v>86</v>
      </c>
      <c r="C1349" s="443"/>
      <c r="D1349" s="443"/>
      <c r="E1349"/>
      <c r="F1349" s="194"/>
      <c r="H1349"/>
      <c r="I1349"/>
    </row>
    <row r="1350" spans="1:10" ht="46.9">
      <c r="A1350" s="96" t="s">
        <v>88</v>
      </c>
      <c r="B1350" s="143" t="s">
        <v>104</v>
      </c>
      <c r="C1350" s="106" t="s">
        <v>105</v>
      </c>
      <c r="D1350" s="107" t="s">
        <v>106</v>
      </c>
      <c r="E1350" s="95" t="s">
        <v>107</v>
      </c>
      <c r="F1350" s="202" t="s">
        <v>108</v>
      </c>
      <c r="G1350" s="108" t="s">
        <v>109</v>
      </c>
      <c r="H1350" s="109" t="s">
        <v>110</v>
      </c>
      <c r="I1350" s="109" t="s">
        <v>111</v>
      </c>
      <c r="J1350" s="110" t="s">
        <v>112</v>
      </c>
    </row>
    <row r="1351" spans="1:10">
      <c r="A1351" s="86">
        <v>1</v>
      </c>
      <c r="B1351" s="105" t="s">
        <v>983</v>
      </c>
      <c r="C1351" s="104" t="s">
        <v>984</v>
      </c>
      <c r="D1351" s="100" t="s">
        <v>114</v>
      </c>
      <c r="E1351" s="98"/>
      <c r="F1351" s="203" t="s">
        <v>114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985</v>
      </c>
      <c r="C1352" s="104" t="s">
        <v>984</v>
      </c>
      <c r="D1352" s="97" t="s">
        <v>114</v>
      </c>
      <c r="E1352" s="98"/>
      <c r="F1352" s="204" t="s">
        <v>114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986</v>
      </c>
      <c r="C1353" s="104" t="s">
        <v>984</v>
      </c>
      <c r="D1353" s="97" t="s">
        <v>987</v>
      </c>
      <c r="E1353" s="98"/>
      <c r="F1353" s="204" t="s">
        <v>987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988</v>
      </c>
      <c r="C1354" s="104" t="s">
        <v>984</v>
      </c>
      <c r="D1354" s="100" t="s">
        <v>114</v>
      </c>
      <c r="E1354" s="98"/>
      <c r="F1354" s="203" t="s">
        <v>114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989</v>
      </c>
      <c r="C1355" s="104" t="s">
        <v>984</v>
      </c>
      <c r="D1355" s="97" t="s">
        <v>114</v>
      </c>
      <c r="E1355" s="98"/>
      <c r="F1355" s="204" t="s">
        <v>114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990</v>
      </c>
      <c r="C1356" s="104" t="s">
        <v>984</v>
      </c>
      <c r="D1356" s="97" t="s">
        <v>114</v>
      </c>
      <c r="E1356" s="98"/>
      <c r="F1356" s="204" t="s">
        <v>114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991</v>
      </c>
      <c r="C1357" s="104" t="s">
        <v>984</v>
      </c>
      <c r="D1357" s="100" t="s">
        <v>114</v>
      </c>
      <c r="E1357" s="98"/>
      <c r="F1357" s="203" t="s">
        <v>114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992</v>
      </c>
      <c r="C1358" s="104" t="s">
        <v>984</v>
      </c>
      <c r="D1358" s="100" t="s">
        <v>115</v>
      </c>
      <c r="E1358" s="98"/>
      <c r="F1358" s="203" t="s">
        <v>115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993</v>
      </c>
      <c r="C1359" s="104" t="s">
        <v>984</v>
      </c>
      <c r="D1359" s="97" t="s">
        <v>994</v>
      </c>
      <c r="E1359" s="98"/>
      <c r="F1359" s="204" t="s">
        <v>994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995</v>
      </c>
      <c r="C1360" s="104" t="s">
        <v>984</v>
      </c>
      <c r="D1360" s="100" t="s">
        <v>987</v>
      </c>
      <c r="E1360" s="98"/>
      <c r="F1360" s="203" t="s">
        <v>987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996</v>
      </c>
      <c r="C1361" s="104" t="s">
        <v>984</v>
      </c>
      <c r="D1361" s="100" t="s">
        <v>114</v>
      </c>
      <c r="E1361" s="98"/>
      <c r="F1361" s="203" t="s">
        <v>114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997</v>
      </c>
      <c r="C1362" s="104" t="s">
        <v>984</v>
      </c>
      <c r="D1362" s="97" t="s">
        <v>987</v>
      </c>
      <c r="E1362" s="98"/>
      <c r="F1362" s="204" t="s">
        <v>987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998</v>
      </c>
      <c r="C1363" s="104" t="s">
        <v>984</v>
      </c>
      <c r="D1363" s="100" t="s">
        <v>115</v>
      </c>
      <c r="E1363" s="98"/>
      <c r="F1363" s="203" t="s">
        <v>115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999</v>
      </c>
      <c r="C1364" s="104" t="s">
        <v>984</v>
      </c>
      <c r="D1364" s="100" t="s">
        <v>114</v>
      </c>
      <c r="E1364" s="98"/>
      <c r="F1364" s="203" t="s">
        <v>114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1000</v>
      </c>
      <c r="C1365" s="104" t="s">
        <v>984</v>
      </c>
      <c r="D1365" s="97" t="s">
        <v>114</v>
      </c>
      <c r="E1365" s="98"/>
      <c r="F1365" s="204" t="s">
        <v>114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1001</v>
      </c>
      <c r="C1366" s="104" t="s">
        <v>984</v>
      </c>
      <c r="D1366" s="97" t="s">
        <v>114</v>
      </c>
      <c r="E1366" s="98"/>
      <c r="F1366" s="204" t="s">
        <v>114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1002</v>
      </c>
      <c r="C1367" s="104" t="s">
        <v>984</v>
      </c>
      <c r="D1367" s="97" t="s">
        <v>994</v>
      </c>
      <c r="E1367" s="98"/>
      <c r="F1367" s="204" t="s">
        <v>994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1003</v>
      </c>
      <c r="C1368" s="104" t="s">
        <v>984</v>
      </c>
      <c r="D1368" s="97" t="s">
        <v>114</v>
      </c>
      <c r="E1368" s="98"/>
      <c r="F1368" s="204" t="s">
        <v>114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1004</v>
      </c>
      <c r="C1369" s="104" t="s">
        <v>984</v>
      </c>
      <c r="D1369" s="97" t="s">
        <v>994</v>
      </c>
      <c r="E1369" s="98"/>
      <c r="F1369" s="204" t="s">
        <v>994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1005</v>
      </c>
      <c r="C1370" s="104" t="s">
        <v>984</v>
      </c>
      <c r="D1370" s="97" t="s">
        <v>827</v>
      </c>
      <c r="E1370" s="98"/>
      <c r="F1370" s="204" t="s">
        <v>827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1006</v>
      </c>
      <c r="C1371" s="104" t="s">
        <v>984</v>
      </c>
      <c r="D1371" s="97" t="s">
        <v>994</v>
      </c>
      <c r="E1371" s="98"/>
      <c r="F1371" s="204" t="s">
        <v>994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1007</v>
      </c>
      <c r="C1372" s="104" t="s">
        <v>984</v>
      </c>
      <c r="D1372" s="97" t="s">
        <v>115</v>
      </c>
      <c r="E1372" s="98"/>
      <c r="F1372" s="204" t="s">
        <v>115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1008</v>
      </c>
      <c r="C1373" s="104" t="s">
        <v>984</v>
      </c>
      <c r="D1373" s="97" t="s">
        <v>827</v>
      </c>
      <c r="E1373" s="98"/>
      <c r="F1373" s="204" t="s">
        <v>827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1009</v>
      </c>
      <c r="C1374" s="104" t="s">
        <v>984</v>
      </c>
      <c r="D1374" s="100" t="s">
        <v>994</v>
      </c>
      <c r="E1374" s="98"/>
      <c r="F1374" s="203" t="s">
        <v>994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1010</v>
      </c>
      <c r="C1375" s="104" t="s">
        <v>984</v>
      </c>
      <c r="D1375" s="100" t="s">
        <v>994</v>
      </c>
      <c r="E1375" s="98"/>
      <c r="F1375" s="203" t="s">
        <v>994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1011</v>
      </c>
      <c r="C1376" s="104" t="s">
        <v>984</v>
      </c>
      <c r="D1376" s="97" t="s">
        <v>994</v>
      </c>
      <c r="E1376" s="98"/>
      <c r="F1376" s="204" t="s">
        <v>994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1012</v>
      </c>
      <c r="C1377" s="104" t="s">
        <v>984</v>
      </c>
      <c r="D1377" s="97" t="s">
        <v>994</v>
      </c>
      <c r="E1377" s="98"/>
      <c r="F1377" s="204" t="s">
        <v>994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1013</v>
      </c>
      <c r="C1378" s="104" t="s">
        <v>984</v>
      </c>
      <c r="D1378" s="100" t="s">
        <v>994</v>
      </c>
      <c r="E1378" s="98"/>
      <c r="F1378" s="203" t="s">
        <v>994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1014</v>
      </c>
      <c r="C1379" s="104" t="s">
        <v>984</v>
      </c>
      <c r="D1379" s="97" t="s">
        <v>827</v>
      </c>
      <c r="E1379" s="98"/>
      <c r="F1379" s="204" t="s">
        <v>827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1015</v>
      </c>
      <c r="C1380" s="104" t="s">
        <v>984</v>
      </c>
      <c r="D1380" s="97" t="s">
        <v>114</v>
      </c>
      <c r="E1380" s="98"/>
      <c r="F1380" s="204" t="s">
        <v>114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1016</v>
      </c>
      <c r="C1381" s="104" t="s">
        <v>984</v>
      </c>
      <c r="D1381" s="97" t="s">
        <v>114</v>
      </c>
      <c r="E1381" s="98"/>
      <c r="F1381" s="204" t="s">
        <v>114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1017</v>
      </c>
      <c r="C1382" s="104" t="s">
        <v>984</v>
      </c>
      <c r="D1382" s="97" t="s">
        <v>987</v>
      </c>
      <c r="E1382" s="98"/>
      <c r="F1382" s="204" t="s">
        <v>987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1018</v>
      </c>
      <c r="C1383" s="104" t="s">
        <v>984</v>
      </c>
      <c r="D1383" s="100" t="s">
        <v>114</v>
      </c>
      <c r="E1383" s="98"/>
      <c r="F1383" s="203" t="s">
        <v>114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1019</v>
      </c>
      <c r="C1384" s="104" t="s">
        <v>984</v>
      </c>
      <c r="D1384" s="97" t="s">
        <v>115</v>
      </c>
      <c r="E1384" s="98"/>
      <c r="F1384" s="204" t="s">
        <v>115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1020</v>
      </c>
      <c r="C1385" s="104" t="s">
        <v>984</v>
      </c>
      <c r="D1385" s="100" t="s">
        <v>114</v>
      </c>
      <c r="E1385" s="98"/>
      <c r="F1385" s="203" t="s">
        <v>114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1021</v>
      </c>
      <c r="C1386" s="104" t="s">
        <v>984</v>
      </c>
      <c r="D1386" s="100" t="s">
        <v>994</v>
      </c>
      <c r="E1386" s="98"/>
      <c r="F1386" s="203" t="s">
        <v>994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1022</v>
      </c>
      <c r="C1387" s="104" t="s">
        <v>984</v>
      </c>
      <c r="D1387" s="97" t="s">
        <v>114</v>
      </c>
      <c r="E1387" s="98"/>
      <c r="F1387" s="204" t="s">
        <v>114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1023</v>
      </c>
      <c r="C1388" s="104" t="s">
        <v>984</v>
      </c>
      <c r="D1388" s="97" t="s">
        <v>114</v>
      </c>
      <c r="E1388" s="98"/>
      <c r="F1388" s="204" t="s">
        <v>114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1024</v>
      </c>
      <c r="C1389" s="104" t="s">
        <v>984</v>
      </c>
      <c r="D1389" s="97" t="s">
        <v>115</v>
      </c>
      <c r="E1389" s="98"/>
      <c r="F1389" s="204" t="s">
        <v>115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1025</v>
      </c>
      <c r="C1390" s="104" t="s">
        <v>984</v>
      </c>
      <c r="D1390" s="100" t="s">
        <v>994</v>
      </c>
      <c r="E1390" s="98"/>
      <c r="F1390" s="203" t="s">
        <v>994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1026</v>
      </c>
      <c r="C1391" s="104" t="s">
        <v>984</v>
      </c>
      <c r="D1391" s="100" t="s">
        <v>827</v>
      </c>
      <c r="E1391" s="98"/>
      <c r="F1391" s="203" t="s">
        <v>827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1027</v>
      </c>
      <c r="C1392" s="104" t="s">
        <v>984</v>
      </c>
      <c r="D1392" s="100" t="s">
        <v>1028</v>
      </c>
      <c r="E1392" s="98"/>
      <c r="F1392" s="203" t="s">
        <v>1028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1029</v>
      </c>
      <c r="C1393" s="104" t="s">
        <v>984</v>
      </c>
      <c r="D1393" s="97" t="s">
        <v>114</v>
      </c>
      <c r="E1393" s="98"/>
      <c r="F1393" s="204" t="s">
        <v>114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1030</v>
      </c>
      <c r="C1394" s="104" t="s">
        <v>984</v>
      </c>
      <c r="D1394" s="100" t="s">
        <v>827</v>
      </c>
      <c r="E1394" s="98"/>
      <c r="F1394" s="203" t="s">
        <v>827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1031</v>
      </c>
      <c r="C1395" s="104" t="s">
        <v>984</v>
      </c>
      <c r="D1395" s="97" t="s">
        <v>827</v>
      </c>
      <c r="E1395" s="98"/>
      <c r="F1395" s="204" t="s">
        <v>827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1032</v>
      </c>
      <c r="C1396" s="104" t="s">
        <v>984</v>
      </c>
      <c r="D1396" s="100" t="s">
        <v>115</v>
      </c>
      <c r="E1396" s="98"/>
      <c r="F1396" s="203" t="s">
        <v>115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1033</v>
      </c>
      <c r="C1397" s="104" t="s">
        <v>984</v>
      </c>
      <c r="D1397" s="97" t="s">
        <v>114</v>
      </c>
      <c r="E1397" s="98"/>
      <c r="F1397" s="204" t="s">
        <v>114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1034</v>
      </c>
      <c r="C1398" s="104" t="s">
        <v>984</v>
      </c>
      <c r="D1398" s="97" t="s">
        <v>817</v>
      </c>
      <c r="E1398" s="166">
        <v>205766.7</v>
      </c>
      <c r="F1398" s="204" t="s">
        <v>817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1035</v>
      </c>
      <c r="C1399" s="104" t="s">
        <v>984</v>
      </c>
      <c r="D1399" s="97" t="s">
        <v>827</v>
      </c>
      <c r="E1399" s="98"/>
      <c r="F1399" s="204" t="s">
        <v>827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1036</v>
      </c>
      <c r="C1400" s="104" t="s">
        <v>984</v>
      </c>
      <c r="D1400" s="100" t="s">
        <v>114</v>
      </c>
      <c r="E1400" s="98"/>
      <c r="F1400" s="203" t="s">
        <v>114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1037</v>
      </c>
      <c r="C1401" s="104" t="s">
        <v>984</v>
      </c>
      <c r="D1401" s="97" t="s">
        <v>994</v>
      </c>
      <c r="E1401" s="98"/>
      <c r="F1401" s="204" t="s">
        <v>994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1038</v>
      </c>
      <c r="C1402" s="104" t="s">
        <v>984</v>
      </c>
      <c r="D1402" s="100" t="s">
        <v>994</v>
      </c>
      <c r="E1402" s="98"/>
      <c r="F1402" s="203" t="s">
        <v>994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1039</v>
      </c>
      <c r="C1403" s="104" t="s">
        <v>984</v>
      </c>
      <c r="D1403" s="97" t="s">
        <v>994</v>
      </c>
      <c r="E1403" s="98"/>
      <c r="F1403" s="204" t="s">
        <v>994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1040</v>
      </c>
      <c r="C1404" s="104" t="s">
        <v>984</v>
      </c>
      <c r="D1404" s="97" t="s">
        <v>114</v>
      </c>
      <c r="E1404" s="98"/>
      <c r="F1404" s="204" t="s">
        <v>114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1041</v>
      </c>
      <c r="C1405" s="104" t="s">
        <v>984</v>
      </c>
      <c r="D1405" s="97" t="s">
        <v>994</v>
      </c>
      <c r="E1405" s="98"/>
      <c r="F1405" s="204" t="s">
        <v>994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1042</v>
      </c>
      <c r="C1406" s="104" t="s">
        <v>984</v>
      </c>
      <c r="D1406" s="97" t="s">
        <v>114</v>
      </c>
      <c r="E1406" s="98"/>
      <c r="F1406" s="204" t="s">
        <v>114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1043</v>
      </c>
      <c r="C1407" s="104" t="s">
        <v>984</v>
      </c>
      <c r="D1407" s="100" t="s">
        <v>994</v>
      </c>
      <c r="E1407" s="98"/>
      <c r="F1407" s="203" t="s">
        <v>994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1044</v>
      </c>
      <c r="C1408" s="104" t="s">
        <v>984</v>
      </c>
      <c r="D1408" s="100" t="s">
        <v>115</v>
      </c>
      <c r="E1408" s="98"/>
      <c r="F1408" s="203" t="s">
        <v>115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1045</v>
      </c>
      <c r="C1409" s="104" t="s">
        <v>984</v>
      </c>
      <c r="D1409" s="100" t="s">
        <v>114</v>
      </c>
      <c r="E1409" s="98"/>
      <c r="F1409" s="203" t="s">
        <v>114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1046</v>
      </c>
      <c r="C1410" s="104" t="s">
        <v>984</v>
      </c>
      <c r="D1410" s="100" t="s">
        <v>114</v>
      </c>
      <c r="E1410" s="98"/>
      <c r="F1410" s="203" t="s">
        <v>114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1047</v>
      </c>
      <c r="C1411" s="104" t="s">
        <v>984</v>
      </c>
      <c r="D1411" s="100" t="s">
        <v>115</v>
      </c>
      <c r="E1411" s="98"/>
      <c r="F1411" s="203" t="s">
        <v>115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1048</v>
      </c>
      <c r="C1412" s="104" t="s">
        <v>984</v>
      </c>
      <c r="D1412" s="97" t="s">
        <v>114</v>
      </c>
      <c r="E1412" s="98"/>
      <c r="F1412" s="204" t="s">
        <v>114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1049</v>
      </c>
      <c r="C1413" s="104" t="s">
        <v>984</v>
      </c>
      <c r="D1413" s="97" t="s">
        <v>987</v>
      </c>
      <c r="E1413" s="98"/>
      <c r="F1413" s="204" t="s">
        <v>987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1050</v>
      </c>
      <c r="C1414" s="104" t="s">
        <v>984</v>
      </c>
      <c r="D1414" s="97" t="s">
        <v>987</v>
      </c>
      <c r="E1414" s="98"/>
      <c r="F1414" s="204" t="s">
        <v>987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1051</v>
      </c>
      <c r="C1415" s="104" t="s">
        <v>984</v>
      </c>
      <c r="D1415" s="100" t="s">
        <v>994</v>
      </c>
      <c r="E1415" s="98"/>
      <c r="F1415" s="203" t="s">
        <v>994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1052</v>
      </c>
      <c r="C1416" s="104" t="s">
        <v>984</v>
      </c>
      <c r="D1416" s="100" t="s">
        <v>114</v>
      </c>
      <c r="E1416" s="98"/>
      <c r="F1416" s="203" t="s">
        <v>114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1053</v>
      </c>
      <c r="C1417" s="104" t="s">
        <v>984</v>
      </c>
      <c r="D1417" s="100" t="s">
        <v>115</v>
      </c>
      <c r="E1417" s="98"/>
      <c r="F1417" s="203" t="s">
        <v>115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1054</v>
      </c>
      <c r="C1418" s="104" t="s">
        <v>984</v>
      </c>
      <c r="D1418" s="100" t="s">
        <v>115</v>
      </c>
      <c r="E1418" s="98"/>
      <c r="F1418" s="203" t="s">
        <v>115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1055</v>
      </c>
      <c r="C1419" s="104" t="s">
        <v>984</v>
      </c>
      <c r="D1419" s="100" t="s">
        <v>115</v>
      </c>
      <c r="E1419" s="98"/>
      <c r="F1419" s="203" t="s">
        <v>115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1056</v>
      </c>
      <c r="C1420" s="104" t="s">
        <v>984</v>
      </c>
      <c r="D1420" s="97" t="s">
        <v>115</v>
      </c>
      <c r="E1420" s="98"/>
      <c r="F1420" s="204" t="s">
        <v>115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1057</v>
      </c>
      <c r="C1421" s="104" t="s">
        <v>984</v>
      </c>
      <c r="D1421" s="100" t="s">
        <v>115</v>
      </c>
      <c r="E1421" s="98"/>
      <c r="F1421" s="203" t="s">
        <v>115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1058</v>
      </c>
      <c r="C1422" s="104" t="s">
        <v>984</v>
      </c>
      <c r="D1422" s="97" t="s">
        <v>115</v>
      </c>
      <c r="E1422" s="98"/>
      <c r="F1422" s="204" t="s">
        <v>115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1059</v>
      </c>
      <c r="C1423" s="104" t="s">
        <v>984</v>
      </c>
      <c r="D1423" s="97" t="s">
        <v>115</v>
      </c>
      <c r="E1423" s="98"/>
      <c r="F1423" s="204" t="s">
        <v>115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1060</v>
      </c>
      <c r="C1424" s="104" t="s">
        <v>984</v>
      </c>
      <c r="D1424" s="97" t="s">
        <v>115</v>
      </c>
      <c r="E1424" s="98"/>
      <c r="F1424" s="204" t="s">
        <v>115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1061</v>
      </c>
      <c r="C1425" s="104" t="s">
        <v>984</v>
      </c>
      <c r="D1425" s="100" t="s">
        <v>115</v>
      </c>
      <c r="E1425" s="98"/>
      <c r="F1425" s="203" t="s">
        <v>115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1062</v>
      </c>
      <c r="C1426" s="104" t="s">
        <v>984</v>
      </c>
      <c r="D1426" s="100" t="s">
        <v>115</v>
      </c>
      <c r="E1426" s="98"/>
      <c r="F1426" s="203" t="s">
        <v>115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1063</v>
      </c>
      <c r="C1427" s="104" t="s">
        <v>984</v>
      </c>
      <c r="D1427" s="100" t="s">
        <v>114</v>
      </c>
      <c r="E1427" s="98"/>
      <c r="F1427" s="203" t="s">
        <v>114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1064</v>
      </c>
      <c r="C1428" s="104" t="s">
        <v>984</v>
      </c>
      <c r="D1428" s="100" t="s">
        <v>115</v>
      </c>
      <c r="E1428" s="98"/>
      <c r="F1428" s="203" t="s">
        <v>115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1065</v>
      </c>
      <c r="C1429" s="104" t="s">
        <v>984</v>
      </c>
      <c r="D1429" s="100" t="s">
        <v>115</v>
      </c>
      <c r="E1429" s="98"/>
      <c r="F1429" s="203" t="s">
        <v>115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1066</v>
      </c>
      <c r="C1430" s="104" t="s">
        <v>984</v>
      </c>
      <c r="D1430" s="97" t="s">
        <v>115</v>
      </c>
      <c r="E1430" s="98"/>
      <c r="F1430" s="204" t="s">
        <v>115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1067</v>
      </c>
      <c r="C1431" s="104" t="s">
        <v>984</v>
      </c>
      <c r="D1431" s="100" t="s">
        <v>994</v>
      </c>
      <c r="E1431" s="98"/>
      <c r="F1431" s="203" t="s">
        <v>994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1068</v>
      </c>
      <c r="C1432" s="104" t="s">
        <v>984</v>
      </c>
      <c r="D1432" s="100" t="s">
        <v>115</v>
      </c>
      <c r="E1432" s="98"/>
      <c r="F1432" s="203" t="s">
        <v>115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1069</v>
      </c>
      <c r="C1433" s="104" t="s">
        <v>984</v>
      </c>
      <c r="D1433" s="97" t="s">
        <v>994</v>
      </c>
      <c r="E1433" s="98"/>
      <c r="F1433" s="204" t="s">
        <v>994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1070</v>
      </c>
      <c r="C1434" s="104" t="s">
        <v>984</v>
      </c>
      <c r="D1434" s="100" t="s">
        <v>994</v>
      </c>
      <c r="E1434" s="98"/>
      <c r="F1434" s="203" t="s">
        <v>994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1071</v>
      </c>
      <c r="C1435" s="104" t="s">
        <v>984</v>
      </c>
      <c r="D1435" s="100" t="s">
        <v>994</v>
      </c>
      <c r="E1435" s="98"/>
      <c r="F1435" s="203" t="s">
        <v>994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1072</v>
      </c>
      <c r="C1436" s="104" t="s">
        <v>984</v>
      </c>
      <c r="D1436" s="97" t="s">
        <v>115</v>
      </c>
      <c r="E1436" s="98"/>
      <c r="F1436" s="204" t="s">
        <v>115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1073</v>
      </c>
      <c r="F1" s="14" t="s">
        <v>1074</v>
      </c>
      <c r="H1" s="18" t="s">
        <v>1075</v>
      </c>
      <c r="I1" s="18" t="s">
        <v>1076</v>
      </c>
      <c r="K1" s="18" t="s">
        <v>24</v>
      </c>
      <c r="M1" s="18" t="s">
        <v>1077</v>
      </c>
    </row>
    <row r="2" spans="1:13" ht="44.25" customHeight="1" outlineLevel="1">
      <c r="A2" s="16" t="s">
        <v>1078</v>
      </c>
      <c r="B2" s="16" t="s">
        <v>1079</v>
      </c>
      <c r="D2" s="12" t="s">
        <v>1080</v>
      </c>
      <c r="F2" s="3" t="s">
        <v>1081</v>
      </c>
      <c r="H2" s="19" t="s">
        <v>1082</v>
      </c>
      <c r="I2" s="20">
        <v>71765586</v>
      </c>
      <c r="K2" t="s">
        <v>1083</v>
      </c>
      <c r="M2" s="82" t="s">
        <v>42</v>
      </c>
    </row>
    <row r="3" spans="1:13" outlineLevel="1">
      <c r="A3" s="3" t="s">
        <v>1084</v>
      </c>
      <c r="B3" s="5" t="s">
        <v>223</v>
      </c>
      <c r="D3" s="12" t="s">
        <v>1085</v>
      </c>
      <c r="F3" s="2" t="s">
        <v>1086</v>
      </c>
      <c r="H3" s="21" t="s">
        <v>1087</v>
      </c>
      <c r="I3" s="22">
        <v>43687423</v>
      </c>
      <c r="K3" t="s">
        <v>44</v>
      </c>
      <c r="M3" s="82" t="s">
        <v>29</v>
      </c>
    </row>
    <row r="4" spans="1:13" ht="28.9" outlineLevel="1">
      <c r="A4" s="2" t="s">
        <v>1088</v>
      </c>
      <c r="B4" s="5" t="s">
        <v>277</v>
      </c>
      <c r="D4" s="13" t="s">
        <v>1089</v>
      </c>
      <c r="F4" s="3" t="s">
        <v>1090</v>
      </c>
      <c r="H4" s="19" t="s">
        <v>1091</v>
      </c>
      <c r="I4" s="23">
        <v>3353808</v>
      </c>
      <c r="K4" t="s">
        <v>1092</v>
      </c>
      <c r="M4" s="82" t="s">
        <v>35</v>
      </c>
    </row>
    <row r="5" spans="1:13" ht="28.9" outlineLevel="1">
      <c r="A5" s="3" t="s">
        <v>1093</v>
      </c>
      <c r="B5" s="5" t="s">
        <v>1094</v>
      </c>
      <c r="D5" s="13" t="s">
        <v>1095</v>
      </c>
      <c r="F5" s="2" t="s">
        <v>1096</v>
      </c>
      <c r="H5" s="24" t="s">
        <v>6</v>
      </c>
      <c r="I5" s="25">
        <v>1036620040</v>
      </c>
      <c r="K5" t="s">
        <v>40</v>
      </c>
      <c r="M5" s="82" t="s">
        <v>807</v>
      </c>
    </row>
    <row r="6" spans="1:13" outlineLevel="1">
      <c r="A6" s="2" t="s">
        <v>294</v>
      </c>
      <c r="B6" s="5" t="s">
        <v>294</v>
      </c>
      <c r="F6" s="3" t="s">
        <v>1097</v>
      </c>
      <c r="H6" s="19" t="s">
        <v>1098</v>
      </c>
      <c r="I6" s="26">
        <v>1033686182</v>
      </c>
      <c r="K6" t="s">
        <v>1099</v>
      </c>
      <c r="M6" s="117" t="s">
        <v>834</v>
      </c>
    </row>
    <row r="7" spans="1:13" outlineLevel="1">
      <c r="A7" s="2" t="s">
        <v>1100</v>
      </c>
      <c r="B7" s="5" t="s">
        <v>1101</v>
      </c>
      <c r="F7" s="2" t="s">
        <v>1102</v>
      </c>
      <c r="H7" s="24" t="s">
        <v>1103</v>
      </c>
      <c r="I7" s="25">
        <v>32209568</v>
      </c>
      <c r="K7" t="s">
        <v>31</v>
      </c>
      <c r="M7" s="82" t="s">
        <v>32</v>
      </c>
    </row>
    <row r="8" spans="1:13" ht="16.149999999999999" outlineLevel="1">
      <c r="A8" s="3" t="s">
        <v>1104</v>
      </c>
      <c r="B8" s="5" t="s">
        <v>1105</v>
      </c>
      <c r="F8" s="3" t="s">
        <v>1106</v>
      </c>
      <c r="H8" s="27" t="s">
        <v>1107</v>
      </c>
      <c r="I8" s="23">
        <v>71292446</v>
      </c>
      <c r="K8" t="s">
        <v>1108</v>
      </c>
      <c r="M8" s="82" t="s">
        <v>26</v>
      </c>
    </row>
    <row r="9" spans="1:13" outlineLevel="1">
      <c r="A9" s="2" t="s">
        <v>1109</v>
      </c>
      <c r="B9" s="5" t="s">
        <v>966</v>
      </c>
      <c r="F9" s="2" t="s">
        <v>1110</v>
      </c>
      <c r="H9" s="28" t="s">
        <v>1111</v>
      </c>
      <c r="I9" s="29">
        <v>70323724</v>
      </c>
      <c r="K9" t="s">
        <v>28</v>
      </c>
      <c r="M9" s="82" t="s">
        <v>71</v>
      </c>
    </row>
    <row r="10" spans="1:13" outlineLevel="1">
      <c r="A10" s="2" t="s">
        <v>1112</v>
      </c>
      <c r="B10" s="5" t="s">
        <v>114</v>
      </c>
      <c r="F10" s="3" t="s">
        <v>9</v>
      </c>
      <c r="H10" s="27" t="s">
        <v>1113</v>
      </c>
      <c r="I10" s="23">
        <v>32142539</v>
      </c>
      <c r="K10" t="s">
        <v>1114</v>
      </c>
      <c r="M10" s="247" t="s">
        <v>129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68</v>
      </c>
    </row>
    <row r="12" spans="1:13" outlineLevel="1">
      <c r="A12" s="3" t="s">
        <v>1120</v>
      </c>
      <c r="B12" s="5" t="s">
        <v>827</v>
      </c>
      <c r="F12" s="3"/>
      <c r="H12" s="30" t="s">
        <v>1121</v>
      </c>
      <c r="I12" s="31">
        <v>32184975</v>
      </c>
      <c r="M12" s="247" t="s">
        <v>984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994</v>
      </c>
      <c r="H14" s="27" t="s">
        <v>1125</v>
      </c>
      <c r="I14" s="23">
        <v>70512283</v>
      </c>
    </row>
    <row r="15" spans="1:13" outlineLevel="1">
      <c r="A15" s="2" t="s">
        <v>213</v>
      </c>
      <c r="B15" s="5" t="s">
        <v>213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245</v>
      </c>
      <c r="H16" s="273" t="s">
        <v>1128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987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248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115</v>
      </c>
      <c r="H21" s="24" t="s">
        <v>1141</v>
      </c>
      <c r="I21" s="25">
        <v>1032366226</v>
      </c>
    </row>
    <row r="22" spans="1:9" outlineLevel="1">
      <c r="A22" t="s">
        <v>210</v>
      </c>
      <c r="B22" s="5" t="s">
        <v>210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215</v>
      </c>
      <c r="H23" s="27" t="s">
        <v>1144</v>
      </c>
      <c r="I23" s="23">
        <v>43498846</v>
      </c>
    </row>
    <row r="24" spans="1:9" outlineLevel="1">
      <c r="A24" t="s">
        <v>1145</v>
      </c>
      <c r="B24" s="5" t="s">
        <v>181</v>
      </c>
      <c r="H24" s="24" t="s">
        <v>1146</v>
      </c>
      <c r="I24" s="25">
        <v>1128404319</v>
      </c>
    </row>
    <row r="25" spans="1:9" outlineLevel="1">
      <c r="A25" s="4" t="s">
        <v>865</v>
      </c>
      <c r="B25" s="5" t="s">
        <v>865</v>
      </c>
      <c r="H25" s="27" t="s">
        <v>1147</v>
      </c>
      <c r="I25" s="23">
        <v>1037584367</v>
      </c>
    </row>
    <row r="26" spans="1:9" outlineLevel="1">
      <c r="A26" t="s">
        <v>955</v>
      </c>
      <c r="B26" s="5" t="s">
        <v>955</v>
      </c>
      <c r="H26" s="28" t="s">
        <v>1148</v>
      </c>
      <c r="I26" s="29">
        <v>70114326</v>
      </c>
    </row>
    <row r="27" spans="1:9" outlineLevel="1">
      <c r="A27" t="s">
        <v>247</v>
      </c>
      <c r="B27" s="5" t="s">
        <v>247</v>
      </c>
      <c r="H27" s="27" t="s">
        <v>1149</v>
      </c>
      <c r="I27" s="23">
        <v>5820573</v>
      </c>
    </row>
    <row r="28" spans="1:9" outlineLevel="1">
      <c r="A28" s="4" t="s">
        <v>1150</v>
      </c>
      <c r="B28" s="5" t="s">
        <v>120</v>
      </c>
      <c r="H28" s="207" t="s">
        <v>1151</v>
      </c>
      <c r="I28" s="29">
        <v>80810881</v>
      </c>
    </row>
    <row r="29" spans="1:9" outlineLevel="1">
      <c r="H29" s="207" t="s">
        <v>1152</v>
      </c>
      <c r="I29" s="29">
        <v>70566616</v>
      </c>
    </row>
    <row r="30" spans="1:9" outlineLevel="1">
      <c r="H30" s="11" t="s">
        <v>1153</v>
      </c>
      <c r="I30" s="92">
        <v>71765633</v>
      </c>
    </row>
    <row r="31" spans="1:9" outlineLevel="1">
      <c r="H31" s="274" t="s">
        <v>1154</v>
      </c>
      <c r="I31" s="274">
        <v>43874217</v>
      </c>
    </row>
    <row r="32" spans="1:9" outlineLevel="1">
      <c r="H32" s="4" t="s">
        <v>1155</v>
      </c>
      <c r="I32" s="4">
        <v>43599159</v>
      </c>
    </row>
    <row r="33" spans="8:9" outlineLevel="1">
      <c r="H33" s="4" t="s">
        <v>1156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2024-10-24T19:44:01Z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