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obolanos_sena_edu_co1/Documents/Pedidos/"/>
    </mc:Choice>
  </mc:AlternateContent>
  <xr:revisionPtr revIDLastSave="48" documentId="8_{6F62F565-22A6-4268-8630-19D3D6142994}" xr6:coauthVersionLast="47" xr6:coauthVersionMax="47" xr10:uidLastSave="{C017B1C4-32C8-41C8-AD49-50D4797A8C35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/>
  <c r="P14" i="59" a="1"/>
  <c r="P14" i="59"/>
  <c r="P15" i="59" a="1"/>
  <c r="P15" i="59"/>
  <c r="P16" i="59" a="1"/>
  <c r="P16" i="59"/>
  <c r="P17" i="59" a="1"/>
  <c r="P17" i="59"/>
  <c r="P18" i="59" a="1"/>
  <c r="P18" i="59" s="1"/>
  <c r="P19" i="59" a="1"/>
  <c r="P19" i="59"/>
  <c r="P20" i="59" a="1"/>
  <c r="P20" i="59" s="1"/>
  <c r="P21" i="59" a="1"/>
  <c r="P21" i="59"/>
  <c r="P22" i="59" a="1"/>
  <c r="P22" i="59"/>
  <c r="P23" i="59" a="1"/>
  <c r="P23" i="59"/>
  <c r="P24" i="59" a="1"/>
  <c r="P24" i="59"/>
  <c r="P25" i="59" a="1"/>
  <c r="P25" i="59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S10" i="59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/>
  <c r="O22" i="43"/>
  <c r="G24" i="59" s="1"/>
  <c r="O23" i="43"/>
  <c r="G25" i="59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B15" i="59" l="1"/>
  <c r="B23" i="59"/>
  <c r="O23" i="59"/>
  <c r="K23" i="59" a="1"/>
  <c r="K23" i="59" s="1"/>
  <c r="O15" i="59"/>
  <c r="D5" i="43"/>
  <c r="O5" i="43" s="1"/>
  <c r="O32" i="59"/>
  <c r="B32" i="59"/>
  <c r="K32" i="59" a="1"/>
  <c r="K32" i="59" s="1"/>
  <c r="B12" i="59"/>
  <c r="K12" i="59" a="1"/>
  <c r="K12" i="59" s="1"/>
  <c r="O12" i="59"/>
  <c r="B25" i="59"/>
  <c r="O25" i="59"/>
  <c r="K25" i="59" a="1"/>
  <c r="K25" i="59" s="1"/>
  <c r="K31" i="59" a="1"/>
  <c r="K31" i="59" s="1"/>
  <c r="B31" i="59"/>
  <c r="O31" i="59"/>
  <c r="K30" i="59" a="1"/>
  <c r="K30" i="59" s="1"/>
  <c r="O30" i="59"/>
  <c r="B30" i="59"/>
  <c r="K24" i="59" a="1"/>
  <c r="K24" i="59" s="1"/>
  <c r="O24" i="59"/>
  <c r="B24" i="59"/>
  <c r="K20" i="59" a="1"/>
  <c r="K20" i="59" s="1"/>
  <c r="B20" i="59"/>
  <c r="O20" i="59"/>
  <c r="K19" i="59" a="1"/>
  <c r="K19" i="59" s="1"/>
  <c r="B19" i="59"/>
  <c r="O19" i="59"/>
  <c r="K29" i="59" a="1"/>
  <c r="K29" i="59" s="1"/>
  <c r="O29" i="59"/>
  <c r="B29" i="59"/>
  <c r="K18" i="59" a="1"/>
  <c r="K18" i="59" s="1"/>
  <c r="O18" i="59"/>
  <c r="B18" i="59"/>
  <c r="B14" i="59"/>
  <c r="O14" i="59"/>
  <c r="K14" i="59" a="1"/>
  <c r="K14" i="59" s="1"/>
  <c r="K26" i="59" a="1"/>
  <c r="K26" i="59" s="1"/>
  <c r="B26" i="59"/>
  <c r="O26" i="59"/>
  <c r="K22" i="59" a="1"/>
  <c r="K22" i="59" s="1"/>
  <c r="B22" i="59"/>
  <c r="O22" i="59"/>
  <c r="K16" i="59" a="1"/>
  <c r="K16" i="59" s="1"/>
  <c r="B16" i="59"/>
  <c r="O16" i="59"/>
  <c r="B28" i="59"/>
  <c r="O28" i="59"/>
  <c r="K28" i="59" a="1"/>
  <c r="K28" i="59" s="1"/>
  <c r="K21" i="59" a="1"/>
  <c r="K21" i="59" s="1"/>
  <c r="O21" i="59"/>
  <c r="B21" i="59"/>
  <c r="B27" i="59"/>
  <c r="O27" i="59"/>
  <c r="K27" i="59" a="1"/>
  <c r="K27" i="59" s="1"/>
  <c r="K17" i="59" a="1"/>
  <c r="K17" i="59" s="1"/>
  <c r="B17" i="59"/>
  <c r="O17" i="59"/>
  <c r="K13" i="59" a="1"/>
  <c r="K13" i="59" s="1"/>
  <c r="B13" i="59"/>
  <c r="O13" i="59"/>
  <c r="K15" i="59" a="1"/>
  <c r="K15" i="59" s="1"/>
  <c r="B8" i="59" l="1"/>
  <c r="G9" i="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<sst xmlns="http://schemas.openxmlformats.org/spreadsheetml/2006/main" count="5067" uniqueCount="1396">
  <si>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</si>
  <si>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</si>
  <si>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</si>
  <si>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</si>
  <si>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</si>
  <si>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</si>
  <si>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Orlando</t>
  </si>
  <si>
    <t>CÉDULA</t>
  </si>
  <si>
    <t>PROGRAMA</t>
  </si>
  <si>
    <t>PRODUCCION MARROQUINERIA</t>
  </si>
  <si>
    <t>FICHA(#)</t>
  </si>
  <si>
    <t>producion 9</t>
  </si>
  <si>
    <t>NOMBRE DEL PRODUCTO</t>
  </si>
  <si>
    <t xml:space="preserve">Manos libres pequeño lona 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</si>
  <si>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</si>
  <si>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</si>
  <si>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</si>
  <si>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</si>
  <si>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</si>
  <si>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</si>
  <si>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</si>
  <si>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</si>
  <si>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</si>
  <si>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</si>
  <si>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</si>
  <si>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</si>
  <si>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</si>
  <si>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</si>
  <si>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</si>
  <si>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HERRAJES</t>
  </si>
  <si>
    <t>CUADRANTE DE LUJO 1 1/2"  X 1/2"ORO CUADRADO 5MM</t>
  </si>
  <si>
    <t>LLAVE METÁLICA DESLIZADOR   #6 PARA CREMALLERA - PAVÓN</t>
  </si>
  <si>
    <t>SEDA ANTIFLUIDO, VARIOS COLORES</t>
  </si>
  <si>
    <t>TRABILLA 1" PAVÓN</t>
  </si>
  <si>
    <t>SECUNDARIO_MEDULAR</t>
  </si>
  <si>
    <t>RIBETE 24 mm (CINTA FALLA CON APRESTO)</t>
  </si>
  <si>
    <t>REATA SINTETICA 1 1/4</t>
  </si>
  <si>
    <t>CREMALLERA POLIÉSTER #6</t>
  </si>
  <si>
    <t>CUERO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</si>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</sst>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371475</xdr:colOff>
      <xdr:row>0</xdr:row>
      <xdr:rowOff>57150</xdr:rowOff>
    </xdr:from>
    <xdr:to>
      <xdr:col>24</xdr:col>
      <xdr:colOff>400050</xdr:colOff>
      <xdr:row>6</xdr:row>
      <xdr:rowOff>161925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26FFC10-9596-EE6E-6FBA-6D5A957405FC}"/>
            </a:ext>
            <a:ext uri="{147F2762-F138-4A5C-976F-8EAC2B608ADB}">
              <a16:predDERef xmlns:a16="http://schemas.microsoft.com/office/drawing/2014/main" pred="{851A75D7-3936-484A-A290-A490BD5C9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8248650" y="57150"/>
          <a:ext cx="1771650" cy="1876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K5" sqref="K5:L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e">
        <f>IF(E2="","",CONCATENATE(LEFT(E2,1),MID(E2,SEARCH(" ",E2)+1,1),TEXT(O1,"DD"),TEXT(O1,"MM"),"-",IF(K1="",1,K1)))</f>
        <v>#VALUE!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45419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 t="e">
        <f>IF(E2="","",INDEX(Tabla3[],MATCH('Soli_citud '!E2,Intructores,0),2))</f>
        <v>#N/A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 t="s">
        <v>11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12</v>
      </c>
      <c r="B4" s="375"/>
      <c r="C4" s="375"/>
      <c r="D4" s="369" t="s">
        <v>13</v>
      </c>
      <c r="E4" s="370"/>
      <c r="F4" s="370"/>
      <c r="G4" s="370"/>
      <c r="H4" s="370"/>
      <c r="I4" s="370"/>
      <c r="J4" s="370"/>
      <c r="K4" s="370"/>
      <c r="L4" s="371" t="s">
        <v>14</v>
      </c>
      <c r="M4" s="371"/>
      <c r="N4" s="371"/>
      <c r="O4" s="372" t="s">
        <v>15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16</v>
      </c>
      <c r="B5" s="395"/>
      <c r="C5" s="395"/>
      <c r="D5" s="396">
        <f ca="1">IF(K5="","",(SUM(W10:Y28)-(SUMIF(U10:V28,"Restar_Pedido",W10:Y28)))/$K$5)</f>
        <v>10616.223750000001</v>
      </c>
      <c r="E5" s="397"/>
      <c r="F5" s="398"/>
      <c r="G5" s="382" t="s">
        <v>17</v>
      </c>
      <c r="H5" s="399"/>
      <c r="I5" s="399"/>
      <c r="J5" s="383"/>
      <c r="K5" s="357">
        <v>26</v>
      </c>
      <c r="L5" s="357"/>
      <c r="M5" s="358" t="s">
        <v>18</v>
      </c>
      <c r="N5" s="358"/>
      <c r="O5" s="347">
        <f ca="1">IFERROR(IF(K5=0,"",D5*K5),"")</f>
        <v>276021.8175</v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19</v>
      </c>
      <c r="B7" s="387"/>
      <c r="C7" s="387"/>
      <c r="D7" s="388" t="s">
        <v>20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21</v>
      </c>
      <c r="P7" s="336"/>
      <c r="Q7" s="389" t="s">
        <v>22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23</v>
      </c>
      <c r="T8" s="338"/>
      <c r="U8" s="338"/>
      <c r="V8" s="339">
        <f>IF(K5="","",1/K5)</f>
        <v>3.8461538461538464E-2</v>
      </c>
      <c r="W8" s="340"/>
      <c r="X8" s="107"/>
      <c r="Y8" s="108">
        <f>IFERROR((V8*X8)," ")</f>
        <v>0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24</v>
      </c>
      <c r="T9" s="337"/>
      <c r="U9" s="336" t="s">
        <v>25</v>
      </c>
      <c r="V9" s="336"/>
      <c r="W9" s="336" t="s">
        <v>26</v>
      </c>
      <c r="X9" s="336"/>
      <c r="Y9" s="336"/>
    </row>
    <row r="10" spans="1:28" ht="17.25" customHeight="1">
      <c r="A10" s="310" t="s">
        <v>27</v>
      </c>
      <c r="B10" s="310"/>
      <c r="C10" s="311"/>
      <c r="D10" s="400" t="s">
        <v>28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cm2</v>
      </c>
      <c r="P10" s="316"/>
      <c r="Q10" s="317">
        <v>19</v>
      </c>
      <c r="R10" s="318"/>
      <c r="S10" s="319">
        <f>IFERROR(IF(Q10="Unidad","1",(Q10*$K$5)),"")</f>
        <v>494</v>
      </c>
      <c r="T10" s="320"/>
      <c r="U10" s="307"/>
      <c r="V10" s="403"/>
      <c r="W10" s="308">
        <f ca="1">IFERROR(IF(D10="","",INDEX(Tabla_Completa,MATCH('Soli_citud '!D10,Materiales,0),7)*S10),"")</f>
        <v>359.91428571428571</v>
      </c>
      <c r="X10" s="308"/>
      <c r="Y10" s="308"/>
      <c r="Z10" s="34"/>
    </row>
    <row r="11" spans="1:28" ht="17.25" customHeight="1">
      <c r="A11" s="309" t="s">
        <v>29</v>
      </c>
      <c r="B11" s="310"/>
      <c r="C11" s="311"/>
      <c r="D11" s="400" t="s">
        <v>30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U</v>
      </c>
      <c r="P11" s="316"/>
      <c r="Q11" s="317">
        <v>2</v>
      </c>
      <c r="R11" s="318"/>
      <c r="S11" s="319">
        <f t="shared" ref="S11:S31" si="1">IFERROR(IF(Q11="Unidad","1",(Q11*$K$5)),"")</f>
        <v>52</v>
      </c>
      <c r="T11" s="320"/>
      <c r="U11" s="307"/>
      <c r="V11" s="307"/>
      <c r="W11" s="308">
        <f ca="1">IFERROR(IF(D11="","",INDEX(Tabla_Completa,MATCH('Soli_citud '!D11,Materiales,0),7)*S11),"")</f>
        <v>61013.679999999993</v>
      </c>
      <c r="X11" s="308"/>
      <c r="Y11" s="308"/>
    </row>
    <row r="12" spans="1:28" ht="15.75" customHeight="1">
      <c r="A12" s="309" t="s">
        <v>29</v>
      </c>
      <c r="B12" s="310"/>
      <c r="C12" s="311"/>
      <c r="D12" s="404" t="s">
        <v>31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U</v>
      </c>
      <c r="P12" s="316"/>
      <c r="Q12" s="317">
        <v>3</v>
      </c>
      <c r="R12" s="318"/>
      <c r="S12" s="319">
        <f t="shared" si="1"/>
        <v>78</v>
      </c>
      <c r="T12" s="320"/>
      <c r="U12" s="307"/>
      <c r="V12" s="307"/>
      <c r="W12" s="308">
        <f ca="1">IFERROR(IF(D12="","",INDEX(Tabla_Completa,MATCH('Soli_citud '!D12,Materiales,0),7)*S12),"")</f>
        <v>35541.967499999999</v>
      </c>
      <c r="X12" s="308"/>
      <c r="Y12" s="308"/>
    </row>
    <row r="13" spans="1:28" ht="15.75" customHeight="1">
      <c r="A13" s="309" t="s">
        <v>27</v>
      </c>
      <c r="B13" s="310"/>
      <c r="C13" s="311"/>
      <c r="D13" s="400" t="s">
        <v>32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cm2</v>
      </c>
      <c r="P13" s="316"/>
      <c r="Q13" s="317">
        <v>5000</v>
      </c>
      <c r="R13" s="318"/>
      <c r="S13" s="319">
        <f t="shared" si="1"/>
        <v>130000</v>
      </c>
      <c r="T13" s="320"/>
      <c r="U13" s="307"/>
      <c r="V13" s="307"/>
      <c r="W13" s="308">
        <f ca="1">IFERROR(IF(D13="","",INDEX(Tabla_Completa,MATCH('Soli_citud '!D13,Materiales,0),7)*S13),"")</f>
        <v>88214.285714285725</v>
      </c>
      <c r="X13" s="308"/>
      <c r="Y13" s="308"/>
    </row>
    <row r="14" spans="1:28" ht="17.25" customHeight="1">
      <c r="A14" s="309" t="s">
        <v>29</v>
      </c>
      <c r="B14" s="310"/>
      <c r="C14" s="311"/>
      <c r="D14" s="400" t="s">
        <v>33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U</v>
      </c>
      <c r="P14" s="316"/>
      <c r="Q14" s="317">
        <v>1</v>
      </c>
      <c r="R14" s="318"/>
      <c r="S14" s="319">
        <f t="shared" si="1"/>
        <v>26</v>
      </c>
      <c r="T14" s="320"/>
      <c r="U14" s="307"/>
      <c r="V14" s="307"/>
      <c r="W14" s="308">
        <f ca="1">IFERROR(IF(D14="","",INDEX(Tabla_Completa,MATCH('Soli_citud '!D14,Materiales,0),7)*S14),"")</f>
        <v>25958.66</v>
      </c>
      <c r="X14" s="308"/>
      <c r="Y14" s="308"/>
    </row>
    <row r="15" spans="1:28" ht="15.75" customHeight="1">
      <c r="A15" s="309" t="s">
        <v>34</v>
      </c>
      <c r="B15" s="310"/>
      <c r="C15" s="311"/>
      <c r="D15" s="400" t="s">
        <v>35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m</v>
      </c>
      <c r="P15" s="316"/>
      <c r="Q15" s="317">
        <v>1.4</v>
      </c>
      <c r="R15" s="318"/>
      <c r="S15" s="319">
        <f t="shared" si="1"/>
        <v>36.4</v>
      </c>
      <c r="T15" s="320"/>
      <c r="U15" s="307"/>
      <c r="V15" s="307"/>
      <c r="W15" s="308">
        <f ca="1">IFERROR(IF(D15="","",INDEX(Tabla_Completa,MATCH('Soli_citud '!D15,Materiales,0),7)*S15),"")</f>
        <v>42588</v>
      </c>
      <c r="X15" s="308"/>
      <c r="Y15" s="308"/>
    </row>
    <row r="16" spans="1:28" ht="15.75" customHeight="1">
      <c r="A16" s="309" t="s">
        <v>34</v>
      </c>
      <c r="B16" s="310"/>
      <c r="C16" s="311"/>
      <c r="D16" s="400" t="s">
        <v>36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>cm</v>
      </c>
      <c r="P16" s="316"/>
      <c r="Q16" s="317">
        <v>1.5</v>
      </c>
      <c r="R16" s="318"/>
      <c r="S16" s="319">
        <f t="shared" si="1"/>
        <v>39</v>
      </c>
      <c r="T16" s="320"/>
      <c r="U16" s="307"/>
      <c r="V16" s="307"/>
      <c r="W16" s="308">
        <f ca="1">IFERROR(IF(D16="","",INDEX(Tabla_Completa,MATCH('Soli_citud '!D16,Materiales,0),7)*S16),"")</f>
        <v>722.67000000000007</v>
      </c>
      <c r="X16" s="308"/>
      <c r="Y16" s="308"/>
    </row>
    <row r="17" spans="1:25" ht="15.75" customHeight="1">
      <c r="A17" s="309" t="s">
        <v>34</v>
      </c>
      <c r="B17" s="310"/>
      <c r="C17" s="311"/>
      <c r="D17" s="400" t="s">
        <v>37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cm</v>
      </c>
      <c r="P17" s="316"/>
      <c r="Q17" s="317">
        <v>68</v>
      </c>
      <c r="R17" s="318"/>
      <c r="S17" s="319">
        <f t="shared" si="1"/>
        <v>1768</v>
      </c>
      <c r="T17" s="320"/>
      <c r="U17" s="307"/>
      <c r="V17" s="307"/>
      <c r="W17" s="308">
        <f ca="1">IFERROR(IF(D17="","",INDEX(Tabla_Completa,MATCH('Soli_citud '!D17,Materiales,0),7)*S17),"")</f>
        <v>21622.639999999999</v>
      </c>
      <c r="X17" s="308"/>
      <c r="Y17" s="308"/>
    </row>
    <row r="18" spans="1:25" ht="15.75" customHeight="1">
      <c r="A18" s="309" t="s">
        <v>38</v>
      </c>
      <c r="B18" s="310"/>
      <c r="C18" s="311"/>
      <c r="D18" s="400"/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/>
      </c>
      <c r="P18" s="316"/>
      <c r="Q18" s="317"/>
      <c r="R18" s="318"/>
      <c r="S18" s="319">
        <f t="shared" si="1"/>
        <v>0</v>
      </c>
      <c r="T18" s="320"/>
      <c r="U18" s="307"/>
      <c r="V18" s="307"/>
      <c r="W18" s="308" t="str">
        <f ca="1">IFERROR(IF(D18="","",INDEX(Tabla_Completa,MATCH('Soli_citud '!D18,Materiales,0),7)*S18),"")</f>
        <v/>
      </c>
      <c r="X18" s="308"/>
      <c r="Y18" s="308"/>
    </row>
    <row r="19" spans="1:25" ht="15.75">
      <c r="A19" s="309"/>
      <c r="B19" s="310"/>
      <c r="C19" s="311"/>
      <c r="D19" s="312"/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/>
      </c>
      <c r="P19" s="316"/>
      <c r="Q19" s="317"/>
      <c r="R19" s="318"/>
      <c r="S19" s="319">
        <f t="shared" si="1"/>
        <v>0</v>
      </c>
      <c r="T19" s="320"/>
      <c r="U19" s="307"/>
      <c r="V19" s="307"/>
      <c r="W19" s="308" t="str">
        <f ca="1">IFERROR(IF(D19="","",INDEX(Tabla_Completa,MATCH('Soli_citud '!D19,Materiales,0),7)*S19),"")</f>
        <v/>
      </c>
      <c r="X19" s="308"/>
      <c r="Y19" s="308"/>
    </row>
    <row r="20" spans="1:25" ht="15.75">
      <c r="A20" s="309"/>
      <c r="B20" s="310"/>
      <c r="C20" s="311"/>
      <c r="D20" s="312"/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/>
      </c>
      <c r="P20" s="316"/>
      <c r="Q20" s="317"/>
      <c r="R20" s="318"/>
      <c r="S20" s="319">
        <f t="shared" si="1"/>
        <v>0</v>
      </c>
      <c r="T20" s="320"/>
      <c r="U20" s="307"/>
      <c r="V20" s="307"/>
      <c r="W20" s="308" t="str">
        <f ca="1">IFERROR(IF(D20="","",INDEX(Tabla_Completa,MATCH('Soli_citud '!D20,Materiales,0),7)*S20),"")</f>
        <v/>
      </c>
      <c r="X20" s="308"/>
      <c r="Y20" s="308"/>
    </row>
    <row r="21" spans="1:25" ht="15.75">
      <c r="A21" s="309"/>
      <c r="B21" s="310"/>
      <c r="C21" s="311"/>
      <c r="D21" s="312"/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/>
      </c>
      <c r="P21" s="316"/>
      <c r="Q21" s="317"/>
      <c r="R21" s="318"/>
      <c r="S21" s="319">
        <f t="shared" si="1"/>
        <v>0</v>
      </c>
      <c r="T21" s="320"/>
      <c r="U21" s="307"/>
      <c r="V21" s="307"/>
      <c r="W21" s="308" t="str">
        <f ca="1">IFERROR(IF(D21="","",INDEX(Tabla_Completa,MATCH('Soli_citud '!D21,Materiales,0),7)*S21),"")</f>
        <v/>
      </c>
      <c r="X21" s="308"/>
      <c r="Y21" s="308"/>
    </row>
    <row r="22" spans="1:25" ht="15.75">
      <c r="A22" s="309"/>
      <c r="B22" s="310"/>
      <c r="C22" s="311"/>
      <c r="D22" s="312"/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/>
      </c>
      <c r="P22" s="316"/>
      <c r="Q22" s="317"/>
      <c r="R22" s="318"/>
      <c r="S22" s="319">
        <f t="shared" si="1"/>
        <v>0</v>
      </c>
      <c r="T22" s="320"/>
      <c r="U22" s="307"/>
      <c r="V22" s="307"/>
      <c r="W22" s="308" t="str">
        <f ca="1">IFERROR(IF(D22="","",INDEX(Tabla_Completa,MATCH('Soli_citud '!D22,Materiales,0),7)*S22),"")</f>
        <v/>
      </c>
      <c r="X22" s="308"/>
      <c r="Y22" s="308"/>
    </row>
    <row r="23" spans="1:25" ht="15.75">
      <c r="A23" s="309"/>
      <c r="B23" s="310"/>
      <c r="C23" s="311"/>
      <c r="D23" s="312"/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/>
      </c>
      <c r="P23" s="316"/>
      <c r="Q23" s="317"/>
      <c r="R23" s="318"/>
      <c r="S23" s="319">
        <f t="shared" si="1"/>
        <v>0</v>
      </c>
      <c r="T23" s="320"/>
      <c r="U23" s="307"/>
      <c r="V23" s="307"/>
      <c r="W23" s="308" t="str">
        <f ca="1">IFERROR(IF(D23="","",INDEX(Tabla_Completa,MATCH('Soli_citud '!D23,Materiales,0),7)*S23),"")</f>
        <v/>
      </c>
      <c r="X23" s="308"/>
      <c r="Y23" s="308"/>
    </row>
    <row r="24" spans="1:25" ht="15.75">
      <c r="A24" s="309"/>
      <c r="B24" s="310"/>
      <c r="C24" s="311"/>
      <c r="D24" s="312"/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/>
      </c>
      <c r="P24" s="316"/>
      <c r="Q24" s="317"/>
      <c r="R24" s="318"/>
      <c r="S24" s="319">
        <f t="shared" si="1"/>
        <v>0</v>
      </c>
      <c r="T24" s="320"/>
      <c r="U24" s="307"/>
      <c r="V24" s="307"/>
      <c r="W24" s="308" t="str">
        <f ca="1">IFERROR(IF(D24="","",INDEX(Tabla_Completa,MATCH('Soli_citud '!D24,Materiales,0),7)*S24),"")</f>
        <v/>
      </c>
      <c r="X24" s="308"/>
      <c r="Y24" s="308"/>
    </row>
    <row r="25" spans="1:25" ht="15.75">
      <c r="A25" s="309"/>
      <c r="B25" s="310"/>
      <c r="C25" s="311"/>
      <c r="D25" s="312"/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/>
      </c>
      <c r="P25" s="316"/>
      <c r="Q25" s="317"/>
      <c r="R25" s="318"/>
      <c r="S25" s="319">
        <f t="shared" si="1"/>
        <v>0</v>
      </c>
      <c r="T25" s="320"/>
      <c r="U25" s="307"/>
      <c r="V25" s="307"/>
      <c r="W25" s="308" t="str">
        <f ca="1">IFERROR(IF(D25="","",INDEX(Tabla_Completa,MATCH('Soli_citud '!D25,Materiales,0),7)*S25),"")</f>
        <v/>
      </c>
      <c r="X25" s="308"/>
      <c r="Y25" s="308"/>
    </row>
    <row r="26" spans="1:25" ht="15.75">
      <c r="A26" s="309"/>
      <c r="B26" s="310"/>
      <c r="C26" s="311"/>
      <c r="D26" s="312"/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/>
      </c>
      <c r="P26" s="316"/>
      <c r="Q26" s="317"/>
      <c r="R26" s="318"/>
      <c r="S26" s="319">
        <f t="shared" si="1"/>
        <v>0</v>
      </c>
      <c r="T26" s="320"/>
      <c r="U26" s="307"/>
      <c r="V26" s="307"/>
      <c r="W26" s="308" t="str">
        <f ca="1">IFERROR(IF(D26="","",INDEX(Tabla_Completa,MATCH('Soli_citud '!D26,Materiales,0),7)*S26),"")</f>
        <v/>
      </c>
      <c r="X26" s="308"/>
      <c r="Y26" s="308"/>
    </row>
    <row r="27" spans="1:25" ht="15.75">
      <c r="A27" s="309"/>
      <c r="B27" s="310"/>
      <c r="C27" s="311"/>
      <c r="D27" s="312"/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/>
      </c>
      <c r="P27" s="316"/>
      <c r="Q27" s="317"/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/>
      <c r="B28" s="310"/>
      <c r="C28" s="311"/>
      <c r="D28" s="312"/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/>
      </c>
      <c r="P28" s="316"/>
      <c r="Q28" s="317"/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/>
      <c r="B29" s="310"/>
      <c r="C29" s="311"/>
      <c r="D29" s="312"/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/>
      </c>
      <c r="P29" s="316"/>
      <c r="Q29" s="317"/>
      <c r="R29" s="318"/>
      <c r="S29" s="319">
        <f t="shared" si="1"/>
        <v>0</v>
      </c>
      <c r="T29" s="320"/>
      <c r="U29" s="307"/>
      <c r="V29" s="307"/>
      <c r="W29" s="308" t="str">
        <f ca="1">IFERROR(IF(D29="","",INDEX(Tabla_Completa,MATCH('Soli_citud '!D29,Materiales,0),7)*S29),"")</f>
        <v/>
      </c>
      <c r="X29" s="308"/>
      <c r="Y29" s="308"/>
    </row>
    <row r="30" spans="1:25" ht="15.75">
      <c r="A30" s="309"/>
      <c r="B30" s="310"/>
      <c r="C30" s="311"/>
      <c r="D30" s="312"/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/>
      </c>
      <c r="P30" s="316"/>
      <c r="Q30" s="317"/>
      <c r="R30" s="318"/>
      <c r="S30" s="319">
        <f t="shared" si="1"/>
        <v>0</v>
      </c>
      <c r="T30" s="320"/>
      <c r="U30" s="307"/>
      <c r="V30" s="307"/>
      <c r="W30" s="308" t="str">
        <f ca="1">IFERROR(IF(D30="","",INDEX(Tabla_Completa,MATCH('Soli_citud '!D30,Materiales,0),7)*S30),"")</f>
        <v/>
      </c>
      <c r="X30" s="308"/>
      <c r="Y30" s="308"/>
    </row>
    <row r="31" spans="1:25" ht="15.75">
      <c r="A31" s="309"/>
      <c r="B31" s="310"/>
      <c r="C31" s="311"/>
      <c r="D31" s="312"/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/>
      </c>
      <c r="P31" s="316"/>
      <c r="Q31" s="317"/>
      <c r="R31" s="318"/>
      <c r="S31" s="319">
        <f t="shared" si="1"/>
        <v>0</v>
      </c>
      <c r="T31" s="320"/>
      <c r="U31" s="307"/>
      <c r="V31" s="307"/>
      <c r="W31" s="308" t="str">
        <f ca="1">IFERROR(IF(D31="","",INDEX(Tabla_Completa,MATCH('Soli_citud '!D31,Materiales,0),7)*S31),"")</f>
        <v/>
      </c>
      <c r="X31" s="308"/>
      <c r="Y31" s="308"/>
    </row>
    <row r="32" spans="1:25" ht="15.75">
      <c r="A32" s="309"/>
      <c r="B32" s="310"/>
      <c r="C32" s="311"/>
      <c r="D32" s="312"/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/>
      </c>
      <c r="P32" s="316"/>
      <c r="Q32" s="317"/>
      <c r="R32" s="318"/>
      <c r="S32" s="319">
        <f t="shared" ref="S32:S33" si="4">IFERROR(IF(Q32="Unidad","1",(Q32*$K$5)),"")</f>
        <v>0</v>
      </c>
      <c r="T32" s="320"/>
      <c r="U32" s="307"/>
      <c r="V32" s="307"/>
      <c r="W32" s="308" t="str">
        <f ca="1">IFERROR(IF(D32="","",INDEX(Tabla_Completa,MATCH('Soli_citud '!D32,Materiales,0),7)*S32),"")</f>
        <v/>
      </c>
      <c r="X32" s="308"/>
      <c r="Y32" s="308"/>
    </row>
    <row r="33" spans="1:25" ht="15.75">
      <c r="A33" s="309"/>
      <c r="B33" s="310"/>
      <c r="C33" s="311"/>
      <c r="D33" s="312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/>
      </c>
      <c r="P33" s="316"/>
      <c r="Q33" s="317"/>
      <c r="R33" s="318"/>
      <c r="S33" s="319">
        <f t="shared" si="4"/>
        <v>0</v>
      </c>
      <c r="T33" s="320"/>
      <c r="U33" s="307"/>
      <c r="V33" s="307"/>
      <c r="W33" s="308" t="str">
        <f ca="1">IFERROR(IF(D33="","",INDEX(Tabla_Completa,MATCH('Soli_citud '!D33,Materiales,0),7)*S33),"")</f>
        <v/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39</v>
      </c>
      <c r="B39" s="321"/>
      <c r="C39" s="321"/>
      <c r="D39" s="322" t="s">
        <v>40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41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42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43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44</v>
      </c>
      <c r="O44" s="334"/>
      <c r="P44" s="334"/>
      <c r="Q44" s="334"/>
      <c r="R44" s="329" t="s">
        <v>45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46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47</v>
      </c>
      <c r="O45" s="334"/>
      <c r="P45" s="334"/>
      <c r="Q45" s="334"/>
      <c r="R45" s="330" t="s">
        <v>48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49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38</v>
      </c>
      <c r="O46" s="334"/>
      <c r="P46" s="334"/>
      <c r="Q46" s="334"/>
      <c r="R46" s="331" t="s">
        <v>50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51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29</v>
      </c>
      <c r="O47" s="334"/>
      <c r="P47" s="334"/>
      <c r="Q47" s="334"/>
      <c r="R47" s="331" t="s">
        <v>52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53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54</v>
      </c>
      <c r="O48" s="334"/>
      <c r="P48" s="334"/>
      <c r="Q48" s="334"/>
      <c r="R48" s="331" t="s">
        <v>55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56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57</v>
      </c>
      <c r="O49" s="335"/>
      <c r="P49" s="335"/>
      <c r="Q49" s="335"/>
      <c r="R49" s="330" t="s">
        <v>58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59</v>
      </c>
      <c r="O50" s="334"/>
      <c r="P50" s="334"/>
      <c r="Q50" s="334"/>
      <c r="R50" s="331" t="s">
        <v>60</v>
      </c>
      <c r="S50" s="331"/>
      <c r="T50" s="331"/>
      <c r="U50" s="331"/>
      <c r="V50" s="331"/>
      <c r="W50" s="331"/>
      <c r="X50" s="331"/>
    </row>
    <row r="51" spans="1:24" ht="15.75">
      <c r="N51" s="334" t="s">
        <v>27</v>
      </c>
      <c r="O51" s="334"/>
      <c r="P51" s="334"/>
      <c r="Q51" s="334"/>
      <c r="R51" s="331" t="s">
        <v>61</v>
      </c>
      <c r="S51" s="331"/>
      <c r="T51" s="331"/>
      <c r="U51" s="331"/>
      <c r="V51" s="331"/>
      <c r="W51" s="331"/>
      <c r="X51" s="331"/>
    </row>
    <row r="52" spans="1:24" ht="15.75">
      <c r="N52" s="334" t="s">
        <v>62</v>
      </c>
      <c r="O52" s="334"/>
      <c r="P52" s="334"/>
      <c r="Q52" s="334"/>
      <c r="R52" s="331" t="s">
        <v>52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18" sqref="J18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63</v>
      </c>
      <c r="E1" s="417"/>
      <c r="F1" s="417"/>
      <c r="G1" s="417"/>
      <c r="H1" s="417"/>
      <c r="I1" s="417"/>
      <c r="J1" s="423" t="s">
        <v>64</v>
      </c>
      <c r="K1" s="424"/>
      <c r="L1" s="424"/>
      <c r="M1" s="425"/>
      <c r="N1" s="418">
        <f>IF('Soli_citud '!O1="","",'Soli_citud '!O1)</f>
        <v>45419</v>
      </c>
      <c r="O1" s="419"/>
      <c r="P1" s="469" t="s">
        <v>65</v>
      </c>
      <c r="Q1" s="470"/>
      <c r="R1" s="465" t="str">
        <f>IF('Soli_citud '!D4="","",'Soli_citud '!D4)</f>
        <v xml:space="preserve">Manos libres pequeño lona </v>
      </c>
      <c r="S1" s="466"/>
      <c r="Z1" t="s">
        <v>66</v>
      </c>
      <c r="AA1" s="251" t="s">
        <v>66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67</v>
      </c>
      <c r="K2" s="427"/>
      <c r="L2" s="427"/>
      <c r="M2" s="428"/>
      <c r="N2" s="420" t="e">
        <f>'Soli_citud '!F1</f>
        <v>#VALUE!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68</v>
      </c>
      <c r="K3" s="422"/>
      <c r="L3" s="422"/>
      <c r="M3" s="422"/>
      <c r="N3" s="408" t="str">
        <f>IF('Soli_citud '!O3="","",'Soli_citud '!O3)</f>
        <v>producion 9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69</v>
      </c>
      <c r="K4" s="413"/>
      <c r="L4" s="413"/>
      <c r="M4" s="414" t="str">
        <f>IF('Soli_citud '!O4="","",'Soli_citud '!O4)</f>
        <v>Marroquinería Producción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70</v>
      </c>
      <c r="C6" s="455"/>
      <c r="D6" s="456"/>
      <c r="E6" s="410" t="s">
        <v>71</v>
      </c>
      <c r="F6" s="410"/>
      <c r="G6" s="410"/>
      <c r="H6" s="410"/>
      <c r="I6" s="411"/>
      <c r="J6" s="445" t="s">
        <v>72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>
        <f ca="1">IF('Soli_citud '!D5&lt;= 0,"",'Soli_citud '!D5)</f>
        <v>10616.223750000001</v>
      </c>
      <c r="C8" s="433"/>
      <c r="D8" s="434"/>
      <c r="E8" s="451" t="s">
        <v>73</v>
      </c>
      <c r="F8" s="452"/>
      <c r="G8" s="452"/>
      <c r="H8" s="452"/>
      <c r="I8" s="453"/>
      <c r="J8" s="447" t="str">
        <f>IF('Soli_citud '!E2="","",'Soli_citud '!E2)</f>
        <v>Orlando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74</v>
      </c>
      <c r="C9" s="436"/>
      <c r="D9" s="461">
        <v>0.65</v>
      </c>
      <c r="E9" s="460" t="s">
        <v>75</v>
      </c>
      <c r="F9" s="460"/>
      <c r="G9" s="439">
        <f ca="1">IFERROR(IF(D9="","",ROUNDUP(B8*(1+D9),-2)),"")</f>
        <v>17600</v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76</v>
      </c>
      <c r="K10" s="430"/>
      <c r="L10" s="431"/>
      <c r="M10" s="241">
        <v>26</v>
      </c>
      <c r="N10" s="449" t="s">
        <v>77</v>
      </c>
      <c r="O10" s="450"/>
      <c r="P10" s="473"/>
      <c r="Q10" s="474"/>
      <c r="R10" s="242" t="s">
        <v>78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3" t="s">
        <v>80</v>
      </c>
      <c r="C11" s="462" t="s">
        <v>81</v>
      </c>
      <c r="D11" s="463"/>
      <c r="E11" s="463"/>
      <c r="F11" s="464"/>
      <c r="G11" s="112" t="s">
        <v>82</v>
      </c>
      <c r="H11" s="112" t="s">
        <v>83</v>
      </c>
      <c r="I11" s="236" t="s">
        <v>84</v>
      </c>
      <c r="J11" s="110" t="s">
        <v>85</v>
      </c>
      <c r="K11" s="222" t="s">
        <v>86</v>
      </c>
      <c r="L11" s="421" t="s">
        <v>25</v>
      </c>
      <c r="M11" s="429"/>
      <c r="N11" s="239" t="s">
        <v>87</v>
      </c>
      <c r="O11" s="239" t="s">
        <v>88</v>
      </c>
      <c r="P11" s="243" t="s">
        <v>89</v>
      </c>
      <c r="Q11" s="244" t="s">
        <v>90</v>
      </c>
      <c r="R11" s="235" t="s">
        <v>91</v>
      </c>
      <c r="S11" s="223" t="s">
        <v>92</v>
      </c>
    </row>
    <row r="12" spans="1:27" ht="19.5" customHeight="1">
      <c r="A12" s="78">
        <v>1</v>
      </c>
      <c r="B12" s="264" t="e">
        <f>IF(H12="","",$N$2)</f>
        <v>#VALUE!</v>
      </c>
      <c r="C12" s="405" t="str">
        <f>IFERROR(IF('Soli_citud '!D10="","",'Soli_citud '!D10),"")</f>
        <v>LONA 600</v>
      </c>
      <c r="D12" s="405"/>
      <c r="E12" s="405"/>
      <c r="F12" s="405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494</v>
      </c>
      <c r="I12" s="226">
        <v>45419</v>
      </c>
      <c r="J12" s="227">
        <v>380</v>
      </c>
      <c r="K12" s="207" cm="1">
        <f t="array" ref="K12">IFERROR(_xlfn.IFS(H12="","",J12=H12,"Cumplido",J12&lt;H12,H12-J12,J12&gt;H12,"Revisar"),"")</f>
        <v>114</v>
      </c>
      <c r="L12" s="406"/>
      <c r="M12" s="407"/>
      <c r="N12" s="227">
        <v>140</v>
      </c>
      <c r="O12" s="208">
        <f t="shared" ref="O12:O30" si="0">IFERROR(H12/N12,"")</f>
        <v>3.5285714285714285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e">
        <f t="shared" ref="B13:B32" si="1">IF(H13="","",$N$2)</f>
        <v>#VALUE!</v>
      </c>
      <c r="C13" s="405" t="str">
        <f>IFERROR(IF('Soli_citud '!D11="","",'Soli_citud '!D11),"")</f>
        <v>CUADRANTE DE LUJO 1 1/2"  X 1/2"ORO CUADRADO 5MM</v>
      </c>
      <c r="D13" s="405"/>
      <c r="E13" s="405"/>
      <c r="F13" s="405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52</v>
      </c>
      <c r="I13" s="226">
        <v>45419</v>
      </c>
      <c r="J13" s="228">
        <v>52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e">
        <f t="shared" si="1"/>
        <v>#VALUE!</v>
      </c>
      <c r="C14" s="405" t="str">
        <f>IFERROR(IF('Soli_citud '!D12="","",'Soli_citud '!D12),"")</f>
        <v>LLAVE METÁLICA DESLIZADOR   #6 PARA CREMALLERA - PAVÓN</v>
      </c>
      <c r="D14" s="405"/>
      <c r="E14" s="405"/>
      <c r="F14" s="405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78</v>
      </c>
      <c r="I14" s="226">
        <v>45419</v>
      </c>
      <c r="J14" s="228">
        <v>78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e">
        <f t="shared" si="1"/>
        <v>#VALUE!</v>
      </c>
      <c r="C15" s="405" t="str">
        <f>IFERROR(IF('Soli_citud '!D13="","",'Soli_citud '!D13),"")</f>
        <v>SEDA ANTIFLUIDO, VARIOS COLORES</v>
      </c>
      <c r="D15" s="405"/>
      <c r="E15" s="405"/>
      <c r="F15" s="405"/>
      <c r="G15" s="225" t="str">
        <f ca="1">IF('Soli_citud '!O13="","",'Soli_citud '!O13)</f>
        <v>cm2</v>
      </c>
      <c r="H15" s="225" cm="1">
        <f t="array" ref="H15">_xlfn.IFS('Soli_citud '!S13="","",'Soli_citud '!S13&lt;=0,"",'Soli_citud '!S13&gt;0,'Soli_citud '!S13)</f>
        <v>130000</v>
      </c>
      <c r="I15" s="226">
        <v>45419</v>
      </c>
      <c r="J15" s="228">
        <v>100000</v>
      </c>
      <c r="K15" s="207" cm="1">
        <f t="array" ref="K15">IFERROR(_xlfn.IFS(H15="","",J15=H15,"Cumplido",J15&lt;H15,H15-J15,J15&gt;H15,"Revisar"),"")</f>
        <v>30000</v>
      </c>
      <c r="L15" s="406"/>
      <c r="M15" s="407"/>
      <c r="N15" s="227">
        <v>140</v>
      </c>
      <c r="O15" s="208">
        <f t="shared" si="0"/>
        <v>928.57142857142856</v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e">
        <f t="shared" si="1"/>
        <v>#VALUE!</v>
      </c>
      <c r="C16" s="405" t="str">
        <f>IFERROR(IF('Soli_citud '!D14="","",'Soli_citud '!D14),"")</f>
        <v>TRABILLA 1" PAVÓN</v>
      </c>
      <c r="D16" s="405"/>
      <c r="E16" s="405"/>
      <c r="F16" s="405"/>
      <c r="G16" s="225" t="str">
        <f ca="1">IF('Soli_citud '!O14="","",'Soli_citud '!O14)</f>
        <v>U</v>
      </c>
      <c r="H16" s="225" cm="1">
        <f t="array" ref="H16">_xlfn.IFS('Soli_citud '!S14="","",'Soli_citud '!S14&lt;=0,"",'Soli_citud '!S14&gt;0,'Soli_citud '!S14)</f>
        <v>26</v>
      </c>
      <c r="I16" s="226">
        <v>45419</v>
      </c>
      <c r="J16" s="228">
        <v>26</v>
      </c>
      <c r="K16" s="207" t="str" cm="1">
        <f t="array" ref="K16">IFERROR(_xlfn.IFS(H16="","",J16=H16,"Cumplido",J16&lt;H16,H16-J16,J16&gt;H16,"Revisar"),"")</f>
        <v>Cumplido</v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e">
        <f t="shared" si="1"/>
        <v>#VALUE!</v>
      </c>
      <c r="C17" s="405" t="str">
        <f>IFERROR(IF('Soli_citud '!D15="","",'Soli_citud '!D15),"")</f>
        <v>RIBETE 24 mm (CINTA FALLA CON APRESTO)</v>
      </c>
      <c r="D17" s="405"/>
      <c r="E17" s="405"/>
      <c r="F17" s="405"/>
      <c r="G17" s="225" t="str">
        <f ca="1">IF('Soli_citud '!O15="","",'Soli_citud '!O15)</f>
        <v>m</v>
      </c>
      <c r="H17" s="225" cm="1">
        <f t="array" ref="H17">_xlfn.IFS('Soli_citud '!S15="","",'Soli_citud '!S15&lt;=0,"",'Soli_citud '!S15&gt;0,'Soli_citud '!S15)</f>
        <v>36.4</v>
      </c>
      <c r="I17" s="226">
        <v>45419</v>
      </c>
      <c r="J17" s="228">
        <v>42</v>
      </c>
      <c r="K17" s="207" t="str" cm="1">
        <f t="array" ref="K17">IFERROR(_xlfn.IFS(H17="","",J17=H17,"Cumplido",J17&lt;H17,H17-J17,J17&gt;H17,"Revisar"),"")</f>
        <v>Revisar</v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e">
        <f t="shared" si="1"/>
        <v>#VALUE!</v>
      </c>
      <c r="C18" s="405" t="str">
        <f>IFERROR(IF('Soli_citud '!D16="","",'Soli_citud '!D16),"")</f>
        <v>REATA SINTETICA 1 1/4</v>
      </c>
      <c r="D18" s="405"/>
      <c r="E18" s="405"/>
      <c r="F18" s="405"/>
      <c r="G18" s="225" t="str">
        <f ca="1">IF('Soli_citud '!O16="","",'Soli_citud '!O16)</f>
        <v>cm</v>
      </c>
      <c r="H18" s="225" cm="1">
        <f t="array" ref="H18">_xlfn.IFS('Soli_citud '!S16="","",'Soli_citud '!S16&lt;=0,"",'Soli_citud '!S16&gt;0,'Soli_citud '!S16)</f>
        <v>39</v>
      </c>
      <c r="I18" s="226">
        <v>45419</v>
      </c>
      <c r="J18" s="228">
        <v>30</v>
      </c>
      <c r="K18" s="207" cm="1">
        <f t="array" ref="K18">IFERROR(_xlfn.IFS(H18="","",J18=H18,"Cumplido",J18&lt;H18,H18-J18,J18&gt;H18,"Revisar"),"")</f>
        <v>9</v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e">
        <f t="shared" si="1"/>
        <v>#VALUE!</v>
      </c>
      <c r="C19" s="405" t="str">
        <f>IFERROR(IF('Soli_citud '!D17="","",'Soli_citud '!D17),"")</f>
        <v>CREMALLERA POLIÉSTER #6</v>
      </c>
      <c r="D19" s="405"/>
      <c r="E19" s="405"/>
      <c r="F19" s="405"/>
      <c r="G19" s="225" t="str">
        <f ca="1">IF('Soli_citud '!O17="","",'Soli_citud '!O17)</f>
        <v>cm</v>
      </c>
      <c r="H19" s="225" cm="1">
        <f t="array" ref="H19">_xlfn.IFS('Soli_citud '!S17="","",'Soli_citud '!S17&lt;=0,"",'Soli_citud '!S17&gt;0,'Soli_citud '!S17)</f>
        <v>1768</v>
      </c>
      <c r="I19" s="226">
        <v>45419</v>
      </c>
      <c r="J19" s="228">
        <v>1360</v>
      </c>
      <c r="K19" s="207" cm="1">
        <f t="array" ref="K19">IFERROR(_xlfn.IFS(H19="","",J19=H19,"Cumplido",J19&lt;H19,H19-J19,J19&gt;H19,"Revisar"),"")</f>
        <v>408</v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93</v>
      </c>
      <c r="F1" s="492"/>
      <c r="Z1" s="251" t="s">
        <v>66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94</v>
      </c>
      <c r="B6" s="303">
        <f>SUBTOTAL(3,(BD!$B$8:$B$20))</f>
        <v>13</v>
      </c>
      <c r="C6" s="490"/>
      <c r="D6" s="491"/>
      <c r="H6" s="488" t="s">
        <v>95</v>
      </c>
      <c r="I6" s="488"/>
    </row>
    <row r="7" spans="1:26" ht="47.25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44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44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44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44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44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44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44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44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44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44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44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44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4" t="s">
        <v>44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122</v>
      </c>
      <c r="C34" s="218" t="s">
        <v>123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8" t="s">
        <v>123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8" t="s">
        <v>123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8" t="s">
        <v>123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8" t="s">
        <v>123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8" t="s">
        <v>123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8" t="s">
        <v>123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8" t="s">
        <v>123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8" t="s">
        <v>123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8" t="s">
        <v>123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8" t="s">
        <v>123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8" t="s">
        <v>123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8" t="s">
        <v>123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8" t="s">
        <v>123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8" t="s">
        <v>123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8" t="s">
        <v>123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8" t="s">
        <v>123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8" t="s">
        <v>123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8" t="s">
        <v>123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8" t="s">
        <v>123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8" t="s">
        <v>123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8" t="s">
        <v>123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8" t="s">
        <v>123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8" t="s">
        <v>123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8" t="s">
        <v>123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8" t="s">
        <v>123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8" t="s">
        <v>123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8" t="s">
        <v>123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8" t="s">
        <v>123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8" t="s">
        <v>123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8" t="s">
        <v>123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8" t="s">
        <v>123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8" t="s">
        <v>123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8" t="s">
        <v>123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8" t="s">
        <v>123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8" t="s">
        <v>123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8" t="s">
        <v>123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8" t="s">
        <v>123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8" t="s">
        <v>123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8" t="s">
        <v>123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8" t="s">
        <v>123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8" t="s">
        <v>123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8" t="s">
        <v>123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8" t="s">
        <v>123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8" t="s">
        <v>123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8" t="s">
        <v>123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8" t="s">
        <v>123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8" t="s">
        <v>123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8" t="s">
        <v>123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8" t="s">
        <v>123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8" t="s">
        <v>123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8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8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8" t="s">
        <v>123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8" t="s">
        <v>123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8" t="s">
        <v>123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8" t="s">
        <v>123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8" t="s">
        <v>123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8" t="s">
        <v>123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8" t="s">
        <v>123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8" t="s">
        <v>123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8" t="s">
        <v>123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8" t="s">
        <v>123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8" t="s">
        <v>123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8" t="s">
        <v>123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8" t="s">
        <v>123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8" t="s">
        <v>123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8" t="s">
        <v>123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8" t="s">
        <v>123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8" t="s">
        <v>123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8" t="s">
        <v>123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8" t="s">
        <v>123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8" t="s">
        <v>123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8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8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8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8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8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8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8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8" t="s">
        <v>123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8" t="s">
        <v>123</v>
      </c>
      <c r="D115" s="48" t="s">
        <v>207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8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8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8" t="s">
        <v>123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8" t="s">
        <v>123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8" t="s">
        <v>123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8" t="s">
        <v>123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8" t="s">
        <v>123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8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8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8" t="s">
        <v>123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8" t="s">
        <v>123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8" t="s">
        <v>123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8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8" t="s">
        <v>123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8" t="s">
        <v>123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8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8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8" t="s">
        <v>123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8" t="s">
        <v>123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8" t="s">
        <v>123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8" t="s">
        <v>123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8" t="s">
        <v>123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8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8" t="s">
        <v>123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8" t="s">
        <v>123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8" t="s">
        <v>123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237</v>
      </c>
      <c r="C162" s="218" t="s">
        <v>34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8" t="s">
        <v>34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8" t="s">
        <v>34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8" t="s">
        <v>34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8" t="s">
        <v>34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8" t="s">
        <v>34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8" t="s">
        <v>34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8" t="s">
        <v>34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8" t="s">
        <v>34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8" t="s">
        <v>34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8" t="s">
        <v>34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8" t="s">
        <v>34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8" t="s">
        <v>34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8" t="s">
        <v>34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8" t="s">
        <v>34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8" t="s">
        <v>34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8" t="s">
        <v>34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8" t="s">
        <v>34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8" t="s">
        <v>34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8" t="s">
        <v>34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8" t="s">
        <v>34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8" t="s">
        <v>34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8" t="s">
        <v>34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8" t="s">
        <v>34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8" t="s">
        <v>34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8" t="s">
        <v>34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8" t="s">
        <v>34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8" t="s">
        <v>34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8" t="s">
        <v>34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8" t="s">
        <v>34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8" t="s">
        <v>34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8" t="s">
        <v>34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8" t="s">
        <v>34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8" t="s">
        <v>34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8" t="s">
        <v>34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8" t="s">
        <v>34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8" t="s">
        <v>34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8" t="s">
        <v>34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8" t="s">
        <v>34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8" t="s">
        <v>34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8" t="s">
        <v>34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8" t="s">
        <v>34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8" t="s">
        <v>34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8" t="s">
        <v>34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8" t="s">
        <v>34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8" t="s">
        <v>34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8" t="s">
        <v>34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8" t="s">
        <v>34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8" t="s">
        <v>34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8" t="s">
        <v>34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8" t="s">
        <v>34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8" t="s">
        <v>34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8" t="s">
        <v>34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8" t="s">
        <v>34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8" t="s">
        <v>34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8" t="s">
        <v>34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8" t="s">
        <v>34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8" t="s">
        <v>34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8" t="s">
        <v>34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8" t="s">
        <v>34</v>
      </c>
      <c r="D221" s="48" t="s">
        <v>175</v>
      </c>
      <c r="E221" s="43">
        <v>475.34</v>
      </c>
      <c r="F221" s="299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8" t="s">
        <v>34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8" t="s">
        <v>34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8" t="s">
        <v>34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8" t="s">
        <v>34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8" t="s">
        <v>34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8" t="s">
        <v>34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8" t="s">
        <v>34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8" t="s">
        <v>34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310</v>
      </c>
      <c r="C230" s="218" t="s">
        <v>34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37</v>
      </c>
      <c r="C231" s="218" t="s">
        <v>34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8" t="s">
        <v>34</v>
      </c>
      <c r="D232" s="49" t="s">
        <v>239</v>
      </c>
      <c r="E232" s="166">
        <v>16471.25</v>
      </c>
      <c r="F232" s="300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8" t="s">
        <v>34</v>
      </c>
      <c r="D233" s="49" t="s">
        <v>239</v>
      </c>
      <c r="E233" s="166">
        <v>32931.5</v>
      </c>
      <c r="F233" s="300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8" t="s">
        <v>34</v>
      </c>
      <c r="D234" s="49" t="s">
        <v>239</v>
      </c>
      <c r="E234" s="166">
        <v>16209.5</v>
      </c>
      <c r="F234" s="300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8" t="s">
        <v>34</v>
      </c>
      <c r="D235" s="49" t="s">
        <v>239</v>
      </c>
      <c r="E235" s="166">
        <v>32417</v>
      </c>
      <c r="F235" s="300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8" t="s">
        <v>34</v>
      </c>
      <c r="D236" s="49" t="s">
        <v>239</v>
      </c>
      <c r="E236" s="166">
        <v>50250</v>
      </c>
      <c r="F236" s="300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8" t="s">
        <v>34</v>
      </c>
      <c r="D237" s="49" t="s">
        <v>239</v>
      </c>
      <c r="E237" s="166">
        <v>25131.5</v>
      </c>
      <c r="F237" s="300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8" t="s">
        <v>34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8" t="s">
        <v>34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8" t="s">
        <v>34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8" t="s">
        <v>34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8" t="s">
        <v>34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8" t="s">
        <v>34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8" t="s">
        <v>34</v>
      </c>
      <c r="D244" s="48" t="s">
        <v>242</v>
      </c>
      <c r="E244" s="43">
        <v>28000</v>
      </c>
      <c r="F244" s="193" t="s">
        <v>245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8" t="s">
        <v>34</v>
      </c>
      <c r="D245" s="48" t="s">
        <v>242</v>
      </c>
      <c r="E245" s="43">
        <v>20000</v>
      </c>
      <c r="F245" s="193" t="s">
        <v>245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325</v>
      </c>
      <c r="C246" s="275" t="s">
        <v>34</v>
      </c>
      <c r="D246" s="48" t="s">
        <v>242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5" t="s">
        <v>34</v>
      </c>
      <c r="D247" s="48" t="s">
        <v>241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5" t="s">
        <v>34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34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34</v>
      </c>
      <c r="D250" s="276" t="s">
        <v>112</v>
      </c>
      <c r="E250" s="141">
        <v>7266.665</v>
      </c>
      <c r="F250" s="277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34</v>
      </c>
      <c r="D251" s="276" t="s">
        <v>241</v>
      </c>
      <c r="E251" s="141">
        <v>5000</v>
      </c>
      <c r="F251" s="277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34</v>
      </c>
      <c r="D252" s="276" t="s">
        <v>242</v>
      </c>
      <c r="E252" s="302">
        <v>7183</v>
      </c>
      <c r="F252" s="277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34</v>
      </c>
      <c r="D253" s="276" t="s">
        <v>242</v>
      </c>
      <c r="E253" s="302">
        <v>10597</v>
      </c>
      <c r="F253" s="277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34</v>
      </c>
      <c r="D254" s="276" t="s">
        <v>112</v>
      </c>
      <c r="E254" s="141">
        <v>2866.6666666666665</v>
      </c>
      <c r="F254" s="277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34</v>
      </c>
      <c r="D255" s="276" t="s">
        <v>112</v>
      </c>
      <c r="E255" s="141">
        <v>2866.6666666666665</v>
      </c>
      <c r="F255" s="277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34</v>
      </c>
      <c r="D256" s="276" t="s">
        <v>245</v>
      </c>
      <c r="E256" s="141"/>
      <c r="F256" s="277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5" t="s">
        <v>34</v>
      </c>
      <c r="D257" s="276" t="s">
        <v>239</v>
      </c>
      <c r="E257" s="141">
        <v>8000</v>
      </c>
      <c r="F257" s="277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5" t="s">
        <v>34</v>
      </c>
      <c r="D258" s="276" t="s">
        <v>239</v>
      </c>
      <c r="E258" s="141">
        <v>10000</v>
      </c>
      <c r="F258" s="277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5" t="s">
        <v>34</v>
      </c>
      <c r="D259" s="276" t="s">
        <v>239</v>
      </c>
      <c r="E259" s="141">
        <v>10000</v>
      </c>
      <c r="F259" s="277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5" t="s">
        <v>34</v>
      </c>
      <c r="D260" s="276" t="s">
        <v>245</v>
      </c>
      <c r="E260" s="141"/>
      <c r="F260" s="277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5" t="s">
        <v>34</v>
      </c>
      <c r="D261" s="276" t="s">
        <v>207</v>
      </c>
      <c r="E261" s="141">
        <v>636792</v>
      </c>
      <c r="F261" s="277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5" t="s">
        <v>34</v>
      </c>
      <c r="D262" s="276" t="s">
        <v>308</v>
      </c>
      <c r="E262" s="141">
        <v>28.18</v>
      </c>
      <c r="F262" s="277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5" t="s">
        <v>34</v>
      </c>
      <c r="D263" s="276" t="s">
        <v>308</v>
      </c>
      <c r="E263" s="141">
        <v>2700</v>
      </c>
      <c r="F263" s="277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5" t="s">
        <v>34</v>
      </c>
      <c r="D264" s="276" t="s">
        <v>308</v>
      </c>
      <c r="E264" s="141">
        <v>18.53</v>
      </c>
      <c r="F264" s="277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5" t="s">
        <v>34</v>
      </c>
      <c r="D265" s="276" t="s">
        <v>242</v>
      </c>
      <c r="E265" s="141">
        <v>1800</v>
      </c>
      <c r="F265" s="277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5" t="s">
        <v>34</v>
      </c>
      <c r="D266" s="276" t="s">
        <v>242</v>
      </c>
      <c r="E266" s="141">
        <v>1057</v>
      </c>
      <c r="F266" s="277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36</v>
      </c>
      <c r="C267" s="275" t="s">
        <v>34</v>
      </c>
      <c r="D267" s="276" t="s">
        <v>308</v>
      </c>
      <c r="E267" s="141">
        <v>18.53</v>
      </c>
      <c r="F267" s="277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5" t="s">
        <v>34</v>
      </c>
      <c r="D268" s="276" t="s">
        <v>308</v>
      </c>
      <c r="E268" s="141">
        <v>22.8</v>
      </c>
      <c r="F268" s="277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5" t="s">
        <v>34</v>
      </c>
      <c r="D269" s="276" t="s">
        <v>308</v>
      </c>
      <c r="E269" s="141">
        <v>22.8</v>
      </c>
      <c r="F269" s="277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5" t="s">
        <v>34</v>
      </c>
      <c r="D270" s="276" t="s">
        <v>308</v>
      </c>
      <c r="E270" s="141">
        <v>14.73</v>
      </c>
      <c r="F270" s="277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5" t="s">
        <v>34</v>
      </c>
      <c r="D271" s="276" t="s">
        <v>308</v>
      </c>
      <c r="E271" s="141">
        <v>14.73</v>
      </c>
      <c r="F271" s="277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351</v>
      </c>
      <c r="C272" s="275" t="s">
        <v>34</v>
      </c>
      <c r="D272" s="276" t="s">
        <v>242</v>
      </c>
      <c r="E272" s="141">
        <v>819.99999999999989</v>
      </c>
      <c r="F272" s="277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</v>
      </c>
      <c r="C273" s="275" t="s">
        <v>34</v>
      </c>
      <c r="D273" s="276" t="s">
        <v>242</v>
      </c>
      <c r="E273" s="141">
        <v>1170</v>
      </c>
      <c r="F273" s="277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5" t="s">
        <v>34</v>
      </c>
      <c r="D274" s="276" t="s">
        <v>242</v>
      </c>
      <c r="E274" s="141">
        <v>8000</v>
      </c>
      <c r="F274" s="277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5" t="s">
        <v>34</v>
      </c>
      <c r="D275" s="276" t="s">
        <v>242</v>
      </c>
      <c r="E275" s="141">
        <v>11000</v>
      </c>
      <c r="F275" s="277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5" t="s">
        <v>34</v>
      </c>
      <c r="D276" s="276" t="s">
        <v>242</v>
      </c>
      <c r="E276" s="141">
        <v>10858</v>
      </c>
      <c r="F276" s="277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5" t="s">
        <v>34</v>
      </c>
      <c r="D277" s="276" t="s">
        <v>242</v>
      </c>
      <c r="E277" s="141">
        <v>13999.16</v>
      </c>
      <c r="F277" s="277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5" t="s">
        <v>34</v>
      </c>
      <c r="D278" s="276" t="s">
        <v>239</v>
      </c>
      <c r="E278" s="141"/>
      <c r="F278" s="277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5" t="s">
        <v>34</v>
      </c>
      <c r="D279" s="276" t="s">
        <v>245</v>
      </c>
      <c r="E279" s="141"/>
      <c r="F279" s="277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5" t="s">
        <v>34</v>
      </c>
      <c r="D280" s="276" t="s">
        <v>245</v>
      </c>
      <c r="E280" s="141"/>
      <c r="F280" s="277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5" t="s">
        <v>34</v>
      </c>
      <c r="D281" s="276" t="s">
        <v>360</v>
      </c>
      <c r="E281" s="141"/>
      <c r="F281" s="276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5" t="s">
        <v>34</v>
      </c>
      <c r="D282" s="276" t="s">
        <v>217</v>
      </c>
      <c r="E282" s="141">
        <v>4776.666666666667</v>
      </c>
      <c r="F282" s="277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5" t="s">
        <v>34</v>
      </c>
      <c r="D283" s="276" t="s">
        <v>242</v>
      </c>
      <c r="E283" s="141">
        <v>1035.3</v>
      </c>
      <c r="F283" s="277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5" t="s">
        <v>34</v>
      </c>
      <c r="D284" s="276" t="s">
        <v>241</v>
      </c>
      <c r="E284" s="141">
        <v>700</v>
      </c>
      <c r="F284" s="277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5" t="s">
        <v>34</v>
      </c>
      <c r="D285" s="276" t="s">
        <v>241</v>
      </c>
      <c r="E285" s="141">
        <v>1100</v>
      </c>
      <c r="F285" s="277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5" t="s">
        <v>34</v>
      </c>
      <c r="D286" s="276" t="s">
        <v>308</v>
      </c>
      <c r="E286" s="141">
        <v>1000</v>
      </c>
      <c r="F286" s="277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5" t="s">
        <v>34</v>
      </c>
      <c r="D287" s="276" t="s">
        <v>242</v>
      </c>
      <c r="E287" s="141">
        <v>700</v>
      </c>
      <c r="F287" s="277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5" t="s">
        <v>34</v>
      </c>
      <c r="D288" s="48" t="s">
        <v>242</v>
      </c>
      <c r="E288" s="166">
        <v>84</v>
      </c>
      <c r="F288" s="277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5" t="s">
        <v>34</v>
      </c>
      <c r="D289" s="276" t="s">
        <v>242</v>
      </c>
      <c r="E289" s="166">
        <v>10780</v>
      </c>
      <c r="F289" s="277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369</v>
      </c>
      <c r="C516" s="218" t="s">
        <v>38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8" t="s">
        <v>38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8" t="s">
        <v>38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8" t="s">
        <v>38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8" t="s">
        <v>38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8" t="s">
        <v>38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8" t="s">
        <v>38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8" t="s">
        <v>38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8" t="s">
        <v>38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8" t="s">
        <v>38</v>
      </c>
      <c r="D525" s="214" t="s">
        <v>370</v>
      </c>
      <c r="E525" s="216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8" t="s">
        <v>38</v>
      </c>
      <c r="D526" s="48" t="s">
        <v>370</v>
      </c>
      <c r="E526" s="215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8" t="s">
        <v>38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8" t="s">
        <v>38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8" t="s">
        <v>38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8" t="s">
        <v>38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8" t="s">
        <v>38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8" t="s">
        <v>38</v>
      </c>
      <c r="D532" s="213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8" t="s">
        <v>38</v>
      </c>
      <c r="D533" s="213" t="s">
        <v>370</v>
      </c>
      <c r="E533" s="217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8" t="s">
        <v>38</v>
      </c>
      <c r="D534" s="213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8" t="s">
        <v>38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8" t="s">
        <v>38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8" t="s">
        <v>38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8" t="s">
        <v>38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94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1" t="s">
        <v>393</v>
      </c>
      <c r="C562" s="218" t="s">
        <v>29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394</v>
      </c>
      <c r="C563" s="218" t="s">
        <v>29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395</v>
      </c>
      <c r="C564" s="218" t="s">
        <v>29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396</v>
      </c>
      <c r="C565" s="218" t="s">
        <v>29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397</v>
      </c>
      <c r="C566" s="218" t="s">
        <v>29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398</v>
      </c>
      <c r="C567" s="218" t="s">
        <v>29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399</v>
      </c>
      <c r="C568" s="218" t="s">
        <v>29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400</v>
      </c>
      <c r="C569" s="218" t="s">
        <v>29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8" t="s">
        <v>29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8" t="s">
        <v>29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8" t="s">
        <v>29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8" t="s">
        <v>29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8" t="s">
        <v>29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8" t="s">
        <v>29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8" t="s">
        <v>29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8" t="s">
        <v>29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8" t="s">
        <v>29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8" t="s">
        <v>29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8" t="s">
        <v>29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8" t="s">
        <v>29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8" t="s">
        <v>29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8" t="s">
        <v>29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8" t="s">
        <v>29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8" t="s">
        <v>29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8" t="s">
        <v>29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8" t="s">
        <v>29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8" t="s">
        <v>29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8" t="s">
        <v>29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8" t="s">
        <v>29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8" t="s">
        <v>29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8" t="s">
        <v>29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8" t="s">
        <v>29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8" t="s">
        <v>29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8" t="s">
        <v>29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8" t="s">
        <v>29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8" t="s">
        <v>29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8" t="s">
        <v>29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8" t="s">
        <v>29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8" t="s">
        <v>29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8" t="s">
        <v>29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8" t="s">
        <v>29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8" t="s">
        <v>29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8" t="s">
        <v>29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8" t="s">
        <v>29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8" t="s">
        <v>29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8" t="s">
        <v>29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8" t="s">
        <v>29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8" t="s">
        <v>29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8" t="s">
        <v>29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8" t="s">
        <v>29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8" t="s">
        <v>29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8" t="s">
        <v>29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8" t="s">
        <v>29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8" t="s">
        <v>29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8" t="s">
        <v>29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8" t="s">
        <v>29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8" t="s">
        <v>29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8" t="s">
        <v>29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8" t="s">
        <v>29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8" t="s">
        <v>29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8" t="s">
        <v>29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8" t="s">
        <v>29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8" t="s">
        <v>29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8" t="s">
        <v>29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8" t="s">
        <v>29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8" t="s">
        <v>29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8" t="s">
        <v>29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8" t="s">
        <v>29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8" t="s">
        <v>29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8" t="s">
        <v>29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8" t="s">
        <v>29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464</v>
      </c>
      <c r="C633" s="218" t="s">
        <v>29</v>
      </c>
      <c r="D633" s="48" t="s">
        <v>112</v>
      </c>
      <c r="E633" s="55">
        <v>32000</v>
      </c>
      <c r="F633" s="194" t="s">
        <v>112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8" t="s">
        <v>29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8" t="s">
        <v>29</v>
      </c>
      <c r="D635" s="48" t="s">
        <v>112</v>
      </c>
      <c r="E635" s="55">
        <v>1000</v>
      </c>
      <c r="F635" s="194" t="s">
        <v>112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8" t="s">
        <v>29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8" t="s">
        <v>29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8" t="s">
        <v>29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8" t="s">
        <v>29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8" t="s">
        <v>29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8" t="s">
        <v>29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8" t="s">
        <v>29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8" t="s">
        <v>29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8" t="s">
        <v>29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8" t="s">
        <v>29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8" t="s">
        <v>29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478</v>
      </c>
      <c r="C647" s="218" t="s">
        <v>29</v>
      </c>
      <c r="D647" s="48" t="s">
        <v>112</v>
      </c>
      <c r="E647" s="55">
        <v>6957.9299999999994</v>
      </c>
      <c r="F647" s="194" t="s">
        <v>112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8" t="s">
        <v>29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480</v>
      </c>
      <c r="C649" s="218" t="s">
        <v>29</v>
      </c>
      <c r="D649" s="48" t="s">
        <v>112</v>
      </c>
      <c r="E649" s="43">
        <v>3700</v>
      </c>
      <c r="F649" s="188" t="s">
        <v>112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8" t="s">
        <v>29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8" t="s">
        <v>29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8" t="s">
        <v>29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8" t="s">
        <v>29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8" t="s">
        <v>29</v>
      </c>
      <c r="D654" s="48" t="s">
        <v>112</v>
      </c>
      <c r="E654" s="55">
        <v>1200</v>
      </c>
      <c r="F654" s="194" t="s">
        <v>112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8" t="s">
        <v>29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8" t="s">
        <v>29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8" t="s">
        <v>29</v>
      </c>
      <c r="D657" s="48" t="s">
        <v>112</v>
      </c>
      <c r="E657" s="55">
        <v>873.94</v>
      </c>
      <c r="F657" s="194" t="s">
        <v>112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8" t="s">
        <v>29</v>
      </c>
      <c r="D658" s="48" t="s">
        <v>112</v>
      </c>
      <c r="E658" s="55">
        <v>1173.3399999999999</v>
      </c>
      <c r="F658" s="194" t="s">
        <v>112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8" t="s">
        <v>29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8" t="s">
        <v>29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8" t="s">
        <v>29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8" t="s">
        <v>29</v>
      </c>
      <c r="D662" s="48" t="s">
        <v>112</v>
      </c>
      <c r="E662" s="55">
        <v>998.41</v>
      </c>
      <c r="F662" s="194" t="s">
        <v>112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8" t="s">
        <v>29</v>
      </c>
      <c r="D663" s="48" t="s">
        <v>112</v>
      </c>
      <c r="E663" s="55">
        <v>1173.3399999999999</v>
      </c>
      <c r="F663" s="194" t="s">
        <v>112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8" t="s">
        <v>29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8" t="s">
        <v>29</v>
      </c>
      <c r="D665" s="48" t="s">
        <v>112</v>
      </c>
      <c r="E665" s="55">
        <v>998.41</v>
      </c>
      <c r="F665" s="194" t="s">
        <v>112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8" t="s">
        <v>29</v>
      </c>
      <c r="D666" s="48" t="s">
        <v>112</v>
      </c>
      <c r="E666" s="55">
        <v>1173.3399999999999</v>
      </c>
      <c r="F666" s="194" t="s">
        <v>112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8" t="s">
        <v>29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8" t="s">
        <v>29</v>
      </c>
      <c r="D668" s="48" t="s">
        <v>112</v>
      </c>
      <c r="E668" s="55">
        <v>998.41</v>
      </c>
      <c r="F668" s="194" t="s">
        <v>112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8" t="s">
        <v>29</v>
      </c>
      <c r="D669" s="48" t="s">
        <v>112</v>
      </c>
      <c r="E669" s="55">
        <v>1018.64</v>
      </c>
      <c r="F669" s="194" t="s">
        <v>112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8" t="s">
        <v>29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8" t="s">
        <v>29</v>
      </c>
      <c r="D671" s="48" t="s">
        <v>112</v>
      </c>
      <c r="E671" s="55">
        <v>1173.3399999999999</v>
      </c>
      <c r="F671" s="194" t="s">
        <v>112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8" t="s">
        <v>29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8" t="s">
        <v>29</v>
      </c>
      <c r="D673" s="48" t="s">
        <v>112</v>
      </c>
      <c r="E673" s="55">
        <v>1018.64</v>
      </c>
      <c r="F673" s="194" t="s">
        <v>112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8" t="s">
        <v>29</v>
      </c>
      <c r="D674" s="48" t="s">
        <v>112</v>
      </c>
      <c r="E674" s="55">
        <v>2746.52</v>
      </c>
      <c r="F674" s="194" t="s">
        <v>112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30</v>
      </c>
      <c r="C675" s="218" t="s">
        <v>29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506</v>
      </c>
      <c r="C676" s="218" t="s">
        <v>29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507</v>
      </c>
      <c r="C677" s="218" t="s">
        <v>29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508</v>
      </c>
      <c r="C678" s="218" t="s">
        <v>29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509</v>
      </c>
      <c r="C679" s="218" t="s">
        <v>29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510</v>
      </c>
      <c r="C680" s="218" t="s">
        <v>29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511</v>
      </c>
      <c r="C681" s="218" t="s">
        <v>29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512</v>
      </c>
      <c r="C682" s="218" t="s">
        <v>29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513</v>
      </c>
      <c r="C683" s="218" t="s">
        <v>29</v>
      </c>
      <c r="D683" s="48" t="s">
        <v>112</v>
      </c>
      <c r="E683" s="55">
        <v>1173.3399999999999</v>
      </c>
      <c r="F683" s="194" t="s">
        <v>112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514</v>
      </c>
      <c r="C684" s="218" t="s">
        <v>29</v>
      </c>
      <c r="D684" s="48" t="s">
        <v>112</v>
      </c>
      <c r="E684" s="55">
        <v>2563</v>
      </c>
      <c r="F684" s="188" t="s">
        <v>112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515</v>
      </c>
      <c r="C685" s="218" t="s">
        <v>29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516</v>
      </c>
      <c r="C686" s="218" t="s">
        <v>29</v>
      </c>
      <c r="D686" s="48" t="s">
        <v>112</v>
      </c>
      <c r="E686" s="43">
        <v>2364.5299999999997</v>
      </c>
      <c r="F686" s="188" t="s">
        <v>112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517</v>
      </c>
      <c r="C687" s="218" t="s">
        <v>29</v>
      </c>
      <c r="D687" s="48" t="s">
        <v>112</v>
      </c>
      <c r="E687" s="43">
        <v>2563</v>
      </c>
      <c r="F687" s="188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518</v>
      </c>
      <c r="C688" s="218" t="s">
        <v>29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519</v>
      </c>
      <c r="C689" s="218" t="s">
        <v>29</v>
      </c>
      <c r="D689" s="48" t="s">
        <v>112</v>
      </c>
      <c r="E689" s="55">
        <v>2563</v>
      </c>
      <c r="F689" s="194" t="s">
        <v>112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520</v>
      </c>
      <c r="C690" s="218" t="s">
        <v>29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521</v>
      </c>
      <c r="C691" s="218" t="s">
        <v>29</v>
      </c>
      <c r="D691" s="48" t="s">
        <v>112</v>
      </c>
      <c r="E691" s="43">
        <v>2440.69</v>
      </c>
      <c r="F691" s="188" t="s">
        <v>112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522</v>
      </c>
      <c r="C692" s="218" t="s">
        <v>29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523</v>
      </c>
      <c r="C693" s="218" t="s">
        <v>29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524</v>
      </c>
      <c r="C694" s="218" t="s">
        <v>29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525</v>
      </c>
      <c r="C695" s="218" t="s">
        <v>29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526</v>
      </c>
      <c r="C696" s="218" t="s">
        <v>29</v>
      </c>
      <c r="D696" s="48" t="s">
        <v>112</v>
      </c>
      <c r="E696" s="55">
        <v>873.94</v>
      </c>
      <c r="F696" s="194" t="s">
        <v>112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527</v>
      </c>
      <c r="C697" s="218" t="s">
        <v>29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528</v>
      </c>
      <c r="C698" s="218" t="s">
        <v>29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529</v>
      </c>
      <c r="C699" s="218" t="s">
        <v>29</v>
      </c>
      <c r="D699" s="48" t="s">
        <v>112</v>
      </c>
      <c r="E699" s="55">
        <v>1547</v>
      </c>
      <c r="F699" s="194" t="s">
        <v>112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530</v>
      </c>
      <c r="C700" s="218" t="s">
        <v>29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531</v>
      </c>
      <c r="C701" s="218" t="s">
        <v>29</v>
      </c>
      <c r="D701" s="48" t="s">
        <v>112</v>
      </c>
      <c r="E701" s="55">
        <v>1850</v>
      </c>
      <c r="F701" s="194" t="s">
        <v>112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532</v>
      </c>
      <c r="C702" s="218" t="s">
        <v>29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533</v>
      </c>
      <c r="C703" s="218" t="s">
        <v>29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534</v>
      </c>
      <c r="C704" s="218" t="s">
        <v>29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535</v>
      </c>
      <c r="C705" s="218" t="s">
        <v>29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536</v>
      </c>
      <c r="C706" s="218" t="s">
        <v>29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537</v>
      </c>
      <c r="C707" s="218" t="s">
        <v>29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538</v>
      </c>
      <c r="C708" s="218" t="s">
        <v>29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539</v>
      </c>
      <c r="C709" s="218" t="s">
        <v>29</v>
      </c>
      <c r="D709" s="48" t="s">
        <v>112</v>
      </c>
      <c r="E709" s="55">
        <v>4799.2700000000004</v>
      </c>
      <c r="F709" s="194" t="s">
        <v>112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540</v>
      </c>
      <c r="C710" s="218" t="s">
        <v>29</v>
      </c>
      <c r="D710" s="48" t="s">
        <v>112</v>
      </c>
      <c r="E710" s="55">
        <v>1000</v>
      </c>
      <c r="F710" s="194" t="s">
        <v>112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541</v>
      </c>
      <c r="C711" s="218" t="s">
        <v>29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542</v>
      </c>
      <c r="C712" s="218" t="s">
        <v>29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543</v>
      </c>
      <c r="C713" s="218" t="s">
        <v>29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544</v>
      </c>
      <c r="C714" s="218" t="s">
        <v>29</v>
      </c>
      <c r="D714" s="48" t="s">
        <v>112</v>
      </c>
      <c r="E714" s="55">
        <v>8973.7900000000009</v>
      </c>
      <c r="F714" s="194" t="s">
        <v>112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545</v>
      </c>
      <c r="C715" s="218" t="s">
        <v>29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546</v>
      </c>
      <c r="C716" s="218" t="s">
        <v>29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547</v>
      </c>
      <c r="C717" s="218" t="s">
        <v>29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548</v>
      </c>
      <c r="C718" s="218" t="s">
        <v>29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549</v>
      </c>
      <c r="C719" s="218" t="s">
        <v>29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550</v>
      </c>
      <c r="C720" s="218" t="s">
        <v>29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551</v>
      </c>
      <c r="C721" s="218" t="s">
        <v>29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552</v>
      </c>
      <c r="C722" s="218" t="s">
        <v>29</v>
      </c>
      <c r="D722" s="48" t="s">
        <v>112</v>
      </c>
      <c r="E722" s="55">
        <v>3844.89</v>
      </c>
      <c r="F722" s="194" t="s">
        <v>112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553</v>
      </c>
      <c r="C723" s="218" t="s">
        <v>29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554</v>
      </c>
      <c r="C724" s="218" t="s">
        <v>29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555</v>
      </c>
      <c r="C725" s="218" t="s">
        <v>29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556</v>
      </c>
      <c r="C726" s="218" t="s">
        <v>29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557</v>
      </c>
      <c r="C727" s="218" t="s">
        <v>29</v>
      </c>
      <c r="D727" s="48" t="s">
        <v>112</v>
      </c>
      <c r="E727" s="55">
        <v>1661.24</v>
      </c>
      <c r="F727" s="194" t="s">
        <v>112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558</v>
      </c>
      <c r="C728" s="218" t="s">
        <v>29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559</v>
      </c>
      <c r="C729" s="218" t="s">
        <v>29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560</v>
      </c>
      <c r="C730" s="218" t="s">
        <v>29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561</v>
      </c>
      <c r="C731" s="218" t="s">
        <v>29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562</v>
      </c>
      <c r="C732" s="218" t="s">
        <v>29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563</v>
      </c>
      <c r="C733" s="218" t="s">
        <v>29</v>
      </c>
      <c r="D733" s="48" t="s">
        <v>112</v>
      </c>
      <c r="E733" s="55">
        <v>690.75</v>
      </c>
      <c r="F733" s="194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564</v>
      </c>
      <c r="C734" s="218" t="s">
        <v>29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565</v>
      </c>
      <c r="C735" s="218" t="s">
        <v>29</v>
      </c>
      <c r="D735" s="48" t="s">
        <v>112</v>
      </c>
      <c r="E735" s="43">
        <v>690.75</v>
      </c>
      <c r="F735" s="188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566</v>
      </c>
      <c r="C736" s="218" t="s">
        <v>29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567</v>
      </c>
      <c r="C737" s="218" t="s">
        <v>29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568</v>
      </c>
      <c r="C738" s="218" t="s">
        <v>29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569</v>
      </c>
      <c r="C739" s="218" t="s">
        <v>29</v>
      </c>
      <c r="D739" s="48" t="s">
        <v>112</v>
      </c>
      <c r="E739" s="55">
        <v>690.75</v>
      </c>
      <c r="F739" s="194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570</v>
      </c>
      <c r="C740" s="218" t="s">
        <v>29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571</v>
      </c>
      <c r="C741" s="218" t="s">
        <v>29</v>
      </c>
      <c r="D741" s="48" t="s">
        <v>112</v>
      </c>
      <c r="E741" s="43">
        <v>690.75</v>
      </c>
      <c r="F741" s="188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572</v>
      </c>
      <c r="C742" s="218" t="s">
        <v>29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573</v>
      </c>
      <c r="C743" s="218" t="s">
        <v>29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574</v>
      </c>
      <c r="C744" s="218" t="s">
        <v>29</v>
      </c>
      <c r="D744" s="48" t="s">
        <v>112</v>
      </c>
      <c r="E744" s="55">
        <v>690.75</v>
      </c>
      <c r="F744" s="194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575</v>
      </c>
      <c r="C745" s="218" t="s">
        <v>29</v>
      </c>
      <c r="D745" s="48" t="s">
        <v>112</v>
      </c>
      <c r="E745" s="43">
        <v>690.75</v>
      </c>
      <c r="F745" s="188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576</v>
      </c>
      <c r="C746" s="218" t="s">
        <v>29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577</v>
      </c>
      <c r="C747" s="218" t="s">
        <v>29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578</v>
      </c>
      <c r="C748" s="218" t="s">
        <v>29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579</v>
      </c>
      <c r="C749" s="218" t="s">
        <v>29</v>
      </c>
      <c r="D749" s="48" t="s">
        <v>112</v>
      </c>
      <c r="E749" s="55">
        <v>690.75</v>
      </c>
      <c r="F749" s="194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580</v>
      </c>
      <c r="C750" s="218" t="s">
        <v>29</v>
      </c>
      <c r="D750" s="48" t="s">
        <v>112</v>
      </c>
      <c r="E750" s="43">
        <v>690.75</v>
      </c>
      <c r="F750" s="188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581</v>
      </c>
      <c r="C751" s="218" t="s">
        <v>29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582</v>
      </c>
      <c r="C752" s="218" t="s">
        <v>29</v>
      </c>
      <c r="D752" s="48" t="s">
        <v>112</v>
      </c>
      <c r="E752" s="55">
        <v>690.75</v>
      </c>
      <c r="F752" s="194" t="s">
        <v>112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583</v>
      </c>
      <c r="C753" s="218" t="s">
        <v>29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584</v>
      </c>
      <c r="C754" s="218" t="s">
        <v>29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585</v>
      </c>
      <c r="C755" s="218" t="s">
        <v>29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586</v>
      </c>
      <c r="C756" s="218" t="s">
        <v>29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587</v>
      </c>
      <c r="C757" s="218" t="s">
        <v>29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588</v>
      </c>
      <c r="C758" s="218" t="s">
        <v>29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589</v>
      </c>
      <c r="C759" s="218" t="s">
        <v>29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590</v>
      </c>
      <c r="C760" s="218" t="s">
        <v>29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591</v>
      </c>
      <c r="C761" s="218" t="s">
        <v>29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592</v>
      </c>
      <c r="C762" s="218" t="s">
        <v>29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593</v>
      </c>
      <c r="C763" s="218" t="s">
        <v>29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594</v>
      </c>
      <c r="C764" s="218" t="s">
        <v>29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595</v>
      </c>
      <c r="C765" s="218" t="s">
        <v>29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596</v>
      </c>
      <c r="C766" s="218" t="s">
        <v>29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597</v>
      </c>
      <c r="C767" s="218" t="s">
        <v>29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598</v>
      </c>
      <c r="C768" s="218" t="s">
        <v>29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599</v>
      </c>
      <c r="C769" s="218" t="s">
        <v>29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600</v>
      </c>
      <c r="C770" s="218" t="s">
        <v>29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601</v>
      </c>
      <c r="C771" s="218" t="s">
        <v>29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602</v>
      </c>
      <c r="C772" s="218" t="s">
        <v>29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603</v>
      </c>
      <c r="C773" s="218" t="s">
        <v>29</v>
      </c>
      <c r="D773" s="48" t="s">
        <v>112</v>
      </c>
      <c r="E773" s="55">
        <v>3850</v>
      </c>
      <c r="F773" s="194" t="s">
        <v>112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604</v>
      </c>
      <c r="C774" s="218" t="s">
        <v>29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605</v>
      </c>
      <c r="C775" s="218" t="s">
        <v>29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606</v>
      </c>
      <c r="C776" s="218" t="s">
        <v>29</v>
      </c>
      <c r="D776" s="48" t="s">
        <v>112</v>
      </c>
      <c r="E776" s="55">
        <v>8973.7900000000009</v>
      </c>
      <c r="F776" s="194" t="s">
        <v>112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607</v>
      </c>
      <c r="C777" s="218" t="s">
        <v>29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608</v>
      </c>
      <c r="C778" s="218" t="s">
        <v>29</v>
      </c>
      <c r="D778" s="48" t="s">
        <v>112</v>
      </c>
      <c r="E778" s="55">
        <v>1661.24</v>
      </c>
      <c r="F778" s="194" t="s">
        <v>112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609</v>
      </c>
      <c r="C779" s="218" t="s">
        <v>29</v>
      </c>
      <c r="D779" s="48" t="s">
        <v>112</v>
      </c>
      <c r="E779" s="55">
        <v>690.75</v>
      </c>
      <c r="F779" s="194" t="s">
        <v>112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610</v>
      </c>
      <c r="C780" s="218" t="s">
        <v>29</v>
      </c>
      <c r="D780" s="48" t="s">
        <v>112</v>
      </c>
      <c r="E780" s="56">
        <v>1505.04</v>
      </c>
      <c r="F780" s="188" t="s">
        <v>112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611</v>
      </c>
      <c r="C781" s="218" t="s">
        <v>29</v>
      </c>
      <c r="D781" s="48" t="s">
        <v>112</v>
      </c>
      <c r="E781" s="56">
        <v>3628.57</v>
      </c>
      <c r="F781" s="188" t="s">
        <v>112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612</v>
      </c>
      <c r="C782" s="218" t="s">
        <v>29</v>
      </c>
      <c r="D782" s="48" t="s">
        <v>112</v>
      </c>
      <c r="E782" s="56">
        <v>1505.04</v>
      </c>
      <c r="F782" s="188" t="s">
        <v>112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613</v>
      </c>
      <c r="C783" s="218" t="s">
        <v>29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614</v>
      </c>
      <c r="C784" s="218" t="s">
        <v>29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615</v>
      </c>
      <c r="C785" s="218" t="s">
        <v>29</v>
      </c>
      <c r="D785" s="48" t="s">
        <v>112</v>
      </c>
      <c r="E785" s="55">
        <v>2898.84</v>
      </c>
      <c r="F785" s="194" t="s">
        <v>112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616</v>
      </c>
      <c r="C786" s="218" t="s">
        <v>29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617</v>
      </c>
      <c r="C787" s="218" t="s">
        <v>29</v>
      </c>
      <c r="D787" s="48" t="s">
        <v>112</v>
      </c>
      <c r="E787" s="55">
        <v>833</v>
      </c>
      <c r="F787" s="194" t="s">
        <v>112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618</v>
      </c>
      <c r="C788" s="218" t="s">
        <v>29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619</v>
      </c>
      <c r="C789" s="218" t="s">
        <v>29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620</v>
      </c>
      <c r="C790" s="218" t="s">
        <v>29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621</v>
      </c>
      <c r="C791" s="218" t="s">
        <v>29</v>
      </c>
      <c r="D791" s="48" t="s">
        <v>112</v>
      </c>
      <c r="E791" s="55">
        <v>1266.6666666666667</v>
      </c>
      <c r="F791" s="194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622</v>
      </c>
      <c r="C792" s="218" t="s">
        <v>29</v>
      </c>
      <c r="D792" s="48" t="s">
        <v>112</v>
      </c>
      <c r="E792" s="43">
        <v>1266.6666666666667</v>
      </c>
      <c r="F792" s="188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623</v>
      </c>
      <c r="C793" s="218" t="s">
        <v>29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624</v>
      </c>
      <c r="C794" s="218" t="s">
        <v>29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625</v>
      </c>
      <c r="C795" s="218" t="s">
        <v>29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626</v>
      </c>
      <c r="C796" s="218" t="s">
        <v>29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627</v>
      </c>
      <c r="C797" s="218" t="s">
        <v>29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628</v>
      </c>
      <c r="C798" s="218" t="s">
        <v>29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629</v>
      </c>
      <c r="C799" s="218" t="s">
        <v>29</v>
      </c>
      <c r="D799" s="48" t="s">
        <v>112</v>
      </c>
      <c r="E799" s="55">
        <v>1266.6666666666667</v>
      </c>
      <c r="F799" s="194" t="s">
        <v>112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630</v>
      </c>
      <c r="C800" s="218" t="s">
        <v>29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18" t="s">
        <v>29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18" t="s">
        <v>29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18" t="s">
        <v>29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634</v>
      </c>
      <c r="C804" s="218" t="s">
        <v>29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635</v>
      </c>
      <c r="C805" s="218" t="s">
        <v>29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636</v>
      </c>
      <c r="C806" s="218" t="s">
        <v>29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31</v>
      </c>
      <c r="C807" s="218" t="s">
        <v>29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8" t="s">
        <v>29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8" t="s">
        <v>29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8" t="s">
        <v>29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8" t="s">
        <v>29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8" t="s">
        <v>29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642</v>
      </c>
      <c r="C813" s="218" t="s">
        <v>29</v>
      </c>
      <c r="D813" s="48" t="s">
        <v>112</v>
      </c>
      <c r="E813" s="55">
        <v>455.66624999999999</v>
      </c>
      <c r="F813" s="194" t="s">
        <v>112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643</v>
      </c>
      <c r="C814" s="218" t="s">
        <v>29</v>
      </c>
      <c r="D814" s="48" t="s">
        <v>112</v>
      </c>
      <c r="E814" s="43">
        <v>3356</v>
      </c>
      <c r="F814" s="188" t="s">
        <v>112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8" t="s">
        <v>29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8" t="s">
        <v>29</v>
      </c>
      <c r="D816" s="48" t="s">
        <v>112</v>
      </c>
      <c r="E816" s="55">
        <v>1900</v>
      </c>
      <c r="F816" s="194" t="s">
        <v>112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646</v>
      </c>
      <c r="C817" s="218" t="s">
        <v>29</v>
      </c>
      <c r="D817" s="48" t="s">
        <v>112</v>
      </c>
      <c r="E817" s="55">
        <v>23075</v>
      </c>
      <c r="F817" s="194" t="s">
        <v>112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647</v>
      </c>
      <c r="C818" s="218" t="s">
        <v>29</v>
      </c>
      <c r="D818" s="48" t="s">
        <v>112</v>
      </c>
      <c r="E818" s="55">
        <v>23075.289999999997</v>
      </c>
      <c r="F818" s="188" t="s">
        <v>112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648</v>
      </c>
      <c r="C819" s="218" t="s">
        <v>29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649</v>
      </c>
      <c r="C820" s="218" t="s">
        <v>29</v>
      </c>
      <c r="D820" s="48" t="s">
        <v>112</v>
      </c>
      <c r="E820" s="55">
        <v>1018.64</v>
      </c>
      <c r="F820" s="194" t="s">
        <v>112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650</v>
      </c>
      <c r="C821" s="218" t="s">
        <v>29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651</v>
      </c>
      <c r="C822" s="218" t="s">
        <v>29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8" t="s">
        <v>29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653</v>
      </c>
      <c r="C824" s="218" t="s">
        <v>29</v>
      </c>
      <c r="D824" s="48" t="s">
        <v>112</v>
      </c>
      <c r="E824" s="43">
        <v>3356</v>
      </c>
      <c r="F824" s="188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654</v>
      </c>
      <c r="C825" s="218" t="s">
        <v>29</v>
      </c>
      <c r="D825" s="48" t="s">
        <v>112</v>
      </c>
      <c r="E825" s="55">
        <v>3356</v>
      </c>
      <c r="F825" s="194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8" t="s">
        <v>29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8" t="s">
        <v>29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657</v>
      </c>
      <c r="C828" s="218" t="s">
        <v>29</v>
      </c>
      <c r="D828" s="48" t="s">
        <v>112</v>
      </c>
      <c r="E828" s="43">
        <v>3356</v>
      </c>
      <c r="F828" s="188" t="s">
        <v>112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8" t="s">
        <v>29</v>
      </c>
      <c r="D829" s="48" t="s">
        <v>112</v>
      </c>
      <c r="E829" s="55">
        <v>198</v>
      </c>
      <c r="F829" s="194" t="s">
        <v>112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8" t="s">
        <v>29</v>
      </c>
      <c r="D830" s="48" t="s">
        <v>112</v>
      </c>
      <c r="E830" s="55">
        <v>3356</v>
      </c>
      <c r="F830" s="194" t="s">
        <v>112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8" t="s">
        <v>29</v>
      </c>
      <c r="D831" s="48" t="s">
        <v>112</v>
      </c>
      <c r="E831" s="55">
        <v>198</v>
      </c>
      <c r="F831" s="194" t="s">
        <v>112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8" t="s">
        <v>29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8" t="s">
        <v>29</v>
      </c>
      <c r="D833" s="48" t="s">
        <v>112</v>
      </c>
      <c r="E833" s="55">
        <v>3356</v>
      </c>
      <c r="F833" s="194" t="s">
        <v>112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8" t="s">
        <v>29</v>
      </c>
      <c r="D834" s="48" t="s">
        <v>112</v>
      </c>
      <c r="E834" s="43">
        <v>198</v>
      </c>
      <c r="F834" s="188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664</v>
      </c>
      <c r="C835" s="218" t="s">
        <v>29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8" t="s">
        <v>29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666</v>
      </c>
      <c r="C837" s="218" t="s">
        <v>29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667</v>
      </c>
      <c r="C838" s="218" t="s">
        <v>29</v>
      </c>
      <c r="D838" s="48" t="s">
        <v>112</v>
      </c>
      <c r="E838" s="55">
        <v>198</v>
      </c>
      <c r="F838" s="194" t="s">
        <v>112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668</v>
      </c>
      <c r="C839" s="218" t="s">
        <v>29</v>
      </c>
      <c r="D839" s="48" t="s">
        <v>112</v>
      </c>
      <c r="E839" s="55">
        <v>3356</v>
      </c>
      <c r="F839" s="194" t="s">
        <v>112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8" t="s">
        <v>29</v>
      </c>
      <c r="D840" s="48" t="s">
        <v>112</v>
      </c>
      <c r="E840" s="55">
        <v>1100</v>
      </c>
      <c r="F840" s="194" t="s">
        <v>112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8" t="s">
        <v>29</v>
      </c>
      <c r="D841" s="48" t="s">
        <v>112</v>
      </c>
      <c r="E841" s="55">
        <v>1350</v>
      </c>
      <c r="F841" s="194" t="s">
        <v>112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671</v>
      </c>
      <c r="C842" s="218" t="s">
        <v>29</v>
      </c>
      <c r="D842" s="48" t="s">
        <v>112</v>
      </c>
      <c r="E842" s="55">
        <v>925</v>
      </c>
      <c r="F842" s="194" t="s">
        <v>112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672</v>
      </c>
      <c r="C843" s="218" t="s">
        <v>29</v>
      </c>
      <c r="D843" s="48" t="s">
        <v>112</v>
      </c>
      <c r="E843" s="43">
        <v>3373</v>
      </c>
      <c r="F843" s="188" t="s">
        <v>112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673</v>
      </c>
      <c r="C844" s="218" t="s">
        <v>29</v>
      </c>
      <c r="D844" s="48" t="s">
        <v>112</v>
      </c>
      <c r="E844" s="56">
        <v>1275.68</v>
      </c>
      <c r="F844" s="188" t="s">
        <v>112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674</v>
      </c>
      <c r="C845" s="218" t="s">
        <v>29</v>
      </c>
      <c r="D845" s="48" t="s">
        <v>112</v>
      </c>
      <c r="E845" s="55">
        <v>3373</v>
      </c>
      <c r="F845" s="194" t="s">
        <v>112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675</v>
      </c>
      <c r="C846" s="218" t="s">
        <v>29</v>
      </c>
      <c r="D846" s="48" t="s">
        <v>112</v>
      </c>
      <c r="E846" s="56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676</v>
      </c>
      <c r="C847" s="218" t="s">
        <v>29</v>
      </c>
      <c r="D847" s="48" t="s">
        <v>112</v>
      </c>
      <c r="E847" s="43">
        <v>1275.68</v>
      </c>
      <c r="F847" s="188" t="s">
        <v>112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677</v>
      </c>
      <c r="C848" s="218" t="s">
        <v>29</v>
      </c>
      <c r="D848" s="48" t="s">
        <v>112</v>
      </c>
      <c r="E848" s="55">
        <v>2746.52</v>
      </c>
      <c r="F848" s="194" t="s">
        <v>112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8" t="s">
        <v>29</v>
      </c>
      <c r="D849" s="48" t="s">
        <v>112</v>
      </c>
      <c r="E849" s="43">
        <v>1275.68</v>
      </c>
      <c r="F849" s="188" t="s">
        <v>112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8" t="s">
        <v>29</v>
      </c>
      <c r="D850" s="48" t="s">
        <v>112</v>
      </c>
      <c r="E850" s="43">
        <v>1225.7</v>
      </c>
      <c r="F850" s="188" t="s">
        <v>112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8" t="s">
        <v>29</v>
      </c>
      <c r="D851" s="48" t="s">
        <v>112</v>
      </c>
      <c r="E851" s="43">
        <v>3881.78</v>
      </c>
      <c r="F851" s="188" t="s">
        <v>112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8" t="s">
        <v>29</v>
      </c>
      <c r="D852" s="48" t="s">
        <v>112</v>
      </c>
      <c r="E852" s="43">
        <v>1275.68</v>
      </c>
      <c r="F852" s="188" t="s">
        <v>112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8" t="s">
        <v>29</v>
      </c>
      <c r="D853" s="48" t="s">
        <v>112</v>
      </c>
      <c r="E853" s="43">
        <v>3881.78</v>
      </c>
      <c r="F853" s="188" t="s">
        <v>112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8" t="s">
        <v>29</v>
      </c>
      <c r="D854" s="48" t="s">
        <v>112</v>
      </c>
      <c r="E854" s="55">
        <v>1225.7</v>
      </c>
      <c r="F854" s="194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8" t="s">
        <v>29</v>
      </c>
      <c r="D855" s="48" t="s">
        <v>112</v>
      </c>
      <c r="E855" s="43">
        <v>1225.7</v>
      </c>
      <c r="F855" s="188" t="s">
        <v>112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8" t="s">
        <v>29</v>
      </c>
      <c r="D856" s="48" t="s">
        <v>112</v>
      </c>
      <c r="E856" s="43">
        <v>2400</v>
      </c>
      <c r="F856" s="188" t="s">
        <v>112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8" t="s">
        <v>29</v>
      </c>
      <c r="D857" s="48" t="s">
        <v>112</v>
      </c>
      <c r="E857" s="43">
        <v>1275.68</v>
      </c>
      <c r="F857" s="188" t="s">
        <v>112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8" t="s">
        <v>29</v>
      </c>
      <c r="D858" s="48" t="s">
        <v>112</v>
      </c>
      <c r="E858" s="43">
        <v>1225.7</v>
      </c>
      <c r="F858" s="188" t="s">
        <v>112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8" t="s">
        <v>29</v>
      </c>
      <c r="D859" s="48" t="s">
        <v>112</v>
      </c>
      <c r="E859" s="43">
        <v>1275.68</v>
      </c>
      <c r="F859" s="188" t="s">
        <v>112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689</v>
      </c>
      <c r="C860" s="218" t="s">
        <v>29</v>
      </c>
      <c r="D860" s="48" t="s">
        <v>112</v>
      </c>
      <c r="E860" s="43">
        <v>2400</v>
      </c>
      <c r="F860" s="188" t="s">
        <v>112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690</v>
      </c>
      <c r="C861" s="218" t="s">
        <v>29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8" t="s">
        <v>29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8" t="s">
        <v>29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693</v>
      </c>
      <c r="C864" s="218" t="s">
        <v>29</v>
      </c>
      <c r="D864" s="48" t="s">
        <v>112</v>
      </c>
      <c r="E864" s="55">
        <v>873.94</v>
      </c>
      <c r="F864" s="194" t="s">
        <v>112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694</v>
      </c>
      <c r="C865" s="218" t="s">
        <v>29</v>
      </c>
      <c r="D865" s="48" t="s">
        <v>112</v>
      </c>
      <c r="E865" s="43">
        <v>131.97</v>
      </c>
      <c r="F865" s="188" t="s">
        <v>112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8" t="s">
        <v>29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696</v>
      </c>
      <c r="C867" s="218" t="s">
        <v>29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8" t="s">
        <v>29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8" t="s">
        <v>29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8" t="s">
        <v>29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8" t="s">
        <v>29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8" t="s">
        <v>29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702</v>
      </c>
      <c r="C873" s="218" t="s">
        <v>29</v>
      </c>
      <c r="D873" s="48" t="s">
        <v>112</v>
      </c>
      <c r="E873" s="55">
        <v>5450</v>
      </c>
      <c r="F873" s="194" t="s">
        <v>112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8" t="s">
        <v>29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704</v>
      </c>
      <c r="C875" s="218" t="s">
        <v>29</v>
      </c>
      <c r="D875" s="48" t="s">
        <v>112</v>
      </c>
      <c r="E875" s="43">
        <v>131.97</v>
      </c>
      <c r="F875" s="188" t="s">
        <v>112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705</v>
      </c>
      <c r="C876" s="218" t="s">
        <v>29</v>
      </c>
      <c r="D876" s="48" t="s">
        <v>112</v>
      </c>
      <c r="E876" s="43">
        <v>249.9</v>
      </c>
      <c r="F876" s="188" t="s">
        <v>112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8" t="s">
        <v>29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8" t="s">
        <v>29</v>
      </c>
      <c r="D878" s="48" t="s">
        <v>112</v>
      </c>
      <c r="E878" s="43">
        <v>131.97</v>
      </c>
      <c r="F878" s="188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8" t="s">
        <v>29</v>
      </c>
      <c r="D879" s="48" t="s">
        <v>112</v>
      </c>
      <c r="E879" s="55">
        <v>131.97</v>
      </c>
      <c r="F879" s="194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8" t="s">
        <v>29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8" t="s">
        <v>29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8" t="s">
        <v>29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8" t="s">
        <v>29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8" t="s">
        <v>29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8" t="s">
        <v>29</v>
      </c>
      <c r="D885" s="48" t="s">
        <v>112</v>
      </c>
      <c r="E885" s="43">
        <v>131.97</v>
      </c>
      <c r="F885" s="188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715</v>
      </c>
      <c r="C886" s="218" t="s">
        <v>29</v>
      </c>
      <c r="D886" s="48" t="s">
        <v>112</v>
      </c>
      <c r="E886" s="43">
        <v>131.97</v>
      </c>
      <c r="F886" s="194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716</v>
      </c>
      <c r="C887" s="218" t="s">
        <v>29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717</v>
      </c>
      <c r="C888" s="218" t="s">
        <v>29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718</v>
      </c>
      <c r="C889" s="218" t="s">
        <v>29</v>
      </c>
      <c r="D889" s="48" t="s">
        <v>112</v>
      </c>
      <c r="E889" s="43">
        <v>131.97</v>
      </c>
      <c r="F889" s="188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719</v>
      </c>
      <c r="C890" s="218" t="s">
        <v>29</v>
      </c>
      <c r="D890" s="48" t="s">
        <v>112</v>
      </c>
      <c r="E890" s="55">
        <v>131.97</v>
      </c>
      <c r="F890" s="194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720</v>
      </c>
      <c r="C891" s="218" t="s">
        <v>29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721</v>
      </c>
      <c r="C892" s="218" t="s">
        <v>29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722</v>
      </c>
      <c r="C893" s="218" t="s">
        <v>29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723</v>
      </c>
      <c r="C894" s="218" t="s">
        <v>29</v>
      </c>
      <c r="D894" s="48" t="s">
        <v>112</v>
      </c>
      <c r="E894" s="43">
        <v>131.97</v>
      </c>
      <c r="F894" s="188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724</v>
      </c>
      <c r="C895" s="218" t="s">
        <v>29</v>
      </c>
      <c r="D895" s="48" t="s">
        <v>112</v>
      </c>
      <c r="E895" s="55">
        <v>131.97</v>
      </c>
      <c r="F895" s="194" t="s">
        <v>112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725</v>
      </c>
      <c r="C896" s="218" t="s">
        <v>29</v>
      </c>
      <c r="D896" s="48" t="s">
        <v>112</v>
      </c>
      <c r="E896" s="55">
        <v>6957.9299999999994</v>
      </c>
      <c r="F896" s="194" t="s">
        <v>112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726</v>
      </c>
      <c r="C897" s="218" t="s">
        <v>29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727</v>
      </c>
      <c r="C898" s="218" t="s">
        <v>29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728</v>
      </c>
      <c r="C899" s="218" t="s">
        <v>29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729</v>
      </c>
      <c r="C900" s="218" t="s">
        <v>29</v>
      </c>
      <c r="D900" s="48" t="s">
        <v>112</v>
      </c>
      <c r="E900" s="55">
        <v>2563</v>
      </c>
      <c r="F900" s="194" t="s">
        <v>112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730</v>
      </c>
      <c r="C901" s="218" t="s">
        <v>29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731</v>
      </c>
      <c r="C902" s="218" t="s">
        <v>29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732</v>
      </c>
      <c r="C903" s="218" t="s">
        <v>29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733</v>
      </c>
      <c r="C904" s="218" t="s">
        <v>29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734</v>
      </c>
      <c r="C905" s="218" t="s">
        <v>29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735</v>
      </c>
      <c r="C906" s="218" t="s">
        <v>29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736</v>
      </c>
      <c r="C907" s="218" t="s">
        <v>29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737</v>
      </c>
      <c r="C908" s="218" t="s">
        <v>29</v>
      </c>
      <c r="D908" s="48" t="s">
        <v>112</v>
      </c>
      <c r="E908" s="55">
        <v>2885.5</v>
      </c>
      <c r="F908" s="194" t="s">
        <v>112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738</v>
      </c>
      <c r="C909" s="218" t="s">
        <v>29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739</v>
      </c>
      <c r="C910" s="218" t="s">
        <v>29</v>
      </c>
      <c r="D910" s="48" t="s">
        <v>112</v>
      </c>
      <c r="E910" s="55">
        <v>2785.5</v>
      </c>
      <c r="F910" s="194" t="s">
        <v>112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740</v>
      </c>
      <c r="C911" s="218" t="s">
        <v>29</v>
      </c>
      <c r="D911" s="48" t="s">
        <v>112</v>
      </c>
      <c r="E911" s="55">
        <v>1</v>
      </c>
      <c r="F911" s="194" t="s">
        <v>112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741</v>
      </c>
      <c r="C912" s="218" t="s">
        <v>29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742</v>
      </c>
      <c r="C913" s="218" t="s">
        <v>29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743</v>
      </c>
      <c r="C914" s="218" t="s">
        <v>29</v>
      </c>
      <c r="D914" s="48" t="s">
        <v>112</v>
      </c>
      <c r="E914" s="55">
        <v>1200</v>
      </c>
      <c r="F914" s="194" t="s">
        <v>112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744</v>
      </c>
      <c r="C915" s="218" t="s">
        <v>29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745</v>
      </c>
      <c r="C916" s="218" t="s">
        <v>29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746</v>
      </c>
      <c r="C917" s="218" t="s">
        <v>29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747</v>
      </c>
      <c r="C918" s="218" t="s">
        <v>29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748</v>
      </c>
      <c r="C919" s="218" t="s">
        <v>29</v>
      </c>
      <c r="D919" s="48" t="s">
        <v>112</v>
      </c>
      <c r="E919" s="55">
        <v>500</v>
      </c>
      <c r="F919" s="194" t="s">
        <v>112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749</v>
      </c>
      <c r="C920" s="218" t="s">
        <v>29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750</v>
      </c>
      <c r="C921" s="218" t="s">
        <v>29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751</v>
      </c>
      <c r="C922" s="218" t="s">
        <v>29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752</v>
      </c>
      <c r="C923" s="218" t="s">
        <v>29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753</v>
      </c>
      <c r="C924" s="218" t="s">
        <v>29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754</v>
      </c>
      <c r="C925" s="218" t="s">
        <v>29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755</v>
      </c>
      <c r="C926" s="218" t="s">
        <v>29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756</v>
      </c>
      <c r="C927" s="218" t="s">
        <v>29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757</v>
      </c>
      <c r="C928" s="218" t="s">
        <v>29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758</v>
      </c>
      <c r="C929" s="218" t="s">
        <v>29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759</v>
      </c>
      <c r="C930" s="218" t="s">
        <v>29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760</v>
      </c>
      <c r="C931" s="218" t="s">
        <v>29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761</v>
      </c>
      <c r="C932" s="218" t="s">
        <v>29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762</v>
      </c>
      <c r="C933" s="218" t="s">
        <v>29</v>
      </c>
      <c r="D933" s="48" t="s">
        <v>112</v>
      </c>
      <c r="E933" s="55">
        <v>114.24</v>
      </c>
      <c r="F933" s="194" t="s">
        <v>112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763</v>
      </c>
      <c r="C934" s="218" t="s">
        <v>29</v>
      </c>
      <c r="D934" s="48" t="s">
        <v>112</v>
      </c>
      <c r="E934" s="55">
        <v>1800</v>
      </c>
      <c r="F934" s="194" t="s">
        <v>112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764</v>
      </c>
      <c r="C935" s="218" t="s">
        <v>29</v>
      </c>
      <c r="D935" s="48" t="s">
        <v>112</v>
      </c>
      <c r="E935" s="55">
        <v>546</v>
      </c>
      <c r="F935" s="194" t="s">
        <v>112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765</v>
      </c>
      <c r="C936" s="218" t="s">
        <v>29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766</v>
      </c>
      <c r="C937" s="218" t="s">
        <v>29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767</v>
      </c>
      <c r="C938" s="218" t="s">
        <v>29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768</v>
      </c>
      <c r="C939" s="218" t="s">
        <v>29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769</v>
      </c>
      <c r="C940" s="218" t="s">
        <v>29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770</v>
      </c>
      <c r="C941" s="218" t="s">
        <v>29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771</v>
      </c>
      <c r="C942" s="218" t="s">
        <v>29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772</v>
      </c>
      <c r="C943" s="218" t="s">
        <v>29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773</v>
      </c>
      <c r="C944" s="218" t="s">
        <v>29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774</v>
      </c>
      <c r="C945" s="218" t="s">
        <v>29</v>
      </c>
      <c r="D945" s="48" t="s">
        <v>112</v>
      </c>
      <c r="E945" s="55">
        <v>114.24</v>
      </c>
      <c r="F945" s="194" t="s">
        <v>112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775</v>
      </c>
      <c r="C946" s="218" t="s">
        <v>29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776</v>
      </c>
      <c r="C947" s="218" t="s">
        <v>29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777</v>
      </c>
      <c r="C948" s="218" t="s">
        <v>29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778</v>
      </c>
      <c r="C949" s="218" t="s">
        <v>29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779</v>
      </c>
      <c r="C950" s="218" t="s">
        <v>29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780</v>
      </c>
      <c r="C951" s="218" t="s">
        <v>29</v>
      </c>
      <c r="D951" s="48" t="s">
        <v>112</v>
      </c>
      <c r="E951" s="55">
        <v>1550</v>
      </c>
      <c r="F951" s="194" t="s">
        <v>112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781</v>
      </c>
      <c r="C952" s="218" t="s">
        <v>29</v>
      </c>
      <c r="D952" s="48" t="s">
        <v>112</v>
      </c>
      <c r="E952" s="55">
        <v>952</v>
      </c>
      <c r="F952" s="194" t="s">
        <v>112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782</v>
      </c>
      <c r="C953" s="218" t="s">
        <v>29</v>
      </c>
      <c r="D953" s="48" t="s">
        <v>112</v>
      </c>
      <c r="E953" s="55">
        <v>925</v>
      </c>
      <c r="F953" s="194" t="s">
        <v>112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783</v>
      </c>
      <c r="C954" s="218" t="s">
        <v>29</v>
      </c>
      <c r="D954" s="48" t="s">
        <v>112</v>
      </c>
      <c r="E954" s="55">
        <v>1100</v>
      </c>
      <c r="F954" s="194" t="s">
        <v>112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784</v>
      </c>
      <c r="C955" s="218" t="s">
        <v>29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785</v>
      </c>
      <c r="C956" s="218" t="s">
        <v>29</v>
      </c>
      <c r="D956" s="48" t="s">
        <v>112</v>
      </c>
      <c r="E956" s="55">
        <v>1350</v>
      </c>
      <c r="F956" s="194" t="s">
        <v>112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786</v>
      </c>
      <c r="C957" s="218" t="s">
        <v>29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787</v>
      </c>
      <c r="C958" s="218" t="s">
        <v>29</v>
      </c>
      <c r="D958" s="48" t="s">
        <v>112</v>
      </c>
      <c r="E958" s="43">
        <v>2727.48</v>
      </c>
      <c r="F958" s="188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788</v>
      </c>
      <c r="C959" s="218" t="s">
        <v>29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789</v>
      </c>
      <c r="C960" s="218" t="s">
        <v>29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790</v>
      </c>
      <c r="C961" s="218" t="s">
        <v>29</v>
      </c>
      <c r="D961" s="48" t="s">
        <v>112</v>
      </c>
      <c r="E961" s="55">
        <v>2727.48</v>
      </c>
      <c r="F961" s="194" t="s">
        <v>112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791</v>
      </c>
      <c r="C962" s="218" t="s">
        <v>29</v>
      </c>
      <c r="D962" s="48" t="s">
        <v>112</v>
      </c>
      <c r="E962" s="55">
        <v>3111.85</v>
      </c>
      <c r="F962" s="194" t="s">
        <v>112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792</v>
      </c>
      <c r="C963" s="218" t="s">
        <v>29</v>
      </c>
      <c r="D963" s="48" t="s">
        <v>112</v>
      </c>
      <c r="E963" s="43">
        <v>1550</v>
      </c>
      <c r="F963" s="188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793</v>
      </c>
      <c r="C964" s="218" t="s">
        <v>29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794</v>
      </c>
      <c r="C965" s="218" t="s">
        <v>29</v>
      </c>
      <c r="D965" s="48" t="s">
        <v>112</v>
      </c>
      <c r="E965" s="55">
        <v>1550</v>
      </c>
      <c r="F965" s="194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795</v>
      </c>
      <c r="C966" s="218" t="s">
        <v>29</v>
      </c>
      <c r="D966" s="48" t="s">
        <v>112</v>
      </c>
      <c r="E966" s="43">
        <v>1550</v>
      </c>
      <c r="F966" s="188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796</v>
      </c>
      <c r="C967" s="218" t="s">
        <v>29</v>
      </c>
      <c r="D967" s="48" t="s">
        <v>112</v>
      </c>
      <c r="E967" s="55">
        <v>1550</v>
      </c>
      <c r="F967" s="194" t="s">
        <v>112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797</v>
      </c>
      <c r="C968" s="218" t="s">
        <v>29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798</v>
      </c>
      <c r="C969" s="218" t="s">
        <v>29</v>
      </c>
      <c r="D969" s="48" t="s">
        <v>112</v>
      </c>
      <c r="E969" s="55">
        <v>3844</v>
      </c>
      <c r="F969" s="194" t="s">
        <v>112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799</v>
      </c>
      <c r="C970" s="218" t="s">
        <v>29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800</v>
      </c>
      <c r="C971" s="218" t="s">
        <v>29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801</v>
      </c>
      <c r="C972" s="218" t="s">
        <v>29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802</v>
      </c>
      <c r="C973" s="218" t="s">
        <v>29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803</v>
      </c>
      <c r="C974" s="218" t="s">
        <v>29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33</v>
      </c>
      <c r="C975" s="218" t="s">
        <v>29</v>
      </c>
      <c r="D975" s="48" t="s">
        <v>112</v>
      </c>
      <c r="E975" s="55">
        <v>998.41</v>
      </c>
      <c r="F975" s="194" t="s">
        <v>112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804</v>
      </c>
      <c r="C976" s="218" t="s">
        <v>29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805</v>
      </c>
      <c r="C977" s="218" t="s">
        <v>29</v>
      </c>
      <c r="D977" s="48" t="s">
        <v>112</v>
      </c>
      <c r="E977" s="55">
        <v>3844</v>
      </c>
      <c r="F977" s="194" t="s">
        <v>112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806</v>
      </c>
      <c r="C978" s="218" t="s">
        <v>29</v>
      </c>
      <c r="D978" s="48" t="s">
        <v>112</v>
      </c>
      <c r="E978" s="55">
        <v>998.41</v>
      </c>
      <c r="F978" s="194" t="s">
        <v>112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807</v>
      </c>
      <c r="C979" s="218" t="s">
        <v>29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808</v>
      </c>
      <c r="C980" s="218" t="s">
        <v>29</v>
      </c>
      <c r="D980" s="48" t="s">
        <v>112</v>
      </c>
      <c r="E980" s="55">
        <v>3844</v>
      </c>
      <c r="F980" s="194" t="s">
        <v>112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809</v>
      </c>
      <c r="C981" s="218" t="s">
        <v>29</v>
      </c>
      <c r="D981" s="48" t="s">
        <v>112</v>
      </c>
      <c r="E981" s="55">
        <v>1173.3399999999999</v>
      </c>
      <c r="F981" s="194" t="s">
        <v>112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810</v>
      </c>
      <c r="C982" s="218" t="s">
        <v>29</v>
      </c>
      <c r="D982" s="48" t="s">
        <v>112</v>
      </c>
      <c r="E982" s="55">
        <v>3844</v>
      </c>
      <c r="F982" s="194" t="s">
        <v>112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811</v>
      </c>
      <c r="C983" s="218" t="s">
        <v>29</v>
      </c>
      <c r="D983" s="48" t="s">
        <v>112</v>
      </c>
      <c r="E983" s="55">
        <v>1200</v>
      </c>
      <c r="F983" s="194" t="s">
        <v>112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94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>
      <c r="A1011" s="41">
        <v>1</v>
      </c>
      <c r="B1011" s="168" t="s">
        <v>812</v>
      </c>
      <c r="C1011" s="160" t="s">
        <v>27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27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27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27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27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27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28</v>
      </c>
      <c r="C1017" s="160" t="s">
        <v>27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27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27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27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27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27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27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27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27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27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27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27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27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27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831</v>
      </c>
      <c r="C1031" s="160" t="s">
        <v>27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32</v>
      </c>
      <c r="C1032" s="160" t="s">
        <v>27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832</v>
      </c>
      <c r="C1033" s="160" t="s">
        <v>27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27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27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27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27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27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27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27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27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27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27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0">
      <c r="A1067" s="83">
        <v>1</v>
      </c>
      <c r="B1067" s="206" t="s">
        <v>843</v>
      </c>
      <c r="C1067" s="218" t="s">
        <v>62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8" t="s">
        <v>62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8" t="s">
        <v>62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8" t="s">
        <v>62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8" t="s">
        <v>62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8" t="s">
        <v>62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849</v>
      </c>
      <c r="C1073" s="218" t="s">
        <v>62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4" t="s">
        <v>851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877</v>
      </c>
      <c r="C1133" s="275" t="s">
        <v>851</v>
      </c>
      <c r="D1133" s="276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878</v>
      </c>
      <c r="C1134" s="275" t="s">
        <v>851</v>
      </c>
      <c r="D1134" s="276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879</v>
      </c>
      <c r="C1135" s="275" t="s">
        <v>851</v>
      </c>
      <c r="D1135" s="276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880</v>
      </c>
      <c r="C1136" s="275" t="s">
        <v>851</v>
      </c>
      <c r="D1136" s="276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881</v>
      </c>
      <c r="C1137" s="275" t="s">
        <v>851</v>
      </c>
      <c r="D1137" s="276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882</v>
      </c>
      <c r="C1138" s="275" t="s">
        <v>851</v>
      </c>
      <c r="D1138" s="276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883</v>
      </c>
      <c r="C1139" s="275" t="s">
        <v>851</v>
      </c>
      <c r="D1139" s="276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884</v>
      </c>
      <c r="C1140" s="275" t="s">
        <v>851</v>
      </c>
      <c r="D1140" s="276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885</v>
      </c>
      <c r="C1141" s="275" t="s">
        <v>851</v>
      </c>
      <c r="D1141" s="276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886</v>
      </c>
      <c r="C1142" s="275" t="s">
        <v>851</v>
      </c>
      <c r="D1142" s="276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887</v>
      </c>
      <c r="C1143" s="275" t="s">
        <v>851</v>
      </c>
      <c r="D1143" s="276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888</v>
      </c>
      <c r="C1144" s="275" t="s">
        <v>851</v>
      </c>
      <c r="D1144" s="276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889</v>
      </c>
      <c r="C1145" s="275" t="s">
        <v>851</v>
      </c>
      <c r="D1145" s="276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890</v>
      </c>
      <c r="C1146" s="275" t="s">
        <v>851</v>
      </c>
      <c r="D1146" s="276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891</v>
      </c>
      <c r="C1147" s="275" t="s">
        <v>851</v>
      </c>
      <c r="D1147" s="276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892</v>
      </c>
      <c r="C1148" s="275" t="s">
        <v>851</v>
      </c>
      <c r="D1148" s="276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893</v>
      </c>
      <c r="C1149" s="275" t="s">
        <v>851</v>
      </c>
      <c r="D1149" s="276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894</v>
      </c>
      <c r="C1150" s="275" t="s">
        <v>851</v>
      </c>
      <c r="D1150" s="276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895</v>
      </c>
      <c r="C1151" s="275" t="s">
        <v>851</v>
      </c>
      <c r="D1151" s="276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896</v>
      </c>
      <c r="C1152" s="275" t="s">
        <v>851</v>
      </c>
      <c r="D1152" s="276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897</v>
      </c>
      <c r="C1153" s="275" t="s">
        <v>851</v>
      </c>
      <c r="D1153" s="276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898</v>
      </c>
      <c r="C1154" s="275" t="s">
        <v>851</v>
      </c>
      <c r="D1154" s="276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899</v>
      </c>
      <c r="C1155" s="275" t="s">
        <v>851</v>
      </c>
      <c r="D1155" s="276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900</v>
      </c>
      <c r="C1156" s="275" t="s">
        <v>851</v>
      </c>
      <c r="D1156" s="276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901</v>
      </c>
      <c r="C1157" s="275" t="s">
        <v>851</v>
      </c>
      <c r="D1157" s="276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902</v>
      </c>
      <c r="C1158" s="275" t="s">
        <v>851</v>
      </c>
      <c r="D1158" s="276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903</v>
      </c>
      <c r="C1159" s="275" t="s">
        <v>851</v>
      </c>
      <c r="D1159" s="276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904</v>
      </c>
      <c r="C1160" s="275" t="s">
        <v>851</v>
      </c>
      <c r="D1160" s="276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905</v>
      </c>
      <c r="C1161" s="275" t="s">
        <v>851</v>
      </c>
      <c r="D1161" s="276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906</v>
      </c>
      <c r="C1162" s="275" t="s">
        <v>851</v>
      </c>
      <c r="D1162" s="276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907</v>
      </c>
      <c r="C1163" s="275" t="s">
        <v>851</v>
      </c>
      <c r="D1163" s="276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908</v>
      </c>
      <c r="C1164" s="275" t="s">
        <v>851</v>
      </c>
      <c r="D1164" s="276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909</v>
      </c>
      <c r="C1165" s="275" t="s">
        <v>851</v>
      </c>
      <c r="D1165" s="276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910</v>
      </c>
      <c r="C1166" s="275" t="s">
        <v>851</v>
      </c>
      <c r="D1166" s="276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911</v>
      </c>
      <c r="C1167" s="275" t="s">
        <v>851</v>
      </c>
      <c r="D1167" s="276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912</v>
      </c>
      <c r="C1168" s="275" t="s">
        <v>851</v>
      </c>
      <c r="D1168" s="276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913</v>
      </c>
      <c r="C1169" s="275" t="s">
        <v>851</v>
      </c>
      <c r="D1169" s="276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914</v>
      </c>
      <c r="C1170" s="275" t="s">
        <v>851</v>
      </c>
      <c r="D1170" s="276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915</v>
      </c>
      <c r="C1171" s="275" t="s">
        <v>851</v>
      </c>
      <c r="D1171" s="276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916</v>
      </c>
      <c r="C1172" s="275" t="s">
        <v>851</v>
      </c>
      <c r="D1172" s="276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917</v>
      </c>
      <c r="C1173" s="275" t="s">
        <v>851</v>
      </c>
      <c r="D1173" s="276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918</v>
      </c>
      <c r="C1174" s="275" t="s">
        <v>851</v>
      </c>
      <c r="D1174" s="276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919</v>
      </c>
      <c r="C1175" s="275" t="s">
        <v>851</v>
      </c>
      <c r="D1175" s="276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920</v>
      </c>
      <c r="C1176" s="275" t="s">
        <v>851</v>
      </c>
      <c r="D1176" s="276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921</v>
      </c>
      <c r="C1177" s="275" t="s">
        <v>851</v>
      </c>
      <c r="D1177" s="276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922</v>
      </c>
      <c r="C1178" s="275" t="s">
        <v>851</v>
      </c>
      <c r="D1178" s="276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923</v>
      </c>
      <c r="C1179" s="275" t="s">
        <v>851</v>
      </c>
      <c r="D1179" s="276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924</v>
      </c>
      <c r="C1180" s="275" t="s">
        <v>851</v>
      </c>
      <c r="D1180" s="276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925</v>
      </c>
      <c r="C1181" s="275" t="s">
        <v>851</v>
      </c>
      <c r="D1181" s="276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926</v>
      </c>
      <c r="C1182" s="275" t="s">
        <v>851</v>
      </c>
      <c r="D1182" s="276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927</v>
      </c>
      <c r="C1183" s="275" t="s">
        <v>851</v>
      </c>
      <c r="D1183" s="276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928</v>
      </c>
      <c r="C1184" s="275" t="s">
        <v>851</v>
      </c>
      <c r="D1184" s="276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929</v>
      </c>
      <c r="C1185" s="275" t="s">
        <v>851</v>
      </c>
      <c r="D1185" s="276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930</v>
      </c>
      <c r="C1186" s="275" t="s">
        <v>851</v>
      </c>
      <c r="D1186" s="276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931</v>
      </c>
      <c r="C1187" s="275" t="s">
        <v>851</v>
      </c>
      <c r="D1187" s="276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932</v>
      </c>
      <c r="C1188" s="275" t="s">
        <v>851</v>
      </c>
      <c r="D1188" s="276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933</v>
      </c>
      <c r="C1189" s="275" t="s">
        <v>851</v>
      </c>
      <c r="D1189" s="276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934</v>
      </c>
      <c r="C1190" s="275" t="s">
        <v>851</v>
      </c>
      <c r="D1190" s="276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935</v>
      </c>
      <c r="C1191" s="275" t="s">
        <v>851</v>
      </c>
      <c r="D1191" s="276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936</v>
      </c>
      <c r="C1192" s="275" t="s">
        <v>851</v>
      </c>
      <c r="D1192" s="276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937</v>
      </c>
      <c r="C1193" s="275" t="s">
        <v>851</v>
      </c>
      <c r="D1193" s="276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938</v>
      </c>
      <c r="C1194" s="275" t="s">
        <v>851</v>
      </c>
      <c r="D1194" s="276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939</v>
      </c>
      <c r="C1195" s="275" t="s">
        <v>851</v>
      </c>
      <c r="D1195" s="276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940</v>
      </c>
      <c r="C1196" s="275" t="s">
        <v>851</v>
      </c>
      <c r="D1196" s="276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941</v>
      </c>
      <c r="C1197" s="275" t="s">
        <v>851</v>
      </c>
      <c r="D1197" s="276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942</v>
      </c>
      <c r="C1198" s="275" t="s">
        <v>851</v>
      </c>
      <c r="D1198" s="276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943</v>
      </c>
      <c r="C1199" s="275" t="s">
        <v>851</v>
      </c>
      <c r="D1199" s="276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944</v>
      </c>
      <c r="C1200" s="275" t="s">
        <v>851</v>
      </c>
      <c r="D1200" s="276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945</v>
      </c>
      <c r="C1201" s="275" t="s">
        <v>851</v>
      </c>
      <c r="D1201" s="276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946</v>
      </c>
      <c r="C1202" s="275" t="s">
        <v>851</v>
      </c>
      <c r="D1202" s="276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947</v>
      </c>
      <c r="C1203" s="275" t="s">
        <v>851</v>
      </c>
      <c r="D1203" s="276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948</v>
      </c>
      <c r="C1204" s="275" t="s">
        <v>851</v>
      </c>
      <c r="D1204" s="276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949</v>
      </c>
      <c r="C1205" s="275" t="s">
        <v>851</v>
      </c>
      <c r="D1205" s="276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950</v>
      </c>
      <c r="C1206" s="275" t="s">
        <v>851</v>
      </c>
      <c r="D1206" s="276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951</v>
      </c>
      <c r="C1207" s="275" t="s">
        <v>851</v>
      </c>
      <c r="D1207" s="276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952</v>
      </c>
      <c r="C1208" s="275" t="s">
        <v>851</v>
      </c>
      <c r="D1208" s="276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953</v>
      </c>
      <c r="C1209" s="275" t="s">
        <v>851</v>
      </c>
      <c r="D1209" s="276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954</v>
      </c>
      <c r="C1210" s="275" t="s">
        <v>851</v>
      </c>
      <c r="D1210" s="276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955</v>
      </c>
      <c r="C1211" s="275" t="s">
        <v>851</v>
      </c>
      <c r="D1211" s="276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956</v>
      </c>
      <c r="C1212" s="275" t="s">
        <v>851</v>
      </c>
      <c r="D1212" s="276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957</v>
      </c>
      <c r="C1213" s="275" t="s">
        <v>851</v>
      </c>
      <c r="D1213" s="276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958</v>
      </c>
      <c r="C1214" s="275" t="s">
        <v>851</v>
      </c>
      <c r="D1214" s="276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959</v>
      </c>
      <c r="C1215" s="275" t="s">
        <v>851</v>
      </c>
      <c r="D1215" s="276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960</v>
      </c>
      <c r="C1216" s="275" t="s">
        <v>851</v>
      </c>
      <c r="D1216" s="276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961</v>
      </c>
      <c r="C1217" s="275" t="s">
        <v>851</v>
      </c>
      <c r="D1217" s="276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962</v>
      </c>
      <c r="C1218" s="275" t="s">
        <v>851</v>
      </c>
      <c r="D1218" s="276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963</v>
      </c>
      <c r="C1219" s="275" t="s">
        <v>851</v>
      </c>
      <c r="D1219" s="276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964</v>
      </c>
      <c r="C1220" s="275" t="s">
        <v>851</v>
      </c>
      <c r="D1220" s="276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965</v>
      </c>
      <c r="C1221" s="275" t="s">
        <v>851</v>
      </c>
      <c r="D1221" s="276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966</v>
      </c>
      <c r="C1222" s="275" t="s">
        <v>851</v>
      </c>
      <c r="D1222" s="276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967</v>
      </c>
      <c r="C1223" s="275" t="s">
        <v>851</v>
      </c>
      <c r="D1223" s="276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968</v>
      </c>
      <c r="C1224" s="275" t="s">
        <v>851</v>
      </c>
      <c r="D1224" s="276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969</v>
      </c>
      <c r="C1225" s="275" t="s">
        <v>851</v>
      </c>
      <c r="D1225" s="276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970</v>
      </c>
      <c r="C1226" s="275" t="s">
        <v>851</v>
      </c>
      <c r="D1226" s="276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971</v>
      </c>
      <c r="C1227" s="275" t="s">
        <v>851</v>
      </c>
      <c r="D1227" s="276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972</v>
      </c>
      <c r="C1228" s="275" t="s">
        <v>851</v>
      </c>
      <c r="D1228" s="276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973</v>
      </c>
      <c r="C1229" s="275" t="s">
        <v>851</v>
      </c>
      <c r="D1229" s="276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974</v>
      </c>
      <c r="C1230" s="275" t="s">
        <v>851</v>
      </c>
      <c r="D1230" s="276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975</v>
      </c>
      <c r="C1231" s="275" t="s">
        <v>851</v>
      </c>
      <c r="D1231" s="276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976</v>
      </c>
      <c r="C1232" s="275" t="s">
        <v>851</v>
      </c>
      <c r="D1232" s="276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977</v>
      </c>
      <c r="C1233" s="275" t="s">
        <v>851</v>
      </c>
      <c r="D1233" s="276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978</v>
      </c>
      <c r="C1234" s="275" t="s">
        <v>851</v>
      </c>
      <c r="D1234" s="276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979</v>
      </c>
      <c r="C1235" s="275" t="s">
        <v>851</v>
      </c>
      <c r="D1235" s="276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980</v>
      </c>
      <c r="C1236" s="275" t="s">
        <v>851</v>
      </c>
      <c r="D1236" s="276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981</v>
      </c>
      <c r="C1237" s="275" t="s">
        <v>851</v>
      </c>
      <c r="D1237" s="276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982</v>
      </c>
      <c r="C1238" s="275" t="s">
        <v>851</v>
      </c>
      <c r="D1238" s="276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983</v>
      </c>
      <c r="C1239" s="275" t="s">
        <v>851</v>
      </c>
      <c r="D1239" s="276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984</v>
      </c>
      <c r="C1240" s="275" t="s">
        <v>851</v>
      </c>
      <c r="D1240" s="276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985</v>
      </c>
      <c r="C1241" s="275" t="s">
        <v>851</v>
      </c>
      <c r="D1241" s="276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986</v>
      </c>
      <c r="C1242" s="275" t="s">
        <v>851</v>
      </c>
      <c r="D1242" s="276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987</v>
      </c>
      <c r="C1243" s="275" t="s">
        <v>851</v>
      </c>
      <c r="D1243" s="276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988</v>
      </c>
      <c r="C1244" s="275" t="s">
        <v>851</v>
      </c>
      <c r="D1244" s="276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989</v>
      </c>
      <c r="C1245" s="275" t="s">
        <v>851</v>
      </c>
      <c r="D1245" s="276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990</v>
      </c>
      <c r="C1246" s="275" t="s">
        <v>851</v>
      </c>
      <c r="D1246" s="276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991</v>
      </c>
      <c r="C1247" s="275" t="s">
        <v>851</v>
      </c>
      <c r="D1247" s="276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992</v>
      </c>
      <c r="C1248" s="275" t="s">
        <v>851</v>
      </c>
      <c r="D1248" s="276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993</v>
      </c>
      <c r="C1249" s="275" t="s">
        <v>851</v>
      </c>
      <c r="D1249" s="276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994</v>
      </c>
      <c r="C1250" s="275" t="s">
        <v>851</v>
      </c>
      <c r="D1250" s="276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995</v>
      </c>
      <c r="C1251" s="275" t="s">
        <v>851</v>
      </c>
      <c r="D1251" s="276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996</v>
      </c>
      <c r="C1252" s="275" t="s">
        <v>851</v>
      </c>
      <c r="D1252" s="276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997</v>
      </c>
      <c r="C1253" s="275" t="s">
        <v>851</v>
      </c>
      <c r="D1253" s="276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998</v>
      </c>
      <c r="C1254" s="275" t="s">
        <v>851</v>
      </c>
      <c r="D1254" s="276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999</v>
      </c>
      <c r="C1255" s="275" t="s">
        <v>851</v>
      </c>
      <c r="D1255" s="276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1000</v>
      </c>
      <c r="C1256" s="275" t="s">
        <v>851</v>
      </c>
      <c r="D1256" s="276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1001</v>
      </c>
      <c r="C1257" s="275" t="s">
        <v>851</v>
      </c>
      <c r="D1257" s="276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1002</v>
      </c>
      <c r="C1258" s="275" t="s">
        <v>851</v>
      </c>
      <c r="D1258" s="276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1003</v>
      </c>
      <c r="C1259" s="275" t="s">
        <v>851</v>
      </c>
      <c r="D1259" s="276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1004</v>
      </c>
      <c r="C1260" s="275" t="s">
        <v>851</v>
      </c>
      <c r="D1260" s="276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1005</v>
      </c>
      <c r="C1261" s="275" t="s">
        <v>851</v>
      </c>
      <c r="D1261" s="276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1006</v>
      </c>
      <c r="C1262" s="275" t="s">
        <v>851</v>
      </c>
      <c r="D1262" s="276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1007</v>
      </c>
      <c r="C1263" s="275" t="s">
        <v>851</v>
      </c>
      <c r="D1263" s="276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1008</v>
      </c>
      <c r="C1264" s="275" t="s">
        <v>851</v>
      </c>
      <c r="D1264" s="276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1009</v>
      </c>
      <c r="C1265" s="275" t="s">
        <v>851</v>
      </c>
      <c r="D1265" s="276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1010</v>
      </c>
      <c r="C1266" s="275" t="s">
        <v>851</v>
      </c>
      <c r="D1266" s="276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1011</v>
      </c>
      <c r="C1267" s="275" t="s">
        <v>851</v>
      </c>
      <c r="D1267" s="276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1012</v>
      </c>
      <c r="C1268" s="275" t="s">
        <v>851</v>
      </c>
      <c r="D1268" s="276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1013</v>
      </c>
      <c r="C1269" s="275" t="s">
        <v>851</v>
      </c>
      <c r="D1269" s="276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1014</v>
      </c>
      <c r="C1270" s="275" t="s">
        <v>851</v>
      </c>
      <c r="D1270" s="276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1015</v>
      </c>
      <c r="C1271" s="275" t="s">
        <v>851</v>
      </c>
      <c r="D1271" s="276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1016</v>
      </c>
      <c r="C1272" s="275" t="s">
        <v>851</v>
      </c>
      <c r="D1272" s="276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1017</v>
      </c>
      <c r="C1273" s="275" t="s">
        <v>851</v>
      </c>
      <c r="D1273" s="276" t="s">
        <v>112</v>
      </c>
      <c r="E1273" s="141">
        <v>44533.333333333336</v>
      </c>
      <c r="F1273" s="277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1018</v>
      </c>
      <c r="C1274" s="275" t="s">
        <v>851</v>
      </c>
      <c r="D1274" s="276" t="s">
        <v>112</v>
      </c>
      <c r="E1274" s="141">
        <v>30900</v>
      </c>
      <c r="F1274" s="277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1019</v>
      </c>
      <c r="C1275" s="275" t="s">
        <v>851</v>
      </c>
      <c r="D1275" s="276" t="s">
        <v>1020</v>
      </c>
      <c r="E1275" s="141">
        <v>44500</v>
      </c>
      <c r="F1275" s="277" t="s">
        <v>112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1021</v>
      </c>
      <c r="C1276" s="275" t="s">
        <v>851</v>
      </c>
      <c r="D1276" s="276" t="s">
        <v>112</v>
      </c>
      <c r="E1276" s="141">
        <v>22370</v>
      </c>
      <c r="F1276" s="277" t="s">
        <v>112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1022</v>
      </c>
      <c r="C1277" s="275" t="s">
        <v>851</v>
      </c>
      <c r="D1277" s="276" t="s">
        <v>112</v>
      </c>
      <c r="E1277" s="141">
        <v>184100</v>
      </c>
      <c r="F1277" s="277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1023</v>
      </c>
      <c r="C1278" s="275" t="s">
        <v>851</v>
      </c>
      <c r="D1278" s="276" t="s">
        <v>112</v>
      </c>
      <c r="E1278" s="141">
        <v>6333.3374999999996</v>
      </c>
      <c r="F1278" s="277" t="s">
        <v>112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1024</v>
      </c>
      <c r="C1279" s="275" t="s">
        <v>851</v>
      </c>
      <c r="D1279" s="276" t="s">
        <v>112</v>
      </c>
      <c r="E1279" s="141">
        <v>17266.599999999999</v>
      </c>
      <c r="F1279" s="277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1025</v>
      </c>
      <c r="C1280" s="275" t="s">
        <v>851</v>
      </c>
      <c r="D1280" s="276" t="s">
        <v>112</v>
      </c>
      <c r="E1280" s="141">
        <v>6796.7</v>
      </c>
      <c r="F1280" s="277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1026</v>
      </c>
      <c r="C1281" s="275" t="s">
        <v>851</v>
      </c>
      <c r="D1281" s="276" t="s">
        <v>112</v>
      </c>
      <c r="E1281" s="141">
        <v>182666.66666666666</v>
      </c>
      <c r="F1281" s="277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1027</v>
      </c>
      <c r="C1282" s="275" t="s">
        <v>851</v>
      </c>
      <c r="D1282" s="276" t="s">
        <v>1020</v>
      </c>
      <c r="E1282" s="141">
        <v>2500</v>
      </c>
      <c r="F1282" s="277" t="s">
        <v>112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1028</v>
      </c>
      <c r="C1283" s="275" t="s">
        <v>851</v>
      </c>
      <c r="D1283" s="276" t="s">
        <v>112</v>
      </c>
      <c r="E1283" s="141">
        <v>46996.6</v>
      </c>
      <c r="F1283" s="277" t="s">
        <v>112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1028</v>
      </c>
      <c r="C1284" s="275" t="s">
        <v>851</v>
      </c>
      <c r="D1284" s="276" t="s">
        <v>112</v>
      </c>
      <c r="E1284" s="141">
        <v>48330</v>
      </c>
      <c r="F1284" s="277" t="s">
        <v>112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1029</v>
      </c>
      <c r="C1285" s="275" t="s">
        <v>851</v>
      </c>
      <c r="D1285" s="276" t="s">
        <v>1030</v>
      </c>
      <c r="E1285" s="141">
        <v>10166.700000000001</v>
      </c>
      <c r="F1285" s="277" t="s">
        <v>1030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1031</v>
      </c>
      <c r="C1286" s="275" t="s">
        <v>851</v>
      </c>
      <c r="D1286" s="276" t="s">
        <v>112</v>
      </c>
      <c r="E1286" s="141">
        <v>104388.75</v>
      </c>
      <c r="F1286" s="277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1032</v>
      </c>
      <c r="C1287" s="275" t="s">
        <v>851</v>
      </c>
      <c r="D1287" s="276" t="s">
        <v>112</v>
      </c>
      <c r="E1287" s="141">
        <v>79760</v>
      </c>
      <c r="F1287" s="277" t="s">
        <v>112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1033</v>
      </c>
      <c r="C1288" s="275" t="s">
        <v>851</v>
      </c>
      <c r="D1288" s="276" t="s">
        <v>207</v>
      </c>
      <c r="E1288" s="141">
        <v>62000</v>
      </c>
      <c r="F1288" s="277" t="s">
        <v>207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1034</v>
      </c>
      <c r="C1289" s="275" t="s">
        <v>851</v>
      </c>
      <c r="D1289" s="276" t="s">
        <v>112</v>
      </c>
      <c r="E1289" s="141">
        <v>152500</v>
      </c>
      <c r="F1289" s="277" t="s">
        <v>112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1035</v>
      </c>
      <c r="C1290" s="275" t="s">
        <v>851</v>
      </c>
      <c r="D1290" s="276" t="s">
        <v>112</v>
      </c>
      <c r="E1290" s="141">
        <v>432050</v>
      </c>
      <c r="F1290" s="277" t="s">
        <v>112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94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1037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1071</v>
      </c>
      <c r="C1357" s="37" t="s">
        <v>1037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1072</v>
      </c>
      <c r="C1358" s="37" t="s">
        <v>1037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1073</v>
      </c>
      <c r="C1359" s="37" t="s">
        <v>1037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1037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1037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1037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1037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1037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1037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1037</v>
      </c>
      <c r="D1373" s="296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1089</v>
      </c>
      <c r="C1374" s="161" t="s">
        <v>1037</v>
      </c>
      <c r="D1374" s="289" t="s">
        <v>112</v>
      </c>
      <c r="E1374" s="62"/>
      <c r="F1374" s="191" t="s">
        <v>112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1090</v>
      </c>
      <c r="C1375" s="161" t="s">
        <v>1037</v>
      </c>
      <c r="D1375" s="289" t="s">
        <v>112</v>
      </c>
      <c r="E1375" s="62"/>
      <c r="F1375" s="191" t="s">
        <v>112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1091</v>
      </c>
      <c r="C1376" s="161" t="s">
        <v>1037</v>
      </c>
      <c r="D1376" s="289" t="s">
        <v>112</v>
      </c>
      <c r="E1376" s="62"/>
      <c r="F1376" s="191" t="s">
        <v>112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1092</v>
      </c>
      <c r="C1377" s="161" t="s">
        <v>1037</v>
      </c>
      <c r="D1377" s="289" t="s">
        <v>112</v>
      </c>
      <c r="E1377" s="62"/>
      <c r="F1377" s="191" t="s">
        <v>112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1093</v>
      </c>
      <c r="C1378" s="161" t="s">
        <v>1037</v>
      </c>
      <c r="D1378" s="289" t="s">
        <v>112</v>
      </c>
      <c r="E1378" s="62"/>
      <c r="F1378" s="191" t="s">
        <v>112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1094</v>
      </c>
      <c r="C1379" s="37" t="s">
        <v>1037</v>
      </c>
      <c r="D1379" s="290" t="s">
        <v>112</v>
      </c>
      <c r="E1379" s="43"/>
      <c r="F1379" s="188" t="s">
        <v>112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1095</v>
      </c>
      <c r="C1380" s="218" t="s">
        <v>1037</v>
      </c>
      <c r="D1380" s="291" t="s">
        <v>112</v>
      </c>
      <c r="E1380" s="166"/>
      <c r="F1380" s="192" t="s">
        <v>112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1096</v>
      </c>
      <c r="C1381" s="218" t="s">
        <v>1037</v>
      </c>
      <c r="D1381" s="291" t="s">
        <v>112</v>
      </c>
      <c r="E1381" s="166"/>
      <c r="F1381" s="192" t="s">
        <v>112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1097</v>
      </c>
      <c r="C1382" s="220" t="s">
        <v>1037</v>
      </c>
      <c r="D1382" s="292" t="s">
        <v>112</v>
      </c>
      <c r="E1382" s="221"/>
      <c r="F1382" s="193" t="s">
        <v>112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0" t="s">
        <v>1037</v>
      </c>
      <c r="D1383" s="10" t="s">
        <v>112</v>
      </c>
      <c r="E1383" s="221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1099</v>
      </c>
      <c r="C1384" s="218" t="s">
        <v>1037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1100</v>
      </c>
      <c r="C1385" s="218" t="s">
        <v>1037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1101</v>
      </c>
      <c r="C1386" s="218" t="s">
        <v>1037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1102</v>
      </c>
      <c r="C1387" s="218" t="s">
        <v>1037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1103</v>
      </c>
      <c r="C1388" s="218" t="s">
        <v>1037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1104</v>
      </c>
      <c r="C1389" s="218" t="s">
        <v>1037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1105</v>
      </c>
      <c r="C1390" s="218" t="s">
        <v>1037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1106</v>
      </c>
      <c r="C1391" s="218" t="s">
        <v>1037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1107</v>
      </c>
      <c r="C1392" s="218" t="s">
        <v>1037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1108</v>
      </c>
      <c r="C1393" s="218" t="s">
        <v>1037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1109</v>
      </c>
      <c r="C1394" s="218" t="s">
        <v>1037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1110</v>
      </c>
      <c r="C1395" s="218" t="s">
        <v>1037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1111</v>
      </c>
      <c r="C1396" s="218" t="s">
        <v>1037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1112</v>
      </c>
      <c r="C1397" s="218" t="s">
        <v>1037</v>
      </c>
      <c r="D1397" s="247" t="s">
        <v>1059</v>
      </c>
      <c r="E1397" s="166">
        <v>74866.666666666672</v>
      </c>
      <c r="F1397" s="193" t="s">
        <v>1059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1113</v>
      </c>
      <c r="C1398" s="218" t="s">
        <v>1037</v>
      </c>
      <c r="D1398" s="247" t="s">
        <v>1114</v>
      </c>
      <c r="E1398" s="166">
        <v>74866.666666666672</v>
      </c>
      <c r="F1398" s="193" t="s">
        <v>1114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1115</v>
      </c>
      <c r="C1399" s="218" t="s">
        <v>1037</v>
      </c>
      <c r="D1399" s="247" t="s">
        <v>112</v>
      </c>
      <c r="E1399" s="166">
        <v>19073</v>
      </c>
      <c r="F1399" s="193" t="s">
        <v>112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1116</v>
      </c>
      <c r="C1400" s="218" t="s">
        <v>1037</v>
      </c>
      <c r="D1400" s="247" t="s">
        <v>112</v>
      </c>
      <c r="E1400" s="166">
        <v>866.66499999999996</v>
      </c>
      <c r="F1400" s="193" t="s">
        <v>112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1117</v>
      </c>
      <c r="C1401" s="218" t="s">
        <v>1037</v>
      </c>
      <c r="D1401" s="247" t="s">
        <v>1068</v>
      </c>
      <c r="E1401" s="166">
        <v>513.33285714285716</v>
      </c>
      <c r="F1401" s="193" t="s">
        <v>1068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1118</v>
      </c>
      <c r="C1402" s="218" t="s">
        <v>1037</v>
      </c>
      <c r="D1402" s="247" t="s">
        <v>112</v>
      </c>
      <c r="E1402" s="166">
        <v>19000</v>
      </c>
      <c r="F1402" s="193" t="s">
        <v>112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1119</v>
      </c>
      <c r="C1403" s="218" t="s">
        <v>1037</v>
      </c>
      <c r="D1403" s="247" t="s">
        <v>112</v>
      </c>
      <c r="E1403" s="166">
        <v>3800</v>
      </c>
      <c r="F1403" s="193" t="s">
        <v>112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1120</v>
      </c>
      <c r="C1404" s="218" t="s">
        <v>1037</v>
      </c>
      <c r="D1404" s="247" t="s">
        <v>175</v>
      </c>
      <c r="E1404" s="166">
        <v>3200</v>
      </c>
      <c r="F1404" s="193" t="s">
        <v>175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1121</v>
      </c>
      <c r="C1405" s="218" t="s">
        <v>1037</v>
      </c>
      <c r="D1405" s="247" t="s">
        <v>217</v>
      </c>
      <c r="E1405" s="166">
        <v>7200</v>
      </c>
      <c r="F1405" s="193" t="s">
        <v>1059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1122</v>
      </c>
      <c r="C1406" s="220" t="s">
        <v>1037</v>
      </c>
      <c r="D1406" s="10" t="s">
        <v>360</v>
      </c>
      <c r="E1406" s="221"/>
      <c r="F1406" s="292" t="s">
        <v>360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1123</v>
      </c>
      <c r="C1407" s="218" t="s">
        <v>1037</v>
      </c>
      <c r="D1407" s="10" t="s">
        <v>360</v>
      </c>
      <c r="E1407" s="166"/>
      <c r="F1407" s="10" t="s">
        <v>360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1124</v>
      </c>
      <c r="C1408" s="218" t="s">
        <v>1037</v>
      </c>
      <c r="D1408" s="10" t="s">
        <v>360</v>
      </c>
      <c r="E1408" s="166"/>
      <c r="F1408" s="10" t="s">
        <v>360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1125</v>
      </c>
      <c r="C1409" s="218" t="s">
        <v>1037</v>
      </c>
      <c r="D1409" s="10" t="s">
        <v>360</v>
      </c>
      <c r="E1409" s="166"/>
      <c r="F1409" s="10" t="s">
        <v>360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1126</v>
      </c>
      <c r="C1410" s="218" t="s">
        <v>1037</v>
      </c>
      <c r="D1410" s="247" t="s">
        <v>112</v>
      </c>
      <c r="E1410" s="166">
        <v>6013.33</v>
      </c>
      <c r="F1410" s="272" t="s">
        <v>112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1127</v>
      </c>
      <c r="C1411" s="218" t="s">
        <v>1037</v>
      </c>
      <c r="D1411" s="247" t="s">
        <v>112</v>
      </c>
      <c r="E1411" s="166">
        <v>1101.5</v>
      </c>
      <c r="F1411" s="272" t="s">
        <v>112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1128</v>
      </c>
      <c r="C1412" s="218" t="s">
        <v>1037</v>
      </c>
      <c r="D1412" s="247" t="s">
        <v>112</v>
      </c>
      <c r="E1412" s="166">
        <v>11100</v>
      </c>
      <c r="F1412" s="272" t="s">
        <v>112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1129</v>
      </c>
      <c r="C1413" s="218" t="s">
        <v>1037</v>
      </c>
      <c r="D1413" s="10" t="s">
        <v>360</v>
      </c>
      <c r="E1413" s="166"/>
      <c r="F1413" s="10" t="s">
        <v>360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1130</v>
      </c>
      <c r="C1414" s="218" t="s">
        <v>1037</v>
      </c>
      <c r="D1414" s="10" t="s">
        <v>360</v>
      </c>
      <c r="E1414" s="166"/>
      <c r="F1414" s="10" t="s">
        <v>360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1131</v>
      </c>
      <c r="C1415" s="220" t="s">
        <v>1037</v>
      </c>
      <c r="D1415" s="10" t="s">
        <v>360</v>
      </c>
      <c r="E1415" s="221"/>
      <c r="F1415" s="10" t="s">
        <v>360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94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>
      <c r="A1428" s="41">
        <v>1</v>
      </c>
      <c r="B1428" s="42" t="s">
        <v>1132</v>
      </c>
      <c r="C1428" s="218" t="s">
        <v>59</v>
      </c>
      <c r="D1428" s="234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8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8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8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8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8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8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8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8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8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8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8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8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8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8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8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8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8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8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8" t="s">
        <v>59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8" t="s">
        <v>59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8" t="s">
        <v>59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8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8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8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8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8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8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8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8" t="s">
        <v>59</v>
      </c>
      <c r="D1457" s="48" t="s">
        <v>1068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8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8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8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8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8" t="s">
        <v>59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8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8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8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8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8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8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8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8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8" t="s">
        <v>59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8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8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8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8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8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8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8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8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8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8" t="s">
        <v>59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8" t="s">
        <v>59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8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8" t="s">
        <v>59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8" t="s">
        <v>59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8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8" t="s">
        <v>59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8" t="s">
        <v>59</v>
      </c>
      <c r="D1488" s="48" t="s">
        <v>1068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8" t="s">
        <v>59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8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8" t="s">
        <v>59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8" t="s">
        <v>59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8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8" t="s">
        <v>59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8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8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8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8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8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8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8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8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8" t="s">
        <v>59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8" t="s">
        <v>59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8" t="s">
        <v>59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8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8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8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8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94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1308</v>
      </c>
      <c r="F1" s="12" t="s">
        <v>1309</v>
      </c>
      <c r="H1" s="15" t="s">
        <v>1310</v>
      </c>
      <c r="I1" s="15" t="s">
        <v>1311</v>
      </c>
      <c r="K1" s="15" t="s">
        <v>25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5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44</v>
      </c>
    </row>
    <row r="3" spans="1:13" outlineLevel="1">
      <c r="A3" s="3" t="s">
        <v>1319</v>
      </c>
      <c r="B3" s="5" t="s">
        <v>217</v>
      </c>
      <c r="D3" s="265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38</v>
      </c>
    </row>
    <row r="4" spans="1:13" ht="30" outlineLevel="1">
      <c r="A4" s="2" t="s">
        <v>1324</v>
      </c>
      <c r="B4" s="5" t="s">
        <v>308</v>
      </c>
      <c r="D4" s="266" t="s">
        <v>15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29</v>
      </c>
    </row>
    <row r="5" spans="1:13" ht="30" outlineLevel="1">
      <c r="A5" s="3" t="s">
        <v>1328</v>
      </c>
      <c r="B5" s="5" t="s">
        <v>1329</v>
      </c>
      <c r="D5" s="268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851</v>
      </c>
    </row>
    <row r="6" spans="1:13" outlineLevel="1">
      <c r="A6" s="2" t="s">
        <v>326</v>
      </c>
      <c r="B6" s="5" t="s">
        <v>326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1037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34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27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62</v>
      </c>
    </row>
    <row r="10" spans="1:13" outlineLevel="1">
      <c r="A10" s="2" t="s">
        <v>1352</v>
      </c>
      <c r="B10" s="5" t="s">
        <v>106</v>
      </c>
      <c r="F10" s="3" t="s">
        <v>9</v>
      </c>
      <c r="H10" s="24" t="s">
        <v>1353</v>
      </c>
      <c r="I10" s="20">
        <v>32142539</v>
      </c>
      <c r="K10" t="s">
        <v>1354</v>
      </c>
      <c r="M10" s="232" t="s">
        <v>123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59</v>
      </c>
    </row>
    <row r="12" spans="1:13" ht="30" outlineLevel="1">
      <c r="A12" s="3" t="s">
        <v>1360</v>
      </c>
      <c r="B12" s="5" t="s">
        <v>1030</v>
      </c>
      <c r="F12" s="301" t="s">
        <v>1361</v>
      </c>
      <c r="H12" s="27" t="s">
        <v>1362</v>
      </c>
      <c r="I12" s="28">
        <v>32184975</v>
      </c>
      <c r="M12" s="232" t="s">
        <v>1219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1229</v>
      </c>
      <c r="H14" s="24" t="s">
        <v>1366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239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360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1222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242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107</v>
      </c>
      <c r="H21" s="21" t="s">
        <v>1381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209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175</v>
      </c>
      <c r="H24" s="21" t="s">
        <v>1386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1387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1388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112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2025-09-15T18:27:20Z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