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4340" windowHeight="5835"/>
  </bookViews>
  <sheets>
    <sheet name="10_22" sheetId="1" r:id="rId1"/>
    <sheet name="10_27" sheetId="2" r:id="rId2"/>
    <sheet name="11_2" sheetId="3" r:id="rId3"/>
    <sheet name="11_5" sheetId="4" r:id="rId4"/>
    <sheet name="11_12" sheetId="5" r:id="rId5"/>
  </sheets>
  <calcPr calcId="145621"/>
</workbook>
</file>

<file path=xl/calcChain.xml><?xml version="1.0" encoding="utf-8"?>
<calcChain xmlns="http://schemas.openxmlformats.org/spreadsheetml/2006/main">
  <c r="A6" i="4" l="1"/>
  <c r="A5" i="4"/>
  <c r="A4" i="4"/>
  <c r="F19" i="5"/>
  <c r="F18" i="5"/>
  <c r="B16" i="5"/>
  <c r="B15" i="5"/>
  <c r="B14" i="5"/>
  <c r="B13" i="5"/>
  <c r="B12" i="5"/>
  <c r="B18" i="5" s="1"/>
  <c r="D6" i="5"/>
  <c r="E6" i="5" s="1"/>
  <c r="C6" i="5"/>
  <c r="C5" i="5"/>
  <c r="D5" i="5" s="1"/>
  <c r="E5" i="5" s="1"/>
  <c r="D4" i="5"/>
  <c r="E4" i="5" s="1"/>
  <c r="C4" i="5"/>
  <c r="E8" i="5" l="1"/>
  <c r="E7" i="5"/>
  <c r="B17" i="5"/>
  <c r="F19" i="4"/>
  <c r="F18" i="4"/>
  <c r="B16" i="4"/>
  <c r="B15" i="4"/>
  <c r="B14" i="4"/>
  <c r="B13" i="4"/>
  <c r="B12" i="4"/>
  <c r="C6" i="4"/>
  <c r="D6" i="4" s="1"/>
  <c r="E6" i="4" s="1"/>
  <c r="C5" i="4"/>
  <c r="D5" i="4" s="1"/>
  <c r="E5" i="4" s="1"/>
  <c r="C4" i="4"/>
  <c r="D4" i="4" s="1"/>
  <c r="E4" i="4" s="1"/>
  <c r="E8" i="2"/>
  <c r="E7" i="2"/>
  <c r="E9" i="3"/>
  <c r="E8" i="3"/>
  <c r="C7" i="3"/>
  <c r="D7" i="3" s="1"/>
  <c r="E7" i="3" s="1"/>
  <c r="A6" i="3"/>
  <c r="A5" i="3"/>
  <c r="A4" i="3"/>
  <c r="F20" i="3"/>
  <c r="F19" i="3"/>
  <c r="B17" i="3"/>
  <c r="B16" i="3"/>
  <c r="B15" i="3"/>
  <c r="B14" i="3"/>
  <c r="B13" i="3"/>
  <c r="C6" i="3"/>
  <c r="C5" i="3"/>
  <c r="D5" i="3" s="1"/>
  <c r="E5" i="3" s="1"/>
  <c r="C4" i="3"/>
  <c r="D4" i="3"/>
  <c r="E4" i="3" s="1"/>
  <c r="B18" i="4" l="1"/>
  <c r="E8" i="4"/>
  <c r="E7" i="4"/>
  <c r="B17" i="4"/>
  <c r="D6" i="3"/>
  <c r="E6" i="3" s="1"/>
  <c r="B19" i="3"/>
  <c r="B18" i="3"/>
  <c r="F19" i="2"/>
  <c r="F18" i="2"/>
  <c r="A5" i="2"/>
  <c r="A4" i="2"/>
  <c r="C4" i="2"/>
  <c r="B16" i="2"/>
  <c r="B15" i="2"/>
  <c r="B14" i="2"/>
  <c r="B13" i="2"/>
  <c r="B12" i="2"/>
  <c r="C6" i="2"/>
  <c r="D6" i="2" s="1"/>
  <c r="E6" i="2" s="1"/>
  <c r="C5" i="2"/>
  <c r="E8" i="1"/>
  <c r="F19" i="1"/>
  <c r="F18" i="1"/>
  <c r="B18" i="1"/>
  <c r="B17" i="1"/>
  <c r="B13" i="1"/>
  <c r="B14" i="1"/>
  <c r="B15" i="1"/>
  <c r="B16" i="1"/>
  <c r="B12" i="1"/>
  <c r="B18" i="2" l="1"/>
  <c r="D5" i="2"/>
  <c r="E5" i="2" s="1"/>
  <c r="D4" i="2"/>
  <c r="E4" i="2" s="1"/>
  <c r="B17" i="2"/>
  <c r="E7" i="1"/>
  <c r="E5" i="1"/>
  <c r="E6" i="1"/>
  <c r="E4" i="1"/>
  <c r="D5" i="1"/>
  <c r="D6" i="1"/>
  <c r="D4" i="1"/>
  <c r="C5" i="1"/>
  <c r="C6" i="1"/>
  <c r="C4" i="1"/>
  <c r="A6" i="1"/>
  <c r="A5" i="1"/>
  <c r="A4" i="1"/>
</calcChain>
</file>

<file path=xl/sharedStrings.xml><?xml version="1.0" encoding="utf-8"?>
<sst xmlns="http://schemas.openxmlformats.org/spreadsheetml/2006/main" count="96" uniqueCount="19">
  <si>
    <t>Liters</t>
  </si>
  <si>
    <t>Time (h)</t>
  </si>
  <si>
    <t>Distance (cm)</t>
  </si>
  <si>
    <t>h/L</t>
  </si>
  <si>
    <t>Dilution Rate (-h)</t>
  </si>
  <si>
    <t>Average:</t>
  </si>
  <si>
    <t xml:space="preserve">*These values are for non-steady state. </t>
  </si>
  <si>
    <t>Dilution Rate</t>
  </si>
  <si>
    <t>Bubble Flow Measurements</t>
  </si>
  <si>
    <t>50 mL Time (s)</t>
  </si>
  <si>
    <t>Flow (mL/min)</t>
  </si>
  <si>
    <t>GC Measurements</t>
  </si>
  <si>
    <t>Peak Area</t>
  </si>
  <si>
    <t>AVERAGE:</t>
  </si>
  <si>
    <t>Standard Dev.</t>
  </si>
  <si>
    <t>St Dev:</t>
  </si>
  <si>
    <t>*</t>
  </si>
  <si>
    <t xml:space="preserve">St Dev: </t>
  </si>
  <si>
    <t xml:space="preserve">OD: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</si>
</sst>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C23" sqref="C23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7" ht="14.45" x14ac:dyDescent="0.3">
      <c r="A1" t="s">
        <v>18</v>
      </c>
      <c r="B1">
        <v>0.626</v>
      </c>
    </row>
    <row r="2" spans="1:7" ht="14.45" x14ac:dyDescent="0.3">
      <c r="A2" t="s">
        <v>7</v>
      </c>
    </row>
    <row r="3" spans="1:7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ht="14.45" x14ac:dyDescent="0.3">
      <c r="A4" s="1">
        <f>26+20/60</f>
        <v>26.333333333333332</v>
      </c>
      <c r="B4" s="1">
        <v>5.25</v>
      </c>
      <c r="C4" s="1">
        <f>B4/2.65</f>
        <v>1.9811320754716981</v>
      </c>
      <c r="D4" s="1">
        <f>A4/C4</f>
        <v>13.292063492063491</v>
      </c>
      <c r="E4" s="1">
        <f>1/D4</f>
        <v>7.5232863625507532E-2</v>
      </c>
      <c r="F4" t="s">
        <v>16</v>
      </c>
      <c r="G4" t="s">
        <v>6</v>
      </c>
    </row>
    <row r="5" spans="1:7" ht="14.45" x14ac:dyDescent="0.3">
      <c r="A5">
        <f>22+1/12</f>
        <v>22.083333333333332</v>
      </c>
      <c r="B5">
        <v>4.7</v>
      </c>
      <c r="C5">
        <f t="shared" ref="C5:C6" si="0">B5/2.65</f>
        <v>1.7735849056603774</v>
      </c>
      <c r="D5">
        <f t="shared" ref="D5:D6" si="1">A5/C5</f>
        <v>12.451241134751772</v>
      </c>
      <c r="E5">
        <f t="shared" ref="E5:E6" si="2">1/D5</f>
        <v>8.0313278746885014E-2</v>
      </c>
    </row>
    <row r="6" spans="1:7" thickBot="1" x14ac:dyDescent="0.35">
      <c r="A6">
        <f>25+10/60</f>
        <v>25.166666666666668</v>
      </c>
      <c r="B6">
        <v>5.5</v>
      </c>
      <c r="C6">
        <f t="shared" si="0"/>
        <v>2.0754716981132075</v>
      </c>
      <c r="D6">
        <f t="shared" si="1"/>
        <v>12.125757575757577</v>
      </c>
      <c r="E6">
        <f t="shared" si="2"/>
        <v>8.2469074097213532E-2</v>
      </c>
    </row>
    <row r="7" spans="1:7" ht="14.45" x14ac:dyDescent="0.3">
      <c r="D7" s="2" t="s">
        <v>5</v>
      </c>
      <c r="E7" s="3">
        <f>AVERAGE(E5:E6)</f>
        <v>8.1391176422049266E-2</v>
      </c>
    </row>
    <row r="8" spans="1:7" thickBot="1" x14ac:dyDescent="0.35">
      <c r="D8" s="4" t="s">
        <v>17</v>
      </c>
      <c r="E8" s="5">
        <f>STDEV(E5:E6)</f>
        <v>1.5243775110677241E-3</v>
      </c>
    </row>
    <row r="10" spans="1:7" ht="14.45" x14ac:dyDescent="0.3">
      <c r="A10" t="s">
        <v>8</v>
      </c>
      <c r="F10" t="s">
        <v>11</v>
      </c>
    </row>
    <row r="11" spans="1:7" ht="14.45" x14ac:dyDescent="0.3">
      <c r="A11" t="s">
        <v>9</v>
      </c>
      <c r="B11" t="s">
        <v>10</v>
      </c>
      <c r="F11" t="s">
        <v>12</v>
      </c>
    </row>
    <row r="12" spans="1:7" ht="14.45" x14ac:dyDescent="0.3">
      <c r="A12">
        <v>12.84</v>
      </c>
      <c r="B12">
        <f>50/A12*60</f>
        <v>233.64485981308411</v>
      </c>
      <c r="F12">
        <v>14540</v>
      </c>
    </row>
    <row r="13" spans="1:7" ht="14.45" x14ac:dyDescent="0.3">
      <c r="A13">
        <v>12.7</v>
      </c>
      <c r="B13">
        <f t="shared" ref="B13:B16" si="3">50/A13*60</f>
        <v>236.22047244094489</v>
      </c>
      <c r="F13">
        <v>14297</v>
      </c>
    </row>
    <row r="14" spans="1:7" ht="14.45" x14ac:dyDescent="0.3">
      <c r="A14">
        <v>12.55</v>
      </c>
      <c r="B14">
        <f t="shared" si="3"/>
        <v>239.04382470119521</v>
      </c>
      <c r="F14">
        <v>14693</v>
      </c>
    </row>
    <row r="15" spans="1:7" ht="14.45" x14ac:dyDescent="0.3">
      <c r="A15">
        <v>12.36</v>
      </c>
      <c r="B15">
        <f t="shared" si="3"/>
        <v>242.71844660194179</v>
      </c>
    </row>
    <row r="16" spans="1:7" thickBot="1" x14ac:dyDescent="0.35">
      <c r="A16">
        <v>12.93</v>
      </c>
      <c r="B16">
        <f t="shared" si="3"/>
        <v>232.01856148491879</v>
      </c>
    </row>
    <row r="17" spans="1:6" thickBot="1" x14ac:dyDescent="0.35">
      <c r="A17" s="2" t="s">
        <v>13</v>
      </c>
      <c r="B17" s="3">
        <f>AVERAGE(B12:B16)</f>
        <v>236.72923300841694</v>
      </c>
    </row>
    <row r="18" spans="1:6" ht="15.75" thickBot="1" x14ac:dyDescent="0.3">
      <c r="A18" s="4" t="s">
        <v>14</v>
      </c>
      <c r="B18" s="5">
        <f>STDEV(B12:B16)</f>
        <v>4.2775762909192965</v>
      </c>
      <c r="E18" s="2" t="s">
        <v>13</v>
      </c>
      <c r="F18" s="3">
        <f>AVERAGE(F12:F14)</f>
        <v>14510</v>
      </c>
    </row>
    <row r="19" spans="1:6" ht="15.75" thickBot="1" x14ac:dyDescent="0.3">
      <c r="E19" s="4" t="s">
        <v>15</v>
      </c>
      <c r="F19" s="5">
        <f>STDEV(F12:F14)</f>
        <v>199.69727088771143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0" sqref="A1:F20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0.67200000000000004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f>25+55/60</f>
        <v>25.916666666666668</v>
      </c>
      <c r="B4" s="6">
        <v>6</v>
      </c>
      <c r="C4" s="6">
        <f>B4/2.65</f>
        <v>2.2641509433962264</v>
      </c>
      <c r="D4" s="6">
        <f>A4/C4</f>
        <v>11.446527777777778</v>
      </c>
      <c r="E4" s="6">
        <f>1/D4</f>
        <v>8.7362737365770798E-2</v>
      </c>
      <c r="F4" t="s">
        <v>16</v>
      </c>
    </row>
    <row r="5" spans="1:6" ht="14.45" x14ac:dyDescent="0.3">
      <c r="A5">
        <f>23+23/60</f>
        <v>23.383333333333333</v>
      </c>
      <c r="B5">
        <v>6.15</v>
      </c>
      <c r="C5">
        <f t="shared" ref="C5:C6" si="0">B5/2.65</f>
        <v>2.3207547169811322</v>
      </c>
      <c r="D5">
        <f t="shared" ref="D5:D6" si="1">A5/C5</f>
        <v>10.075745257452574</v>
      </c>
      <c r="E5">
        <f t="shared" ref="E5:E6" si="2">1/D5</f>
        <v>9.9248241638537363E-2</v>
      </c>
    </row>
    <row r="6" spans="1:6" thickBot="1" x14ac:dyDescent="0.35">
      <c r="A6">
        <v>24</v>
      </c>
      <c r="B6">
        <v>5.35</v>
      </c>
      <c r="C6">
        <f t="shared" si="0"/>
        <v>2.0188679245283017</v>
      </c>
      <c r="D6">
        <f t="shared" si="1"/>
        <v>11.887850467289722</v>
      </c>
      <c r="E6">
        <f t="shared" si="2"/>
        <v>8.4119496855345893E-2</v>
      </c>
    </row>
    <row r="7" spans="1:6" ht="14.45" x14ac:dyDescent="0.3">
      <c r="D7" s="2" t="s">
        <v>5</v>
      </c>
      <c r="E7" s="3">
        <f>AVERAGE(E4:E6)</f>
        <v>9.0243491953218014E-2</v>
      </c>
    </row>
    <row r="8" spans="1:6" thickBot="1" x14ac:dyDescent="0.35">
      <c r="D8" s="4" t="s">
        <v>17</v>
      </c>
      <c r="E8" s="5">
        <f>STDEV(E4:E6)</f>
        <v>7.96516101052323E-3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12.25</v>
      </c>
      <c r="B12">
        <f>50/A12*60</f>
        <v>244.89795918367346</v>
      </c>
      <c r="F12">
        <v>14371</v>
      </c>
    </row>
    <row r="13" spans="1:6" ht="14.45" x14ac:dyDescent="0.3">
      <c r="A13">
        <v>11.74</v>
      </c>
      <c r="B13">
        <f t="shared" ref="B13:B16" si="3">50/A13*60</f>
        <v>255.53662691652471</v>
      </c>
      <c r="F13">
        <v>14899</v>
      </c>
    </row>
    <row r="14" spans="1:6" ht="14.45" x14ac:dyDescent="0.3">
      <c r="A14">
        <v>12.08</v>
      </c>
      <c r="B14">
        <f t="shared" si="3"/>
        <v>248.34437086092714</v>
      </c>
      <c r="F14">
        <v>11940</v>
      </c>
    </row>
    <row r="15" spans="1:6" ht="14.45" x14ac:dyDescent="0.3">
      <c r="A15">
        <v>12.4</v>
      </c>
      <c r="B15">
        <f t="shared" si="3"/>
        <v>241.93548387096774</v>
      </c>
      <c r="F15">
        <v>13665</v>
      </c>
    </row>
    <row r="16" spans="1:6" thickBot="1" x14ac:dyDescent="0.35">
      <c r="A16">
        <v>11.83</v>
      </c>
      <c r="B16">
        <f t="shared" si="3"/>
        <v>253.59256128486896</v>
      </c>
      <c r="F16">
        <v>14210</v>
      </c>
    </row>
    <row r="17" spans="1:6" thickBot="1" x14ac:dyDescent="0.35">
      <c r="A17" s="2" t="s">
        <v>13</v>
      </c>
      <c r="B17" s="3">
        <f>AVERAGE(B12:B16)</f>
        <v>248.86140042339238</v>
      </c>
    </row>
    <row r="18" spans="1:6" ht="15.75" thickBot="1" x14ac:dyDescent="0.3">
      <c r="A18" s="4" t="s">
        <v>14</v>
      </c>
      <c r="B18" s="5">
        <f>STDEV(B12:B16)</f>
        <v>5.7202936540028428</v>
      </c>
      <c r="E18" s="2" t="s">
        <v>13</v>
      </c>
      <c r="F18" s="3">
        <f>AVERAGE(F12:F16)</f>
        <v>13817</v>
      </c>
    </row>
    <row r="19" spans="1:6" ht="15.75" thickBot="1" x14ac:dyDescent="0.3">
      <c r="E19" s="4" t="s">
        <v>15</v>
      </c>
      <c r="F19" s="5">
        <f>STDEV(F12:F16)</f>
        <v>1137.7963350266164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41" sqref="B41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0.71199999999999997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f>22+50/60</f>
        <v>22.833333333333332</v>
      </c>
      <c r="B4" s="6">
        <v>5.15</v>
      </c>
      <c r="C4" s="6">
        <f>B4/2.65</f>
        <v>1.9433962264150946</v>
      </c>
      <c r="D4" s="6">
        <f>A4/C4</f>
        <v>11.749190938511324</v>
      </c>
      <c r="E4" s="6">
        <f>1/D4</f>
        <v>8.5112243492631884E-2</v>
      </c>
      <c r="F4" t="s">
        <v>16</v>
      </c>
    </row>
    <row r="5" spans="1:6" ht="14.45" x14ac:dyDescent="0.3">
      <c r="A5">
        <f>20+0.25</f>
        <v>20.25</v>
      </c>
      <c r="B5">
        <v>4.8499999999999996</v>
      </c>
      <c r="C5">
        <f t="shared" ref="C5:C6" si="0">B5/2.65</f>
        <v>1.8301886792452831</v>
      </c>
      <c r="D5">
        <f t="shared" ref="D5:D6" si="1">A5/C5</f>
        <v>11.064432989690722</v>
      </c>
      <c r="E5">
        <f t="shared" ref="E5:E6" si="2">1/D5</f>
        <v>9.0379687863964595E-2</v>
      </c>
    </row>
    <row r="6" spans="1:6" ht="14.45" x14ac:dyDescent="0.3">
      <c r="A6">
        <f>49+50/60</f>
        <v>49.833333333333336</v>
      </c>
      <c r="B6">
        <v>11.7</v>
      </c>
      <c r="C6">
        <f t="shared" si="0"/>
        <v>4.415094339622641</v>
      </c>
      <c r="D6">
        <f t="shared" si="1"/>
        <v>11.287037037037038</v>
      </c>
      <c r="E6">
        <f t="shared" si="2"/>
        <v>8.8597210828547976E-2</v>
      </c>
    </row>
    <row r="7" spans="1:6" thickBot="1" x14ac:dyDescent="0.35">
      <c r="A7">
        <v>24</v>
      </c>
      <c r="B7">
        <v>5.9</v>
      </c>
      <c r="C7">
        <f t="shared" ref="C7" si="3">B7/2.65</f>
        <v>2.226415094339623</v>
      </c>
      <c r="D7">
        <f t="shared" ref="D7" si="4">A7/C7</f>
        <v>10.77966101694915</v>
      </c>
      <c r="E7">
        <f t="shared" ref="E7" si="5">1/D7</f>
        <v>9.2767295597484298E-2</v>
      </c>
    </row>
    <row r="8" spans="1:6" ht="14.45" x14ac:dyDescent="0.3">
      <c r="D8" s="2" t="s">
        <v>5</v>
      </c>
      <c r="E8" s="3">
        <f>AVERAGE(E4:E7)</f>
        <v>8.9214109445657191E-2</v>
      </c>
    </row>
    <row r="9" spans="1:6" thickBot="1" x14ac:dyDescent="0.35">
      <c r="D9" s="4" t="s">
        <v>17</v>
      </c>
      <c r="E9" s="5">
        <f>STDEV(E4:E7)</f>
        <v>3.2243641791387537E-3</v>
      </c>
    </row>
    <row r="11" spans="1:6" ht="14.45" x14ac:dyDescent="0.3">
      <c r="A11" t="s">
        <v>8</v>
      </c>
      <c r="F11" t="s">
        <v>11</v>
      </c>
    </row>
    <row r="12" spans="1:6" ht="14.45" x14ac:dyDescent="0.3">
      <c r="A12" t="s">
        <v>9</v>
      </c>
      <c r="B12" t="s">
        <v>10</v>
      </c>
      <c r="F12" t="s">
        <v>12</v>
      </c>
    </row>
    <row r="13" spans="1:6" ht="14.45" x14ac:dyDescent="0.3">
      <c r="A13">
        <v>12.73</v>
      </c>
      <c r="B13">
        <f>50/A13*60</f>
        <v>235.66378633150038</v>
      </c>
      <c r="F13">
        <v>14866</v>
      </c>
    </row>
    <row r="14" spans="1:6" ht="14.45" x14ac:dyDescent="0.3">
      <c r="A14">
        <v>12.7</v>
      </c>
      <c r="B14">
        <f t="shared" ref="B14:B17" si="6">50/A14*60</f>
        <v>236.22047244094489</v>
      </c>
      <c r="F14">
        <v>15913</v>
      </c>
    </row>
    <row r="15" spans="1:6" ht="14.45" x14ac:dyDescent="0.3">
      <c r="A15">
        <v>12.77</v>
      </c>
      <c r="B15">
        <f t="shared" si="6"/>
        <v>234.92560689115115</v>
      </c>
      <c r="F15">
        <v>11486</v>
      </c>
    </row>
    <row r="16" spans="1:6" ht="14.45" x14ac:dyDescent="0.3">
      <c r="A16">
        <v>12.65</v>
      </c>
      <c r="B16">
        <f t="shared" si="6"/>
        <v>237.15415019762844</v>
      </c>
    </row>
    <row r="17" spans="1:6" thickBot="1" x14ac:dyDescent="0.35">
      <c r="A17">
        <v>12.67</v>
      </c>
      <c r="B17">
        <f t="shared" si="6"/>
        <v>236.77979479084453</v>
      </c>
    </row>
    <row r="18" spans="1:6" ht="15.75" thickBot="1" x14ac:dyDescent="0.3">
      <c r="A18" s="2" t="s">
        <v>13</v>
      </c>
      <c r="B18" s="3">
        <f>AVERAGE(B13:B17)</f>
        <v>236.1487621304139</v>
      </c>
    </row>
    <row r="19" spans="1:6" ht="15.75" thickBot="1" x14ac:dyDescent="0.3">
      <c r="A19" s="4" t="s">
        <v>14</v>
      </c>
      <c r="B19" s="5">
        <f>STDEV(B13:B17)</f>
        <v>0.8867722393224392</v>
      </c>
      <c r="E19" s="2" t="s">
        <v>13</v>
      </c>
      <c r="F19" s="3">
        <f>AVERAGE(F13:F17)</f>
        <v>14088.333333333334</v>
      </c>
    </row>
    <row r="20" spans="1:6" ht="15.75" thickBot="1" x14ac:dyDescent="0.3">
      <c r="E20" s="4" t="s">
        <v>15</v>
      </c>
      <c r="F20" s="5">
        <f>STDEV(F13:F17)</f>
        <v>2313.6889015883949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A12" sqref="A12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0.67200000000000004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f>24+7+3/4</f>
        <v>31.75</v>
      </c>
      <c r="B4" s="6">
        <v>3.55</v>
      </c>
      <c r="C4" s="6">
        <f>B4/2.65</f>
        <v>1.3396226415094339</v>
      </c>
      <c r="D4" s="6">
        <f>A4/C4</f>
        <v>23.700704225352116</v>
      </c>
      <c r="E4" s="6">
        <f>1/D4</f>
        <v>4.2192839102659335E-2</v>
      </c>
      <c r="F4" t="s">
        <v>16</v>
      </c>
    </row>
    <row r="5" spans="1:6" ht="14.45" x14ac:dyDescent="0.3">
      <c r="A5">
        <f>24+40/60</f>
        <v>24.666666666666668</v>
      </c>
      <c r="B5">
        <v>3.125</v>
      </c>
      <c r="C5">
        <f t="shared" ref="C5:C6" si="0">B5/2.65</f>
        <v>1.179245283018868</v>
      </c>
      <c r="D5">
        <f t="shared" ref="D5:D6" si="1">A5/C5</f>
        <v>20.917333333333332</v>
      </c>
      <c r="E5">
        <f t="shared" ref="E5:E6" si="2">1/D5</f>
        <v>4.7807241203467625E-2</v>
      </c>
    </row>
    <row r="6" spans="1:6" thickBot="1" x14ac:dyDescent="0.35">
      <c r="A6">
        <f>48+20+0.25</f>
        <v>68.25</v>
      </c>
      <c r="B6">
        <v>8.35</v>
      </c>
      <c r="C6">
        <f t="shared" si="0"/>
        <v>3.1509433962264151</v>
      </c>
      <c r="D6">
        <f t="shared" si="1"/>
        <v>21.660179640718564</v>
      </c>
      <c r="E6">
        <f t="shared" si="2"/>
        <v>4.616766880917824E-2</v>
      </c>
    </row>
    <row r="7" spans="1:6" ht="14.45" x14ac:dyDescent="0.3">
      <c r="D7" s="2" t="s">
        <v>5</v>
      </c>
      <c r="E7" s="3">
        <f>AVERAGE(E4:E6)</f>
        <v>4.538924970510174E-2</v>
      </c>
    </row>
    <row r="8" spans="1:6" thickBot="1" x14ac:dyDescent="0.35">
      <c r="D8" s="4" t="s">
        <v>17</v>
      </c>
      <c r="E8" s="5">
        <f>STDEV(E4:E6)</f>
        <v>2.8870105582736597E-3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12.48</v>
      </c>
      <c r="B12">
        <f>50/A12*60</f>
        <v>240.38461538461539</v>
      </c>
      <c r="F12">
        <v>13870</v>
      </c>
    </row>
    <row r="13" spans="1:6" ht="14.45" x14ac:dyDescent="0.3">
      <c r="A13">
        <v>12.45</v>
      </c>
      <c r="B13">
        <f t="shared" ref="B13:B16" si="3">50/A13*60</f>
        <v>240.96385542168676</v>
      </c>
      <c r="F13">
        <v>14880</v>
      </c>
    </row>
    <row r="14" spans="1:6" ht="14.45" x14ac:dyDescent="0.3">
      <c r="A14">
        <v>12.59</v>
      </c>
      <c r="B14">
        <f t="shared" si="3"/>
        <v>238.28435266084193</v>
      </c>
      <c r="F14">
        <v>14742</v>
      </c>
    </row>
    <row r="15" spans="1:6" ht="14.45" x14ac:dyDescent="0.3">
      <c r="A15">
        <v>12.57</v>
      </c>
      <c r="B15">
        <f t="shared" si="3"/>
        <v>238.6634844868735</v>
      </c>
    </row>
    <row r="16" spans="1:6" thickBot="1" x14ac:dyDescent="0.35">
      <c r="A16">
        <v>12.36</v>
      </c>
      <c r="B16">
        <f t="shared" si="3"/>
        <v>242.71844660194179</v>
      </c>
    </row>
    <row r="17" spans="1:6" thickBot="1" x14ac:dyDescent="0.35">
      <c r="A17" s="2" t="s">
        <v>13</v>
      </c>
      <c r="B17" s="3">
        <f>AVERAGE(B12:B16)</f>
        <v>240.20295091119186</v>
      </c>
    </row>
    <row r="18" spans="1:6" thickBot="1" x14ac:dyDescent="0.35">
      <c r="A18" s="4" t="s">
        <v>14</v>
      </c>
      <c r="B18" s="5">
        <f>STDEV(B12:B16)</f>
        <v>1.8021287650322444</v>
      </c>
      <c r="E18" s="2" t="s">
        <v>13</v>
      </c>
      <c r="F18" s="3">
        <f>AVERAGE(F12:F16)</f>
        <v>14497.333333333334</v>
      </c>
    </row>
    <row r="19" spans="1:6" thickBot="1" x14ac:dyDescent="0.35">
      <c r="E19" s="4" t="s">
        <v>15</v>
      </c>
      <c r="F19" s="5">
        <f>STDEV(F12:F16)</f>
        <v>547.65074028374454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5" sqref="F15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0.83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/>
      <c r="B4" s="6"/>
      <c r="C4" s="6">
        <f>B4/2.65</f>
        <v>0</v>
      </c>
      <c r="D4" s="6" t="e">
        <f>A4/C4</f>
        <v>#DIV/0!</v>
      </c>
      <c r="E4" s="6" t="e">
        <f>1/D4</f>
        <v>#DIV/0!</v>
      </c>
      <c r="F4" t="s">
        <v>16</v>
      </c>
    </row>
    <row r="5" spans="1:6" ht="14.45" x14ac:dyDescent="0.3">
      <c r="C5">
        <f t="shared" ref="C5:C6" si="0">B5/2.65</f>
        <v>0</v>
      </c>
      <c r="D5" t="e">
        <f t="shared" ref="D5:D6" si="1">A5/C5</f>
        <v>#DIV/0!</v>
      </c>
      <c r="E5" t="e">
        <f t="shared" ref="E5:E6" si="2">1/D5</f>
        <v>#DIV/0!</v>
      </c>
    </row>
    <row r="6" spans="1:6" thickBot="1" x14ac:dyDescent="0.35">
      <c r="C6">
        <f t="shared" si="0"/>
        <v>0</v>
      </c>
      <c r="D6" t="e">
        <f t="shared" si="1"/>
        <v>#DIV/0!</v>
      </c>
      <c r="E6" t="e">
        <f t="shared" si="2"/>
        <v>#DIV/0!</v>
      </c>
    </row>
    <row r="7" spans="1:6" ht="14.45" x14ac:dyDescent="0.3">
      <c r="D7" s="2" t="s">
        <v>5</v>
      </c>
      <c r="E7" s="3" t="e">
        <f>AVERAGE(E4:E6)</f>
        <v>#DIV/0!</v>
      </c>
    </row>
    <row r="8" spans="1:6" thickBot="1" x14ac:dyDescent="0.35">
      <c r="D8" s="4" t="s">
        <v>17</v>
      </c>
      <c r="E8" s="5" t="e">
        <f>STDEV(E4:E6)</f>
        <v>#DIV/0!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12.8</v>
      </c>
      <c r="B12">
        <f>50/A12*60</f>
        <v>234.375</v>
      </c>
      <c r="F12">
        <v>10464</v>
      </c>
    </row>
    <row r="13" spans="1:6" ht="14.45" x14ac:dyDescent="0.3">
      <c r="A13">
        <v>12.81</v>
      </c>
      <c r="B13">
        <f t="shared" ref="B13:B16" si="3">50/A13*60</f>
        <v>234.19203747072598</v>
      </c>
      <c r="F13">
        <v>10676</v>
      </c>
    </row>
    <row r="14" spans="1:6" ht="14.45" x14ac:dyDescent="0.3">
      <c r="A14">
        <v>12.64</v>
      </c>
      <c r="B14">
        <f t="shared" si="3"/>
        <v>237.34177215189871</v>
      </c>
      <c r="F14">
        <v>10245</v>
      </c>
    </row>
    <row r="15" spans="1:6" ht="14.45" x14ac:dyDescent="0.3">
      <c r="A15">
        <v>12.78</v>
      </c>
      <c r="B15">
        <f t="shared" si="3"/>
        <v>234.74178403755869</v>
      </c>
    </row>
    <row r="16" spans="1:6" thickBot="1" x14ac:dyDescent="0.35">
      <c r="A16">
        <v>12.78</v>
      </c>
      <c r="B16">
        <f t="shared" si="3"/>
        <v>234.74178403755869</v>
      </c>
    </row>
    <row r="17" spans="1:6" thickBot="1" x14ac:dyDescent="0.35">
      <c r="A17" s="2" t="s">
        <v>13</v>
      </c>
      <c r="B17" s="3">
        <f>AVERAGE(B12:B16)</f>
        <v>235.07847553954838</v>
      </c>
    </row>
    <row r="18" spans="1:6" ht="15.75" thickBot="1" x14ac:dyDescent="0.3">
      <c r="A18" s="4" t="s">
        <v>14</v>
      </c>
      <c r="B18" s="5">
        <f>STDEV(B12:B16)</f>
        <v>1.287428073243424</v>
      </c>
      <c r="E18" s="2" t="s">
        <v>13</v>
      </c>
      <c r="F18" s="3">
        <f>AVERAGE(F12:F16)</f>
        <v>10461.666666666666</v>
      </c>
    </row>
    <row r="19" spans="1:6" ht="15.75" thickBot="1" x14ac:dyDescent="0.3">
      <c r="E19" s="4" t="s">
        <v>15</v>
      </c>
      <c r="F19" s="5">
        <f>STDEV(F12:F16)</f>
        <v>215.50947388301361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10_22</vt:lpstr>
      <vt:lpstr>10_27</vt:lpstr>
      <vt:lpstr>11_2</vt:lpstr>
      <vt:lpstr>11_5</vt:lpstr>
      <vt:lpstr>11_12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Administrator</cp:lastModifiedBy>
  <dcterms:created xsi:type="dcterms:W3CDTF">2015-10-26T23:35:27Z</dcterms:created>
  <dcterms:modified xsi:type="dcterms:W3CDTF">2015-11-13T19:41:04Z</dcterms:modified>
</cp:coreProperties>
</file>