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32" windowWidth="14340" windowHeight="5832" activeTab="2"/>
  </bookViews>
  <sheets>
    <sheet name="Trial 1" sheetId="1" r:id="rId1"/>
    <sheet name="Trial 2" sheetId="2" r:id="rId2"/>
    <sheet name="Salts Calculations" sheetId="3" r:id="rId3"/>
  </sheets>
  <calcPr calcId="145621"/>
</workbook>
</file>

<file path=xl/calcChain.xml><?xml version="1.0" encoding="utf-8"?>
<calcChain xmlns="http://schemas.openxmlformats.org/spreadsheetml/2006/main">
  <c r="D13" i="3" l="1"/>
  <c r="O5" i="1"/>
  <c r="O6" i="1"/>
  <c r="O7" i="1"/>
  <c r="N7" i="1"/>
  <c r="N6" i="1"/>
  <c r="N5" i="1"/>
  <c r="N4" i="1"/>
  <c r="O4" i="1" s="1"/>
  <c r="O16" i="1" s="1"/>
  <c r="P5" i="1"/>
  <c r="P6" i="1"/>
  <c r="P7" i="1"/>
  <c r="D14" i="3"/>
  <c r="M8" i="1"/>
  <c r="L8" i="1"/>
  <c r="D15" i="3"/>
  <c r="H11" i="3"/>
  <c r="E13" i="1"/>
  <c r="B15" i="3"/>
  <c r="L9" i="1"/>
  <c r="M9" i="1"/>
  <c r="K9" i="1"/>
  <c r="K8" i="1"/>
  <c r="L5" i="1"/>
  <c r="M5" i="1" s="1"/>
  <c r="L6" i="1"/>
  <c r="M6" i="1" s="1"/>
  <c r="L7" i="1"/>
  <c r="M7" i="1" s="1"/>
  <c r="M4" i="1"/>
  <c r="L4" i="1"/>
  <c r="O9" i="1" l="1"/>
  <c r="I9" i="1"/>
  <c r="G8" i="1"/>
  <c r="G9" i="1" l="1"/>
  <c r="G5" i="1"/>
  <c r="G6" i="1"/>
  <c r="G7" i="1"/>
  <c r="G4" i="1"/>
  <c r="D9" i="2"/>
  <c r="C9" i="2"/>
  <c r="B9" i="2"/>
  <c r="D8" i="2"/>
  <c r="C8" i="2"/>
  <c r="B8" i="2"/>
  <c r="F7" i="2"/>
  <c r="G7" i="2" s="1"/>
  <c r="E7" i="2"/>
  <c r="F6" i="2"/>
  <c r="G6" i="2" s="1"/>
  <c r="E6" i="2"/>
  <c r="F5" i="2"/>
  <c r="G5" i="2" s="1"/>
  <c r="E5" i="2"/>
  <c r="F4" i="2"/>
  <c r="G4" i="2" s="1"/>
  <c r="E4" i="2"/>
  <c r="C9" i="1"/>
  <c r="D9" i="1"/>
  <c r="E9" i="1"/>
  <c r="F9" i="1"/>
  <c r="B9" i="1"/>
  <c r="C8" i="1"/>
  <c r="D8" i="1"/>
  <c r="E8" i="1"/>
  <c r="F8" i="1"/>
  <c r="B8" i="1"/>
  <c r="E5" i="1"/>
  <c r="F5" i="1"/>
  <c r="E6" i="1"/>
  <c r="F6" i="1"/>
  <c r="E7" i="1"/>
  <c r="F7" i="1"/>
  <c r="F4" i="1"/>
  <c r="E4" i="1"/>
  <c r="G8" i="2" l="1"/>
  <c r="I9" i="2" s="1"/>
  <c r="G9" i="2"/>
  <c r="E8" i="2"/>
  <c r="E9" i="2"/>
  <c r="F8" i="2"/>
  <c r="F9" i="2"/>
</calcChain>
</file>

<file path=xl/sharedStrings.xml><?xml version="1.0" encoding="utf-8"?>
<sst xmlns="http://schemas.openxmlformats.org/spreadsheetml/2006/main" count="66" uniqueCount="34">
  <si>
    <t xml:space="preserve">Date: </t>
  </si>
  <si>
    <t>Sample #</t>
  </si>
  <si>
    <t>Tube Wt.</t>
  </si>
  <si>
    <t>Wet Wt.</t>
  </si>
  <si>
    <t xml:space="preserve">Dry Wt. </t>
  </si>
  <si>
    <t>Wet Cell Wt.</t>
  </si>
  <si>
    <t xml:space="preserve">OD: </t>
  </si>
  <si>
    <t>Dry Cell Wt.</t>
  </si>
  <si>
    <t>Averages</t>
  </si>
  <si>
    <t>St Dev</t>
  </si>
  <si>
    <t>Units</t>
  </si>
  <si>
    <t>g</t>
  </si>
  <si>
    <t>mg/ml</t>
  </si>
  <si>
    <t>Density</t>
  </si>
  <si>
    <t>OD = 1</t>
  </si>
  <si>
    <t>Dry Wt. 2</t>
  </si>
  <si>
    <t>Dry cell Wt. 2</t>
  </si>
  <si>
    <t>Density 2</t>
  </si>
  <si>
    <t>Compound</t>
  </si>
  <si>
    <t>Amount (g)</t>
  </si>
  <si>
    <t>KCl</t>
  </si>
  <si>
    <t>NaCl</t>
  </si>
  <si>
    <t>NaHCO3</t>
  </si>
  <si>
    <t>FeSO4</t>
  </si>
  <si>
    <t>CaCl2</t>
  </si>
  <si>
    <t>MgCl2</t>
  </si>
  <si>
    <t>MgSO4</t>
  </si>
  <si>
    <t>Amount (mL)</t>
  </si>
  <si>
    <t>Total Wt</t>
  </si>
  <si>
    <t>g salts/g media</t>
  </si>
  <si>
    <t>g salts in media</t>
  </si>
  <si>
    <t>Wet-Dry</t>
  </si>
  <si>
    <t>Minus Salts</t>
  </si>
  <si>
    <t xml:space="preserve">No Salt Density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</si>
</sst>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D1" workbookViewId="0">
      <selection activeCell="J13" sqref="J13"/>
    </sheetView>
  </sheetViews>
  <sheetFormatPr defaultRowHeight="14.4" x14ac:dyDescent="0.3"/>
  <cols>
    <col min="1" max="1" width="8.33203125" bestFit="1" customWidth="1"/>
    <col min="2" max="2" width="8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1" max="11" width="8.6640625" bestFit="1" customWidth="1"/>
    <col min="12" max="12" width="11.88671875" bestFit="1" customWidth="1"/>
    <col min="14" max="14" width="10.109375" bestFit="1" customWidth="1"/>
    <col min="15" max="15" width="13.88671875" bestFit="1" customWidth="1"/>
  </cols>
  <sheetData>
    <row r="1" spans="1:16" x14ac:dyDescent="0.3">
      <c r="A1" t="s">
        <v>0</v>
      </c>
      <c r="B1" s="1">
        <v>42103</v>
      </c>
      <c r="C1" t="s">
        <v>6</v>
      </c>
      <c r="D1">
        <v>0.89500000000000002</v>
      </c>
    </row>
    <row r="3" spans="1:1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x14ac:dyDescent="0.3">
      <c r="A4">
        <v>1</v>
      </c>
      <c r="B4">
        <v>13.098000000000001</v>
      </c>
      <c r="C4">
        <v>13.641</v>
      </c>
      <c r="D4">
        <v>13.129</v>
      </c>
      <c r="E4">
        <f>C4-B4</f>
        <v>0.54299999999999926</v>
      </c>
      <c r="F4">
        <f>D4-B4</f>
        <v>3.0999999999998806E-2</v>
      </c>
      <c r="G4">
        <f>F4/0.05</f>
        <v>0.61999999999997613</v>
      </c>
      <c r="K4">
        <v>13.116</v>
      </c>
      <c r="L4">
        <f>K4-B4</f>
        <v>1.7999999999998906E-2</v>
      </c>
      <c r="M4">
        <f>L4/0.05</f>
        <v>0.35999999999997812</v>
      </c>
      <c r="N4">
        <f>L4-'Salts Calculations'!D14*'Trial 1'!P4</f>
        <v>1.7999999999998906E-2</v>
      </c>
      <c r="O4">
        <f>N4/0.05</f>
        <v>0.35999999999997812</v>
      </c>
    </row>
    <row r="5" spans="1:16" x14ac:dyDescent="0.3">
      <c r="A5">
        <v>2</v>
      </c>
      <c r="B5">
        <v>13.11</v>
      </c>
      <c r="C5">
        <v>13.635999999999999</v>
      </c>
      <c r="D5">
        <v>13.141999999999999</v>
      </c>
      <c r="E5">
        <f t="shared" ref="E5:E7" si="0">C5-B5</f>
        <v>0.5259999999999998</v>
      </c>
      <c r="F5">
        <f t="shared" ref="F5:F7" si="1">D5-B5</f>
        <v>3.2000000000000028E-2</v>
      </c>
      <c r="G5">
        <f t="shared" ref="G5:G7" si="2">F5/0.05</f>
        <v>0.64000000000000057</v>
      </c>
      <c r="K5">
        <v>13.129</v>
      </c>
      <c r="L5">
        <f t="shared" ref="L5:L7" si="3">K5-B5</f>
        <v>1.9000000000000128E-2</v>
      </c>
      <c r="M5">
        <f t="shared" ref="M5:M7" si="4">L5/0.05</f>
        <v>0.38000000000000256</v>
      </c>
      <c r="N5">
        <f>L5-'Salts Calculations'!D14*'Trial 1'!P5</f>
        <v>2.3988513495995373E-3</v>
      </c>
      <c r="O5">
        <f t="shared" ref="O5:O7" si="5">N5/0.05</f>
        <v>4.7977026991990745E-2</v>
      </c>
      <c r="P5">
        <f t="shared" ref="P5:P7" si="6">C5-K5</f>
        <v>0.50699999999999967</v>
      </c>
    </row>
    <row r="6" spans="1:16" x14ac:dyDescent="0.3">
      <c r="A6">
        <v>3</v>
      </c>
      <c r="B6">
        <v>13.074</v>
      </c>
      <c r="C6">
        <v>13.699</v>
      </c>
      <c r="D6">
        <v>13.109</v>
      </c>
      <c r="E6">
        <f t="shared" si="0"/>
        <v>0.625</v>
      </c>
      <c r="F6">
        <f t="shared" si="1"/>
        <v>3.5000000000000142E-2</v>
      </c>
      <c r="G6">
        <f t="shared" si="2"/>
        <v>0.70000000000000284</v>
      </c>
      <c r="K6">
        <v>13.096</v>
      </c>
      <c r="L6">
        <f t="shared" si="3"/>
        <v>2.2000000000000242E-2</v>
      </c>
      <c r="M6">
        <f t="shared" si="4"/>
        <v>0.44000000000000483</v>
      </c>
      <c r="N6">
        <f>L6-'Salts Calculations'!D14*'Trial 1'!P6</f>
        <v>2.2554385873936184E-3</v>
      </c>
      <c r="O6">
        <f t="shared" si="5"/>
        <v>4.5108771747872367E-2</v>
      </c>
      <c r="P6">
        <f t="shared" si="6"/>
        <v>0.60299999999999976</v>
      </c>
    </row>
    <row r="7" spans="1:16" ht="15" thickBot="1" x14ac:dyDescent="0.35">
      <c r="A7">
        <v>4</v>
      </c>
      <c r="B7">
        <v>13.101000000000001</v>
      </c>
      <c r="C7">
        <v>13.877000000000001</v>
      </c>
      <c r="D7">
        <v>13.141</v>
      </c>
      <c r="E7">
        <f t="shared" si="0"/>
        <v>0.7759999999999998</v>
      </c>
      <c r="F7">
        <f t="shared" si="1"/>
        <v>3.9999999999999147E-2</v>
      </c>
      <c r="G7">
        <f t="shared" si="2"/>
        <v>0.79999999999998295</v>
      </c>
      <c r="K7">
        <v>13.129</v>
      </c>
      <c r="L7">
        <f t="shared" si="3"/>
        <v>2.7999999999998693E-2</v>
      </c>
      <c r="M7">
        <f t="shared" si="4"/>
        <v>0.55999999999997385</v>
      </c>
      <c r="N7">
        <f>L7-'Salts Calculations'!D14*'Trial 1'!P7</f>
        <v>3.5075755611433321E-3</v>
      </c>
      <c r="O7">
        <f t="shared" si="5"/>
        <v>7.0151511222866642E-2</v>
      </c>
      <c r="P7">
        <f t="shared" si="6"/>
        <v>0.74800000000000111</v>
      </c>
    </row>
    <row r="8" spans="1:16" x14ac:dyDescent="0.3">
      <c r="A8" t="s">
        <v>8</v>
      </c>
      <c r="B8">
        <f>AVERAGE(B4:B7)</f>
        <v>13.095749999999999</v>
      </c>
      <c r="C8">
        <f t="shared" ref="C8:G8" si="7">AVERAGE(C4:C7)</f>
        <v>13.71325</v>
      </c>
      <c r="D8">
        <f t="shared" si="7"/>
        <v>13.13025</v>
      </c>
      <c r="E8">
        <f t="shared" si="7"/>
        <v>0.61749999999999972</v>
      </c>
      <c r="F8">
        <f t="shared" si="7"/>
        <v>3.4499999999999531E-2</v>
      </c>
      <c r="G8">
        <f t="shared" si="7"/>
        <v>0.68999999999999062</v>
      </c>
      <c r="I8" s="2" t="s">
        <v>14</v>
      </c>
      <c r="J8" s="5"/>
      <c r="K8">
        <f t="shared" ref="K8:M8" si="8">AVERAGE(K4:K7)</f>
        <v>13.117499999999998</v>
      </c>
      <c r="L8">
        <f t="shared" si="8"/>
        <v>2.1749999999999492E-2</v>
      </c>
      <c r="M8">
        <f t="shared" si="8"/>
        <v>0.43499999999998984</v>
      </c>
      <c r="O8" s="7" t="s">
        <v>14</v>
      </c>
    </row>
    <row r="9" spans="1:16" x14ac:dyDescent="0.3">
      <c r="A9" t="s">
        <v>9</v>
      </c>
      <c r="B9">
        <f>STDEV(B4:B7)</f>
        <v>1.5370426148939432E-2</v>
      </c>
      <c r="C9">
        <f t="shared" ref="C9:F9" si="9">STDEV(C4:C7)</f>
        <v>0.11284908801876416</v>
      </c>
      <c r="D9">
        <f t="shared" si="9"/>
        <v>1.5348724159790278E-2</v>
      </c>
      <c r="E9">
        <f t="shared" si="9"/>
        <v>0.11416508514719675</v>
      </c>
      <c r="F9">
        <f t="shared" si="9"/>
        <v>4.0414518843273385E-3</v>
      </c>
      <c r="G9">
        <f t="shared" ref="G9" si="10">STDEV(G4:G7)</f>
        <v>8.082903768654727E-2</v>
      </c>
      <c r="I9" s="3">
        <f>0.69/0.895</f>
        <v>0.77094972067039103</v>
      </c>
      <c r="J9" s="5"/>
      <c r="K9">
        <f t="shared" ref="K9:M9" si="11">STDEV(K4:K7)</f>
        <v>1.558845726811965E-2</v>
      </c>
      <c r="L9">
        <f t="shared" si="11"/>
        <v>4.499999999999677E-3</v>
      </c>
      <c r="M9">
        <f t="shared" si="11"/>
        <v>8.9999999999993807E-2</v>
      </c>
      <c r="O9" s="8">
        <f>M8/D1</f>
        <v>0.48603351955306129</v>
      </c>
    </row>
    <row r="10" spans="1:16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  <row r="13" spans="1:16" x14ac:dyDescent="0.3">
      <c r="E13">
        <f>C8-K8</f>
        <v>0.59575000000000244</v>
      </c>
    </row>
    <row r="16" spans="1:16" x14ac:dyDescent="0.3">
      <c r="O16">
        <f>AVERAGE(O4:O7)</f>
        <v>0.13080932749067697</v>
      </c>
    </row>
    <row r="17" spans="15:15" x14ac:dyDescent="0.3">
      <c r="O1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G9" sqref="G9"/>
    </sheetView>
  </sheetViews>
  <sheetFormatPr defaultRowHeight="14.4" x14ac:dyDescent="0.3"/>
  <cols>
    <col min="1" max="1" width="8.33203125" bestFit="1" customWidth="1"/>
    <col min="2" max="2" width="9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2" max="12" width="12" bestFit="1" customWidth="1"/>
  </cols>
  <sheetData>
    <row r="1" spans="1:15" ht="15" x14ac:dyDescent="0.3">
      <c r="A1" t="s">
        <v>0</v>
      </c>
      <c r="B1" s="1">
        <v>42107</v>
      </c>
      <c r="C1" t="s">
        <v>6</v>
      </c>
      <c r="D1">
        <v>0.91500000000000004</v>
      </c>
    </row>
    <row r="3" spans="1:15" ht="1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</row>
    <row r="4" spans="1:15" ht="15" x14ac:dyDescent="0.3">
      <c r="A4">
        <v>1</v>
      </c>
      <c r="B4">
        <v>13.122</v>
      </c>
      <c r="C4">
        <v>13.925000000000001</v>
      </c>
      <c r="D4">
        <v>13.16</v>
      </c>
      <c r="E4">
        <f>C4-B4</f>
        <v>0.80300000000000082</v>
      </c>
      <c r="F4">
        <f>D4-B4</f>
        <v>3.8000000000000256E-2</v>
      </c>
      <c r="G4">
        <f>F4/0.05</f>
        <v>0.76000000000000512</v>
      </c>
    </row>
    <row r="5" spans="1:15" ht="15" x14ac:dyDescent="0.3">
      <c r="A5">
        <v>2</v>
      </c>
      <c r="B5">
        <v>13.093999999999999</v>
      </c>
      <c r="C5">
        <v>14.11</v>
      </c>
      <c r="D5">
        <v>13.141999999999999</v>
      </c>
      <c r="E5">
        <f t="shared" ref="E5:E7" si="0">C5-B5</f>
        <v>1.016</v>
      </c>
      <c r="F5">
        <f t="shared" ref="F5:F7" si="1">D5-B5</f>
        <v>4.8000000000000043E-2</v>
      </c>
      <c r="G5">
        <f t="shared" ref="G5:G7" si="2">F5/0.05</f>
        <v>0.96000000000000085</v>
      </c>
    </row>
    <row r="6" spans="1:15" ht="15" x14ac:dyDescent="0.3">
      <c r="A6">
        <v>3</v>
      </c>
      <c r="B6">
        <v>13.054</v>
      </c>
      <c r="C6">
        <v>15.205</v>
      </c>
      <c r="D6">
        <v>13.137</v>
      </c>
      <c r="E6">
        <f t="shared" si="0"/>
        <v>2.1509999999999998</v>
      </c>
      <c r="F6">
        <f t="shared" si="1"/>
        <v>8.3000000000000185E-2</v>
      </c>
      <c r="G6">
        <f t="shared" si="2"/>
        <v>1.6600000000000037</v>
      </c>
    </row>
    <row r="7" spans="1:15" ht="15" thickBot="1" x14ac:dyDescent="0.35">
      <c r="A7">
        <v>4</v>
      </c>
      <c r="B7">
        <v>13.108000000000001</v>
      </c>
      <c r="C7">
        <v>16.050999999999998</v>
      </c>
      <c r="D7">
        <v>13.215</v>
      </c>
      <c r="E7">
        <f t="shared" si="0"/>
        <v>2.9429999999999978</v>
      </c>
      <c r="F7">
        <f t="shared" si="1"/>
        <v>0.10699999999999932</v>
      </c>
      <c r="G7">
        <f t="shared" si="2"/>
        <v>2.1399999999999864</v>
      </c>
    </row>
    <row r="8" spans="1:15" x14ac:dyDescent="0.3">
      <c r="A8" t="s">
        <v>8</v>
      </c>
      <c r="B8">
        <f>AVERAGE(B4:B7)</f>
        <v>13.0945</v>
      </c>
      <c r="C8">
        <f t="shared" ref="C8:G8" si="3">AVERAGE(C4:C7)</f>
        <v>14.822749999999999</v>
      </c>
      <c r="D8">
        <f t="shared" si="3"/>
        <v>13.163499999999999</v>
      </c>
      <c r="E8">
        <f t="shared" si="3"/>
        <v>1.7282499999999996</v>
      </c>
      <c r="F8">
        <f t="shared" si="3"/>
        <v>6.899999999999995E-2</v>
      </c>
      <c r="G8">
        <f t="shared" si="3"/>
        <v>1.379999999999999</v>
      </c>
      <c r="I8" s="2" t="s">
        <v>14</v>
      </c>
      <c r="J8" s="5"/>
      <c r="O8" s="2"/>
    </row>
    <row r="9" spans="1:15" x14ac:dyDescent="0.3">
      <c r="A9" t="s">
        <v>9</v>
      </c>
      <c r="B9">
        <f>STDEV(B4:B7)</f>
        <v>2.9320072760255257E-2</v>
      </c>
      <c r="C9">
        <f t="shared" ref="C9:G9" si="4">STDEV(C4:C7)</f>
        <v>0.99476642987185615</v>
      </c>
      <c r="D9">
        <f t="shared" si="4"/>
        <v>3.5725807665234498E-2</v>
      </c>
      <c r="E9">
        <f t="shared" si="4"/>
        <v>1.0029494420624259</v>
      </c>
      <c r="F9">
        <f t="shared" si="4"/>
        <v>3.1843366656180969E-2</v>
      </c>
      <c r="G9">
        <f t="shared" si="4"/>
        <v>0.63686733312361965</v>
      </c>
      <c r="I9" s="3">
        <f>G8/D1</f>
        <v>1.5081967213114742</v>
      </c>
      <c r="J9" s="5"/>
      <c r="O9" s="3"/>
    </row>
    <row r="10" spans="1:15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O1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14" sqref="D14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0.77734375" bestFit="1" customWidth="1"/>
  </cols>
  <sheetData>
    <row r="1" spans="1:8" x14ac:dyDescent="0.3">
      <c r="A1" t="s">
        <v>18</v>
      </c>
      <c r="B1" t="s">
        <v>19</v>
      </c>
    </row>
    <row r="2" spans="1:8" x14ac:dyDescent="0.3">
      <c r="A2" t="s">
        <v>20</v>
      </c>
      <c r="B2">
        <v>3.02</v>
      </c>
    </row>
    <row r="3" spans="1:8" x14ac:dyDescent="0.3">
      <c r="A3" t="s">
        <v>22</v>
      </c>
      <c r="B3">
        <v>45</v>
      </c>
    </row>
    <row r="4" spans="1:8" x14ac:dyDescent="0.3">
      <c r="A4" t="s">
        <v>21</v>
      </c>
      <c r="B4">
        <v>198</v>
      </c>
    </row>
    <row r="5" spans="1:8" x14ac:dyDescent="0.3">
      <c r="A5" t="s">
        <v>24</v>
      </c>
      <c r="B5">
        <v>1.26</v>
      </c>
    </row>
    <row r="6" spans="1:8" x14ac:dyDescent="0.3">
      <c r="A6" t="s">
        <v>25</v>
      </c>
      <c r="B6">
        <v>24.75</v>
      </c>
    </row>
    <row r="7" spans="1:8" x14ac:dyDescent="0.3">
      <c r="A7" t="s">
        <v>26</v>
      </c>
      <c r="B7">
        <v>31.05</v>
      </c>
    </row>
    <row r="10" spans="1:8" x14ac:dyDescent="0.3">
      <c r="B10" t="s">
        <v>27</v>
      </c>
      <c r="H10" t="s">
        <v>30</v>
      </c>
    </row>
    <row r="11" spans="1:8" x14ac:dyDescent="0.3">
      <c r="A11" t="s">
        <v>23</v>
      </c>
      <c r="B11">
        <v>45</v>
      </c>
      <c r="H11">
        <f>0.6*D14</f>
        <v>1.9646329763787693E-2</v>
      </c>
    </row>
    <row r="13" spans="1:8" x14ac:dyDescent="0.3">
      <c r="D13">
        <f>303/9000</f>
        <v>3.3666666666666664E-2</v>
      </c>
    </row>
    <row r="14" spans="1:8" x14ac:dyDescent="0.3">
      <c r="D14">
        <f>B15/(B15+8953)</f>
        <v>3.2743882939646154E-2</v>
      </c>
      <c r="E14" t="s">
        <v>29</v>
      </c>
    </row>
    <row r="15" spans="1:8" x14ac:dyDescent="0.3">
      <c r="A15" t="s">
        <v>28</v>
      </c>
      <c r="B15">
        <f>SUM(B2:B7)</f>
        <v>303.08</v>
      </c>
      <c r="D15">
        <f>1000*D14</f>
        <v>32.743882939646156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 1</vt:lpstr>
      <vt:lpstr>Trial 2</vt:lpstr>
      <vt:lpstr>Salts Calculations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2015-04-14T00:27:10Z</dcterms:created>
  <dcterms:modified xsi:type="dcterms:W3CDTF">2015-05-06T02:01:26Z</dcterms:modified>
</cp:coreProperties>
</file>