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dia dos Resultados" sheetId="1" r:id="rId4"/>
    <sheet state="visible" name="Experimentos 1ª Fase" sheetId="2" r:id="rId5"/>
    <sheet state="visible" name="Experimentos 2ª Fase" sheetId="3" r:id="rId6"/>
    <sheet state="visible" name="Intervalo de Confiança" sheetId="4" r:id="rId7"/>
  </sheets>
  <definedNames/>
  <calcPr/>
</workbook>
</file>

<file path=xl/sharedStrings.xml><?xml version="1.0" encoding="utf-8"?>
<sst xmlns="http://schemas.openxmlformats.org/spreadsheetml/2006/main" count="112" uniqueCount="38">
  <si>
    <t>Quantidade de pistas: 1</t>
  </si>
  <si>
    <t>Quantidade de pistas: 2</t>
  </si>
  <si>
    <t>A0 = 3 avioes ; As = 15min</t>
  </si>
  <si>
    <t>Média</t>
  </si>
  <si>
    <t>Aviões atendidos pelo aeroporto:</t>
  </si>
  <si>
    <t>Throughtput do aeroporto (aviões/h):</t>
  </si>
  <si>
    <t>Tempo médio no solo (min):</t>
  </si>
  <si>
    <t>Utilização da pista 0:</t>
  </si>
  <si>
    <t>Utilização do finger 0:</t>
  </si>
  <si>
    <t>Utilização do finger 1:</t>
  </si>
  <si>
    <t>Utilização do finger 2:</t>
  </si>
  <si>
    <t>Utilização da bomba de combustivel</t>
  </si>
  <si>
    <t>Tempo médio de espera na fila (min)</t>
  </si>
  <si>
    <t>Pouso</t>
  </si>
  <si>
    <t>Decolagem</t>
  </si>
  <si>
    <t>Acesso a pista</t>
  </si>
  <si>
    <t>Desembarque</t>
  </si>
  <si>
    <t>Abastecimento</t>
  </si>
  <si>
    <t>A0 = 6 avioes ; As = 20min</t>
  </si>
  <si>
    <t>Utilização da pista 1:</t>
  </si>
  <si>
    <t>Quantidade de finges: 4</t>
  </si>
  <si>
    <t>Utilização do finger 3:</t>
  </si>
  <si>
    <t>Tempo de chegada (min)</t>
  </si>
  <si>
    <t>Aviões atendidos</t>
  </si>
  <si>
    <t>Tempo em fila (pista)</t>
  </si>
  <si>
    <t>Tempo em fila (finger)</t>
  </si>
  <si>
    <t>Duplicando o número de pistas</t>
  </si>
  <si>
    <t>114, 32</t>
  </si>
  <si>
    <t>Cálculo do Intervalo de Confiança</t>
  </si>
  <si>
    <t>Tempo</t>
  </si>
  <si>
    <t>Soma</t>
  </si>
  <si>
    <t>Tamanho</t>
  </si>
  <si>
    <t>Amplitude (H)</t>
  </si>
  <si>
    <t>Confiança 5%</t>
  </si>
  <si>
    <t>(N &lt; 30)</t>
  </si>
  <si>
    <t>Desvio Padrão</t>
  </si>
  <si>
    <t>Int. Confiança 95%</t>
  </si>
  <si>
    <r>
      <rPr>
        <rFont val="Calibri"/>
        <b/>
        <color rgb="FF000000"/>
        <sz val="12.0"/>
      </rPr>
      <t xml:space="preserve">TODO: </t>
    </r>
    <r>
      <rPr>
        <rFont val="Calibri"/>
        <color rgb="FF000000"/>
        <sz val="12.0"/>
      </rPr>
      <t>Configurar dados de horas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</si>
</sst>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/>
    <font>
      <b/>
      <color rgb="FF0000FF"/>
      <name val="Arial"/>
      <scheme val="minor"/>
    </font>
    <font>
      <color theme="1"/>
      <name val="Arial"/>
    </font>
    <font>
      <color rgb="FF000000"/>
      <name val="Arial"/>
    </font>
    <font>
      <color rgb="FF0000FF"/>
      <name val="Arial"/>
    </font>
    <font>
      <color theme="1"/>
      <name val="Arial"/>
      <scheme val="minor"/>
    </font>
    <font>
      <color rgb="FF0000FF"/>
      <name val="Arial"/>
      <scheme val="minor"/>
    </font>
    <font>
      <color rgb="FF000000"/>
      <name val="&quot;Arial&quot;"/>
    </font>
    <font>
      <b/>
      <color rgb="FF000000"/>
      <name val="Arial"/>
    </font>
    <font>
      <b/>
      <sz val="16.0"/>
      <color rgb="FF000000"/>
      <name val="Calibri"/>
    </font>
    <font>
      <b/>
      <sz val="16.0"/>
      <color rgb="FFE36C09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2D69B"/>
        <bgColor rgb="FFC2D69B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readingOrder="0"/>
    </xf>
    <xf borderId="0" fillId="0" fontId="5" numFmtId="2" xfId="0" applyAlignment="1" applyFont="1" applyNumberFormat="1">
      <alignment horizontal="right"/>
    </xf>
    <xf borderId="4" fillId="0" fontId="6" numFmtId="0" xfId="0" applyBorder="1" applyFont="1"/>
    <xf borderId="4" fillId="0" fontId="6" numFmtId="2" xfId="0" applyAlignment="1" applyBorder="1" applyFont="1" applyNumberFormat="1">
      <alignment horizontal="right"/>
    </xf>
    <xf borderId="4" fillId="0" fontId="7" numFmtId="2" xfId="0" applyBorder="1" applyFont="1" applyNumberFormat="1"/>
    <xf borderId="4" fillId="0" fontId="6" numFmtId="2" xfId="0" applyAlignment="1" applyBorder="1" applyFont="1" applyNumberFormat="1">
      <alignment horizontal="right" readingOrder="0"/>
    </xf>
    <xf borderId="4" fillId="0" fontId="8" numFmtId="0" xfId="0" applyAlignment="1" applyBorder="1" applyFont="1">
      <alignment readingOrder="0"/>
    </xf>
    <xf borderId="4" fillId="0" fontId="7" numFmtId="0" xfId="0" applyBorder="1" applyFont="1"/>
    <xf borderId="4" fillId="0" fontId="6" numFmtId="0" xfId="0" applyAlignment="1" applyBorder="1" applyFont="1">
      <alignment readingOrder="0"/>
    </xf>
    <xf borderId="1" fillId="2" fontId="2" numFmtId="0" xfId="0" applyAlignment="1" applyBorder="1" applyFont="1">
      <alignment horizontal="center" readingOrder="0"/>
    </xf>
    <xf borderId="4" fillId="0" fontId="5" numFmtId="0" xfId="0" applyAlignment="1" applyBorder="1" applyFont="1">
      <alignment readingOrder="0"/>
    </xf>
    <xf borderId="4" fillId="0" fontId="5" numFmtId="2" xfId="0" applyAlignment="1" applyBorder="1" applyFont="1" applyNumberFormat="1">
      <alignment horizontal="right" readingOrder="0"/>
    </xf>
    <xf borderId="5" fillId="0" fontId="6" numFmtId="0" xfId="0" applyBorder="1" applyFont="1"/>
    <xf borderId="0" fillId="0" fontId="5" numFmtId="1" xfId="0" applyAlignment="1" applyFont="1" applyNumberFormat="1">
      <alignment horizontal="right"/>
    </xf>
    <xf borderId="4" fillId="0" fontId="9" numFmtId="2" xfId="0" applyBorder="1" applyFont="1" applyNumberFormat="1"/>
    <xf borderId="4" fillId="0" fontId="9" numFmtId="0" xfId="0" applyBorder="1" applyFont="1"/>
    <xf borderId="0" fillId="0" fontId="10" numFmtId="0" xfId="0" applyAlignment="1" applyFont="1">
      <alignment readingOrder="0"/>
    </xf>
    <xf borderId="0" fillId="0" fontId="5" numFmtId="2" xfId="0" applyFont="1" applyNumberFormat="1"/>
    <xf borderId="4" fillId="3" fontId="11" numFmtId="0" xfId="0" applyBorder="1" applyFill="1" applyFont="1"/>
    <xf borderId="4" fillId="0" fontId="5" numFmtId="1" xfId="0" applyAlignment="1" applyBorder="1" applyFont="1" applyNumberFormat="1">
      <alignment horizontal="center"/>
    </xf>
    <xf borderId="4" fillId="0" fontId="5" numFmtId="1" xfId="0" applyAlignment="1" applyBorder="1" applyFont="1" applyNumberFormat="1">
      <alignment horizontal="center" readingOrder="0"/>
    </xf>
    <xf borderId="4" fillId="0" fontId="5" numFmtId="2" xfId="0" applyAlignment="1" applyBorder="1" applyFont="1" applyNumberFormat="1">
      <alignment horizontal="center" readingOrder="0"/>
    </xf>
    <xf borderId="4" fillId="0" fontId="5" numFmtId="2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/>
    </xf>
    <xf borderId="0" fillId="0" fontId="5" numFmtId="1" xfId="0" applyAlignment="1" applyFont="1" applyNumberFormat="1">
      <alignment horizontal="center"/>
    </xf>
    <xf borderId="0" fillId="0" fontId="8" numFmtId="0" xfId="0" applyAlignment="1" applyFont="1">
      <alignment readingOrder="0"/>
    </xf>
    <xf borderId="6" fillId="0" fontId="6" numFmtId="1" xfId="0" applyAlignment="1" applyBorder="1" applyFont="1" applyNumberFormat="1">
      <alignment horizontal="right" readingOrder="0"/>
    </xf>
    <xf borderId="6" fillId="0" fontId="6" numFmtId="2" xfId="0" applyAlignment="1" applyBorder="1" applyFont="1" applyNumberFormat="1">
      <alignment horizontal="right" readingOrder="0"/>
    </xf>
    <xf borderId="6" fillId="0" fontId="6" numFmtId="0" xfId="0" applyAlignment="1" applyBorder="1" applyFont="1">
      <alignment horizontal="right" readingOrder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4" numFmtId="0" xfId="0" applyAlignment="1" applyFont="1">
      <alignment vertical="bottom"/>
    </xf>
    <xf borderId="7" fillId="0" fontId="14" numFmtId="1" xfId="0" applyAlignment="1" applyBorder="1" applyFont="1" applyNumberFormat="1">
      <alignment vertical="bottom"/>
    </xf>
    <xf borderId="8" fillId="0" fontId="15" numFmtId="0" xfId="0" applyAlignment="1" applyBorder="1" applyFont="1">
      <alignment vertical="bottom"/>
    </xf>
    <xf borderId="9" fillId="2" fontId="16" numFmtId="1" xfId="0" applyAlignment="1" applyBorder="1" applyFont="1" applyNumberFormat="1">
      <alignment horizontal="right" vertical="bottom"/>
    </xf>
    <xf borderId="9" fillId="0" fontId="14" numFmtId="1" xfId="0" applyAlignment="1" applyBorder="1" applyFont="1" applyNumberFormat="1">
      <alignment horizontal="right" readingOrder="0" vertical="bottom"/>
    </xf>
    <xf borderId="9" fillId="0" fontId="14" numFmtId="0" xfId="0" applyAlignment="1" applyBorder="1" applyFont="1">
      <alignment horizontal="right" readingOrder="0" vertical="bottom"/>
    </xf>
    <xf borderId="8" fillId="0" fontId="15" numFmtId="0" xfId="0" applyAlignment="1" applyBorder="1" applyFont="1">
      <alignment vertical="bottom"/>
    </xf>
    <xf borderId="9" fillId="0" fontId="14" numFmtId="0" xfId="0" applyAlignment="1" applyBorder="1" applyFont="1">
      <alignment horizontal="right" vertical="bottom"/>
    </xf>
    <xf borderId="9" fillId="0" fontId="14" numFmtId="0" xfId="0" applyAlignment="1" applyBorder="1" applyFont="1">
      <alignment horizontal="right" vertical="bottom"/>
    </xf>
    <xf borderId="9" fillId="0" fontId="14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0" fillId="0" fontId="14" numFmtId="1" xfId="0" applyAlignment="1" applyFont="1" applyNumberFormat="1">
      <alignment horizontal="right"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horizontal="center" vertical="bottom"/>
    </xf>
    <xf borderId="7" fillId="0" fontId="14" numFmtId="0" xfId="0" applyAlignment="1" applyBorder="1" applyFont="1">
      <alignment vertical="bottom"/>
    </xf>
    <xf borderId="8" fillId="0" fontId="16" numFmtId="0" xfId="0" applyAlignment="1" applyBorder="1" applyFont="1">
      <alignment vertical="bottom"/>
    </xf>
    <xf borderId="9" fillId="4" fontId="16" numFmtId="1" xfId="0" applyAlignment="1" applyBorder="1" applyFill="1" applyFont="1" applyNumberFormat="1">
      <alignment horizontal="right" vertical="bottom"/>
    </xf>
    <xf borderId="0" fillId="0" fontId="1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Gráfico de Desempenho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'Experimentos 1ª Fase'!$C$3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1ª Fase'!$B$4:$B$12</c:f>
            </c:strRef>
          </c:cat>
          <c:val>
            <c:numRef>
              <c:f>'Experimentos 1ª Fase'!$C$4:$C$12</c:f>
              <c:numCache/>
            </c:numRef>
          </c:val>
        </c:ser>
        <c:axId val="1470709230"/>
        <c:axId val="1702718524"/>
      </c:barChart>
      <c:lineChart>
        <c:ser>
          <c:idx val="1"/>
          <c:order val="1"/>
          <c:tx>
            <c:strRef>
              <c:f>'Experimentos 1ª Fase'!$D$3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1ª Fase'!$B$4:$B$12</c:f>
            </c:strRef>
          </c:cat>
          <c:val>
            <c:numRef>
              <c:f>'Experimentos 1ª Fase'!$D$4:$D$12</c:f>
              <c:numCache/>
            </c:numRef>
          </c:val>
          <c:smooth val="0"/>
        </c:ser>
        <c:ser>
          <c:idx val="2"/>
          <c:order val="2"/>
          <c:tx>
            <c:strRef>
              <c:f>'Experimentos 1ª Fase'!$E$3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1ª Fase'!$B$4:$B$12</c:f>
            </c:strRef>
          </c:cat>
          <c:val>
            <c:numRef>
              <c:f>'Experimentos 1ª Fase'!$E$4:$E$12</c:f>
              <c:numCache/>
            </c:numRef>
          </c:val>
          <c:smooth val="0"/>
        </c:ser>
        <c:axId val="1470709230"/>
        <c:axId val="1702718524"/>
      </c:lineChart>
      <c:catAx>
        <c:axId val="147070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de chegada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2718524"/>
      </c:catAx>
      <c:valAx>
        <c:axId val="1702718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07092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Gráfico de Desempenho</a:t>
            </a:r>
          </a:p>
        </c:rich>
      </c:tx>
      <c:layout>
        <c:manualLayout>
          <c:xMode val="edge"/>
          <c:yMode val="edge"/>
          <c:x val="0.026623376623376625"/>
          <c:y val="0.0674825174825174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'Experimentos 1ª Fase'!$C$20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1ª Fase'!$B$21:$B$29</c:f>
            </c:strRef>
          </c:cat>
          <c:val>
            <c:numRef>
              <c:f>'Experimentos 1ª Fase'!$C$21:$C$29</c:f>
              <c:numCache/>
            </c:numRef>
          </c:val>
        </c:ser>
        <c:axId val="2025644715"/>
        <c:axId val="219944388"/>
      </c:barChart>
      <c:lineChart>
        <c:varyColors val="0"/>
        <c:ser>
          <c:idx val="1"/>
          <c:order val="1"/>
          <c:tx>
            <c:strRef>
              <c:f>'Experimentos 1ª Fase'!$D$20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1ª Fase'!$B$21:$B$29</c:f>
            </c:strRef>
          </c:cat>
          <c:val>
            <c:numRef>
              <c:f>'Experimentos 1ª Fase'!$D$21:$D$29</c:f>
              <c:numCache/>
            </c:numRef>
          </c:val>
          <c:smooth val="0"/>
        </c:ser>
        <c:axId val="2025644715"/>
        <c:axId val="219944388"/>
      </c:lineChart>
      <c:catAx>
        <c:axId val="2025644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de chegada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9944388"/>
      </c:catAx>
      <c:valAx>
        <c:axId val="219944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56447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Gráfico de Desempenho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'Experimentos 2ª Fase'!$C$3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Fase'!$B$4:$B$12</c:f>
            </c:strRef>
          </c:cat>
          <c:val>
            <c:numRef>
              <c:f>'Experimentos 2ª Fase'!$C$4:$C$12</c:f>
              <c:numCache/>
            </c:numRef>
          </c:val>
        </c:ser>
        <c:axId val="1328425531"/>
        <c:axId val="2063198400"/>
      </c:barChart>
      <c:lineChart>
        <c:ser>
          <c:idx val="1"/>
          <c:order val="1"/>
          <c:tx>
            <c:strRef>
              <c:f>'Experimentos 2ª Fase'!$D$3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Fase'!$B$4:$B$12</c:f>
            </c:strRef>
          </c:cat>
          <c:val>
            <c:numRef>
              <c:f>'Experimentos 2ª Fase'!$D$4:$D$12</c:f>
              <c:numCache/>
            </c:numRef>
          </c:val>
          <c:smooth val="0"/>
        </c:ser>
        <c:ser>
          <c:idx val="2"/>
          <c:order val="2"/>
          <c:tx>
            <c:strRef>
              <c:f>'Experimentos 2ª Fase'!$E$3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Fase'!$B$4:$B$12</c:f>
            </c:strRef>
          </c:cat>
          <c:val>
            <c:numRef>
              <c:f>'Experimentos 2ª Fase'!$E$4:$E$12</c:f>
              <c:numCache/>
            </c:numRef>
          </c:val>
          <c:smooth val="0"/>
        </c:ser>
        <c:axId val="1328425531"/>
        <c:axId val="2063198400"/>
      </c:lineChart>
      <c:catAx>
        <c:axId val="1328425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de chegada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3198400"/>
      </c:catAx>
      <c:valAx>
        <c:axId val="2063198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84255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Gráfico de Desempenho</a:t>
            </a:r>
          </a:p>
        </c:rich>
      </c:tx>
      <c:layout>
        <c:manualLayout>
          <c:xMode val="edge"/>
          <c:yMode val="edge"/>
          <c:x val="0.026623376623376625"/>
          <c:y val="0.0674825174825174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'Experimentos 2ª Fase'!$C$20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Fase'!$B$21:$B$29</c:f>
            </c:strRef>
          </c:cat>
          <c:val>
            <c:numRef>
              <c:f>'Experimentos 2ª Fase'!$C$21:$C$29</c:f>
              <c:numCache/>
            </c:numRef>
          </c:val>
        </c:ser>
        <c:axId val="433981269"/>
        <c:axId val="699502254"/>
      </c:barChart>
      <c:lineChart>
        <c:ser>
          <c:idx val="1"/>
          <c:order val="1"/>
          <c:tx>
            <c:strRef>
              <c:f>'Experimentos 2ª Fase'!$D$20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Fase'!$B$21:$B$29</c:f>
            </c:strRef>
          </c:cat>
          <c:val>
            <c:numRef>
              <c:f>'Experimentos 2ª Fase'!$D$21:$D$29</c:f>
              <c:numCache/>
            </c:numRef>
          </c:val>
          <c:smooth val="0"/>
        </c:ser>
        <c:ser>
          <c:idx val="2"/>
          <c:order val="2"/>
          <c:tx>
            <c:strRef>
              <c:f>'Experimentos 2ª Fase'!$E$20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Fase'!$B$21:$B$29</c:f>
            </c:strRef>
          </c:cat>
          <c:val>
            <c:numRef>
              <c:f>'Experimentos 2ª Fase'!$E$21:$E$29</c:f>
              <c:numCache/>
            </c:numRef>
          </c:val>
          <c:smooth val="0"/>
        </c:ser>
        <c:axId val="433981269"/>
        <c:axId val="699502254"/>
      </c:lineChart>
      <c:catAx>
        <c:axId val="433981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de chegada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9502254"/>
      </c:catAx>
      <c:valAx>
        <c:axId val="699502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39812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Tempo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'Intervalo de Confiança'!$B$4:$B$13</c:f>
              <c:numCache/>
            </c:numRef>
          </c:val>
          <c:smooth val="0"/>
        </c:ser>
        <c:axId val="527763813"/>
        <c:axId val="1459224737"/>
      </c:lineChart>
      <c:catAx>
        <c:axId val="527763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224737"/>
      </c:catAx>
      <c:valAx>
        <c:axId val="1459224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763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0</xdr:rowOff>
    </xdr:from>
    <xdr:ext cx="4400550" cy="2724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17</xdr:row>
      <xdr:rowOff>133350</xdr:rowOff>
    </xdr:from>
    <xdr:ext cx="4400550" cy="2724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0</xdr:rowOff>
    </xdr:from>
    <xdr:ext cx="4400550" cy="27241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17</xdr:row>
      <xdr:rowOff>133350</xdr:rowOff>
    </xdr:from>
    <xdr:ext cx="4400550" cy="27241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2</xdr:row>
      <xdr:rowOff>57150</xdr:rowOff>
    </xdr:from>
    <xdr:ext cx="5495925" cy="27908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13"/>
    <col customWidth="1" min="3" max="7" width="5.13"/>
    <col customWidth="1" min="8" max="8" width="5.5"/>
    <col customWidth="1" min="10" max="10" width="29.75"/>
    <col customWidth="1" min="11" max="15" width="5.13"/>
    <col customWidth="1" min="16" max="16" width="5.75"/>
    <col customWidth="1" min="18" max="18" width="29.75"/>
    <col customWidth="1" min="19" max="23" width="5.13"/>
    <col customWidth="1" min="24" max="24" width="5.75"/>
  </cols>
  <sheetData>
    <row r="1" ht="15.75" customHeight="1">
      <c r="B1" s="1" t="s">
        <v>0</v>
      </c>
      <c r="J1" s="1" t="s">
        <v>1</v>
      </c>
    </row>
    <row r="2" ht="15.75" customHeight="1">
      <c r="B2" s="2" t="s">
        <v>2</v>
      </c>
      <c r="C2" s="3"/>
      <c r="D2" s="3"/>
      <c r="E2" s="3"/>
      <c r="F2" s="3"/>
      <c r="G2" s="4"/>
      <c r="H2" s="5" t="s">
        <v>3</v>
      </c>
      <c r="I2" s="6"/>
      <c r="J2" s="2" t="s">
        <v>2</v>
      </c>
      <c r="K2" s="3"/>
      <c r="L2" s="3"/>
      <c r="M2" s="3"/>
      <c r="N2" s="3"/>
      <c r="O2" s="4"/>
      <c r="P2" s="5" t="s">
        <v>3</v>
      </c>
    </row>
    <row r="3" ht="15.75" customHeight="1">
      <c r="B3" s="7" t="s">
        <v>4</v>
      </c>
      <c r="C3" s="8">
        <v>95.0</v>
      </c>
      <c r="D3" s="8">
        <v>95.0</v>
      </c>
      <c r="E3" s="8">
        <v>95.0</v>
      </c>
      <c r="F3" s="8">
        <v>95.0</v>
      </c>
      <c r="G3" s="8">
        <v>95.0</v>
      </c>
      <c r="H3" s="9">
        <f t="shared" ref="H3:H7" si="1">MEDIAN(C3:G3)</f>
        <v>95</v>
      </c>
      <c r="I3" s="6"/>
      <c r="J3" s="7" t="s">
        <v>4</v>
      </c>
      <c r="K3" s="10">
        <v>97.0</v>
      </c>
      <c r="L3" s="10">
        <v>97.0</v>
      </c>
      <c r="M3" s="10">
        <v>97.0</v>
      </c>
      <c r="N3" s="10">
        <v>98.0</v>
      </c>
      <c r="O3" s="10">
        <v>98.0</v>
      </c>
      <c r="P3" s="9">
        <f t="shared" ref="P3:P7" si="2">MEDIAN(K3:O3)</f>
        <v>97</v>
      </c>
    </row>
    <row r="4" ht="15.75" customHeight="1">
      <c r="B4" s="7" t="s">
        <v>5</v>
      </c>
      <c r="C4" s="8">
        <v>3.96</v>
      </c>
      <c r="D4" s="8">
        <v>3.96</v>
      </c>
      <c r="E4" s="8">
        <v>3.96</v>
      </c>
      <c r="F4" s="8">
        <v>3.96</v>
      </c>
      <c r="G4" s="8">
        <v>3.96</v>
      </c>
      <c r="H4" s="9">
        <f t="shared" si="1"/>
        <v>3.96</v>
      </c>
      <c r="I4" s="6"/>
      <c r="J4" s="7" t="s">
        <v>5</v>
      </c>
      <c r="K4" s="10">
        <v>4.04</v>
      </c>
      <c r="L4" s="10">
        <v>4.04</v>
      </c>
      <c r="M4" s="10">
        <v>4.04</v>
      </c>
      <c r="N4" s="10">
        <v>4.08</v>
      </c>
      <c r="O4" s="10">
        <v>4.08</v>
      </c>
      <c r="P4" s="9">
        <f t="shared" si="2"/>
        <v>4.04</v>
      </c>
    </row>
    <row r="5" ht="15.75" customHeight="1">
      <c r="B5" s="7" t="s">
        <v>6</v>
      </c>
      <c r="C5" s="10">
        <v>29.27</v>
      </c>
      <c r="D5" s="11">
        <v>26.6</v>
      </c>
      <c r="E5" s="11">
        <v>17.13</v>
      </c>
      <c r="F5" s="11">
        <v>22.13</v>
      </c>
      <c r="G5" s="11">
        <v>26.6</v>
      </c>
      <c r="H5" s="9">
        <f t="shared" si="1"/>
        <v>26.6</v>
      </c>
      <c r="I5" s="6"/>
      <c r="J5" s="7" t="s">
        <v>6</v>
      </c>
      <c r="K5" s="10">
        <v>5.93</v>
      </c>
      <c r="L5" s="11">
        <v>6.25</v>
      </c>
      <c r="M5" s="11">
        <v>6.25</v>
      </c>
      <c r="N5" s="11">
        <v>5.74</v>
      </c>
      <c r="O5" s="11">
        <v>6.28</v>
      </c>
      <c r="P5" s="9">
        <f t="shared" si="2"/>
        <v>6.25</v>
      </c>
    </row>
    <row r="6" ht="15.75" customHeight="1">
      <c r="B6" s="7" t="s">
        <v>7</v>
      </c>
      <c r="C6" s="8">
        <v>0.46</v>
      </c>
      <c r="D6" s="8">
        <v>0.46</v>
      </c>
      <c r="E6" s="8">
        <v>0.46</v>
      </c>
      <c r="F6" s="8">
        <v>0.46</v>
      </c>
      <c r="G6" s="8">
        <v>0.46</v>
      </c>
      <c r="H6" s="9">
        <f t="shared" si="1"/>
        <v>0.46</v>
      </c>
      <c r="I6" s="6"/>
      <c r="J6" s="7" t="s">
        <v>7</v>
      </c>
      <c r="K6" s="10">
        <v>0.35</v>
      </c>
      <c r="L6" s="10">
        <v>0.33</v>
      </c>
      <c r="M6" s="10">
        <v>0.33</v>
      </c>
      <c r="N6" s="10">
        <v>0.36</v>
      </c>
      <c r="O6" s="10">
        <v>0.31</v>
      </c>
      <c r="P6" s="9">
        <f t="shared" si="2"/>
        <v>0.33</v>
      </c>
    </row>
    <row r="7" ht="15.75" customHeight="1">
      <c r="B7" s="7" t="s">
        <v>8</v>
      </c>
      <c r="C7" s="8">
        <v>0.13</v>
      </c>
      <c r="D7" s="8">
        <v>0.13</v>
      </c>
      <c r="E7" s="8">
        <v>0.13</v>
      </c>
      <c r="F7" s="8">
        <v>0.13</v>
      </c>
      <c r="G7" s="8">
        <v>0.13</v>
      </c>
      <c r="H7" s="9">
        <f t="shared" si="1"/>
        <v>0.13</v>
      </c>
      <c r="I7" s="6"/>
      <c r="J7" s="7" t="s">
        <v>8</v>
      </c>
      <c r="K7" s="8">
        <v>0.13</v>
      </c>
      <c r="L7" s="10">
        <v>0.14</v>
      </c>
      <c r="M7" s="10">
        <v>0.14</v>
      </c>
      <c r="N7" s="10">
        <v>0.12</v>
      </c>
      <c r="O7" s="10">
        <v>0.17</v>
      </c>
      <c r="P7" s="9">
        <f t="shared" si="2"/>
        <v>0.14</v>
      </c>
    </row>
    <row r="8" ht="15.75" customHeight="1">
      <c r="B8" s="7"/>
      <c r="C8" s="8"/>
      <c r="D8" s="8"/>
      <c r="E8" s="8"/>
      <c r="F8" s="8"/>
      <c r="G8" s="8"/>
      <c r="H8" s="12"/>
      <c r="I8" s="6"/>
      <c r="J8" s="7" t="s">
        <v>9</v>
      </c>
      <c r="K8" s="10">
        <v>0.14</v>
      </c>
      <c r="L8" s="10">
        <v>0.14</v>
      </c>
      <c r="M8" s="10">
        <v>0.14</v>
      </c>
      <c r="N8" s="10">
        <v>0.14</v>
      </c>
      <c r="O8" s="10">
        <v>0.14</v>
      </c>
      <c r="P8" s="12"/>
    </row>
    <row r="9" ht="15.75" customHeight="1">
      <c r="B9" s="7" t="s">
        <v>9</v>
      </c>
      <c r="C9" s="8">
        <v>0.13</v>
      </c>
      <c r="D9" s="8">
        <v>0.13</v>
      </c>
      <c r="E9" s="8">
        <v>0.13</v>
      </c>
      <c r="F9" s="8">
        <v>0.13</v>
      </c>
      <c r="G9" s="8">
        <v>0.13</v>
      </c>
      <c r="H9" s="9">
        <f t="shared" ref="H9:H10" si="3">MEDIAN(C9:G9)</f>
        <v>0.13</v>
      </c>
      <c r="I9" s="6"/>
      <c r="J9" s="13" t="s">
        <v>10</v>
      </c>
      <c r="K9" s="10">
        <v>0.13</v>
      </c>
      <c r="L9" s="10">
        <v>0.13</v>
      </c>
      <c r="M9" s="8">
        <v>0.13</v>
      </c>
      <c r="N9" s="10">
        <v>0.14</v>
      </c>
      <c r="O9" s="10">
        <v>0.14</v>
      </c>
      <c r="P9" s="9">
        <f t="shared" ref="P9:P10" si="4">MEDIAN(K9:O9)</f>
        <v>0.13</v>
      </c>
    </row>
    <row r="10" ht="15.75" customHeight="1">
      <c r="B10" s="13" t="s">
        <v>11</v>
      </c>
      <c r="C10" s="10">
        <v>0.1</v>
      </c>
      <c r="D10" s="10">
        <v>0.13</v>
      </c>
      <c r="E10" s="11">
        <v>0.13</v>
      </c>
      <c r="F10" s="11">
        <v>0.13</v>
      </c>
      <c r="G10" s="11">
        <v>0.1</v>
      </c>
      <c r="H10" s="9">
        <f t="shared" si="3"/>
        <v>0.13</v>
      </c>
      <c r="I10" s="6"/>
      <c r="J10" s="13" t="s">
        <v>11</v>
      </c>
      <c r="K10" s="10">
        <v>0.12</v>
      </c>
      <c r="L10" s="10">
        <v>0.15</v>
      </c>
      <c r="M10" s="11">
        <v>0.15</v>
      </c>
      <c r="N10" s="11">
        <v>0.11</v>
      </c>
      <c r="O10" s="11">
        <v>0.15</v>
      </c>
      <c r="P10" s="9">
        <f t="shared" si="4"/>
        <v>0.15</v>
      </c>
    </row>
    <row r="11" ht="15.75" customHeight="1">
      <c r="B11" s="14" t="s">
        <v>12</v>
      </c>
      <c r="C11" s="3"/>
      <c r="D11" s="3"/>
      <c r="E11" s="3"/>
      <c r="F11" s="3"/>
      <c r="G11" s="4"/>
      <c r="H11" s="12"/>
      <c r="J11" s="14" t="s">
        <v>12</v>
      </c>
      <c r="K11" s="3"/>
      <c r="L11" s="3"/>
      <c r="M11" s="3"/>
      <c r="N11" s="3"/>
      <c r="O11" s="4"/>
      <c r="P11" s="12"/>
    </row>
    <row r="12" ht="15.75" customHeight="1">
      <c r="B12" s="15" t="s">
        <v>13</v>
      </c>
      <c r="C12" s="16">
        <v>21.78</v>
      </c>
      <c r="D12" s="11">
        <v>19.04</v>
      </c>
      <c r="E12" s="11">
        <v>11.28</v>
      </c>
      <c r="F12" s="11">
        <v>13.75</v>
      </c>
      <c r="G12" s="11">
        <v>19.04</v>
      </c>
      <c r="H12" s="9">
        <f t="shared" ref="H12:H16" si="5">MEDIAN(C12:G12)</f>
        <v>19.04</v>
      </c>
      <c r="I12" s="6"/>
      <c r="J12" s="15" t="s">
        <v>13</v>
      </c>
      <c r="K12" s="16">
        <v>0.08</v>
      </c>
      <c r="L12" s="11">
        <v>0.07</v>
      </c>
      <c r="M12" s="11">
        <v>0.07</v>
      </c>
      <c r="N12" s="11">
        <v>0.08</v>
      </c>
      <c r="O12" s="11">
        <v>0.1</v>
      </c>
      <c r="P12" s="9">
        <f t="shared" ref="P12:P16" si="6">MEDIAN(K12:O12)</f>
        <v>0.08</v>
      </c>
    </row>
    <row r="13" ht="15.75" customHeight="1">
      <c r="B13" s="15" t="s">
        <v>14</v>
      </c>
      <c r="C13" s="16">
        <v>23.69</v>
      </c>
      <c r="D13" s="11">
        <v>20.67</v>
      </c>
      <c r="E13" s="11">
        <v>11.17</v>
      </c>
      <c r="F13" s="11">
        <v>14.17</v>
      </c>
      <c r="G13" s="11">
        <v>20.67</v>
      </c>
      <c r="H13" s="9">
        <f t="shared" si="5"/>
        <v>20.67</v>
      </c>
      <c r="I13" s="6"/>
      <c r="J13" s="15" t="s">
        <v>14</v>
      </c>
      <c r="K13" s="16">
        <v>0.1</v>
      </c>
      <c r="L13" s="11">
        <v>0.05</v>
      </c>
      <c r="M13" s="11">
        <v>0.05</v>
      </c>
      <c r="N13" s="11">
        <v>0.09</v>
      </c>
      <c r="O13" s="11">
        <v>0.04</v>
      </c>
      <c r="P13" s="9">
        <f t="shared" si="6"/>
        <v>0.05</v>
      </c>
    </row>
    <row r="14" ht="15.75" customHeight="1">
      <c r="B14" s="15" t="s">
        <v>15</v>
      </c>
      <c r="C14" s="16">
        <v>22.74</v>
      </c>
      <c r="D14" s="11">
        <v>19.86</v>
      </c>
      <c r="E14" s="11">
        <v>11.23</v>
      </c>
      <c r="F14" s="11">
        <v>13.96</v>
      </c>
      <c r="G14" s="11">
        <v>19.86</v>
      </c>
      <c r="H14" s="9">
        <f t="shared" si="5"/>
        <v>19.86</v>
      </c>
      <c r="I14" s="6"/>
      <c r="J14" s="15" t="s">
        <v>15</v>
      </c>
      <c r="K14" s="16">
        <v>0.09</v>
      </c>
      <c r="L14" s="11">
        <v>0.06</v>
      </c>
      <c r="M14" s="11">
        <v>0.06</v>
      </c>
      <c r="N14" s="11">
        <v>0.09</v>
      </c>
      <c r="O14" s="11">
        <v>0.07</v>
      </c>
      <c r="P14" s="9">
        <f t="shared" si="6"/>
        <v>0.07</v>
      </c>
    </row>
    <row r="15" ht="15.75" customHeight="1">
      <c r="B15" s="11" t="s">
        <v>16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9">
        <f t="shared" si="5"/>
        <v>0</v>
      </c>
      <c r="J15" s="11" t="s">
        <v>16</v>
      </c>
      <c r="K15" s="16">
        <v>0.0</v>
      </c>
      <c r="L15" s="16">
        <v>0.0</v>
      </c>
      <c r="M15" s="16">
        <v>0.0</v>
      </c>
      <c r="N15" s="16">
        <v>0.0</v>
      </c>
      <c r="O15" s="16">
        <v>0.0</v>
      </c>
      <c r="P15" s="9">
        <f t="shared" si="6"/>
        <v>0</v>
      </c>
    </row>
    <row r="16" ht="15.75" customHeight="1">
      <c r="B16" s="11" t="s">
        <v>17</v>
      </c>
      <c r="C16" s="16">
        <v>0.0</v>
      </c>
      <c r="D16" s="16">
        <v>0.0</v>
      </c>
      <c r="E16" s="16">
        <v>0.0</v>
      </c>
      <c r="F16" s="16">
        <v>0.0</v>
      </c>
      <c r="G16" s="16">
        <v>0.0</v>
      </c>
      <c r="H16" s="9">
        <f t="shared" si="5"/>
        <v>0</v>
      </c>
      <c r="J16" s="11" t="s">
        <v>17</v>
      </c>
      <c r="K16" s="16">
        <v>0.0</v>
      </c>
      <c r="L16" s="16">
        <v>0.0</v>
      </c>
      <c r="M16" s="16">
        <v>0.0</v>
      </c>
      <c r="N16" s="16">
        <v>0.0</v>
      </c>
      <c r="O16" s="16">
        <v>0.0</v>
      </c>
      <c r="P16" s="9">
        <f t="shared" si="6"/>
        <v>0</v>
      </c>
    </row>
    <row r="17" ht="15.75" customHeight="1">
      <c r="C17" s="6"/>
      <c r="K17" s="6"/>
    </row>
    <row r="18" ht="15.75" customHeight="1">
      <c r="B18" s="17"/>
      <c r="C18" s="18"/>
      <c r="J18" s="17"/>
      <c r="K18" s="18"/>
    </row>
    <row r="19" ht="15.75" customHeight="1">
      <c r="B19" s="1" t="s">
        <v>0</v>
      </c>
      <c r="J19" s="1" t="s">
        <v>1</v>
      </c>
    </row>
    <row r="20" ht="15.75" customHeight="1">
      <c r="B20" s="14" t="s">
        <v>18</v>
      </c>
      <c r="C20" s="3"/>
      <c r="D20" s="3"/>
      <c r="E20" s="3"/>
      <c r="F20" s="3"/>
      <c r="G20" s="4"/>
      <c r="H20" s="5" t="s">
        <v>3</v>
      </c>
      <c r="J20" s="14" t="s">
        <v>18</v>
      </c>
      <c r="K20" s="3"/>
      <c r="L20" s="3"/>
      <c r="M20" s="3"/>
      <c r="N20" s="3"/>
      <c r="O20" s="4"/>
      <c r="P20" s="5" t="s">
        <v>3</v>
      </c>
    </row>
    <row r="21" ht="15.75" customHeight="1">
      <c r="B21" s="7" t="s">
        <v>4</v>
      </c>
      <c r="C21" s="10">
        <v>75.0</v>
      </c>
      <c r="D21" s="10">
        <v>75.0</v>
      </c>
      <c r="E21" s="10">
        <v>75.0</v>
      </c>
      <c r="F21" s="10">
        <v>75.0</v>
      </c>
      <c r="G21" s="10">
        <v>75.0</v>
      </c>
      <c r="H21" s="19">
        <f t="shared" ref="H21:H24" si="7">MEDIAN(C21:G21)</f>
        <v>75</v>
      </c>
      <c r="J21" s="7" t="s">
        <v>4</v>
      </c>
      <c r="K21" s="10">
        <v>75.0</v>
      </c>
      <c r="L21" s="10">
        <v>76.0</v>
      </c>
      <c r="M21" s="10">
        <v>74.0</v>
      </c>
      <c r="N21" s="10">
        <v>74.0</v>
      </c>
      <c r="O21" s="10">
        <v>75.0</v>
      </c>
      <c r="P21" s="19">
        <f t="shared" ref="P21:P28" si="8">MEDIAN(K21:O21)</f>
        <v>75</v>
      </c>
    </row>
    <row r="22" ht="15.75" customHeight="1">
      <c r="B22" s="7" t="s">
        <v>5</v>
      </c>
      <c r="C22" s="10">
        <v>3.12</v>
      </c>
      <c r="D22" s="10">
        <v>3.12</v>
      </c>
      <c r="E22" s="10">
        <v>3.12</v>
      </c>
      <c r="F22" s="10">
        <v>3.12</v>
      </c>
      <c r="G22" s="10">
        <v>3.12</v>
      </c>
      <c r="H22" s="19">
        <f t="shared" si="7"/>
        <v>3.12</v>
      </c>
      <c r="J22" s="7" t="s">
        <v>5</v>
      </c>
      <c r="K22" s="10">
        <v>3.12</v>
      </c>
      <c r="L22" s="10">
        <v>3.17</v>
      </c>
      <c r="M22" s="10">
        <v>3.08</v>
      </c>
      <c r="N22" s="10">
        <v>3.08</v>
      </c>
      <c r="O22" s="10">
        <v>3.12</v>
      </c>
      <c r="P22" s="19">
        <f t="shared" si="8"/>
        <v>3.12</v>
      </c>
    </row>
    <row r="23" ht="15.75" customHeight="1">
      <c r="B23" s="7" t="s">
        <v>6</v>
      </c>
      <c r="C23" s="10">
        <v>37.39</v>
      </c>
      <c r="D23" s="11">
        <v>35.67</v>
      </c>
      <c r="E23" s="11">
        <v>38.12</v>
      </c>
      <c r="F23" s="11">
        <v>35.67</v>
      </c>
      <c r="G23" s="11">
        <v>37.28</v>
      </c>
      <c r="H23" s="19">
        <f t="shared" si="7"/>
        <v>37.28</v>
      </c>
      <c r="J23" s="7" t="s">
        <v>6</v>
      </c>
      <c r="K23" s="10">
        <v>32.43</v>
      </c>
      <c r="L23" s="11">
        <v>30.46</v>
      </c>
      <c r="M23" s="11">
        <v>31.22</v>
      </c>
      <c r="N23" s="11">
        <v>32.16</v>
      </c>
      <c r="O23" s="11">
        <v>32.43</v>
      </c>
      <c r="P23" s="19">
        <f t="shared" si="8"/>
        <v>32.16</v>
      </c>
    </row>
    <row r="24" ht="15.75" customHeight="1">
      <c r="B24" s="7" t="s">
        <v>7</v>
      </c>
      <c r="C24" s="10">
        <v>0.36</v>
      </c>
      <c r="D24" s="10">
        <v>0.36</v>
      </c>
      <c r="E24" s="10">
        <v>0.36</v>
      </c>
      <c r="F24" s="10">
        <v>0.36</v>
      </c>
      <c r="G24" s="10">
        <v>0.36</v>
      </c>
      <c r="H24" s="19">
        <f t="shared" si="7"/>
        <v>0.36</v>
      </c>
      <c r="J24" s="7" t="s">
        <v>7</v>
      </c>
      <c r="K24" s="10">
        <v>0.22</v>
      </c>
      <c r="L24" s="10">
        <v>0.19</v>
      </c>
      <c r="M24" s="10">
        <v>0.19</v>
      </c>
      <c r="N24" s="10">
        <v>0.22</v>
      </c>
      <c r="O24" s="10">
        <v>0.22</v>
      </c>
      <c r="P24" s="19">
        <f t="shared" si="8"/>
        <v>0.22</v>
      </c>
    </row>
    <row r="25" ht="15.75" customHeight="1">
      <c r="B25" s="7"/>
      <c r="C25" s="10"/>
      <c r="D25" s="10"/>
      <c r="E25" s="10"/>
      <c r="F25" s="10"/>
      <c r="G25" s="10"/>
      <c r="H25" s="20"/>
      <c r="J25" s="21" t="s">
        <v>19</v>
      </c>
      <c r="K25" s="10">
        <v>0.15</v>
      </c>
      <c r="L25" s="10">
        <v>0.17</v>
      </c>
      <c r="M25" s="10">
        <v>0.17</v>
      </c>
      <c r="N25" s="10">
        <v>0.14</v>
      </c>
      <c r="O25" s="10">
        <v>0.15</v>
      </c>
      <c r="P25" s="19">
        <f t="shared" si="8"/>
        <v>0.15</v>
      </c>
    </row>
    <row r="26" ht="15.75" customHeight="1">
      <c r="B26" s="7" t="s">
        <v>8</v>
      </c>
      <c r="C26" s="10">
        <v>0.53</v>
      </c>
      <c r="D26" s="10">
        <v>0.53</v>
      </c>
      <c r="E26" s="10">
        <v>0.53</v>
      </c>
      <c r="F26" s="10">
        <v>0.53</v>
      </c>
      <c r="G26" s="10">
        <v>0.53</v>
      </c>
      <c r="H26" s="19">
        <f t="shared" ref="H26:H28" si="9">MEDIAN(C26:G26)</f>
        <v>0.53</v>
      </c>
      <c r="J26" s="7" t="s">
        <v>8</v>
      </c>
      <c r="K26" s="10">
        <v>0.53</v>
      </c>
      <c r="L26" s="10">
        <v>0.53</v>
      </c>
      <c r="M26" s="10">
        <v>0.51</v>
      </c>
      <c r="N26" s="10">
        <v>0.51</v>
      </c>
      <c r="O26" s="10">
        <v>0.53</v>
      </c>
      <c r="P26" s="19">
        <f t="shared" si="8"/>
        <v>0.53</v>
      </c>
    </row>
    <row r="27" ht="15.75" customHeight="1">
      <c r="B27" s="7" t="s">
        <v>9</v>
      </c>
      <c r="C27" s="10">
        <v>0.51</v>
      </c>
      <c r="D27" s="10">
        <v>0.51</v>
      </c>
      <c r="E27" s="10">
        <v>0.51</v>
      </c>
      <c r="F27" s="10">
        <v>0.51</v>
      </c>
      <c r="G27" s="10">
        <v>0.51</v>
      </c>
      <c r="H27" s="19">
        <f t="shared" si="9"/>
        <v>0.51</v>
      </c>
      <c r="J27" s="7" t="s">
        <v>9</v>
      </c>
      <c r="K27" s="10">
        <v>0.51</v>
      </c>
      <c r="L27" s="10">
        <v>0.53</v>
      </c>
      <c r="M27" s="10">
        <v>0.51</v>
      </c>
      <c r="N27" s="10">
        <v>0.51</v>
      </c>
      <c r="O27" s="10">
        <v>0.51</v>
      </c>
      <c r="P27" s="19">
        <f t="shared" si="8"/>
        <v>0.51</v>
      </c>
    </row>
    <row r="28" ht="15.75" customHeight="1">
      <c r="B28" s="13" t="s">
        <v>11</v>
      </c>
      <c r="C28" s="10">
        <v>0.49</v>
      </c>
      <c r="D28" s="10">
        <v>0.43</v>
      </c>
      <c r="E28" s="11">
        <v>0.53</v>
      </c>
      <c r="F28" s="10">
        <v>0.43</v>
      </c>
      <c r="G28" s="11">
        <v>0.48</v>
      </c>
      <c r="H28" s="19">
        <f t="shared" si="9"/>
        <v>0.48</v>
      </c>
      <c r="J28" s="13" t="s">
        <v>11</v>
      </c>
      <c r="K28" s="10">
        <v>0.55</v>
      </c>
      <c r="L28" s="10">
        <v>0.48</v>
      </c>
      <c r="M28" s="11">
        <v>0.46</v>
      </c>
      <c r="N28" s="11">
        <v>0.5</v>
      </c>
      <c r="O28" s="11">
        <v>0.55</v>
      </c>
      <c r="P28" s="19">
        <f t="shared" si="8"/>
        <v>0.5</v>
      </c>
    </row>
    <row r="29" ht="15.75" customHeight="1">
      <c r="B29" s="14" t="s">
        <v>12</v>
      </c>
      <c r="C29" s="3"/>
      <c r="D29" s="3"/>
      <c r="E29" s="3"/>
      <c r="F29" s="3"/>
      <c r="G29" s="4"/>
      <c r="H29" s="20"/>
      <c r="J29" s="14" t="s">
        <v>12</v>
      </c>
      <c r="K29" s="3"/>
      <c r="L29" s="3"/>
      <c r="M29" s="3"/>
      <c r="N29" s="3"/>
      <c r="O29" s="4"/>
      <c r="P29" s="20"/>
    </row>
    <row r="30" ht="15.75" customHeight="1">
      <c r="B30" s="15" t="s">
        <v>13</v>
      </c>
      <c r="C30" s="16">
        <v>4.6</v>
      </c>
      <c r="D30" s="11">
        <v>4.79</v>
      </c>
      <c r="E30" s="11">
        <v>4.11</v>
      </c>
      <c r="F30" s="11">
        <v>4.79</v>
      </c>
      <c r="G30" s="11">
        <v>4.32</v>
      </c>
      <c r="H30" s="19">
        <f t="shared" ref="H30:H34" si="10">MEDIAN(C30:G30)</f>
        <v>4.6</v>
      </c>
      <c r="J30" s="15" t="s">
        <v>13</v>
      </c>
      <c r="K30" s="16">
        <v>0.59</v>
      </c>
      <c r="L30" s="11">
        <v>0.57</v>
      </c>
      <c r="M30" s="11">
        <v>0.58</v>
      </c>
      <c r="N30" s="11">
        <v>0.58</v>
      </c>
      <c r="O30" s="11">
        <v>0.39</v>
      </c>
      <c r="P30" s="19">
        <f t="shared" ref="P30:P34" si="11">MEDIAN(K30:O30)</f>
        <v>0.58</v>
      </c>
    </row>
    <row r="31" ht="15.75" customHeight="1">
      <c r="B31" s="15" t="s">
        <v>14</v>
      </c>
      <c r="C31" s="16">
        <v>6.2</v>
      </c>
      <c r="D31" s="11">
        <v>6.68</v>
      </c>
      <c r="E31" s="11">
        <v>6.41</v>
      </c>
      <c r="F31" s="11">
        <v>6.68</v>
      </c>
      <c r="G31" s="11">
        <v>6.47</v>
      </c>
      <c r="H31" s="19">
        <f t="shared" si="10"/>
        <v>6.47</v>
      </c>
      <c r="J31" s="15" t="s">
        <v>14</v>
      </c>
      <c r="K31" s="16">
        <v>0.08</v>
      </c>
      <c r="L31" s="11">
        <v>0.08</v>
      </c>
      <c r="M31" s="11">
        <v>0.18</v>
      </c>
      <c r="N31" s="11">
        <v>0.12</v>
      </c>
      <c r="O31" s="11">
        <v>0.08</v>
      </c>
      <c r="P31" s="19">
        <f t="shared" si="11"/>
        <v>0.08</v>
      </c>
    </row>
    <row r="32" ht="15.75" customHeight="1">
      <c r="B32" s="15" t="s">
        <v>15</v>
      </c>
      <c r="C32" s="16">
        <v>5.4</v>
      </c>
      <c r="D32" s="11">
        <v>5.83</v>
      </c>
      <c r="E32" s="11">
        <v>5.26</v>
      </c>
      <c r="F32" s="11">
        <v>5.83</v>
      </c>
      <c r="G32" s="11">
        <v>5.39</v>
      </c>
      <c r="H32" s="19">
        <f t="shared" si="10"/>
        <v>5.4</v>
      </c>
      <c r="J32" s="15" t="s">
        <v>15</v>
      </c>
      <c r="K32" s="16">
        <v>0.33</v>
      </c>
      <c r="L32" s="11">
        <v>0.32</v>
      </c>
      <c r="M32" s="11">
        <v>0.38</v>
      </c>
      <c r="N32" s="11">
        <v>0.35</v>
      </c>
      <c r="O32" s="11">
        <v>0.33</v>
      </c>
      <c r="P32" s="19">
        <f t="shared" si="11"/>
        <v>0.33</v>
      </c>
    </row>
    <row r="33" ht="15.75" customHeight="1">
      <c r="B33" s="11" t="s">
        <v>16</v>
      </c>
      <c r="C33" s="16">
        <v>1.36</v>
      </c>
      <c r="D33" s="16">
        <v>0.25</v>
      </c>
      <c r="E33" s="16">
        <v>0.8</v>
      </c>
      <c r="F33" s="16">
        <v>0.25</v>
      </c>
      <c r="G33" s="16">
        <v>0.25</v>
      </c>
      <c r="H33" s="19">
        <f t="shared" si="10"/>
        <v>0.25</v>
      </c>
      <c r="J33" s="11" t="s">
        <v>16</v>
      </c>
      <c r="K33" s="16">
        <v>1.33</v>
      </c>
      <c r="L33" s="16">
        <v>0.8</v>
      </c>
      <c r="M33" s="16">
        <v>0.36</v>
      </c>
      <c r="N33" s="16">
        <v>0.85</v>
      </c>
      <c r="O33" s="16">
        <v>1.33</v>
      </c>
      <c r="P33" s="19">
        <f t="shared" si="11"/>
        <v>0.85</v>
      </c>
    </row>
    <row r="34" ht="15.75" customHeight="1">
      <c r="B34" s="11" t="s">
        <v>17</v>
      </c>
      <c r="C34" s="16">
        <v>0.68</v>
      </c>
      <c r="D34" s="16">
        <v>0.61</v>
      </c>
      <c r="E34" s="16">
        <v>1.04</v>
      </c>
      <c r="F34" s="16">
        <v>0.61</v>
      </c>
      <c r="G34" s="16">
        <v>2.22</v>
      </c>
      <c r="H34" s="19">
        <f t="shared" si="10"/>
        <v>0.68</v>
      </c>
      <c r="J34" s="11" t="s">
        <v>17</v>
      </c>
      <c r="K34" s="16">
        <v>0.58</v>
      </c>
      <c r="L34" s="16">
        <v>0.83</v>
      </c>
      <c r="M34" s="16">
        <v>2.95</v>
      </c>
      <c r="N34" s="16">
        <v>2.25</v>
      </c>
      <c r="O34" s="16">
        <v>0.58</v>
      </c>
      <c r="P34" s="19">
        <f t="shared" si="11"/>
        <v>0.83</v>
      </c>
    </row>
    <row r="35" ht="15.75" customHeight="1">
      <c r="C35" s="6"/>
    </row>
    <row r="36" ht="15.75" customHeight="1">
      <c r="B36" s="1" t="s">
        <v>20</v>
      </c>
    </row>
    <row r="37" ht="15.75" customHeight="1">
      <c r="B37" s="14" t="s">
        <v>18</v>
      </c>
      <c r="C37" s="3"/>
      <c r="D37" s="3"/>
      <c r="E37" s="3"/>
      <c r="F37" s="3"/>
      <c r="G37" s="4"/>
      <c r="H37" s="5" t="s">
        <v>3</v>
      </c>
    </row>
    <row r="38" ht="15.75" customHeight="1">
      <c r="B38" s="7" t="s">
        <v>4</v>
      </c>
      <c r="C38" s="10">
        <v>76.0</v>
      </c>
      <c r="D38" s="10">
        <v>75.0</v>
      </c>
      <c r="E38" s="10">
        <v>74.0</v>
      </c>
      <c r="F38" s="10">
        <v>76.0</v>
      </c>
      <c r="G38" s="10">
        <v>76.0</v>
      </c>
      <c r="H38" s="19">
        <f t="shared" ref="H38:H46" si="12">MEDIAN(C38:G38)</f>
        <v>76</v>
      </c>
    </row>
    <row r="39" ht="15.75" customHeight="1">
      <c r="B39" s="7" t="s">
        <v>5</v>
      </c>
      <c r="C39" s="10">
        <v>3.17</v>
      </c>
      <c r="D39" s="10">
        <v>3.12</v>
      </c>
      <c r="E39" s="10">
        <v>3.08</v>
      </c>
      <c r="F39" s="10">
        <v>3.12</v>
      </c>
      <c r="G39" s="10">
        <v>3.17</v>
      </c>
      <c r="H39" s="19">
        <f t="shared" si="12"/>
        <v>3.12</v>
      </c>
    </row>
    <row r="40" ht="15.75" customHeight="1">
      <c r="B40" s="7" t="s">
        <v>6</v>
      </c>
      <c r="C40" s="10">
        <v>36.97</v>
      </c>
      <c r="D40" s="11">
        <v>36.23</v>
      </c>
      <c r="E40" s="11">
        <v>37.15</v>
      </c>
      <c r="F40" s="11">
        <v>36.23</v>
      </c>
      <c r="G40" s="11">
        <v>36.97</v>
      </c>
      <c r="H40" s="19">
        <f t="shared" si="12"/>
        <v>36.97</v>
      </c>
    </row>
    <row r="41" ht="15.75" customHeight="1">
      <c r="B41" s="7" t="s">
        <v>7</v>
      </c>
      <c r="C41" s="10">
        <v>0.37</v>
      </c>
      <c r="D41" s="10">
        <v>0.36</v>
      </c>
      <c r="E41" s="10">
        <v>0.36</v>
      </c>
      <c r="F41" s="10">
        <v>0.36</v>
      </c>
      <c r="G41" s="10">
        <v>0.37</v>
      </c>
      <c r="H41" s="19">
        <f t="shared" si="12"/>
        <v>0.36</v>
      </c>
    </row>
    <row r="42" ht="15.75" customHeight="1">
      <c r="B42" s="7" t="s">
        <v>8</v>
      </c>
      <c r="C42" s="10">
        <v>0.26</v>
      </c>
      <c r="D42" s="10">
        <v>0.26</v>
      </c>
      <c r="E42" s="10">
        <v>0.26</v>
      </c>
      <c r="F42" s="10">
        <v>0.26</v>
      </c>
      <c r="G42" s="10">
        <v>0.26</v>
      </c>
      <c r="H42" s="19">
        <f t="shared" si="12"/>
        <v>0.26</v>
      </c>
    </row>
    <row r="43" ht="15.75" customHeight="1">
      <c r="B43" s="13" t="s">
        <v>9</v>
      </c>
      <c r="C43" s="10">
        <v>0.26</v>
      </c>
      <c r="D43" s="10">
        <v>0.26</v>
      </c>
      <c r="E43" s="10">
        <v>0.26</v>
      </c>
      <c r="F43" s="10">
        <v>0.26</v>
      </c>
      <c r="G43" s="10">
        <v>0.26</v>
      </c>
      <c r="H43" s="19">
        <f t="shared" si="12"/>
        <v>0.26</v>
      </c>
    </row>
    <row r="44" ht="15.75" customHeight="1">
      <c r="B44" s="13" t="s">
        <v>10</v>
      </c>
      <c r="C44" s="10">
        <v>0.26</v>
      </c>
      <c r="D44" s="10">
        <v>0.26</v>
      </c>
      <c r="E44" s="10">
        <v>0.26</v>
      </c>
      <c r="F44" s="10">
        <v>0.26</v>
      </c>
      <c r="G44" s="10">
        <v>0.26</v>
      </c>
      <c r="H44" s="19">
        <f t="shared" si="12"/>
        <v>0.26</v>
      </c>
    </row>
    <row r="45" ht="15.75" customHeight="1">
      <c r="B45" s="13" t="s">
        <v>21</v>
      </c>
      <c r="C45" s="10">
        <v>0.26</v>
      </c>
      <c r="D45" s="10">
        <v>0.25</v>
      </c>
      <c r="E45" s="10">
        <v>0.25</v>
      </c>
      <c r="F45" s="10">
        <v>0.25</v>
      </c>
      <c r="G45" s="10">
        <v>0.26</v>
      </c>
      <c r="H45" s="19">
        <f t="shared" si="12"/>
        <v>0.25</v>
      </c>
    </row>
    <row r="46" ht="15.75" customHeight="1">
      <c r="B46" s="13" t="s">
        <v>11</v>
      </c>
      <c r="C46" s="10">
        <v>0.52</v>
      </c>
      <c r="D46" s="10">
        <v>0.43</v>
      </c>
      <c r="E46" s="11">
        <v>0.49</v>
      </c>
      <c r="F46" s="11">
        <v>0.43</v>
      </c>
      <c r="G46" s="11">
        <v>0.52</v>
      </c>
      <c r="H46" s="19">
        <f t="shared" si="12"/>
        <v>0.49</v>
      </c>
    </row>
    <row r="47" ht="15.75" customHeight="1">
      <c r="B47" s="14" t="s">
        <v>12</v>
      </c>
      <c r="C47" s="3"/>
      <c r="D47" s="3"/>
      <c r="E47" s="3"/>
      <c r="F47" s="3"/>
      <c r="G47" s="4"/>
      <c r="H47" s="20"/>
    </row>
    <row r="48" ht="15.75" customHeight="1">
      <c r="B48" s="15" t="s">
        <v>13</v>
      </c>
      <c r="C48" s="16">
        <v>5.32</v>
      </c>
      <c r="D48" s="11">
        <v>4.81</v>
      </c>
      <c r="E48" s="11">
        <v>4.64</v>
      </c>
      <c r="F48" s="11">
        <v>4.81</v>
      </c>
      <c r="G48" s="11">
        <v>5.36</v>
      </c>
      <c r="H48" s="19">
        <f t="shared" ref="H48:H52" si="13">MEDIAN(C48:G48)</f>
        <v>4.81</v>
      </c>
    </row>
    <row r="49" ht="15.75" customHeight="1">
      <c r="B49" s="15" t="s">
        <v>14</v>
      </c>
      <c r="C49" s="16">
        <v>6.96</v>
      </c>
      <c r="D49" s="11">
        <v>5.99</v>
      </c>
      <c r="E49" s="11">
        <v>7.28</v>
      </c>
      <c r="F49" s="11">
        <v>6.99</v>
      </c>
      <c r="G49" s="11">
        <v>6.96</v>
      </c>
      <c r="H49" s="19">
        <f t="shared" si="13"/>
        <v>6.96</v>
      </c>
    </row>
    <row r="50" ht="15.75" customHeight="1">
      <c r="B50" s="15" t="s">
        <v>15</v>
      </c>
      <c r="C50" s="16">
        <v>6.14</v>
      </c>
      <c r="D50" s="11">
        <v>5.9</v>
      </c>
      <c r="E50" s="11">
        <v>5.96</v>
      </c>
      <c r="F50" s="11">
        <v>5.9</v>
      </c>
      <c r="G50" s="11">
        <v>6.14</v>
      </c>
      <c r="H50" s="19">
        <f t="shared" si="13"/>
        <v>5.96</v>
      </c>
    </row>
    <row r="51" ht="15.75" customHeight="1">
      <c r="B51" s="11" t="s">
        <v>16</v>
      </c>
      <c r="C51" s="16">
        <v>0.0</v>
      </c>
      <c r="D51" s="16">
        <v>0.0</v>
      </c>
      <c r="E51" s="16">
        <v>0.0</v>
      </c>
      <c r="F51" s="16">
        <v>0.0</v>
      </c>
      <c r="G51" s="16">
        <v>0.0</v>
      </c>
      <c r="H51" s="19">
        <f t="shared" si="13"/>
        <v>0</v>
      </c>
    </row>
    <row r="52" ht="15.75" customHeight="1">
      <c r="B52" s="11" t="s">
        <v>17</v>
      </c>
      <c r="C52" s="16">
        <v>0.22</v>
      </c>
      <c r="D52" s="16">
        <v>1.9</v>
      </c>
      <c r="E52" s="16">
        <v>0.74</v>
      </c>
      <c r="F52" s="16">
        <v>1.9</v>
      </c>
      <c r="G52" s="16">
        <v>0.22</v>
      </c>
      <c r="H52" s="19">
        <f t="shared" si="13"/>
        <v>0.74</v>
      </c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B20:G20"/>
    <mergeCell ref="J20:O20"/>
    <mergeCell ref="B29:G29"/>
    <mergeCell ref="J29:O29"/>
    <mergeCell ref="B36:H36"/>
    <mergeCell ref="B37:G37"/>
    <mergeCell ref="B47:G47"/>
    <mergeCell ref="B1:H1"/>
    <mergeCell ref="J1:P1"/>
    <mergeCell ref="B2:G2"/>
    <mergeCell ref="J2:O2"/>
    <mergeCell ref="B11:G11"/>
    <mergeCell ref="J11:O11"/>
    <mergeCell ref="B19:H19"/>
    <mergeCell ref="J19:P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14.75"/>
    <col customWidth="1" min="4" max="4" width="17.5"/>
    <col customWidth="1" min="5" max="5" width="18.25"/>
    <col customWidth="1" min="6" max="6" width="11.13"/>
    <col customWidth="1" min="7" max="7" width="20.5"/>
    <col customWidth="1" min="8" max="8" width="18.0"/>
  </cols>
  <sheetData>
    <row r="1" ht="15.75" customHeight="1"/>
    <row r="2" ht="15.75" customHeight="1">
      <c r="H2" s="22"/>
    </row>
    <row r="3" ht="15.75" customHeight="1">
      <c r="B3" s="23" t="s">
        <v>22</v>
      </c>
      <c r="C3" s="23" t="s">
        <v>23</v>
      </c>
      <c r="D3" s="23" t="s">
        <v>24</v>
      </c>
      <c r="E3" s="23" t="s">
        <v>25</v>
      </c>
      <c r="H3" s="22"/>
    </row>
    <row r="4" ht="15.75" customHeight="1">
      <c r="B4" s="24">
        <v>20.0</v>
      </c>
      <c r="C4" s="25">
        <v>60.0</v>
      </c>
      <c r="D4" s="26">
        <v>2.12</v>
      </c>
      <c r="E4" s="26">
        <v>0.0</v>
      </c>
      <c r="H4" s="22"/>
    </row>
    <row r="5" ht="15.75" customHeight="1">
      <c r="B5" s="24">
        <v>19.0</v>
      </c>
      <c r="C5" s="25">
        <v>64.0</v>
      </c>
      <c r="D5" s="26">
        <v>2.44</v>
      </c>
      <c r="E5" s="27">
        <v>0.0</v>
      </c>
      <c r="H5" s="22"/>
    </row>
    <row r="6" ht="15.75" customHeight="1">
      <c r="B6" s="24">
        <v>18.0</v>
      </c>
      <c r="C6" s="25">
        <v>68.0</v>
      </c>
      <c r="D6" s="26">
        <v>3.12</v>
      </c>
      <c r="E6" s="27">
        <v>0.0</v>
      </c>
      <c r="H6" s="22"/>
    </row>
    <row r="7" ht="15.75" customHeight="1">
      <c r="B7" s="24">
        <v>17.0</v>
      </c>
      <c r="C7" s="25">
        <v>70.0</v>
      </c>
      <c r="D7" s="26">
        <v>3.88</v>
      </c>
      <c r="E7" s="27">
        <v>0.0</v>
      </c>
      <c r="H7" s="22"/>
    </row>
    <row r="8" ht="15.75" customHeight="1">
      <c r="B8" s="24">
        <v>16.0</v>
      </c>
      <c r="C8" s="25">
        <v>74.0</v>
      </c>
      <c r="D8" s="26">
        <v>5.76</v>
      </c>
      <c r="E8" s="27">
        <v>0.0</v>
      </c>
      <c r="H8" s="22"/>
    </row>
    <row r="9" ht="15.75" customHeight="1">
      <c r="B9" s="24">
        <v>15.0</v>
      </c>
      <c r="C9" s="25">
        <v>79.0</v>
      </c>
      <c r="D9" s="26">
        <v>24.67</v>
      </c>
      <c r="E9" s="26">
        <v>0.0</v>
      </c>
      <c r="H9" s="22"/>
    </row>
    <row r="10" ht="15.75" customHeight="1">
      <c r="B10" s="28">
        <v>14.0</v>
      </c>
      <c r="C10" s="29">
        <v>54.0</v>
      </c>
      <c r="D10" s="29">
        <v>43.79</v>
      </c>
      <c r="E10" s="27">
        <v>0.0</v>
      </c>
    </row>
    <row r="11" ht="15.75" customHeight="1">
      <c r="B11" s="28">
        <v>13.0</v>
      </c>
      <c r="C11" s="29">
        <v>75.0</v>
      </c>
      <c r="D11" s="29">
        <v>56.71</v>
      </c>
      <c r="E11" s="27">
        <v>0.0</v>
      </c>
    </row>
    <row r="12" ht="15.75" customHeight="1">
      <c r="B12" s="28">
        <v>12.0</v>
      </c>
      <c r="C12" s="29">
        <v>73.0</v>
      </c>
      <c r="D12" s="26">
        <v>87.11</v>
      </c>
      <c r="E12" s="27">
        <v>0.0</v>
      </c>
    </row>
    <row r="13" ht="15.75" customHeight="1"/>
    <row r="14" ht="15.75" customHeight="1">
      <c r="B14" s="30"/>
      <c r="F14" s="22"/>
      <c r="G14" s="22"/>
      <c r="H14" s="22"/>
    </row>
    <row r="15" ht="15.75" customHeight="1">
      <c r="F15" s="22"/>
      <c r="G15" s="22"/>
      <c r="H15" s="22"/>
    </row>
    <row r="16" ht="15.75" customHeight="1">
      <c r="F16" s="22"/>
      <c r="G16" s="22"/>
      <c r="H16" s="22"/>
    </row>
    <row r="17" ht="15.75" customHeight="1">
      <c r="F17" s="22"/>
      <c r="G17" s="22"/>
      <c r="H17" s="22"/>
    </row>
    <row r="18" ht="15.75" customHeight="1">
      <c r="F18" s="22"/>
      <c r="G18" s="22"/>
      <c r="H18" s="22"/>
    </row>
    <row r="19" ht="15.75" customHeight="1">
      <c r="B19" s="31" t="s">
        <v>26</v>
      </c>
      <c r="F19" s="22"/>
      <c r="G19" s="22"/>
      <c r="H19" s="22"/>
    </row>
    <row r="20" ht="15.75" customHeight="1">
      <c r="B20" s="23" t="s">
        <v>22</v>
      </c>
      <c r="C20" s="23" t="s">
        <v>23</v>
      </c>
      <c r="D20" s="23" t="s">
        <v>24</v>
      </c>
      <c r="E20" s="23"/>
    </row>
    <row r="21" ht="15.75" customHeight="1">
      <c r="B21" s="24">
        <v>20.0</v>
      </c>
      <c r="C21" s="25">
        <v>61.0</v>
      </c>
      <c r="D21" s="26">
        <v>0.06</v>
      </c>
      <c r="E21" s="27"/>
    </row>
    <row r="22" ht="15.75" customHeight="1">
      <c r="B22" s="24">
        <v>19.0</v>
      </c>
      <c r="C22" s="25">
        <v>64.0</v>
      </c>
      <c r="D22" s="26">
        <v>0.05</v>
      </c>
      <c r="E22" s="27"/>
    </row>
    <row r="23" ht="15.75" customHeight="1">
      <c r="B23" s="24">
        <v>18.0</v>
      </c>
      <c r="C23" s="25">
        <v>68.0</v>
      </c>
      <c r="D23" s="26">
        <v>0.08</v>
      </c>
      <c r="E23" s="27"/>
    </row>
    <row r="24" ht="15.75" customHeight="1">
      <c r="B24" s="24">
        <v>17.0</v>
      </c>
      <c r="C24" s="25">
        <v>72.0</v>
      </c>
      <c r="D24" s="26">
        <v>0.2</v>
      </c>
      <c r="E24" s="27"/>
    </row>
    <row r="25" ht="15.75" customHeight="1">
      <c r="B25" s="24">
        <v>16.0</v>
      </c>
      <c r="C25" s="25">
        <v>76.0</v>
      </c>
      <c r="D25" s="26">
        <v>0.32</v>
      </c>
      <c r="E25" s="27"/>
    </row>
    <row r="26" ht="15.75" customHeight="1">
      <c r="B26" s="24">
        <v>15.0</v>
      </c>
      <c r="C26" s="25">
        <v>79.0</v>
      </c>
      <c r="D26" s="26">
        <v>0.4</v>
      </c>
      <c r="E26" s="27"/>
    </row>
    <row r="27" ht="15.75" customHeight="1">
      <c r="B27" s="28">
        <v>14.0</v>
      </c>
      <c r="C27" s="29">
        <v>86.0</v>
      </c>
      <c r="D27" s="29">
        <v>0.49</v>
      </c>
      <c r="E27" s="27"/>
    </row>
    <row r="28" ht="15.75" customHeight="1">
      <c r="B28" s="28">
        <v>13.0</v>
      </c>
      <c r="C28" s="29">
        <v>92.0</v>
      </c>
      <c r="D28" s="29">
        <v>0.58</v>
      </c>
      <c r="E28" s="27"/>
    </row>
    <row r="29" ht="15.75" customHeight="1">
      <c r="B29" s="28">
        <v>12.0</v>
      </c>
      <c r="C29" s="29">
        <v>102.0</v>
      </c>
      <c r="D29" s="26">
        <v>0.61</v>
      </c>
      <c r="E29" s="27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4:E14"/>
    <mergeCell ref="B19:E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14.75"/>
    <col customWidth="1" min="4" max="4" width="17.5"/>
    <col customWidth="1" min="5" max="5" width="18.25"/>
    <col customWidth="1" min="6" max="6" width="11.13"/>
    <col customWidth="1" min="7" max="7" width="20.5"/>
    <col customWidth="1" min="8" max="8" width="18.0"/>
  </cols>
  <sheetData>
    <row r="1" ht="15.75" customHeight="1"/>
    <row r="2" ht="15.75" customHeight="1">
      <c r="H2" s="22"/>
    </row>
    <row r="3" ht="15.75" customHeight="1">
      <c r="B3" s="23" t="s">
        <v>22</v>
      </c>
      <c r="C3" s="23" t="s">
        <v>23</v>
      </c>
      <c r="D3" s="23" t="s">
        <v>24</v>
      </c>
      <c r="E3" s="23" t="s">
        <v>25</v>
      </c>
      <c r="H3" s="22"/>
    </row>
    <row r="4" ht="15.75" customHeight="1">
      <c r="B4" s="32">
        <v>20.0</v>
      </c>
      <c r="C4" s="32">
        <v>64.0</v>
      </c>
      <c r="D4" s="33">
        <v>0.49</v>
      </c>
      <c r="E4" s="33">
        <v>1.3</v>
      </c>
      <c r="H4" s="22"/>
    </row>
    <row r="5" ht="15.75" customHeight="1">
      <c r="B5" s="32">
        <v>19.0</v>
      </c>
      <c r="C5" s="32">
        <v>67.0</v>
      </c>
      <c r="D5" s="33">
        <v>0.34</v>
      </c>
      <c r="E5" s="33">
        <v>0.33</v>
      </c>
      <c r="H5" s="22"/>
    </row>
    <row r="6" ht="15.75" customHeight="1">
      <c r="B6" s="32">
        <v>18.0</v>
      </c>
      <c r="C6" s="32">
        <v>71.0</v>
      </c>
      <c r="D6" s="33">
        <v>0.35</v>
      </c>
      <c r="E6" s="33">
        <v>1.39</v>
      </c>
      <c r="H6" s="22"/>
    </row>
    <row r="7" ht="15.75" customHeight="1">
      <c r="B7" s="32">
        <v>17.0</v>
      </c>
      <c r="C7" s="32">
        <v>73.0</v>
      </c>
      <c r="D7" s="33">
        <v>0.33</v>
      </c>
      <c r="E7" s="33">
        <v>1.45</v>
      </c>
      <c r="H7" s="22"/>
    </row>
    <row r="8" ht="15.75" customHeight="1">
      <c r="B8" s="32">
        <v>16.0</v>
      </c>
      <c r="C8" s="32">
        <v>78.0</v>
      </c>
      <c r="D8" s="33">
        <v>0.53</v>
      </c>
      <c r="E8" s="33">
        <v>1.63</v>
      </c>
      <c r="H8" s="22"/>
    </row>
    <row r="9" ht="15.75" customHeight="1">
      <c r="B9" s="32">
        <v>15.0</v>
      </c>
      <c r="C9" s="32">
        <v>83.0</v>
      </c>
      <c r="D9" s="33">
        <v>0.52</v>
      </c>
      <c r="E9" s="33">
        <v>2.58</v>
      </c>
      <c r="H9" s="22"/>
    </row>
    <row r="10" ht="15.75" customHeight="1">
      <c r="B10" s="34">
        <v>14.0</v>
      </c>
      <c r="C10" s="34">
        <v>89.0</v>
      </c>
      <c r="D10" s="34">
        <v>0.48</v>
      </c>
      <c r="E10" s="33">
        <v>2.98</v>
      </c>
    </row>
    <row r="11" ht="15.75" customHeight="1">
      <c r="B11" s="34">
        <v>13.0</v>
      </c>
      <c r="C11" s="34">
        <v>94.0</v>
      </c>
      <c r="D11" s="34">
        <v>0.39</v>
      </c>
      <c r="E11" s="33">
        <v>2.23</v>
      </c>
    </row>
    <row r="12" ht="15.75" customHeight="1">
      <c r="B12" s="34">
        <v>12.0</v>
      </c>
      <c r="C12" s="34">
        <v>102.0</v>
      </c>
      <c r="D12" s="33">
        <v>0.52</v>
      </c>
      <c r="E12" s="33">
        <v>3.77</v>
      </c>
    </row>
    <row r="13" ht="15.75" customHeight="1"/>
    <row r="14" ht="15.75" customHeight="1">
      <c r="B14" s="30"/>
      <c r="F14" s="22"/>
      <c r="G14" s="22"/>
      <c r="H14" s="22"/>
    </row>
    <row r="15" ht="15.75" customHeight="1">
      <c r="F15" s="22"/>
      <c r="G15" s="22"/>
      <c r="H15" s="22"/>
    </row>
    <row r="16" ht="15.75" customHeight="1">
      <c r="F16" s="22"/>
      <c r="G16" s="22"/>
      <c r="H16" s="22"/>
    </row>
    <row r="17" ht="15.75" customHeight="1">
      <c r="F17" s="22"/>
      <c r="G17" s="22"/>
      <c r="H17" s="22"/>
    </row>
    <row r="18" ht="15.75" customHeight="1">
      <c r="F18" s="22"/>
      <c r="G18" s="22"/>
      <c r="H18" s="22"/>
    </row>
    <row r="19" ht="15.75" customHeight="1">
      <c r="F19" s="22"/>
      <c r="G19" s="22"/>
      <c r="H19" s="22"/>
    </row>
    <row r="20" ht="15.75" customHeight="1">
      <c r="B20" s="23" t="s">
        <v>22</v>
      </c>
      <c r="C20" s="23" t="s">
        <v>23</v>
      </c>
      <c r="D20" s="23" t="s">
        <v>24</v>
      </c>
      <c r="E20" s="23" t="s">
        <v>25</v>
      </c>
    </row>
    <row r="21" ht="15.75" customHeight="1">
      <c r="B21" s="24">
        <v>20.0</v>
      </c>
      <c r="C21" s="24">
        <v>75.0</v>
      </c>
      <c r="D21" s="27">
        <v>5.96</v>
      </c>
      <c r="E21" s="27">
        <v>0.0</v>
      </c>
    </row>
    <row r="22" ht="15.75" customHeight="1">
      <c r="B22" s="24">
        <v>19.0</v>
      </c>
      <c r="C22" s="24">
        <v>78.0</v>
      </c>
      <c r="D22" s="27">
        <v>5.82</v>
      </c>
      <c r="E22" s="27">
        <v>0.0</v>
      </c>
    </row>
    <row r="23" ht="15.75" customHeight="1">
      <c r="B23" s="24">
        <v>18.0</v>
      </c>
      <c r="C23" s="24">
        <v>83.0</v>
      </c>
      <c r="D23" s="27">
        <v>6.36</v>
      </c>
      <c r="E23" s="27">
        <v>0.0</v>
      </c>
    </row>
    <row r="24" ht="15.75" customHeight="1">
      <c r="B24" s="24">
        <v>17.0</v>
      </c>
      <c r="C24" s="24">
        <v>88.0</v>
      </c>
      <c r="D24" s="27">
        <v>8.65</v>
      </c>
      <c r="E24" s="27">
        <v>0.0</v>
      </c>
    </row>
    <row r="25" ht="15.75" customHeight="1">
      <c r="B25" s="24">
        <v>16.0</v>
      </c>
      <c r="C25" s="24">
        <v>93.0</v>
      </c>
      <c r="D25" s="27">
        <v>15.26</v>
      </c>
      <c r="E25" s="27">
        <v>0.0</v>
      </c>
    </row>
    <row r="26" ht="15.75" customHeight="1">
      <c r="B26" s="24">
        <v>15.0</v>
      </c>
      <c r="C26" s="24">
        <v>94.0</v>
      </c>
      <c r="D26" s="27">
        <v>31.09</v>
      </c>
      <c r="E26" s="27">
        <v>0.01</v>
      </c>
    </row>
    <row r="27" ht="15.75" customHeight="1">
      <c r="B27" s="28">
        <v>14.0</v>
      </c>
      <c r="C27" s="28">
        <v>91.0</v>
      </c>
      <c r="D27" s="28">
        <v>70.34</v>
      </c>
      <c r="E27" s="27">
        <v>0.0</v>
      </c>
    </row>
    <row r="28" ht="15.75" customHeight="1">
      <c r="B28" s="28">
        <v>13.0</v>
      </c>
      <c r="C28" s="28">
        <v>88.0</v>
      </c>
      <c r="D28" s="28">
        <v>91.89</v>
      </c>
      <c r="E28" s="27">
        <v>0.0</v>
      </c>
    </row>
    <row r="29" ht="15.75" customHeight="1">
      <c r="B29" s="28">
        <v>12.0</v>
      </c>
      <c r="C29" s="28">
        <v>86.0</v>
      </c>
      <c r="D29" s="27" t="s">
        <v>27</v>
      </c>
      <c r="E29" s="27">
        <v>0.0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:E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25"/>
    <col customWidth="1" min="4" max="4" width="16.38"/>
  </cols>
  <sheetData>
    <row r="1">
      <c r="A1" s="35" t="s">
        <v>28</v>
      </c>
      <c r="B1" s="36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/>
      <c r="B2" s="40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9"/>
      <c r="B3" s="41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42"/>
      <c r="B4" s="43" t="s">
        <v>29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42"/>
      <c r="B5" s="44">
        <v>20.0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42"/>
      <c r="B6" s="44">
        <v>19.0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42"/>
      <c r="B7" s="44">
        <v>18.0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42"/>
      <c r="B8" s="44">
        <v>17.0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42"/>
      <c r="B9" s="45">
        <v>16.0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42"/>
      <c r="B10" s="45">
        <v>15.0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42"/>
      <c r="B11" s="45">
        <v>14.0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42"/>
      <c r="B12" s="45">
        <v>13.0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46"/>
      <c r="B13" s="45">
        <v>12.0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46"/>
      <c r="B14" s="4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46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46"/>
      <c r="B16" s="49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50" t="s">
        <v>30</v>
      </c>
      <c r="B18" s="51">
        <f>SUM(B5:B16)</f>
        <v>144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50" t="s">
        <v>31</v>
      </c>
      <c r="B19" s="52">
        <f>COUNT(B5:B16)</f>
        <v>9</v>
      </c>
      <c r="C19" s="38"/>
      <c r="D19" s="38"/>
      <c r="E19" s="53" t="s">
        <v>32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50" t="s">
        <v>3</v>
      </c>
      <c r="B20" s="51">
        <f>AVERAGE(B5:B16)</f>
        <v>16</v>
      </c>
      <c r="C20" s="38"/>
      <c r="D20" s="38" t="s">
        <v>33</v>
      </c>
      <c r="E20" s="52">
        <f>_xlfn.CONFIDENCE.T(0.05,B21,B19)</f>
        <v>2.105084138</v>
      </c>
      <c r="F20" s="53" t="s">
        <v>34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50" t="s">
        <v>35</v>
      </c>
      <c r="B21" s="52">
        <f>_xlfn.STDEV.S(B5:B15)</f>
        <v>2.738612788</v>
      </c>
      <c r="C21" s="38"/>
      <c r="D21" s="38"/>
      <c r="E21" s="54"/>
      <c r="F21" s="54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9"/>
      <c r="B22" s="38"/>
      <c r="C22" s="38"/>
      <c r="D22" s="55" t="s">
        <v>36</v>
      </c>
      <c r="E22" s="56">
        <f>B20-E20</f>
        <v>13.89491586</v>
      </c>
      <c r="F22" s="56">
        <f>B20+E20</f>
        <v>18.10508414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57" t="s">
        <v>37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9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9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9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9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9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9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9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9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9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9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9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9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9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9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9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9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9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9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9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9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9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9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9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9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9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9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9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9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9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9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9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9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9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9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9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9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9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9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9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9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9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9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9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9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9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9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9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9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9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9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9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9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9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9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9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9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9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9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9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9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9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9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9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9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9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9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9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9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9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9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9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9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9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9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9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9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9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9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9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9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9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9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9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9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9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9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9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9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9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9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9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9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9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9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9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9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9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9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9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9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9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9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9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9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9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9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9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9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9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9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9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9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9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9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9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9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9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9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9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9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9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9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9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9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9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9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9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9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9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9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9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9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9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9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9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9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9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9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9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9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9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9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9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9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9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9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9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9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9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9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9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9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9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9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9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9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9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9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9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9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9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9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9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9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9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9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9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9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9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9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9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9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9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9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9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9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9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9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9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9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9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9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9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9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9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9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9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9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9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9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9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9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9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9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9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9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9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9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9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9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9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9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9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9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9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9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9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9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9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9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9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9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9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9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9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9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9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9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9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9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9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9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9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9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9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9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9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9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9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9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9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9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9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9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9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9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9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9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9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9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9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9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9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9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9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9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9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9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9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9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9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9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9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9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9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9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9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9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9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9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9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9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9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9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9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9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9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9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9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9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9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9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9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9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9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9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9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9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9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9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9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9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9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9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9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9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9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9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9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9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9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9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9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9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9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9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9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9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9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9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9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9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9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9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9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9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9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9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9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9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9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9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9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9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9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9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9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9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9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9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9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9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9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9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9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9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9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9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9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9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9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9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9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9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9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9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9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9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9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9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9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9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9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9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9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9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9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9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9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9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9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9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9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9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9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9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9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9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9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9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9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9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9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9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9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9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9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9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9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9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9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9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9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9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9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9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9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9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9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9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9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9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9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9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9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9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9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9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9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9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9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9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9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9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9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9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9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9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9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9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9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9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9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9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9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9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9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9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9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9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9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9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9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9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9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9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9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9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9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9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9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9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9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9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9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9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9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9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9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9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9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9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9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9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9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9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9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9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9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9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9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9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9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9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9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9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9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9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9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9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9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9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9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9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9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9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9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9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9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9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9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9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9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9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9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9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9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9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9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9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9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9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9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9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9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9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9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9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9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9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9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9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9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9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9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9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9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9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9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9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9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9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9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9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9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9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9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9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9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9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9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9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9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9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9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9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9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9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9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9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9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9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9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9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9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9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9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9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9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9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9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9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9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9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9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9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9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9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9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9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9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9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9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9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9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9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9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9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9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9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9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9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9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9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9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9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9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9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9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9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9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9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9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9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9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9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9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9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9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9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9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9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9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9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9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9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9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9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9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9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9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9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9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9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9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9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9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9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9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9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9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9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9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9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9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9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9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9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9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9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9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9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9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9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9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9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9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9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9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9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9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9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9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9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9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9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9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9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9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9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9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9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9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9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9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9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9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9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9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9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9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9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9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9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9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9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9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9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9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9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9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9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9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9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9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9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9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9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9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9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9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9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9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9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9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9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9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9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9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9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9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9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9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9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9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9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9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9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9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9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9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9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9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9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9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9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9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9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9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9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9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9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9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9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9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9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9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9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9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9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9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9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9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9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9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9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9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9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9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9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9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9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9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9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9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9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9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9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9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9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9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9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9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9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9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9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9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9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9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9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9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9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9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9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9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9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9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9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9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9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9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9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9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9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9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9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9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9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9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9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9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9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9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9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9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9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9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9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9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9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9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9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9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9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9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9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9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9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9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9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9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9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9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9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9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9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9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9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9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9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9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9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9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9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9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9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9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9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9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9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9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9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9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9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9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9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9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9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9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9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9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9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9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9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9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9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9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9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9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9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9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9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9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9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9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9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9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9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9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9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9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9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9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9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9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9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9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9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9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9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9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9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9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9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9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9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9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9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9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9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9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9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9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9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9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9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9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9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9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9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9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9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9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9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9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9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9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9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9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9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9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</worksheet>
</file>